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1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firstSheet="7" activeTab="14"/>
  </bookViews>
  <sheets>
    <sheet name="Banco" sheetId="8" state="hidden" r:id="rId1"/>
    <sheet name="Info de email" sheetId="54" state="hidden" r:id="rId2"/>
    <sheet name="Plan1" sheetId="9" state="hidden" r:id="rId3"/>
    <sheet name="JANEIRO-2020" sheetId="47" r:id="rId4"/>
    <sheet name="FEVEREIRO-2020" sheetId="48" r:id="rId5"/>
    <sheet name="MARÇO-2020" sheetId="49" r:id="rId6"/>
    <sheet name="ABRIL-2020" sheetId="50" r:id="rId7"/>
    <sheet name="MAIO-2020" sheetId="51" r:id="rId8"/>
    <sheet name="JUNHO-2020" sheetId="52" r:id="rId9"/>
    <sheet name="JULHO-2020" sheetId="53" r:id="rId10"/>
    <sheet name="AGOSTO-2020" sheetId="55" r:id="rId11"/>
    <sheet name="SETEMBRO-2020" sheetId="57" r:id="rId12"/>
    <sheet name="OUTUBRO-2020" sheetId="58" r:id="rId13"/>
    <sheet name="NOVEMBRO-2020" sheetId="60" r:id="rId14"/>
    <sheet name="DEZEMBRO-2020" sheetId="61" r:id="rId15"/>
    <sheet name="E-MAIL DE 1109" sheetId="56" state="hidden" r:id="rId16"/>
    <sheet name="Liberações 1ª parcela 2017_2020" sheetId="10" state="hidden" r:id="rId17"/>
  </sheets>
  <definedNames>
    <definedName name="_xlnm._FilterDatabase" localSheetId="0" hidden="1">Banco!$A$1:$H$106</definedName>
    <definedName name="_xlnm._FilterDatabase" localSheetId="2" hidden="1">Plan1!$A$4:$J$134</definedName>
    <definedName name="_xlnm.Print_Area" localSheetId="16">'Liberações 1ª parcela 2017_2020'!$A$1:$I$45</definedName>
    <definedName name="_xlnm.Print_Titles" localSheetId="16">'Liberações 1ª parcela 2017_2020'!$1:$10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3" i="9" l="1"/>
  <c r="J133" i="9" s="1"/>
  <c r="F80" i="9" l="1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C132" i="9" l="1"/>
  <c r="C131" i="9"/>
  <c r="J130" i="9"/>
  <c r="C129" i="9"/>
  <c r="C128" i="9"/>
  <c r="J123" i="9"/>
  <c r="C123" i="9"/>
  <c r="C122" i="9"/>
  <c r="C121" i="9"/>
  <c r="C120" i="9"/>
  <c r="J119" i="9"/>
  <c r="C119" i="9"/>
  <c r="J118" i="9"/>
  <c r="C118" i="9"/>
  <c r="C117" i="9"/>
  <c r="I116" i="9"/>
  <c r="J116" i="9"/>
  <c r="C116" i="9"/>
  <c r="C115" i="9"/>
  <c r="C114" i="9"/>
  <c r="J113" i="9"/>
  <c r="C113" i="9"/>
  <c r="J112" i="9"/>
  <c r="C112" i="9"/>
  <c r="J111" i="9"/>
  <c r="C111" i="9"/>
  <c r="J110" i="9"/>
  <c r="C110" i="9"/>
  <c r="J109" i="9"/>
  <c r="C109" i="9"/>
  <c r="J108" i="9"/>
  <c r="C108" i="9"/>
  <c r="J107" i="9"/>
  <c r="C107" i="9"/>
  <c r="J106" i="9"/>
  <c r="C106" i="9"/>
  <c r="J105" i="9"/>
  <c r="C105" i="9"/>
  <c r="J104" i="9"/>
  <c r="C104" i="9"/>
  <c r="J103" i="9"/>
  <c r="C103" i="9"/>
  <c r="J102" i="9"/>
  <c r="C102" i="9"/>
  <c r="J101" i="9"/>
  <c r="C101" i="9"/>
  <c r="J100" i="9"/>
  <c r="C100" i="9"/>
  <c r="J99" i="9"/>
  <c r="C99" i="9"/>
  <c r="J98" i="9"/>
  <c r="C98" i="9"/>
  <c r="J97" i="9"/>
  <c r="C97" i="9"/>
  <c r="J96" i="9"/>
  <c r="C96" i="9"/>
  <c r="J95" i="9"/>
  <c r="J94" i="9"/>
  <c r="C94" i="9"/>
  <c r="J93" i="9"/>
  <c r="C93" i="9"/>
  <c r="J92" i="9"/>
  <c r="C92" i="9"/>
  <c r="J91" i="9"/>
  <c r="C91" i="9"/>
  <c r="J90" i="9"/>
  <c r="C90" i="9"/>
  <c r="J89" i="9"/>
  <c r="J88" i="9"/>
  <c r="C88" i="9"/>
  <c r="J87" i="9"/>
  <c r="C87" i="9"/>
  <c r="J86" i="9"/>
  <c r="C86" i="9"/>
  <c r="J85" i="9"/>
  <c r="C85" i="9"/>
  <c r="J84" i="9"/>
  <c r="C84" i="9"/>
  <c r="J83" i="9"/>
  <c r="C83" i="9"/>
  <c r="J82" i="9"/>
  <c r="C82" i="9"/>
  <c r="J81" i="9"/>
  <c r="C81" i="9"/>
  <c r="J80" i="9"/>
  <c r="C80" i="9"/>
  <c r="F79" i="9"/>
  <c r="J79" i="9" s="1"/>
  <c r="F78" i="9"/>
  <c r="J78" i="9" s="1"/>
  <c r="C78" i="9"/>
  <c r="J77" i="9"/>
  <c r="F77" i="9"/>
  <c r="C77" i="9"/>
  <c r="F76" i="9"/>
  <c r="J76" i="9" s="1"/>
  <c r="C76" i="9"/>
  <c r="F75" i="9"/>
  <c r="J75" i="9" s="1"/>
  <c r="C75" i="9"/>
  <c r="J74" i="9"/>
  <c r="F74" i="9"/>
  <c r="C74" i="9"/>
  <c r="F73" i="9"/>
  <c r="J73" i="9" s="1"/>
  <c r="F72" i="9"/>
  <c r="J72" i="9" s="1"/>
  <c r="C72" i="9"/>
  <c r="F71" i="9"/>
  <c r="J71" i="9" s="1"/>
  <c r="C71" i="9"/>
  <c r="J70" i="9"/>
  <c r="F70" i="9"/>
  <c r="C70" i="9"/>
  <c r="F69" i="9"/>
  <c r="J69" i="9" s="1"/>
  <c r="C69" i="9"/>
  <c r="F68" i="9"/>
  <c r="J68" i="9" s="1"/>
  <c r="C68" i="9"/>
  <c r="J67" i="9"/>
  <c r="F67" i="9"/>
  <c r="C67" i="9"/>
  <c r="F66" i="9"/>
  <c r="J66" i="9" s="1"/>
  <c r="C66" i="9"/>
  <c r="F65" i="9"/>
  <c r="J65" i="9" s="1"/>
  <c r="C65" i="9"/>
  <c r="F64" i="9"/>
  <c r="J64" i="9" s="1"/>
  <c r="C64" i="9"/>
  <c r="F63" i="9"/>
  <c r="J63" i="9" s="1"/>
  <c r="C63" i="9"/>
  <c r="F62" i="9"/>
  <c r="J62" i="9" s="1"/>
  <c r="C62" i="9"/>
  <c r="J61" i="9"/>
  <c r="F61" i="9"/>
  <c r="C61" i="9"/>
  <c r="F60" i="9"/>
  <c r="J60" i="9" s="1"/>
  <c r="C60" i="9"/>
  <c r="J59" i="9"/>
  <c r="F59" i="9"/>
  <c r="C59" i="9"/>
  <c r="F58" i="9"/>
  <c r="J58" i="9" s="1"/>
  <c r="J57" i="9"/>
  <c r="F57" i="9"/>
  <c r="C57" i="9"/>
  <c r="F56" i="9"/>
  <c r="J56" i="9" s="1"/>
  <c r="C56" i="9"/>
  <c r="F55" i="9"/>
  <c r="J55" i="9" s="1"/>
  <c r="C55" i="9"/>
  <c r="F54" i="9"/>
  <c r="J54" i="9" s="1"/>
  <c r="C54" i="9"/>
  <c r="F53" i="9"/>
  <c r="J53" i="9" s="1"/>
  <c r="C53" i="9"/>
  <c r="F52" i="9"/>
  <c r="J52" i="9" s="1"/>
  <c r="C52" i="9"/>
  <c r="J51" i="9"/>
  <c r="F51" i="9"/>
  <c r="C51" i="9"/>
  <c r="J50" i="9"/>
  <c r="F50" i="9"/>
  <c r="C50" i="9"/>
  <c r="J49" i="9"/>
  <c r="F49" i="9"/>
  <c r="C49" i="9"/>
  <c r="F48" i="9"/>
  <c r="J48" i="9" s="1"/>
  <c r="C48" i="9"/>
  <c r="J47" i="9"/>
  <c r="F47" i="9"/>
  <c r="C47" i="9"/>
  <c r="J46" i="9"/>
  <c r="F46" i="9"/>
  <c r="C46" i="9"/>
  <c r="J45" i="9"/>
  <c r="F45" i="9"/>
  <c r="C45" i="9"/>
  <c r="F44" i="9"/>
  <c r="J44" i="9" s="1"/>
  <c r="C44" i="9"/>
  <c r="J43" i="9"/>
  <c r="F43" i="9"/>
  <c r="C43" i="9"/>
  <c r="J42" i="9"/>
  <c r="F42" i="9"/>
  <c r="C42" i="9"/>
  <c r="F41" i="9"/>
  <c r="J41" i="9" s="1"/>
  <c r="C41" i="9"/>
  <c r="F40" i="9"/>
  <c r="J40" i="9" s="1"/>
  <c r="F39" i="9"/>
  <c r="J39" i="9" s="1"/>
  <c r="F38" i="9"/>
  <c r="J38" i="9" s="1"/>
  <c r="C38" i="9"/>
  <c r="F37" i="9"/>
  <c r="J37" i="9" s="1"/>
  <c r="F36" i="9"/>
  <c r="J36" i="9" s="1"/>
  <c r="F35" i="9"/>
  <c r="J35" i="9" s="1"/>
  <c r="F34" i="9"/>
  <c r="J34" i="9" s="1"/>
  <c r="C34" i="9"/>
  <c r="F33" i="9"/>
  <c r="J33" i="9" s="1"/>
  <c r="F32" i="9"/>
  <c r="J32" i="9" s="1"/>
  <c r="F31" i="9"/>
  <c r="J31" i="9" s="1"/>
  <c r="C31" i="9"/>
  <c r="F30" i="9"/>
  <c r="J30" i="9" s="1"/>
  <c r="C30" i="9"/>
  <c r="J29" i="9"/>
  <c r="F29" i="9"/>
  <c r="C29" i="9"/>
  <c r="F28" i="9"/>
  <c r="J28" i="9" s="1"/>
  <c r="F27" i="9"/>
  <c r="J27" i="9" s="1"/>
  <c r="J26" i="9"/>
  <c r="F26" i="9"/>
  <c r="C26" i="9"/>
  <c r="F25" i="9"/>
  <c r="J25" i="9" s="1"/>
  <c r="C25" i="9"/>
  <c r="F24" i="9"/>
  <c r="J24" i="9" s="1"/>
  <c r="C24" i="9"/>
  <c r="F23" i="9"/>
  <c r="J23" i="9" s="1"/>
  <c r="C23" i="9"/>
  <c r="F22" i="9"/>
  <c r="J22" i="9" s="1"/>
  <c r="J21" i="9"/>
  <c r="F21" i="9"/>
  <c r="C21" i="9"/>
  <c r="F20" i="9"/>
  <c r="J20" i="9" s="1"/>
  <c r="C20" i="9"/>
  <c r="F19" i="9"/>
  <c r="J19" i="9" s="1"/>
  <c r="C19" i="9"/>
  <c r="F18" i="9"/>
  <c r="J18" i="9" s="1"/>
  <c r="F17" i="9"/>
  <c r="J17" i="9" s="1"/>
  <c r="F16" i="9"/>
  <c r="J16" i="9" s="1"/>
  <c r="F15" i="9"/>
  <c r="J15" i="9" s="1"/>
  <c r="C15" i="9"/>
  <c r="F14" i="9"/>
  <c r="J14" i="9" s="1"/>
  <c r="C14" i="9"/>
  <c r="F13" i="9"/>
  <c r="J13" i="9" s="1"/>
  <c r="F12" i="9"/>
  <c r="J12" i="9" s="1"/>
  <c r="C12" i="9"/>
  <c r="F11" i="9"/>
  <c r="J11" i="9" s="1"/>
  <c r="F10" i="9"/>
  <c r="J10" i="9" s="1"/>
  <c r="F9" i="9"/>
  <c r="J9" i="9" s="1"/>
  <c r="F8" i="9"/>
  <c r="J8" i="9" s="1"/>
  <c r="F7" i="9"/>
  <c r="J7" i="9" s="1"/>
  <c r="F6" i="9"/>
  <c r="J6" i="9" s="1"/>
  <c r="J5" i="9"/>
  <c r="F5" i="9"/>
  <c r="H7" i="10" l="1"/>
</calcChain>
</file>

<file path=xl/comments1.xml><?xml version="1.0" encoding="utf-8"?>
<comments xmlns="http://schemas.openxmlformats.org/spreadsheetml/2006/main">
  <authors>
    <author>Autor</author>
  </authors>
  <commentList>
    <comment ref="J91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Comentários na coluna A</t>
        </r>
      </text>
    </comment>
    <comment ref="J96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COMENT</t>
        </r>
      </text>
    </comment>
    <comment ref="G133" authorId="0" shapeId="0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No e-mail de 11/09 Kátia não informou a data da liberação. Tive que inventar.</t>
        </r>
      </text>
    </comment>
  </commentList>
</comments>
</file>

<file path=xl/sharedStrings.xml><?xml version="1.0" encoding="utf-8"?>
<sst xmlns="http://schemas.openxmlformats.org/spreadsheetml/2006/main" count="2096" uniqueCount="672">
  <si>
    <t>AMAZONAS</t>
  </si>
  <si>
    <t>CEEE-D</t>
  </si>
  <si>
    <t>ELETRONORTE</t>
  </si>
  <si>
    <t>25.086.034/0001-71</t>
  </si>
  <si>
    <t>ENERGISA TO</t>
  </si>
  <si>
    <t>CELPA</t>
  </si>
  <si>
    <t>CEDRI</t>
  </si>
  <si>
    <t>CELG</t>
  </si>
  <si>
    <t>CEMAR</t>
  </si>
  <si>
    <t>CONTRATO</t>
  </si>
  <si>
    <t>CNPJ</t>
  </si>
  <si>
    <t>EMPRESA</t>
  </si>
  <si>
    <t xml:space="preserve">Diretoria Financeira - DF </t>
  </si>
  <si>
    <t xml:space="preserve">Centrais Elétricas Brasileiras S/A. - ELETROBRAS  </t>
  </si>
  <si>
    <t>Dt. Liberação</t>
  </si>
  <si>
    <t>Valor Lib. Fin.</t>
  </si>
  <si>
    <t>AMAZONAS ENERGIA</t>
  </si>
  <si>
    <t>ECFS-0349-O/2017</t>
  </si>
  <si>
    <t>ECFS-0353-A/2017</t>
  </si>
  <si>
    <t>ECO-0008/2017</t>
  </si>
  <si>
    <t>BOA VISTA ENERGIA</t>
  </si>
  <si>
    <t>02.341.470.0001-44</t>
  </si>
  <si>
    <t>ECO-0009/2017</t>
  </si>
  <si>
    <t>CEA</t>
  </si>
  <si>
    <t>05.965.546/0001-09</t>
  </si>
  <si>
    <t>ECO-0011/2018</t>
  </si>
  <si>
    <t>CEAL</t>
  </si>
  <si>
    <t>12.272.084.0001-00</t>
  </si>
  <si>
    <t>ECFS-0350-C/2017</t>
  </si>
  <si>
    <t>ECFS-0335-C/2016</t>
  </si>
  <si>
    <t>ECFS-302/2010</t>
  </si>
  <si>
    <t>CELG-D</t>
  </si>
  <si>
    <t>ECOT-016/2017</t>
  </si>
  <si>
    <t>ECF-0346-C/2017</t>
  </si>
  <si>
    <t>ECFS-0354-A/2017</t>
  </si>
  <si>
    <t>ECFS-0355-A/2017</t>
  </si>
  <si>
    <t>ECO-0007/2017</t>
  </si>
  <si>
    <t>ECO-0012/2018</t>
  </si>
  <si>
    <t>ECO-0014/2019</t>
  </si>
  <si>
    <t>UPE-013/2010</t>
  </si>
  <si>
    <t>UPE-014/2010</t>
  </si>
  <si>
    <t>UPE-015/2010</t>
  </si>
  <si>
    <t>UPE-016/2010</t>
  </si>
  <si>
    <t>ECFS-0352-O/2017</t>
  </si>
  <si>
    <t>ECO-0013/2018</t>
  </si>
  <si>
    <t>ECO-0015/2019</t>
  </si>
  <si>
    <t>CEPISA</t>
  </si>
  <si>
    <t>ECFS-0351-C/2018</t>
  </si>
  <si>
    <t>ECO-0016/2019</t>
  </si>
  <si>
    <t>CERON</t>
  </si>
  <si>
    <t>ECFS-0347-O/2017</t>
  </si>
  <si>
    <t>ECO-0004/2017</t>
  </si>
  <si>
    <t>CLFSC PR</t>
  </si>
  <si>
    <t>61.116.265/0001-44</t>
  </si>
  <si>
    <t>ECFS-101/2005</t>
  </si>
  <si>
    <t>CLFSC SP</t>
  </si>
  <si>
    <t>ECFS-108/2005</t>
  </si>
  <si>
    <t>COELBA</t>
  </si>
  <si>
    <t>ECFS-0345-C/2020</t>
  </si>
  <si>
    <t>ECO-0001/2017</t>
  </si>
  <si>
    <t>ECO-0001-A/2018</t>
  </si>
  <si>
    <t>ECO-0018/2019</t>
  </si>
  <si>
    <t>ELETROACRE</t>
  </si>
  <si>
    <t>ECFS-0202-E/2012</t>
  </si>
  <si>
    <t>ECFS-0318-E/2017</t>
  </si>
  <si>
    <t>ECFS-0342-B/2017</t>
  </si>
  <si>
    <t>ECFS-0342-D/2020</t>
  </si>
  <si>
    <t>ECO-0010/2018</t>
  </si>
  <si>
    <t>ELEKTRO SP</t>
  </si>
  <si>
    <t>02.328.280.0001-97</t>
  </si>
  <si>
    <t>ECFS-307/2010</t>
  </si>
  <si>
    <t>ENERGISA MATO GROSSO</t>
  </si>
  <si>
    <t>03.467.321.0001-99</t>
  </si>
  <si>
    <t>ECO-0005/2017</t>
  </si>
  <si>
    <t>ECO-0005-A/2019</t>
  </si>
  <si>
    <t>ECFS-284/2010</t>
  </si>
  <si>
    <t>ENERGISA TOCANTINS</t>
  </si>
  <si>
    <t>ECO-0002/2017</t>
  </si>
  <si>
    <t>Liberações de Recursos Efetuados - Detalhado</t>
  </si>
  <si>
    <t>Empresa</t>
  </si>
  <si>
    <t>Tranche</t>
  </si>
  <si>
    <t>PROGRAMA LUZ PARA TODOS</t>
  </si>
  <si>
    <t>LIBERAÇÃO DE RECURSOS DA CDE REFERENTES À 1ª PARCELA</t>
  </si>
  <si>
    <t>Item</t>
  </si>
  <si>
    <t>Agente Executor</t>
  </si>
  <si>
    <t>UF</t>
  </si>
  <si>
    <t>Contrato</t>
  </si>
  <si>
    <t>Liberação de Recursos da CDE pela Eletrobras</t>
  </si>
  <si>
    <t>Parcela</t>
  </si>
  <si>
    <t>Data</t>
  </si>
  <si>
    <t>Total (R$)</t>
  </si>
  <si>
    <t>PA</t>
  </si>
  <si>
    <t>Remotos 1ª</t>
  </si>
  <si>
    <t>ECOT-015/17</t>
  </si>
  <si>
    <t>TOTAL</t>
  </si>
  <si>
    <t>Liberação de Recursos da CDE pela CCEE</t>
  </si>
  <si>
    <t>Carta à CCEE comunicando condições para liberação</t>
  </si>
  <si>
    <t>BA</t>
  </si>
  <si>
    <t>ECO-001/17</t>
  </si>
  <si>
    <t>PRF-1686/2017 de 26/06/2017</t>
  </si>
  <si>
    <t>CELTINS</t>
  </si>
  <si>
    <t>TO</t>
  </si>
  <si>
    <t>ECO-002/17</t>
  </si>
  <si>
    <t>PRF-2508/2017 de 06/09/2017</t>
  </si>
  <si>
    <t>AM</t>
  </si>
  <si>
    <t>ECOT-014/17</t>
  </si>
  <si>
    <t>DFFG-2636/2017 de 26/09/2017</t>
  </si>
  <si>
    <t>ECO-007/17</t>
  </si>
  <si>
    <t>PRF-3101/2017 de 29/11/2017</t>
  </si>
  <si>
    <t>RO</t>
  </si>
  <si>
    <t>ECO-004/17</t>
  </si>
  <si>
    <t>PRF-3123/2017 de 04/12/2017</t>
  </si>
  <si>
    <t>AC</t>
  </si>
  <si>
    <t>ECOT-012/17</t>
  </si>
  <si>
    <t>DFFG-3006/2017 de 13/11/2017</t>
  </si>
  <si>
    <t>CEMAT</t>
  </si>
  <si>
    <t>MT</t>
  </si>
  <si>
    <t>ECO-005/17</t>
  </si>
  <si>
    <t>PRF-3347/2017 de 28/12/2017</t>
  </si>
  <si>
    <t>BOA VISTA</t>
  </si>
  <si>
    <t>RR</t>
  </si>
  <si>
    <t>ECO-009/17</t>
  </si>
  <si>
    <t>PRF-1262/2018 de 02/04/2018</t>
  </si>
  <si>
    <t>Remotos 2ª</t>
  </si>
  <si>
    <t>ECO-012/18</t>
  </si>
  <si>
    <t>PRF-1816/2018 de 22/05/2018</t>
  </si>
  <si>
    <t>AP</t>
  </si>
  <si>
    <t>ECO-010/18</t>
  </si>
  <si>
    <t>PRF-1882/2018 de 28/05/2018</t>
  </si>
  <si>
    <t>ECO-011/18</t>
  </si>
  <si>
    <t>PRF-2095/2018 de 19/06/2018</t>
  </si>
  <si>
    <t>ECO-006/17</t>
  </si>
  <si>
    <t>PRF-2455/2018 de 18/07/2018</t>
  </si>
  <si>
    <t>ECO-008/17</t>
  </si>
  <si>
    <t>PRF-2456/2018 de 18/07/2018</t>
  </si>
  <si>
    <t>MA</t>
  </si>
  <si>
    <t>ECO-013/18</t>
  </si>
  <si>
    <t>PRF-2663/2018 de 30/07/2018</t>
  </si>
  <si>
    <t>Remotos 3ª</t>
  </si>
  <si>
    <t>ECO-014/19</t>
  </si>
  <si>
    <t>PRF-2818/2019 de 19/09/2019</t>
  </si>
  <si>
    <t>ECO-015/19</t>
  </si>
  <si>
    <t>PRF-2819/2019 de 19/09/2019</t>
  </si>
  <si>
    <t>PI</t>
  </si>
  <si>
    <t>ECO-016/19</t>
  </si>
  <si>
    <t>PRF-2820/2019 de 19/09/2019</t>
  </si>
  <si>
    <t>ECO-018/19</t>
  </si>
  <si>
    <t>PRF-3059/2019 de 11/10/2019</t>
  </si>
  <si>
    <t>Previsão de Liberação de Recursos da CDE pela CCEE</t>
  </si>
  <si>
    <t>GO</t>
  </si>
  <si>
    <t>ECO-017/19</t>
  </si>
  <si>
    <t>sem previsão</t>
  </si>
  <si>
    <t>No momento ainda não atende às condições para habilitação de recebimento de recursos. O Avanço Físico do Contrato precedente não atingiu 70%.</t>
  </si>
  <si>
    <t>VALOR DO CONTRATO</t>
  </si>
  <si>
    <t>LIBERAÇÃO</t>
  </si>
  <si>
    <t>SALDO DO CONTRATO</t>
  </si>
  <si>
    <t>ECFS-232/2008</t>
  </si>
  <si>
    <t>ECFS-353/2016</t>
  </si>
  <si>
    <t>ECFS-342/2013</t>
  </si>
  <si>
    <t>ECFS-355/2016</t>
  </si>
  <si>
    <t>ANTIGO CONTRATO</t>
  </si>
  <si>
    <t>não</t>
  </si>
  <si>
    <t>NA</t>
  </si>
  <si>
    <t>EFS-0284/2010</t>
  </si>
  <si>
    <t>ECOT-002/17</t>
  </si>
  <si>
    <t>Período: De 01/01/2017 a 31/12/2020</t>
  </si>
  <si>
    <t>Agrupado por: Origem de Recurso</t>
  </si>
  <si>
    <t>Valor Lib. Econ.</t>
  </si>
  <si>
    <t>PDS-0003/2017</t>
  </si>
  <si>
    <t>ECFS-0318-D/2016</t>
  </si>
  <si>
    <t>PDS-0005/2017</t>
  </si>
  <si>
    <t>CPFL</t>
  </si>
  <si>
    <t>ECFS-0268-A/2011</t>
  </si>
  <si>
    <t>PDS-0017/2017</t>
  </si>
  <si>
    <t>PDS-0006/2018</t>
  </si>
  <si>
    <t>PDS-0005/2019</t>
  </si>
  <si>
    <t>ECO-0009-A/2019</t>
  </si>
  <si>
    <t>PSC-0001/2017</t>
  </si>
  <si>
    <t>ECFS-0355/2016</t>
  </si>
  <si>
    <t>PSC-0002/2017</t>
  </si>
  <si>
    <t>ECFS-0349-B/2016</t>
  </si>
  <si>
    <t>PSC-0004/2017</t>
  </si>
  <si>
    <t>ECFS-0347-B/2016</t>
  </si>
  <si>
    <t>PSC-0008/2017</t>
  </si>
  <si>
    <t>PSC-0009/2017</t>
  </si>
  <si>
    <t>PSC-0010/2017</t>
  </si>
  <si>
    <t>PSC-0011/2017</t>
  </si>
  <si>
    <t>PSC-0012/2017</t>
  </si>
  <si>
    <t>PSC-0013/2017</t>
  </si>
  <si>
    <t>PSC-0014/2017</t>
  </si>
  <si>
    <t>PSC-0015/2017</t>
  </si>
  <si>
    <t>PSC-0016/2017</t>
  </si>
  <si>
    <t>PSC-0018/2017</t>
  </si>
  <si>
    <t>PSC-0019/2017</t>
  </si>
  <si>
    <t>PSC-0020/2017</t>
  </si>
  <si>
    <t>PSC-0021/2017</t>
  </si>
  <si>
    <t>PSC-0022/2017</t>
  </si>
  <si>
    <t>PSC-0023/2017</t>
  </si>
  <si>
    <t>PSC-0001/2018</t>
  </si>
  <si>
    <t>PSC-0002/2018</t>
  </si>
  <si>
    <t>PSC-0003/2018</t>
  </si>
  <si>
    <t>PSC-0004/2018</t>
  </si>
  <si>
    <t>PSC-0005/2018</t>
  </si>
  <si>
    <t>PSC-0007/2018</t>
  </si>
  <si>
    <t>PSC-0008/2018</t>
  </si>
  <si>
    <t>PSC-0009/2018</t>
  </si>
  <si>
    <t>PSC-0010/2018</t>
  </si>
  <si>
    <t>PSC-0011/2018</t>
  </si>
  <si>
    <t>PSC-0013/2018</t>
  </si>
  <si>
    <t>PSC-0014/2018</t>
  </si>
  <si>
    <t>PSC-0015/2018</t>
  </si>
  <si>
    <t>PSC-0016/2018</t>
  </si>
  <si>
    <t>PSC-0019/2018</t>
  </si>
  <si>
    <t>PSC-0020/2018</t>
  </si>
  <si>
    <t>PSC-0021/2018</t>
  </si>
  <si>
    <t>PSC-0022/2018</t>
  </si>
  <si>
    <t>PSC-0023/2018</t>
  </si>
  <si>
    <t>PSC-0024/2018</t>
  </si>
  <si>
    <t>PSC-0001/2019</t>
  </si>
  <si>
    <t>PSC-0002/2019</t>
  </si>
  <si>
    <t>PSC-0003/2019</t>
  </si>
  <si>
    <t>PSC-0004/2019</t>
  </si>
  <si>
    <t>PSC-0006/2019</t>
  </si>
  <si>
    <t>PSC-0008/2019</t>
  </si>
  <si>
    <t>PSC-0009/2019</t>
  </si>
  <si>
    <t>PSC-0010/2019</t>
  </si>
  <si>
    <t>PSC-0001/2020</t>
  </si>
  <si>
    <t>PSC-0005/2020</t>
  </si>
  <si>
    <t>PSC-0009/2020</t>
  </si>
  <si>
    <t>PSC-0010/2020</t>
  </si>
  <si>
    <t>PSC-0011/2020</t>
  </si>
  <si>
    <t>33.050.196/0001-88</t>
  </si>
  <si>
    <t>/2017</t>
  </si>
  <si>
    <t>/2019</t>
  </si>
  <si>
    <t>/2018</t>
  </si>
  <si>
    <t>Valor do Contrato</t>
  </si>
  <si>
    <t>/17</t>
  </si>
  <si>
    <t>/18</t>
  </si>
  <si>
    <t>/19</t>
  </si>
  <si>
    <t>1° liberação</t>
  </si>
  <si>
    <t>ECO-1/2017</t>
  </si>
  <si>
    <t>NÚMERO DO CONTRATO ORIGINAL</t>
  </si>
  <si>
    <t>NÚMERO DO CONTRATO PERFORMADO</t>
  </si>
  <si>
    <t>ECOT-14/17</t>
  </si>
  <si>
    <t>ECO-6/17</t>
  </si>
  <si>
    <t>ECO-8/17</t>
  </si>
  <si>
    <t>ECO-9/17</t>
  </si>
  <si>
    <t>ECO-11/18</t>
  </si>
  <si>
    <t>ECO-17/19</t>
  </si>
  <si>
    <t>ECO-7/17</t>
  </si>
  <si>
    <t>ECO-12/18</t>
  </si>
  <si>
    <t>ECO-14/19</t>
  </si>
  <si>
    <t>ECOT-15/17</t>
  </si>
  <si>
    <t>ECO-2/17</t>
  </si>
  <si>
    <t>ECOT-2/17</t>
  </si>
  <si>
    <t>ECO-13/18</t>
  </si>
  <si>
    <t>ECO-15/19</t>
  </si>
  <si>
    <t>ECO-5/17</t>
  </si>
  <si>
    <t>ECO-16/19</t>
  </si>
  <si>
    <t>ECO-4/17</t>
  </si>
  <si>
    <t>ECO-1/17</t>
  </si>
  <si>
    <t>ECO-18/19</t>
  </si>
  <si>
    <t>ECOT-12/17</t>
  </si>
  <si>
    <t>ECFS-349-O/2017</t>
  </si>
  <si>
    <t>ECFS-349-B/2016</t>
  </si>
  <si>
    <t>ECFS-353-A/2017</t>
  </si>
  <si>
    <t>ECFS-350-C/2017</t>
  </si>
  <si>
    <t>ECFS-335-C/2016</t>
  </si>
  <si>
    <t>ECOT-16/2017</t>
  </si>
  <si>
    <t>ECF-346-C/2017</t>
  </si>
  <si>
    <t>ECFS-354-A/2017</t>
  </si>
  <si>
    <t>ECFS-355-A/2017</t>
  </si>
  <si>
    <t>UPE-13/2010</t>
  </si>
  <si>
    <t>UPE-14/2010</t>
  </si>
  <si>
    <t>UPE-15/2010</t>
  </si>
  <si>
    <t>UPE-16/2010</t>
  </si>
  <si>
    <t>ECFS-352-O/2017</t>
  </si>
  <si>
    <t>ECFS-351-C/2018</t>
  </si>
  <si>
    <t>ECFS-347-O/2017</t>
  </si>
  <si>
    <t>ECFS-347-B/2016</t>
  </si>
  <si>
    <t>ECFS-345-C/2020</t>
  </si>
  <si>
    <t>ECFS-202-E/2012</t>
  </si>
  <si>
    <t>ECFS-318-D/2016</t>
  </si>
  <si>
    <t>ECFS-318-E/2017</t>
  </si>
  <si>
    <t>ECFS-342-B/2017</t>
  </si>
  <si>
    <t>ECFS-342-D/2020</t>
  </si>
  <si>
    <t>ECO-10/18</t>
  </si>
  <si>
    <t>ECFS-268-A/2011</t>
  </si>
  <si>
    <t>ECO-11/2018</t>
  </si>
  <si>
    <t>ECO-12/2018</t>
  </si>
  <si>
    <t>ECO-14/2019</t>
  </si>
  <si>
    <t>ECO-13/2018</t>
  </si>
  <si>
    <t>ECO-15/2019</t>
  </si>
  <si>
    <t>ECO-16/2019</t>
  </si>
  <si>
    <t>ECO-18/2019</t>
  </si>
  <si>
    <t>ECO-10/2018</t>
  </si>
  <si>
    <t>ECO-8/2017</t>
  </si>
  <si>
    <t>ECO-9-A/2019</t>
  </si>
  <si>
    <t>ECO-9/2017</t>
  </si>
  <si>
    <t>ECO-7/2017</t>
  </si>
  <si>
    <t>ECO-4/2017</t>
  </si>
  <si>
    <t>ECO-1-A/2018</t>
  </si>
  <si>
    <t>ECO-5/2017</t>
  </si>
  <si>
    <t>ECO-5-A/2019</t>
  </si>
  <si>
    <t>ECO-2/2017</t>
  </si>
  <si>
    <t>-A/2011</t>
  </si>
  <si>
    <t>-A/2017</t>
  </si>
  <si>
    <t>-C/2016</t>
  </si>
  <si>
    <t>-A/2019</t>
  </si>
  <si>
    <t>-E/2012</t>
  </si>
  <si>
    <t>Saldo do Contrato</t>
  </si>
  <si>
    <t>Demostrativo de liberações habilitadas com recursos da conta CDE relativas aos programa LUZ PARA TODOS</t>
  </si>
  <si>
    <t>ENERGISA MT</t>
  </si>
  <si>
    <t>-</t>
  </si>
  <si>
    <t>ECO-006/2017</t>
  </si>
  <si>
    <t>ECO-6/2017</t>
  </si>
  <si>
    <t>ECFS-328/2013</t>
  </si>
  <si>
    <t>AMPLA</t>
  </si>
  <si>
    <t>ECFS-326/2012</t>
  </si>
  <si>
    <t>ECO-007/2017</t>
  </si>
  <si>
    <t>ECO-012/2018</t>
  </si>
  <si>
    <t>ECFS-339/2013</t>
  </si>
  <si>
    <t>CELPE</t>
  </si>
  <si>
    <t>ECFS-332/2013</t>
  </si>
  <si>
    <t>ECFS-306/2010</t>
  </si>
  <si>
    <t>CERCI</t>
  </si>
  <si>
    <t>ECFS-333/2013</t>
  </si>
  <si>
    <t>COPEL</t>
  </si>
  <si>
    <t>ECOT-013/2017</t>
  </si>
  <si>
    <t>ECOT-13/2017</t>
  </si>
  <si>
    <t>ECO-018/2019</t>
  </si>
  <si>
    <t>ECFS-340/2013</t>
  </si>
  <si>
    <t>COSERN</t>
  </si>
  <si>
    <t>ECFS-329/2013</t>
  </si>
  <si>
    <t>ELEKTRO MS</t>
  </si>
  <si>
    <t>ECFS-330/2013</t>
  </si>
  <si>
    <t>ECFS-144/2006</t>
  </si>
  <si>
    <t>ECFS-280/2009</t>
  </si>
  <si>
    <t>ECFS-130/2006</t>
  </si>
  <si>
    <t>ECOT-010/2017</t>
  </si>
  <si>
    <t>ECOT-10/2017</t>
  </si>
  <si>
    <t>ECFS-338/2013</t>
  </si>
  <si>
    <t>ENERGISA MS</t>
  </si>
  <si>
    <t>ECFS-341/2013</t>
  </si>
  <si>
    <t>ENERGISA SE</t>
  </si>
  <si>
    <t>ECFS-343/2013</t>
  </si>
  <si>
    <t>ECOT-15</t>
  </si>
  <si>
    <t>ECFS-268</t>
  </si>
  <si>
    <t>ECO-1</t>
  </si>
  <si>
    <t>não cadastrado no AFI</t>
  </si>
  <si>
    <t>ECFS-333</t>
  </si>
  <si>
    <t>/2013</t>
  </si>
  <si>
    <t>ECFS-332</t>
  </si>
  <si>
    <t>ECO-2</t>
  </si>
  <si>
    <t>ECOT-14</t>
  </si>
  <si>
    <t>ECFS-144</t>
  </si>
  <si>
    <t>/2006</t>
  </si>
  <si>
    <t>ECO-4</t>
  </si>
  <si>
    <t>ECO-7</t>
  </si>
  <si>
    <t>ECOT-12</t>
  </si>
  <si>
    <t>ECO-5</t>
  </si>
  <si>
    <t>ECFS-341</t>
  </si>
  <si>
    <t>ECO-9</t>
  </si>
  <si>
    <t>ECFS-307</t>
  </si>
  <si>
    <t>/2010</t>
  </si>
  <si>
    <t>ECO-12</t>
  </si>
  <si>
    <t>ECFS-302</t>
  </si>
  <si>
    <t>ECO-10</t>
  </si>
  <si>
    <t>ECO-11</t>
  </si>
  <si>
    <t>ECFS-335</t>
  </si>
  <si>
    <t>ECO-6</t>
  </si>
  <si>
    <t>ECO-8</t>
  </si>
  <si>
    <t>ECO-13</t>
  </si>
  <si>
    <t>ECFS-340</t>
  </si>
  <si>
    <t>ECFS-202</t>
  </si>
  <si>
    <t>ECFS-330</t>
  </si>
  <si>
    <t>ECO-14</t>
  </si>
  <si>
    <t>ECO-15</t>
  </si>
  <si>
    <t>ECFS-284</t>
  </si>
  <si>
    <t>ECO-18</t>
  </si>
  <si>
    <t>ECO-16</t>
  </si>
  <si>
    <t>ECFS-328</t>
  </si>
  <si>
    <t>ECFS-339</t>
  </si>
  <si>
    <t>ECFS-306</t>
  </si>
  <si>
    <t>ECFS-280</t>
  </si>
  <si>
    <t>/2009</t>
  </si>
  <si>
    <t>ECFS-329</t>
  </si>
  <si>
    <t>ECFS-130</t>
  </si>
  <si>
    <t>ECOT-10</t>
  </si>
  <si>
    <t>ECOT-13</t>
  </si>
  <si>
    <t>ECFS-338</t>
  </si>
  <si>
    <t>ECOT-16</t>
  </si>
  <si>
    <t>ECFS-326</t>
  </si>
  <si>
    <t>/2012</t>
  </si>
  <si>
    <t>ECFS-343</t>
  </si>
  <si>
    <t>ECFS-101</t>
  </si>
  <si>
    <t>/2005</t>
  </si>
  <si>
    <t>ECFS-108</t>
  </si>
  <si>
    <t>27.707.397/0001-02</t>
  </si>
  <si>
    <t>04.368.898/0001-06</t>
  </si>
  <si>
    <t>08.324.196.0001-81</t>
  </si>
  <si>
    <t>15.413.826.0001-50</t>
  </si>
  <si>
    <t>02.341.467/0001-20</t>
  </si>
  <si>
    <t>50.105.865/0001-90</t>
  </si>
  <si>
    <t>08.467.115/0001-00</t>
  </si>
  <si>
    <t>01.543.032/0001-04</t>
  </si>
  <si>
    <t>04.895.728/0001-80</t>
  </si>
  <si>
    <t>06.272.793/0001-84</t>
  </si>
  <si>
    <t>06.840.748.0001-89</t>
  </si>
  <si>
    <t>05.914.650.0001-66</t>
  </si>
  <si>
    <t>15.139.629.0001-94</t>
  </si>
  <si>
    <t>04.065.033.0001-70</t>
  </si>
  <si>
    <t>00.357.038/0001-15</t>
  </si>
  <si>
    <t>E-MAIL Alterar ECFS-351 para ECOT-002/2017; alterar também o saldo devedor porque esta liberação era a segunda liberação deste contrato, então o saldo devedor neste mês era de R$ 74.712.370,00;</t>
  </si>
  <si>
    <t>ECOT-2/2017</t>
  </si>
  <si>
    <t>ECOT-2</t>
  </si>
  <si>
    <t>email - alterar também o saldo devedor porque esta liberação era a quarta liberação deste contrato, então o saldo devedor neste mês era de R$ 19.532.097,00;</t>
  </si>
  <si>
    <t>ECOT-3/2017</t>
  </si>
  <si>
    <t>ECOT-3</t>
  </si>
  <si>
    <t>e-mail - alterar também o saldo devedor porque esta liberação era a terceira liberação deste contrato, então o saldo devedor neste mês era de R$ 10.789.323,00;</t>
  </si>
  <si>
    <t>ECOT-11/2017</t>
  </si>
  <si>
    <t>ECOT-11</t>
  </si>
  <si>
    <t>EMAIL - alterar também o saldo devedor porque esta liberação era ajuste da parcela após aditivo, então o saldo devedor neste mês era de R$ 51.399.093,00</t>
  </si>
  <si>
    <t>e- mail alterar também o saldo devedor porque esta liberação era a terceira liberação deste contrato, então o saldo devedor neste mês era de R$ 17.778.906,00</t>
  </si>
  <si>
    <t>ECOT-6/2017</t>
  </si>
  <si>
    <t>ECOT-6</t>
  </si>
  <si>
    <t>e - mail alterar também o saldo devedor porque esta liberação era a 2ª/3ª liberações deste contrato, então o saldo devedor neste mês era de R$ 36.563.292,00;</t>
  </si>
  <si>
    <t>ECOT-9/2017</t>
  </si>
  <si>
    <t>ECOT-9</t>
  </si>
  <si>
    <t>EMAIL Todos os registros que te passei na sexta-feira passada tem saldo devedor zero, pois se trata de encerramento do contrato. E o saldo devedor foi cancelado. Desculpa não ter mencionado isto antes. // alterar também o saldo devedor porque esta liberação era a 3ª/4ª liberação deste contrato, então o saldo devedor neste mês era de R$ 10.531.781,00;</t>
  </si>
  <si>
    <t>ECOT-8/2017</t>
  </si>
  <si>
    <t>ECOT-8</t>
  </si>
  <si>
    <t>EMAIL Todos os registros que te passei na sexta-feira passada tem saldo devedor zero, pois se trata de encerramento do contrato. E o saldo devedor foi cancelado. Desculpa não ter mencionado isto antes. // alterar também o saldo devedor porque esta liberação era a terceira liberação deste contrato, então o saldo devedor neste mês era de R$ 16.223.199,00;</t>
  </si>
  <si>
    <t xml:space="preserve">ECOT-007/2017 </t>
  </si>
  <si>
    <t>ECOT-7</t>
  </si>
  <si>
    <t xml:space="preserve">/2017 </t>
  </si>
  <si>
    <t>EXCLUÍDO POR DUPLICIDADE OU SOLICITAÇÃO</t>
  </si>
  <si>
    <t>ECOT-12/2017</t>
  </si>
  <si>
    <t xml:space="preserve">ECOT-7/2017 </t>
  </si>
  <si>
    <t>não cadastrado no AFI // AMAZONAS ENERGIA – ECO-006/2017 – o valor de R$ 21.015.483,00 é uma devolução, pode colocar o valor negativo e com saldo zero</t>
  </si>
  <si>
    <t>e-mail da Katia - planilha</t>
  </si>
  <si>
    <t>PDS-0007/2019 // ELETROACRE – ECFS-202, liberação final – o saldo é zero;</t>
  </si>
  <si>
    <t>UPE-13</t>
  </si>
  <si>
    <t>UPE-14</t>
  </si>
  <si>
    <t>UPE-15</t>
  </si>
  <si>
    <t>UPE-16</t>
  </si>
  <si>
    <t>33.050.071/0001-58</t>
  </si>
  <si>
    <t>10.835.932/0001-08</t>
  </si>
  <si>
    <t>13.017.462/0001-63</t>
  </si>
  <si>
    <t>ECOT-002/2017</t>
  </si>
  <si>
    <t>ECOT-003/2017</t>
  </si>
  <si>
    <t>ECOT-011/2017</t>
  </si>
  <si>
    <t>ECOT-012/2017</t>
  </si>
  <si>
    <t>ECOT-006/2017</t>
  </si>
  <si>
    <t>ECOT-009/2017</t>
  </si>
  <si>
    <t>ECOT-008/2017</t>
  </si>
  <si>
    <t>ECOT-005/2017</t>
  </si>
  <si>
    <t>ECOT-5/2017</t>
  </si>
  <si>
    <t>ECOT-015/2017</t>
  </si>
  <si>
    <t>ECOT-15/2017</t>
  </si>
  <si>
    <t>ECOT-014/2017</t>
  </si>
  <si>
    <t>ECOT-14/2017</t>
  </si>
  <si>
    <t>Valor Liberado</t>
  </si>
  <si>
    <t>Liberação</t>
  </si>
  <si>
    <t>Valor CDE Contrato</t>
  </si>
  <si>
    <t>8ª</t>
  </si>
  <si>
    <t>-  1.926.106,41</t>
  </si>
  <si>
    <t>Devol Final</t>
  </si>
  <si>
    <t>5ª</t>
  </si>
  <si>
    <t>Liber Final</t>
  </si>
  <si>
    <t>3ª</t>
  </si>
  <si>
    <t>2ª</t>
  </si>
  <si>
    <t>-  79.604,23</t>
  </si>
  <si>
    <t>6ª</t>
  </si>
  <si>
    <t>4ª</t>
  </si>
  <si>
    <t>VALOR DO CONTRATO CDE</t>
  </si>
  <si>
    <t>VALOR DO CONTRATO CDE + RGR</t>
  </si>
  <si>
    <t>Encaminho os 8 contratos que também tinham recursos da RGR para que você possa atualizar o valor do contrato considerando somente a parcela CDE. Favor considerar a coluna valor CDE Contrato como valor do contrato. Todos estes vão ter saldo zero.</t>
  </si>
  <si>
    <t>Favor também incluir as UPEs da CELPA na planilha. Os 4 contratos tem saldo contratual igual a zero.</t>
  </si>
  <si>
    <t>Nr. Contrato</t>
  </si>
  <si>
    <t>Dt. Carta CCEE</t>
  </si>
  <si>
    <t xml:space="preserve">Valor Liberado </t>
  </si>
  <si>
    <t>Valor Contrato</t>
  </si>
  <si>
    <t>Saldo Contrato</t>
  </si>
  <si>
    <t>% Liberado</t>
  </si>
  <si>
    <t>1ª</t>
  </si>
  <si>
    <t xml:space="preserve">                  258.710,18 </t>
  </si>
  <si>
    <t xml:space="preserve">             335.900,00 </t>
  </si>
  <si>
    <t xml:space="preserve">                               -   </t>
  </si>
  <si>
    <t xml:space="preserve">                  312.816,69 </t>
  </si>
  <si>
    <t xml:space="preserve">             375.350,00 </t>
  </si>
  <si>
    <t xml:space="preserve">                  662.493,93 </t>
  </si>
  <si>
    <t xml:space="preserve">             860.270,00 </t>
  </si>
  <si>
    <t xml:space="preserve">                     76.666,66 </t>
  </si>
  <si>
    <t xml:space="preserve">             104.280,00 </t>
  </si>
  <si>
    <t>Todos os contratos que foram encerrados, também possuem saldo contratual igual a zero, conforme abaixo. Favor atualizar as planilhas. Esta primeira linha relativa a devolução da Amazonas Remotos também precisa ser incluída.</t>
  </si>
  <si>
    <t>Remotos</t>
  </si>
  <si>
    <t>xx</t>
  </si>
  <si>
    <t xml:space="preserve">-           21.015.483,00 </t>
  </si>
  <si>
    <t xml:space="preserve">       70.051.710,00 </t>
  </si>
  <si>
    <t xml:space="preserve">-             1.467.759,58 </t>
  </si>
  <si>
    <t xml:space="preserve">          7.550.160,00 </t>
  </si>
  <si>
    <t xml:space="preserve">-             1.926.106,41 </t>
  </si>
  <si>
    <t xml:space="preserve">       21.861.550,00 </t>
  </si>
  <si>
    <t xml:space="preserve">                  209.832,92 </t>
  </si>
  <si>
    <t>ECFS-335/2013</t>
  </si>
  <si>
    <t xml:space="preserve">          1.201.010,00 </t>
  </si>
  <si>
    <t xml:space="preserve">                     26.817,84 </t>
  </si>
  <si>
    <t xml:space="preserve">          1.715.180,00 </t>
  </si>
  <si>
    <t xml:space="preserve">                     32.439,75 </t>
  </si>
  <si>
    <t xml:space="preserve">          3.959.370,00 </t>
  </si>
  <si>
    <t xml:space="preserve">               2.719.615,32 </t>
  </si>
  <si>
    <t xml:space="preserve">     108.616.760,00 </t>
  </si>
  <si>
    <t xml:space="preserve">             335.900,00 </t>
  </si>
  <si>
    <t xml:space="preserve">                     76.666,66 </t>
  </si>
  <si>
    <t xml:space="preserve">-             6.190.786,47 </t>
  </si>
  <si>
    <t xml:space="preserve">       24.069.030,00 </t>
  </si>
  <si>
    <t>7ª</t>
  </si>
  <si>
    <t xml:space="preserve">-             3.880.227,23 </t>
  </si>
  <si>
    <t xml:space="preserve">     213.946.460,00 </t>
  </si>
  <si>
    <t xml:space="preserve">-                   79.604,23 </t>
  </si>
  <si>
    <t xml:space="preserve">          1.516.710,00 </t>
  </si>
  <si>
    <t xml:space="preserve">               3.588.540,73 </t>
  </si>
  <si>
    <t xml:space="preserve">          5.661.490,00 </t>
  </si>
  <si>
    <t xml:space="preserve">            10.876.567,68 </t>
  </si>
  <si>
    <t xml:space="preserve">     513.990.930,00 </t>
  </si>
  <si>
    <t xml:space="preserve">-             3.277.496,14 </t>
  </si>
  <si>
    <t xml:space="preserve">       17.641.300,00 </t>
  </si>
  <si>
    <t xml:space="preserve">-                 113.436,99 </t>
  </si>
  <si>
    <t xml:space="preserve">          1.081.570,00 </t>
  </si>
  <si>
    <t xml:space="preserve">-                 838.284,14 </t>
  </si>
  <si>
    <t xml:space="preserve">          2.698.050,00 </t>
  </si>
  <si>
    <t xml:space="preserve">-           13.591.746,62 </t>
  </si>
  <si>
    <t xml:space="preserve">       87.972.470,00 </t>
  </si>
  <si>
    <t xml:space="preserve">               1.840.143,97 </t>
  </si>
  <si>
    <t>ECFS-202/2007</t>
  </si>
  <si>
    <t xml:space="preserve">       88.468.460,00 </t>
  </si>
  <si>
    <t xml:space="preserve">-             4.986.476,80 </t>
  </si>
  <si>
    <t xml:space="preserve">       36.807.580,00 </t>
  </si>
  <si>
    <t xml:space="preserve">-                 232.904,01 </t>
  </si>
  <si>
    <t xml:space="preserve">       11.768.420,00 </t>
  </si>
  <si>
    <t>                               -   </t>
  </si>
  <si>
    <t>ECFS-348/2014</t>
  </si>
  <si>
    <t xml:space="preserve">            12.267.570,73 </t>
  </si>
  <si>
    <t xml:space="preserve">       58.450.960,00 </t>
  </si>
  <si>
    <t xml:space="preserve">                  500.649,15 </t>
  </si>
  <si>
    <t xml:space="preserve">       20.267.610,00 </t>
  </si>
  <si>
    <t xml:space="preserve">               4.446.256,79 </t>
  </si>
  <si>
    <t xml:space="preserve">     268.281.400,00 </t>
  </si>
  <si>
    <t xml:space="preserve">            12.604.397,56 </t>
  </si>
  <si>
    <t xml:space="preserve">       88.486.120,00 </t>
  </si>
  <si>
    <t>ECOT-5</t>
  </si>
  <si>
    <t>PSC-0012/2018 // INCLUIR CEDRI / TRANSFERIR CEDRI DE XXX PARA 02/10/2017</t>
  </si>
  <si>
    <t xml:space="preserve">PSC-0018/2018 // email - AMAZONAS ENERGIA está duplicado.
Alterações: ocultar a coluna da data. Precisa excluir a linha que está destacada abaixo,  // AMAZONAS ENERGIA
EXCLUIR A LINHA TODA   02.341.467/0001-20   ECO-0008/2017        295.302.080,00           88.590.624,00      118.120.832,00 
</t>
  </si>
  <si>
    <t>ECOT-007/2017</t>
  </si>
  <si>
    <t>ECO-001/2017</t>
  </si>
  <si>
    <t>Período de Referência: 01/08/2020 a 31/08/2020</t>
  </si>
  <si>
    <t>Oi, Giovanni,</t>
  </si>
  <si>
    <t>Boa tarde!</t>
  </si>
  <si>
    <t>Encaminho as alterações a serem feitas na planilha de 2020. Coloquei em vermelho os campos que deverão ser alterados e destacados em amarelo o correto. E, no final, incluí o único dado do mês de agosto/2020: Liberação da parcela de assinatura da RORAIMA ENERGIA (antiga BOA VISTA).</t>
  </si>
  <si>
    <t xml:space="preserve">LIBERAÇÃO </t>
  </si>
  <si>
    <t xml:space="preserve"> SALDO DO CONTRATO </t>
  </si>
  <si>
    <t xml:space="preserve">CELPA </t>
  </si>
  <si>
    <t xml:space="preserve"> 04.895.728/0001-80 </t>
  </si>
  <si>
    <t xml:space="preserve"> ECO-0012/2018 </t>
  </si>
  <si>
    <t xml:space="preserve">        31.862.860,00 </t>
  </si>
  <si>
    <t>ESTÁ TUDO OK.</t>
  </si>
  <si>
    <t xml:space="preserve">ENERGISA MATO GROSSO </t>
  </si>
  <si>
    <t xml:space="preserve"> 03.467.321.0001-99 </t>
  </si>
  <si>
    <t xml:space="preserve"> ECO-0005-A/2019 </t>
  </si>
  <si>
    <t xml:space="preserve">      227.566.630,00 </t>
  </si>
  <si>
    <t xml:space="preserve">ELEKTRO MS </t>
  </si>
  <si>
    <t xml:space="preserve"> 02.328.280.0001-97 </t>
  </si>
  <si>
    <t xml:space="preserve"> ECFS-329/2013 </t>
  </si>
  <si>
    <t xml:space="preserve">           1.081.570,00 </t>
  </si>
  <si>
    <t xml:space="preserve">ELETRONORTE </t>
  </si>
  <si>
    <t xml:space="preserve"> 00.357.038/0001-15 </t>
  </si>
  <si>
    <t xml:space="preserve"> ECFS-130/2006 </t>
  </si>
  <si>
    <t xml:space="preserve">         11.768.420,00 </t>
  </si>
  <si>
    <t xml:space="preserve"> ECO-0007/2017 </t>
  </si>
  <si>
    <t xml:space="preserve">      360.655.360,00 </t>
  </si>
  <si>
    <t>ALTERAR PARA:</t>
  </si>
  <si>
    <t>ECO-005/2017</t>
  </si>
  <si>
    <t xml:space="preserve">      227.566.630,00 </t>
  </si>
  <si>
    <t xml:space="preserve"> ECOT-010/2017 </t>
  </si>
  <si>
    <t xml:space="preserve">        58.450.960,00 </t>
  </si>
  <si>
    <t xml:space="preserve">CEPISA </t>
  </si>
  <si>
    <t xml:space="preserve"> 06.840.748.0001-89 </t>
  </si>
  <si>
    <t xml:space="preserve"> ECO-0016/2019 </t>
  </si>
  <si>
    <t xml:space="preserve">      164.761.180,00 </t>
  </si>
  <si>
    <t>Não teve liberações – OK</t>
  </si>
  <si>
    <t xml:space="preserve">CEMAR </t>
  </si>
  <si>
    <t xml:space="preserve"> 06.272.793/0001-84 </t>
  </si>
  <si>
    <t xml:space="preserve"> ECO-0015/2019 </t>
  </si>
  <si>
    <t xml:space="preserve">      182.497.060,00 </t>
  </si>
  <si>
    <t xml:space="preserve">COELBA </t>
  </si>
  <si>
    <t xml:space="preserve"> 15.139.629.0001-94 </t>
  </si>
  <si>
    <t xml:space="preserve"> ECOT-013/2017 </t>
  </si>
  <si>
    <t xml:space="preserve">      513.990.930,00 </t>
  </si>
  <si>
    <t xml:space="preserve">ENERGISA MS </t>
  </si>
  <si>
    <t xml:space="preserve"> 15.413.826.0001-50 </t>
  </si>
  <si>
    <t xml:space="preserve"> ECFS-338/2013 </t>
  </si>
  <si>
    <t xml:space="preserve">        20.267.610,00 </t>
  </si>
  <si>
    <t xml:space="preserve">CELG-D </t>
  </si>
  <si>
    <t xml:space="preserve"> 01.543.032/0001-04 </t>
  </si>
  <si>
    <t xml:space="preserve"> ECOT-016/2017 </t>
  </si>
  <si>
    <t xml:space="preserve">      108.616.760,00 </t>
  </si>
  <si>
    <t xml:space="preserve">       75.559.480,00 </t>
  </si>
  <si>
    <t xml:space="preserve"> UPE-013/2010 </t>
  </si>
  <si>
    <t xml:space="preserve">              335.900,00 </t>
  </si>
  <si>
    <t xml:space="preserve"> UPE-014/2010 </t>
  </si>
  <si>
    <t xml:space="preserve">              375.350,00 </t>
  </si>
  <si>
    <t xml:space="preserve"> UPE-015/2010 </t>
  </si>
  <si>
    <t xml:space="preserve">              860.270,00 </t>
  </si>
  <si>
    <t xml:space="preserve"> UPE-016/2010 </t>
  </si>
  <si>
    <t xml:space="preserve">              104.280,00 </t>
  </si>
  <si>
    <t xml:space="preserve">CEAL </t>
  </si>
  <si>
    <t xml:space="preserve"> 12.272.084.0001-00 </t>
  </si>
  <si>
    <t xml:space="preserve"> ECFS-326/2012 </t>
  </si>
  <si>
    <t xml:space="preserve">        18.003.630,00 </t>
  </si>
  <si>
    <t xml:space="preserve">ENERGISA TOCANTINS </t>
  </si>
  <si>
    <t xml:space="preserve"> 25.086.034/0001-71 </t>
  </si>
  <si>
    <t xml:space="preserve"> ECFS-343/2013 </t>
  </si>
  <si>
    <t xml:space="preserve">        88.486.120,00 </t>
  </si>
  <si>
    <t xml:space="preserve"> ECO-005/2017 </t>
  </si>
  <si>
    <t xml:space="preserve">ELETROACRE </t>
  </si>
  <si>
    <t xml:space="preserve"> 04.065.033.0001-70 </t>
  </si>
  <si>
    <t xml:space="preserve"> ECOT-012/2017 </t>
  </si>
  <si>
    <t xml:space="preserve">        35.973.870,00 </t>
  </si>
  <si>
    <t xml:space="preserve">CLFSC PR </t>
  </si>
  <si>
    <t xml:space="preserve"> 61.116.265/0001-44 </t>
  </si>
  <si>
    <t xml:space="preserve"> ECFS-101/2005 </t>
  </si>
  <si>
    <t xml:space="preserve">           1.715.180,00 </t>
  </si>
  <si>
    <t xml:space="preserve">CLFSC SP </t>
  </si>
  <si>
    <t xml:space="preserve"> ECFS-108/2005 </t>
  </si>
  <si>
    <t xml:space="preserve">           3.959.370,00 </t>
  </si>
  <si>
    <t xml:space="preserve">             857.590,00 </t>
  </si>
  <si>
    <t xml:space="preserve">             527.920,00 </t>
  </si>
  <si>
    <t>FAVOR INCLUIR A PLAN DE AGOSTO (data 12/08/2020)</t>
  </si>
  <si>
    <t xml:space="preserve">RORAIMA ENERGIA </t>
  </si>
  <si>
    <t xml:space="preserve"> 02.341.470/0001-44 </t>
  </si>
  <si>
    <t xml:space="preserve"> ECO-019/2020 </t>
  </si>
  <si>
    <t xml:space="preserve">        94.173.890,00 </t>
  </si>
  <si>
    <t>Em caso de dúvidas, favor me escrever.</t>
  </si>
  <si>
    <t>PSC-0002/2020 // E-MAIL DA KATIA DE 11/09</t>
  </si>
  <si>
    <t>não cadastrado no AFI / E-MAIL DA KATIA DE 11/09</t>
  </si>
  <si>
    <t>não cadastrado no AFI/ E-MAIL DA KATIA DE 11/09</t>
  </si>
  <si>
    <t>não cadastrado no AFI  / E-MAIL DA KATIA DE 11/09</t>
  </si>
  <si>
    <t>e-mail da Katia - planilha // Favor também incluir as UPEs da CELPA na planilha. Os 4 contratos tem saldo contratual igual a zero /  / E-MAIL DA KATIA DE 11/09</t>
  </si>
  <si>
    <t>e-mail da Katia - planilha // Favor também incluir as UPEs da CELPA na planilha. Os 4 contratos tem saldo contratual igual a zero  / E-MAIL DA KATIA DE 11/09</t>
  </si>
  <si>
    <t xml:space="preserve"> ECO-019/2020 </t>
  </si>
  <si>
    <t xml:space="preserve">não cadastrado no AFI / </t>
  </si>
  <si>
    <t>ECO-19</t>
  </si>
  <si>
    <t xml:space="preserve">ECO-19/2020 </t>
  </si>
  <si>
    <t xml:space="preserve">/2020 </t>
  </si>
  <si>
    <t>Não houve liberações</t>
  </si>
  <si>
    <t>Período de Referência: 01/01/2020 a 31/01/2020</t>
  </si>
  <si>
    <t>Período de Referência: 01/02/2020 a 28/02/2020</t>
  </si>
  <si>
    <t>Período de Referência: 01/03/2020 a 31/03/2020</t>
  </si>
  <si>
    <t>Período de Referência: 01/04/2020 a 30/04/2020</t>
  </si>
  <si>
    <t>Período de Referência: 01/05/2020 a 30/05/2020</t>
  </si>
  <si>
    <t>Período de Referência: 01/06/2020 a 30/06/2020</t>
  </si>
  <si>
    <t>Período de Referência: 01/07/2020 a 31/07/2020</t>
  </si>
  <si>
    <t>Período de Referência: 01/10/2020 a 31/10/2020</t>
  </si>
  <si>
    <t>Período de Referência: 01/09/2020 a 30/09/2020</t>
  </si>
  <si>
    <t>Período de Referência: 01/11/2020 a 30/11/2020</t>
  </si>
  <si>
    <t>ECO-020/2020</t>
  </si>
  <si>
    <t>31/11/2020</t>
  </si>
  <si>
    <t>Período de Referência: 01/12/2020 a 31/12/2020</t>
  </si>
  <si>
    <t>ECO-021/2020</t>
  </si>
  <si>
    <t>ENERGIA</t>
  </si>
  <si>
    <t>ECFS-331/2013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</si>
</sst>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\ª"/>
    <numFmt numFmtId="166" formatCode="dd/mm/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Helv"/>
    </font>
    <font>
      <b/>
      <sz val="11"/>
      <color indexed="18"/>
      <name val="Calibri"/>
      <family val="2"/>
      <scheme val="minor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1"/>
      <color theme="1"/>
      <name val="Verdana"/>
      <family val="2"/>
    </font>
    <font>
      <b/>
      <sz val="9"/>
      <color theme="1"/>
      <name val="Verdana"/>
      <family val="2"/>
    </font>
    <font>
      <b/>
      <sz val="9"/>
      <color rgb="FFFF0000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1F497D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8296C"/>
        <bgColor auto="1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8296C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rgb="FFD8B20E"/>
      </left>
      <right style="thin">
        <color rgb="FFD8B20E"/>
      </right>
      <top style="thin">
        <color rgb="FFD8B20E"/>
      </top>
      <bottom style="thin">
        <color rgb="FFD8B20E"/>
      </bottom>
      <diagonal/>
    </border>
    <border>
      <left style="thin">
        <color rgb="FFD8B20E"/>
      </left>
      <right style="thin">
        <color rgb="FFD8B20E"/>
      </right>
      <top style="thin">
        <color rgb="FFD8B20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D8B20E"/>
      </left>
      <right style="medium">
        <color rgb="FFD8B20E"/>
      </right>
      <top style="medium">
        <color rgb="FFD8B20E"/>
      </top>
      <bottom style="medium">
        <color rgb="FFD8B20E"/>
      </bottom>
      <diagonal/>
    </border>
    <border>
      <left/>
      <right style="medium">
        <color rgb="FFD8B20E"/>
      </right>
      <top style="medium">
        <color rgb="FFD8B20E"/>
      </top>
      <bottom style="medium">
        <color rgb="FFD8B20E"/>
      </bottom>
      <diagonal/>
    </border>
    <border>
      <left style="medium">
        <color rgb="FFD8B20E"/>
      </left>
      <right style="medium">
        <color rgb="FFD8B20E"/>
      </right>
      <top/>
      <bottom style="medium">
        <color rgb="FFD8B20E"/>
      </bottom>
      <diagonal/>
    </border>
    <border>
      <left/>
      <right style="medium">
        <color rgb="FFD8B20E"/>
      </right>
      <top/>
      <bottom style="medium">
        <color rgb="FFD8B20E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9" fontId="3" fillId="0" borderId="0"/>
    <xf numFmtId="43" fontId="1" fillId="0" borderId="0" applyFont="0" applyFill="0" applyBorder="0" applyAlignment="0" applyProtection="0"/>
    <xf numFmtId="0" fontId="5" fillId="0" borderId="0"/>
  </cellStyleXfs>
  <cellXfs count="207">
    <xf numFmtId="0" fontId="0" fillId="0" borderId="0" xfId="0"/>
    <xf numFmtId="0" fontId="0" fillId="0" borderId="0" xfId="0" applyNumberFormat="1"/>
    <xf numFmtId="0" fontId="0" fillId="0" borderId="0" xfId="0" applyFont="1"/>
    <xf numFmtId="43" fontId="1" fillId="3" borderId="1" xfId="2" quotePrefix="1" applyNumberFormat="1" applyFont="1" applyFill="1" applyBorder="1" applyAlignment="1">
      <alignment horizontal="center" vertical="center" wrapText="1"/>
    </xf>
    <xf numFmtId="17" fontId="1" fillId="3" borderId="1" xfId="2" applyNumberFormat="1" applyFont="1" applyFill="1" applyBorder="1" applyAlignment="1">
      <alignment horizontal="center" vertical="center"/>
    </xf>
    <xf numFmtId="0" fontId="1" fillId="3" borderId="1" xfId="2" applyNumberFormat="1" applyFont="1" applyFill="1" applyBorder="1" applyAlignment="1">
      <alignment horizontal="center" vertical="center"/>
    </xf>
    <xf numFmtId="17" fontId="1" fillId="3" borderId="1" xfId="2" quotePrefix="1" applyNumberFormat="1" applyFont="1" applyFill="1" applyBorder="1" applyAlignment="1">
      <alignment horizontal="center" vertical="center"/>
    </xf>
    <xf numFmtId="0" fontId="1" fillId="3" borderId="1" xfId="2" quotePrefix="1" applyNumberFormat="1" applyFont="1" applyFill="1" applyBorder="1" applyAlignment="1">
      <alignment horizontal="center" vertical="center"/>
    </xf>
    <xf numFmtId="43" fontId="2" fillId="4" borderId="1" xfId="2" quotePrefix="1" applyNumberFormat="1" applyFont="1" applyFill="1" applyBorder="1" applyAlignment="1">
      <alignment horizontal="center" vertical="center" wrapText="1"/>
    </xf>
    <xf numFmtId="0" fontId="2" fillId="4" borderId="1" xfId="2" applyNumberFormat="1" applyFont="1" applyFill="1" applyBorder="1" applyAlignment="1">
      <alignment horizontal="center" vertical="center"/>
    </xf>
    <xf numFmtId="17" fontId="2" fillId="4" borderId="1" xfId="2" quotePrefix="1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NumberFormat="1" applyFont="1"/>
    <xf numFmtId="0" fontId="4" fillId="5" borderId="0" xfId="3" applyNumberFormat="1" applyFont="1" applyFill="1" applyBorder="1" applyAlignment="1">
      <alignment horizontal="left" vertical="center" indent="17"/>
    </xf>
    <xf numFmtId="43" fontId="0" fillId="0" borderId="0" xfId="0" applyNumberFormat="1"/>
    <xf numFmtId="43" fontId="0" fillId="0" borderId="1" xfId="1" applyFont="1" applyFill="1" applyBorder="1" applyAlignment="1">
      <alignment horizontal="left" vertical="center"/>
    </xf>
    <xf numFmtId="17" fontId="2" fillId="4" borderId="1" xfId="1" applyNumberFormat="1" applyFont="1" applyFill="1" applyBorder="1" applyAlignment="1">
      <alignment horizontal="center" vertical="center"/>
    </xf>
    <xf numFmtId="17" fontId="2" fillId="4" borderId="1" xfId="1" quotePrefix="1" applyNumberFormat="1" applyFont="1" applyFill="1" applyBorder="1" applyAlignment="1">
      <alignment horizontal="center" vertical="center"/>
    </xf>
    <xf numFmtId="43" fontId="0" fillId="0" borderId="1" xfId="1" quotePrefix="1" applyFont="1" applyFill="1" applyBorder="1" applyAlignment="1">
      <alignment horizontal="left" vertical="center"/>
    </xf>
    <xf numFmtId="43" fontId="0" fillId="0" borderId="0" xfId="1" applyFont="1"/>
    <xf numFmtId="0" fontId="7" fillId="0" borderId="0" xfId="5" applyFont="1"/>
    <xf numFmtId="0" fontId="5" fillId="0" borderId="0" xfId="5" applyFont="1"/>
    <xf numFmtId="0" fontId="9" fillId="0" borderId="0" xfId="5" applyFont="1" applyAlignment="1">
      <alignment horizontal="right"/>
    </xf>
    <xf numFmtId="14" fontId="10" fillId="0" borderId="0" xfId="5" applyNumberFormat="1" applyFont="1" applyAlignment="1">
      <alignment horizontal="left"/>
    </xf>
    <xf numFmtId="0" fontId="8" fillId="6" borderId="11" xfId="5" applyFont="1" applyFill="1" applyBorder="1" applyAlignment="1">
      <alignment horizontal="center" vertical="center"/>
    </xf>
    <xf numFmtId="0" fontId="8" fillId="6" borderId="11" xfId="5" applyFont="1" applyFill="1" applyBorder="1" applyAlignment="1">
      <alignment horizontal="center" vertical="center" wrapText="1"/>
    </xf>
    <xf numFmtId="0" fontId="8" fillId="6" borderId="12" xfId="5" applyFont="1" applyFill="1" applyBorder="1" applyAlignment="1">
      <alignment horizontal="center" vertical="center" wrapText="1"/>
    </xf>
    <xf numFmtId="4" fontId="7" fillId="0" borderId="0" xfId="5" applyNumberFormat="1" applyFont="1"/>
    <xf numFmtId="0" fontId="11" fillId="0" borderId="13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left" vertical="center"/>
    </xf>
    <xf numFmtId="0" fontId="11" fillId="0" borderId="3" xfId="5" applyFont="1" applyFill="1" applyBorder="1" applyAlignment="1">
      <alignment horizontal="center" vertical="center"/>
    </xf>
    <xf numFmtId="165" fontId="11" fillId="0" borderId="3" xfId="5" applyNumberFormat="1" applyFont="1" applyFill="1" applyBorder="1" applyAlignment="1">
      <alignment horizontal="center" vertical="center"/>
    </xf>
    <xf numFmtId="0" fontId="11" fillId="0" borderId="14" xfId="5" applyFont="1" applyFill="1" applyBorder="1" applyAlignment="1">
      <alignment horizontal="center" vertical="center"/>
    </xf>
    <xf numFmtId="165" fontId="11" fillId="0" borderId="14" xfId="5" applyNumberFormat="1" applyFont="1" applyFill="1" applyBorder="1" applyAlignment="1">
      <alignment horizontal="center" vertical="center"/>
    </xf>
    <xf numFmtId="14" fontId="11" fillId="0" borderId="14" xfId="5" applyNumberFormat="1" applyFont="1" applyFill="1" applyBorder="1" applyAlignment="1">
      <alignment horizontal="center" vertical="center"/>
    </xf>
    <xf numFmtId="4" fontId="11" fillId="0" borderId="15" xfId="5" applyNumberFormat="1" applyFont="1" applyFill="1" applyBorder="1" applyAlignment="1">
      <alignment horizontal="right" vertical="center"/>
    </xf>
    <xf numFmtId="4" fontId="8" fillId="7" borderId="19" xfId="5" applyNumberFormat="1" applyFont="1" applyFill="1" applyBorder="1" applyAlignment="1">
      <alignment horizontal="right"/>
    </xf>
    <xf numFmtId="0" fontId="8" fillId="8" borderId="11" xfId="5" applyFont="1" applyFill="1" applyBorder="1" applyAlignment="1">
      <alignment horizontal="center" vertical="center"/>
    </xf>
    <xf numFmtId="0" fontId="8" fillId="8" borderId="11" xfId="5" applyFont="1" applyFill="1" applyBorder="1" applyAlignment="1">
      <alignment horizontal="center" vertical="center" wrapText="1"/>
    </xf>
    <xf numFmtId="0" fontId="8" fillId="8" borderId="12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left" vertical="center"/>
    </xf>
    <xf numFmtId="4" fontId="11" fillId="0" borderId="14" xfId="5" applyNumberFormat="1" applyFont="1" applyFill="1" applyBorder="1" applyAlignment="1">
      <alignment horizontal="right" vertical="center"/>
    </xf>
    <xf numFmtId="0" fontId="11" fillId="0" borderId="20" xfId="5" applyFont="1" applyFill="1" applyBorder="1" applyAlignment="1">
      <alignment horizontal="center" vertical="center"/>
    </xf>
    <xf numFmtId="0" fontId="11" fillId="0" borderId="21" xfId="5" applyFont="1" applyFill="1" applyBorder="1" applyAlignment="1">
      <alignment horizontal="center" vertical="center"/>
    </xf>
    <xf numFmtId="14" fontId="11" fillId="0" borderId="3" xfId="5" applyNumberFormat="1" applyFont="1" applyFill="1" applyBorder="1" applyAlignment="1">
      <alignment horizontal="center" vertical="center"/>
    </xf>
    <xf numFmtId="0" fontId="11" fillId="0" borderId="22" xfId="5" applyFont="1" applyFill="1" applyBorder="1" applyAlignment="1">
      <alignment horizontal="center" vertical="center"/>
    </xf>
    <xf numFmtId="14" fontId="11" fillId="0" borderId="3" xfId="5" applyNumberFormat="1" applyFont="1" applyFill="1" applyBorder="1" applyAlignment="1">
      <alignment horizontal="center" vertical="center" wrapText="1"/>
    </xf>
    <xf numFmtId="14" fontId="11" fillId="9" borderId="3" xfId="5" applyNumberFormat="1" applyFont="1" applyFill="1" applyBorder="1" applyAlignment="1">
      <alignment horizontal="center" vertical="center" wrapText="1"/>
    </xf>
    <xf numFmtId="4" fontId="11" fillId="9" borderId="3" xfId="5" applyNumberFormat="1" applyFont="1" applyFill="1" applyBorder="1" applyAlignment="1">
      <alignment horizontal="right" vertical="center"/>
    </xf>
    <xf numFmtId="4" fontId="11" fillId="0" borderId="3" xfId="5" applyNumberFormat="1" applyFont="1" applyFill="1" applyBorder="1" applyAlignment="1">
      <alignment horizontal="right" vertical="center"/>
    </xf>
    <xf numFmtId="0" fontId="11" fillId="0" borderId="12" xfId="5" applyFont="1" applyFill="1" applyBorder="1" applyAlignment="1">
      <alignment horizontal="center" vertical="center"/>
    </xf>
    <xf numFmtId="0" fontId="8" fillId="9" borderId="11" xfId="5" applyFont="1" applyFill="1" applyBorder="1" applyAlignment="1">
      <alignment horizontal="center" vertical="center"/>
    </xf>
    <xf numFmtId="0" fontId="8" fillId="9" borderId="11" xfId="5" applyFont="1" applyFill="1" applyBorder="1" applyAlignment="1">
      <alignment horizontal="center" vertical="center" wrapText="1"/>
    </xf>
    <xf numFmtId="0" fontId="8" fillId="9" borderId="12" xfId="5" applyFont="1" applyFill="1" applyBorder="1" applyAlignment="1">
      <alignment horizontal="center" vertical="center" wrapText="1"/>
    </xf>
    <xf numFmtId="0" fontId="11" fillId="0" borderId="28" xfId="5" applyFont="1" applyFill="1" applyBorder="1" applyAlignment="1">
      <alignment horizontal="center" vertical="center"/>
    </xf>
    <xf numFmtId="0" fontId="11" fillId="0" borderId="29" xfId="5" applyFont="1" applyFill="1" applyBorder="1" applyAlignment="1">
      <alignment horizontal="left" vertical="center"/>
    </xf>
    <xf numFmtId="0" fontId="11" fillId="0" borderId="29" xfId="5" applyFont="1" applyFill="1" applyBorder="1" applyAlignment="1">
      <alignment horizontal="center" vertical="center"/>
    </xf>
    <xf numFmtId="165" fontId="11" fillId="0" borderId="29" xfId="5" applyNumberFormat="1" applyFont="1" applyFill="1" applyBorder="1" applyAlignment="1">
      <alignment horizontal="center" vertical="center"/>
    </xf>
    <xf numFmtId="0" fontId="12" fillId="10" borderId="29" xfId="5" applyFont="1" applyFill="1" applyBorder="1" applyAlignment="1">
      <alignment horizontal="center" vertical="center"/>
    </xf>
    <xf numFmtId="4" fontId="12" fillId="10" borderId="29" xfId="5" applyNumberFormat="1" applyFont="1" applyFill="1" applyBorder="1" applyAlignment="1">
      <alignment horizontal="right" vertical="center"/>
    </xf>
    <xf numFmtId="0" fontId="12" fillId="10" borderId="19" xfId="5" applyFont="1" applyFill="1" applyBorder="1" applyAlignment="1">
      <alignment horizontal="justify" vertical="center" wrapText="1"/>
    </xf>
    <xf numFmtId="0" fontId="2" fillId="4" borderId="1" xfId="2" applyNumberFormat="1" applyFont="1" applyFill="1" applyBorder="1" applyAlignment="1">
      <alignment horizontal="center" vertical="center" wrapText="1"/>
    </xf>
    <xf numFmtId="0" fontId="11" fillId="0" borderId="4" xfId="5" applyFont="1" applyFill="1" applyBorder="1" applyAlignment="1">
      <alignment vertical="center"/>
    </xf>
    <xf numFmtId="0" fontId="11" fillId="0" borderId="14" xfId="5" applyFont="1" applyFill="1" applyBorder="1" applyAlignment="1">
      <alignment vertical="center"/>
    </xf>
    <xf numFmtId="17" fontId="2" fillId="4" borderId="1" xfId="1" applyNumberFormat="1" applyFont="1" applyFill="1" applyBorder="1" applyAlignment="1">
      <alignment horizontal="right" vertical="center"/>
    </xf>
    <xf numFmtId="17" fontId="1" fillId="3" borderId="1" xfId="1" applyNumberFormat="1" applyFont="1" applyFill="1" applyBorder="1" applyAlignment="1">
      <alignment horizontal="right" vertical="center"/>
    </xf>
    <xf numFmtId="43" fontId="0" fillId="0" borderId="1" xfId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43" fontId="0" fillId="0" borderId="2" xfId="1" quotePrefix="1" applyFont="1" applyFill="1" applyBorder="1" applyAlignment="1">
      <alignment horizontal="left" vertical="center"/>
    </xf>
    <xf numFmtId="17" fontId="1" fillId="3" borderId="1" xfId="1" quotePrefix="1" applyNumberFormat="1" applyFont="1" applyFill="1" applyBorder="1" applyAlignment="1">
      <alignment horizontal="center" vertical="center"/>
    </xf>
    <xf numFmtId="17" fontId="1" fillId="3" borderId="1" xfId="1" applyNumberFormat="1" applyFont="1" applyFill="1" applyBorder="1" applyAlignment="1">
      <alignment horizontal="center" vertical="center"/>
    </xf>
    <xf numFmtId="43" fontId="0" fillId="10" borderId="1" xfId="1" applyFont="1" applyFill="1" applyBorder="1" applyAlignment="1">
      <alignment horizontal="left" vertical="center"/>
    </xf>
    <xf numFmtId="43" fontId="0" fillId="2" borderId="1" xfId="1" quotePrefix="1" applyFont="1" applyFill="1" applyBorder="1" applyAlignment="1">
      <alignment horizontal="left" vertical="center"/>
    </xf>
    <xf numFmtId="43" fontId="0" fillId="2" borderId="1" xfId="1" applyFon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left" vertical="center"/>
    </xf>
    <xf numFmtId="0" fontId="0" fillId="10" borderId="0" xfId="0" applyFill="1"/>
    <xf numFmtId="0" fontId="0" fillId="0" borderId="0" xfId="0"/>
    <xf numFmtId="14" fontId="0" fillId="0" borderId="0" xfId="0" applyNumberFormat="1"/>
    <xf numFmtId="14" fontId="0" fillId="10" borderId="0" xfId="0" applyNumberFormat="1" applyFill="1"/>
    <xf numFmtId="0" fontId="0" fillId="11" borderId="0" xfId="0" applyFill="1"/>
    <xf numFmtId="14" fontId="0" fillId="11" borderId="0" xfId="0" applyNumberFormat="1" applyFill="1"/>
    <xf numFmtId="0" fontId="0" fillId="12" borderId="0" xfId="0" applyFill="1"/>
    <xf numFmtId="14" fontId="0" fillId="12" borderId="0" xfId="0" applyNumberFormat="1" applyFill="1"/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10" borderId="0" xfId="0" applyFill="1" applyBorder="1" applyAlignment="1">
      <alignment horizontal="left"/>
    </xf>
    <xf numFmtId="0" fontId="0" fillId="11" borderId="33" xfId="0" applyFill="1" applyBorder="1" applyAlignment="1">
      <alignment horizontal="left"/>
    </xf>
    <xf numFmtId="0" fontId="0" fillId="12" borderId="0" xfId="0" applyFill="1" applyBorder="1" applyAlignment="1">
      <alignment horizontal="left"/>
    </xf>
    <xf numFmtId="43" fontId="0" fillId="10" borderId="0" xfId="1" applyFont="1" applyFill="1"/>
    <xf numFmtId="43" fontId="0" fillId="11" borderId="0" xfId="1" applyFont="1" applyFill="1"/>
    <xf numFmtId="43" fontId="0" fillId="12" borderId="0" xfId="1" applyFont="1" applyFill="1"/>
    <xf numFmtId="43" fontId="0" fillId="0" borderId="0" xfId="1" applyFont="1" applyAlignment="1">
      <alignment horizontal="center"/>
    </xf>
    <xf numFmtId="17" fontId="2" fillId="4" borderId="1" xfId="1" applyNumberFormat="1" applyFont="1" applyFill="1" applyBorder="1" applyAlignment="1">
      <alignment horizontal="center" vertical="center" wrapText="1"/>
    </xf>
    <xf numFmtId="0" fontId="0" fillId="13" borderId="0" xfId="0" applyFill="1"/>
    <xf numFmtId="0" fontId="0" fillId="13" borderId="0" xfId="0" applyFill="1" applyBorder="1" applyAlignment="1">
      <alignment horizontal="left"/>
    </xf>
    <xf numFmtId="43" fontId="0" fillId="13" borderId="0" xfId="1" applyFont="1" applyFill="1" applyAlignment="1">
      <alignment horizontal="center"/>
    </xf>
    <xf numFmtId="14" fontId="0" fillId="13" borderId="0" xfId="0" applyNumberFormat="1" applyFill="1"/>
    <xf numFmtId="0" fontId="14" fillId="0" borderId="0" xfId="0" applyFont="1"/>
    <xf numFmtId="0" fontId="0" fillId="0" borderId="32" xfId="0" applyBorder="1"/>
    <xf numFmtId="166" fontId="13" fillId="0" borderId="0" xfId="0" applyNumberFormat="1" applyFont="1" applyAlignment="1">
      <alignment horizontal="center"/>
    </xf>
    <xf numFmtId="0" fontId="0" fillId="0" borderId="33" xfId="0" quotePrefix="1" applyBorder="1" applyAlignment="1">
      <alignment horizontal="left"/>
    </xf>
    <xf numFmtId="14" fontId="13" fillId="5" borderId="0" xfId="3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4" fillId="0" borderId="33" xfId="1" applyNumberFormat="1" applyFont="1" applyFill="1" applyBorder="1"/>
    <xf numFmtId="14" fontId="14" fillId="0" borderId="0" xfId="0" applyNumberFormat="1" applyFont="1" applyFill="1"/>
    <xf numFmtId="0" fontId="14" fillId="10" borderId="0" xfId="0" applyFont="1" applyFill="1"/>
    <xf numFmtId="0" fontId="14" fillId="10" borderId="33" xfId="1" applyNumberFormat="1" applyFont="1" applyFill="1" applyBorder="1"/>
    <xf numFmtId="14" fontId="14" fillId="10" borderId="0" xfId="0" applyNumberFormat="1" applyFont="1" applyFill="1"/>
    <xf numFmtId="0" fontId="14" fillId="0" borderId="0" xfId="1" applyNumberFormat="1" applyFont="1" applyFill="1"/>
    <xf numFmtId="0" fontId="0" fillId="0" borderId="0" xfId="0" quotePrefix="1" applyBorder="1" applyAlignment="1">
      <alignment horizontal="left"/>
    </xf>
    <xf numFmtId="164" fontId="1" fillId="2" borderId="1" xfId="2" quotePrefix="1" applyFont="1" applyFill="1" applyBorder="1" applyAlignment="1">
      <alignment horizontal="left" vertical="center"/>
    </xf>
    <xf numFmtId="4" fontId="1" fillId="2" borderId="1" xfId="2" quotePrefix="1" applyNumberFormat="1" applyFont="1" applyFill="1" applyBorder="1" applyAlignment="1">
      <alignment horizontal="right" vertical="center" wrapText="1"/>
    </xf>
    <xf numFmtId="0" fontId="15" fillId="0" borderId="0" xfId="0" applyFont="1"/>
    <xf numFmtId="14" fontId="0" fillId="0" borderId="0" xfId="0" applyNumberFormat="1" applyAlignment="1">
      <alignment horizontal="right"/>
    </xf>
    <xf numFmtId="4" fontId="15" fillId="0" borderId="0" xfId="0" applyNumberFormat="1" applyFont="1"/>
    <xf numFmtId="0" fontId="15" fillId="0" borderId="0" xfId="0" applyFont="1" applyBorder="1"/>
    <xf numFmtId="0" fontId="15" fillId="0" borderId="32" xfId="0" applyFont="1" applyBorder="1"/>
    <xf numFmtId="0" fontId="15" fillId="0" borderId="33" xfId="0" applyFont="1" applyBorder="1"/>
    <xf numFmtId="0" fontId="0" fillId="0" borderId="0" xfId="0" applyBorder="1"/>
    <xf numFmtId="0" fontId="14" fillId="0" borderId="0" xfId="1" applyNumberFormat="1" applyFont="1" applyFill="1" applyBorder="1"/>
    <xf numFmtId="0" fontId="20" fillId="0" borderId="3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0" fillId="10" borderId="35" xfId="0" applyFont="1" applyFill="1" applyBorder="1" applyAlignment="1">
      <alignment horizontal="center" vertical="center"/>
    </xf>
    <xf numFmtId="0" fontId="20" fillId="10" borderId="36" xfId="0" applyFont="1" applyFill="1" applyBorder="1" applyAlignment="1">
      <alignment horizontal="center" vertical="center"/>
    </xf>
    <xf numFmtId="4" fontId="22" fillId="10" borderId="36" xfId="0" applyNumberFormat="1" applyFont="1" applyFill="1" applyBorder="1" applyAlignment="1">
      <alignment horizontal="center" vertical="center"/>
    </xf>
    <xf numFmtId="4" fontId="20" fillId="10" borderId="36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10" borderId="0" xfId="0" applyFont="1" applyFill="1" applyAlignment="1">
      <alignment vertical="center"/>
    </xf>
    <xf numFmtId="0" fontId="20" fillId="10" borderId="0" xfId="0" applyFont="1" applyFill="1" applyAlignment="1">
      <alignment vertical="center"/>
    </xf>
    <xf numFmtId="14" fontId="20" fillId="10" borderId="0" xfId="0" applyNumberFormat="1" applyFont="1" applyFill="1" applyAlignment="1">
      <alignment horizontal="right" vertical="center"/>
    </xf>
    <xf numFmtId="10" fontId="22" fillId="10" borderId="0" xfId="0" applyNumberFormat="1" applyFont="1" applyFill="1" applyAlignment="1">
      <alignment horizontal="right" vertical="center"/>
    </xf>
    <xf numFmtId="0" fontId="18" fillId="0" borderId="0" xfId="0" applyFont="1"/>
    <xf numFmtId="14" fontId="20" fillId="0" borderId="0" xfId="0" applyNumberFormat="1" applyFont="1" applyAlignment="1">
      <alignment horizontal="right" vertical="center"/>
    </xf>
    <xf numFmtId="10" fontId="22" fillId="0" borderId="0" xfId="0" applyNumberFormat="1" applyFont="1" applyAlignment="1">
      <alignment horizontal="right" vertical="center"/>
    </xf>
    <xf numFmtId="14" fontId="19" fillId="10" borderId="0" xfId="0" applyNumberFormat="1" applyFont="1" applyFill="1" applyAlignment="1">
      <alignment horizontal="right" vertical="center"/>
    </xf>
    <xf numFmtId="10" fontId="21" fillId="0" borderId="0" xfId="0" applyNumberFormat="1" applyFont="1" applyAlignment="1">
      <alignment horizontal="right" vertical="center"/>
    </xf>
    <xf numFmtId="0" fontId="0" fillId="11" borderId="0" xfId="0" applyFill="1" applyAlignment="1">
      <alignment wrapText="1"/>
    </xf>
    <xf numFmtId="17" fontId="23" fillId="0" borderId="0" xfId="0" applyNumberFormat="1" applyFont="1" applyAlignment="1">
      <alignment vertical="center"/>
    </xf>
    <xf numFmtId="0" fontId="24" fillId="14" borderId="37" xfId="0" applyFont="1" applyFill="1" applyBorder="1" applyAlignment="1">
      <alignment horizontal="center" vertical="center"/>
    </xf>
    <xf numFmtId="0" fontId="24" fillId="14" borderId="38" xfId="0" applyFont="1" applyFill="1" applyBorder="1" applyAlignment="1">
      <alignment horizontal="center" vertical="center"/>
    </xf>
    <xf numFmtId="0" fontId="24" fillId="14" borderId="38" xfId="0" applyFont="1" applyFill="1" applyBorder="1" applyAlignment="1">
      <alignment horizontal="center" vertical="center" wrapText="1"/>
    </xf>
    <xf numFmtId="0" fontId="20" fillId="15" borderId="39" xfId="0" applyFont="1" applyFill="1" applyBorder="1" applyAlignment="1">
      <alignment horizontal="center" vertical="center"/>
    </xf>
    <xf numFmtId="0" fontId="20" fillId="15" borderId="40" xfId="0" applyFont="1" applyFill="1" applyBorder="1" applyAlignment="1">
      <alignment horizontal="center" vertical="center"/>
    </xf>
    <xf numFmtId="0" fontId="20" fillId="15" borderId="40" xfId="0" applyFont="1" applyFill="1" applyBorder="1" applyAlignment="1">
      <alignment horizontal="center" vertical="center" wrapText="1"/>
    </xf>
    <xf numFmtId="0" fontId="20" fillId="16" borderId="39" xfId="0" applyFont="1" applyFill="1" applyBorder="1" applyAlignment="1">
      <alignment vertical="center"/>
    </xf>
    <xf numFmtId="0" fontId="20" fillId="16" borderId="40" xfId="0" applyFont="1" applyFill="1" applyBorder="1" applyAlignment="1">
      <alignment vertical="center"/>
    </xf>
    <xf numFmtId="4" fontId="20" fillId="16" borderId="40" xfId="0" applyNumberFormat="1" applyFont="1" applyFill="1" applyBorder="1" applyAlignment="1">
      <alignment horizontal="right" vertical="center" wrapText="1"/>
    </xf>
    <xf numFmtId="0" fontId="25" fillId="16" borderId="40" xfId="0" applyFont="1" applyFill="1" applyBorder="1" applyAlignment="1">
      <alignment vertical="center"/>
    </xf>
    <xf numFmtId="4" fontId="25" fillId="16" borderId="40" xfId="0" applyNumberFormat="1" applyFont="1" applyFill="1" applyBorder="1" applyAlignment="1">
      <alignment horizontal="right" vertical="center" wrapText="1"/>
    </xf>
    <xf numFmtId="0" fontId="22" fillId="16" borderId="40" xfId="0" applyFont="1" applyFill="1" applyBorder="1" applyAlignment="1">
      <alignment vertical="center"/>
    </xf>
    <xf numFmtId="0" fontId="22" fillId="16" borderId="40" xfId="0" applyFont="1" applyFill="1" applyBorder="1" applyAlignment="1">
      <alignment horizontal="right" vertical="center" wrapText="1"/>
    </xf>
    <xf numFmtId="0" fontId="22" fillId="16" borderId="39" xfId="0" applyFont="1" applyFill="1" applyBorder="1" applyAlignment="1">
      <alignment vertical="center"/>
    </xf>
    <xf numFmtId="4" fontId="22" fillId="16" borderId="40" xfId="0" applyNumberFormat="1" applyFont="1" applyFill="1" applyBorder="1" applyAlignment="1">
      <alignment horizontal="right" vertical="center" wrapText="1"/>
    </xf>
    <xf numFmtId="0" fontId="0" fillId="10" borderId="0" xfId="0" quotePrefix="1" applyFill="1" applyBorder="1" applyAlignment="1">
      <alignment horizontal="left"/>
    </xf>
    <xf numFmtId="43" fontId="0" fillId="10" borderId="0" xfId="0" applyNumberFormat="1" applyFill="1"/>
    <xf numFmtId="0" fontId="8" fillId="7" borderId="16" xfId="5" applyFont="1" applyFill="1" applyBorder="1" applyAlignment="1">
      <alignment horizontal="center"/>
    </xf>
    <xf numFmtId="0" fontId="8" fillId="7" borderId="17" xfId="5" applyFont="1" applyFill="1" applyBorder="1" applyAlignment="1">
      <alignment horizontal="center"/>
    </xf>
    <xf numFmtId="0" fontId="8" fillId="7" borderId="18" xfId="5" applyFont="1" applyFill="1" applyBorder="1" applyAlignment="1">
      <alignment horizontal="center"/>
    </xf>
    <xf numFmtId="0" fontId="8" fillId="9" borderId="5" xfId="5" applyFont="1" applyFill="1" applyBorder="1" applyAlignment="1">
      <alignment horizontal="center" vertical="center"/>
    </xf>
    <xf numFmtId="0" fontId="8" fillId="9" borderId="10" xfId="5" applyFont="1" applyFill="1" applyBorder="1" applyAlignment="1">
      <alignment horizontal="center" vertical="center"/>
    </xf>
    <xf numFmtId="0" fontId="8" fillId="9" borderId="6" xfId="5" applyFont="1" applyFill="1" applyBorder="1" applyAlignment="1">
      <alignment horizontal="center" vertical="center" wrapText="1"/>
    </xf>
    <xf numFmtId="0" fontId="8" fillId="9" borderId="11" xfId="5" applyFont="1" applyFill="1" applyBorder="1" applyAlignment="1">
      <alignment horizontal="center" vertical="center" wrapText="1"/>
    </xf>
    <xf numFmtId="0" fontId="8" fillId="9" borderId="6" xfId="5" applyFont="1" applyFill="1" applyBorder="1" applyAlignment="1">
      <alignment horizontal="center" vertical="center"/>
    </xf>
    <xf numFmtId="0" fontId="8" fillId="9" borderId="11" xfId="5" applyFont="1" applyFill="1" applyBorder="1" applyAlignment="1">
      <alignment horizontal="center" vertical="center"/>
    </xf>
    <xf numFmtId="0" fontId="8" fillId="9" borderId="7" xfId="5" applyFont="1" applyFill="1" applyBorder="1" applyAlignment="1">
      <alignment horizontal="center" vertical="center"/>
    </xf>
    <xf numFmtId="0" fontId="5" fillId="9" borderId="8" xfId="5" applyFont="1" applyFill="1" applyBorder="1"/>
    <xf numFmtId="0" fontId="5" fillId="9" borderId="9" xfId="5" applyFont="1" applyFill="1" applyBorder="1"/>
    <xf numFmtId="0" fontId="11" fillId="0" borderId="24" xfId="5" applyFont="1" applyFill="1" applyBorder="1" applyAlignment="1">
      <alignment horizontal="center" vertical="center"/>
    </xf>
    <xf numFmtId="0" fontId="11" fillId="0" borderId="27" xfId="5" applyFont="1" applyFill="1" applyBorder="1" applyAlignment="1">
      <alignment horizontal="center" vertical="center"/>
    </xf>
    <xf numFmtId="0" fontId="11" fillId="0" borderId="15" xfId="5" applyFont="1" applyFill="1" applyBorder="1" applyAlignment="1">
      <alignment horizontal="center" vertical="center"/>
    </xf>
    <xf numFmtId="0" fontId="11" fillId="0" borderId="23" xfId="5" applyFont="1" applyFill="1" applyBorder="1" applyAlignment="1">
      <alignment horizontal="center" vertical="center"/>
    </xf>
    <xf numFmtId="0" fontId="11" fillId="0" borderId="25" xfId="5" applyFont="1" applyFill="1" applyBorder="1" applyAlignment="1">
      <alignment horizontal="center" vertical="center"/>
    </xf>
    <xf numFmtId="0" fontId="11" fillId="0" borderId="13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left" vertical="center"/>
    </xf>
    <xf numFmtId="0" fontId="11" fillId="0" borderId="26" xfId="5" applyFont="1" applyFill="1" applyBorder="1" applyAlignment="1">
      <alignment horizontal="left" vertical="center"/>
    </xf>
    <xf numFmtId="0" fontId="11" fillId="0" borderId="14" xfId="5" applyFont="1" applyFill="1" applyBorder="1" applyAlignment="1">
      <alignment horizontal="left" vertical="center"/>
    </xf>
    <xf numFmtId="0" fontId="11" fillId="0" borderId="4" xfId="5" applyFont="1" applyFill="1" applyBorder="1" applyAlignment="1">
      <alignment horizontal="center" vertical="center"/>
    </xf>
    <xf numFmtId="0" fontId="11" fillId="0" borderId="26" xfId="5" applyFont="1" applyFill="1" applyBorder="1" applyAlignment="1">
      <alignment horizontal="center" vertical="center"/>
    </xf>
    <xf numFmtId="0" fontId="11" fillId="0" borderId="14" xfId="5" applyFont="1" applyFill="1" applyBorder="1" applyAlignment="1">
      <alignment horizontal="center" vertical="center"/>
    </xf>
    <xf numFmtId="165" fontId="11" fillId="0" borderId="4" xfId="5" applyNumberFormat="1" applyFont="1" applyFill="1" applyBorder="1" applyAlignment="1">
      <alignment horizontal="center" vertical="center"/>
    </xf>
    <xf numFmtId="165" fontId="11" fillId="0" borderId="26" xfId="5" applyNumberFormat="1" applyFont="1" applyFill="1" applyBorder="1" applyAlignment="1">
      <alignment horizontal="center" vertical="center"/>
    </xf>
    <xf numFmtId="165" fontId="11" fillId="0" borderId="14" xfId="5" applyNumberFormat="1" applyFont="1" applyFill="1" applyBorder="1" applyAlignment="1">
      <alignment horizontal="center" vertical="center"/>
    </xf>
    <xf numFmtId="0" fontId="8" fillId="8" borderId="5" xfId="5" applyFont="1" applyFill="1" applyBorder="1" applyAlignment="1">
      <alignment horizontal="center" vertical="center"/>
    </xf>
    <xf numFmtId="0" fontId="8" fillId="8" borderId="10" xfId="5" applyFont="1" applyFill="1" applyBorder="1" applyAlignment="1">
      <alignment horizontal="center" vertical="center"/>
    </xf>
    <xf numFmtId="0" fontId="8" fillId="8" borderId="6" xfId="5" applyFont="1" applyFill="1" applyBorder="1" applyAlignment="1">
      <alignment horizontal="center" vertical="center" wrapText="1"/>
    </xf>
    <xf numFmtId="0" fontId="8" fillId="8" borderId="11" xfId="5" applyFont="1" applyFill="1" applyBorder="1" applyAlignment="1">
      <alignment horizontal="center" vertical="center" wrapText="1"/>
    </xf>
    <xf numFmtId="0" fontId="8" fillId="8" borderId="6" xfId="5" applyFont="1" applyFill="1" applyBorder="1" applyAlignment="1">
      <alignment horizontal="center" vertical="center"/>
    </xf>
    <xf numFmtId="0" fontId="8" fillId="8" borderId="11" xfId="5" applyFont="1" applyFill="1" applyBorder="1" applyAlignment="1">
      <alignment horizontal="center" vertical="center"/>
    </xf>
    <xf numFmtId="0" fontId="8" fillId="8" borderId="7" xfId="5" applyFont="1" applyFill="1" applyBorder="1" applyAlignment="1">
      <alignment horizontal="center" vertical="center"/>
    </xf>
    <xf numFmtId="0" fontId="5" fillId="8" borderId="8" xfId="5" applyFont="1" applyFill="1" applyBorder="1"/>
    <xf numFmtId="0" fontId="5" fillId="8" borderId="9" xfId="5" applyFont="1" applyFill="1" applyBorder="1"/>
    <xf numFmtId="0" fontId="6" fillId="0" borderId="0" xfId="5" applyFont="1" applyAlignment="1">
      <alignment horizontal="center"/>
    </xf>
    <xf numFmtId="0" fontId="8" fillId="0" borderId="0" xfId="5" applyFont="1" applyAlignment="1">
      <alignment horizontal="center"/>
    </xf>
    <xf numFmtId="0" fontId="8" fillId="6" borderId="5" xfId="5" applyFont="1" applyFill="1" applyBorder="1" applyAlignment="1">
      <alignment horizontal="center" vertical="center"/>
    </xf>
    <xf numFmtId="0" fontId="8" fillId="6" borderId="10" xfId="5" applyFont="1" applyFill="1" applyBorder="1" applyAlignment="1">
      <alignment horizontal="center" vertical="center"/>
    </xf>
    <xf numFmtId="0" fontId="8" fillId="6" borderId="6" xfId="5" applyFont="1" applyFill="1" applyBorder="1" applyAlignment="1">
      <alignment horizontal="center" vertical="center" wrapText="1"/>
    </xf>
    <xf numFmtId="0" fontId="8" fillId="6" borderId="11" xfId="5" applyFont="1" applyFill="1" applyBorder="1" applyAlignment="1">
      <alignment horizontal="center" vertical="center" wrapText="1"/>
    </xf>
    <xf numFmtId="0" fontId="8" fillId="6" borderId="6" xfId="5" applyFont="1" applyFill="1" applyBorder="1" applyAlignment="1">
      <alignment horizontal="center" vertical="center"/>
    </xf>
    <xf numFmtId="0" fontId="8" fillId="6" borderId="11" xfId="5" applyFont="1" applyFill="1" applyBorder="1" applyAlignment="1">
      <alignment horizontal="center" vertical="center"/>
    </xf>
    <xf numFmtId="0" fontId="8" fillId="6" borderId="7" xfId="5" applyFont="1" applyFill="1" applyBorder="1" applyAlignment="1">
      <alignment horizontal="center" vertical="center" wrapText="1"/>
    </xf>
    <xf numFmtId="0" fontId="8" fillId="6" borderId="8" xfId="5" applyFont="1" applyFill="1" applyBorder="1" applyAlignment="1">
      <alignment horizontal="center" vertical="center" wrapText="1"/>
    </xf>
    <xf numFmtId="0" fontId="8" fillId="6" borderId="9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5"/>
    <cellStyle name="Normal_APLJF-9A" xfId="3"/>
    <cellStyle name="Vírgula" xfId="1" builtinId="3"/>
    <cellStyle name="Vírgula 2" xfId="2"/>
    <cellStyle name="Vírgula 2 2" xfId="4"/>
  </cellStyles>
  <dxfs count="115"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opLeftCell="A91" workbookViewId="0">
      <selection activeCell="B122" sqref="B122"/>
    </sheetView>
  </sheetViews>
  <sheetFormatPr defaultColWidth="14.42578125" defaultRowHeight="15" x14ac:dyDescent="0.25"/>
  <cols>
    <col min="1" max="1" width="18.5703125" style="76" bestFit="1" customWidth="1"/>
    <col min="2" max="2" width="26.42578125" style="76" customWidth="1"/>
    <col min="3" max="3" width="19.42578125" style="76" bestFit="1" customWidth="1"/>
    <col min="4" max="4" width="18.5703125" style="76" bestFit="1" customWidth="1"/>
    <col min="5" max="5" width="15.28515625" style="67" bestFit="1" customWidth="1"/>
    <col min="6" max="6" width="18.7109375" style="76" hidden="1" customWidth="1"/>
    <col min="7" max="7" width="18.5703125" style="76" bestFit="1" customWidth="1"/>
    <col min="8" max="8" width="15.28515625" style="76" bestFit="1" customWidth="1"/>
    <col min="9" max="16384" width="14.42578125" style="76"/>
  </cols>
  <sheetData>
    <row r="1" spans="1:8" ht="45" x14ac:dyDescent="0.25">
      <c r="A1" s="94" t="s">
        <v>241</v>
      </c>
      <c r="B1" s="16" t="s">
        <v>11</v>
      </c>
      <c r="C1" s="17" t="s">
        <v>10</v>
      </c>
      <c r="D1" s="94" t="s">
        <v>242</v>
      </c>
      <c r="E1" s="94" t="s">
        <v>475</v>
      </c>
      <c r="F1" s="64" t="s">
        <v>160</v>
      </c>
      <c r="G1" s="94" t="s">
        <v>241</v>
      </c>
      <c r="H1" s="94" t="s">
        <v>476</v>
      </c>
    </row>
    <row r="2" spans="1:8" x14ac:dyDescent="0.25">
      <c r="A2" s="70"/>
      <c r="B2" s="69"/>
      <c r="C2" s="69"/>
      <c r="D2" s="70"/>
      <c r="E2" s="65"/>
      <c r="F2" s="65"/>
      <c r="G2" s="70"/>
      <c r="H2" s="65"/>
    </row>
    <row r="3" spans="1:8" x14ac:dyDescent="0.25">
      <c r="A3" s="68" t="s">
        <v>105</v>
      </c>
      <c r="B3" s="18" t="s">
        <v>16</v>
      </c>
      <c r="C3" s="68" t="s">
        <v>402</v>
      </c>
      <c r="D3" s="68" t="s">
        <v>243</v>
      </c>
      <c r="E3" s="66">
        <v>182966790</v>
      </c>
      <c r="F3" s="15" t="s">
        <v>157</v>
      </c>
      <c r="G3" s="68" t="s">
        <v>105</v>
      </c>
      <c r="H3" s="66"/>
    </row>
    <row r="4" spans="1:8" x14ac:dyDescent="0.25">
      <c r="A4" s="18" t="s">
        <v>131</v>
      </c>
      <c r="B4" s="18" t="s">
        <v>16</v>
      </c>
      <c r="C4" s="18" t="s">
        <v>402</v>
      </c>
      <c r="D4" s="18" t="s">
        <v>244</v>
      </c>
      <c r="E4" s="66">
        <v>70051610</v>
      </c>
      <c r="F4" s="15" t="s">
        <v>161</v>
      </c>
      <c r="G4" s="18" t="s">
        <v>131</v>
      </c>
      <c r="H4" s="66"/>
    </row>
    <row r="5" spans="1:8" x14ac:dyDescent="0.25">
      <c r="A5" s="18" t="s">
        <v>133</v>
      </c>
      <c r="B5" s="18" t="s">
        <v>16</v>
      </c>
      <c r="C5" s="18" t="s">
        <v>402</v>
      </c>
      <c r="D5" s="18" t="s">
        <v>245</v>
      </c>
      <c r="E5" s="66">
        <v>295302080</v>
      </c>
      <c r="F5" s="15" t="s">
        <v>161</v>
      </c>
      <c r="G5" s="18" t="s">
        <v>133</v>
      </c>
      <c r="H5" s="66"/>
    </row>
    <row r="6" spans="1:8" x14ac:dyDescent="0.25">
      <c r="A6" s="18" t="s">
        <v>17</v>
      </c>
      <c r="B6" s="18" t="s">
        <v>16</v>
      </c>
      <c r="C6" s="18" t="s">
        <v>402</v>
      </c>
      <c r="D6" s="18" t="s">
        <v>263</v>
      </c>
      <c r="E6" s="66">
        <v>195320970</v>
      </c>
      <c r="F6" s="74" t="s">
        <v>162</v>
      </c>
      <c r="G6" s="18" t="s">
        <v>17</v>
      </c>
      <c r="H6" s="66"/>
    </row>
    <row r="7" spans="1:8" x14ac:dyDescent="0.25">
      <c r="A7" s="76" t="s">
        <v>180</v>
      </c>
      <c r="B7" s="18" t="s">
        <v>16</v>
      </c>
      <c r="C7" s="18" t="s">
        <v>402</v>
      </c>
      <c r="D7" s="76" t="s">
        <v>264</v>
      </c>
      <c r="E7" s="66">
        <v>195320970</v>
      </c>
      <c r="F7" s="74" t="s">
        <v>162</v>
      </c>
      <c r="G7" s="76" t="s">
        <v>180</v>
      </c>
      <c r="H7" s="66"/>
    </row>
    <row r="8" spans="1:8" x14ac:dyDescent="0.25">
      <c r="A8" s="18" t="s">
        <v>18</v>
      </c>
      <c r="B8" s="18" t="s">
        <v>16</v>
      </c>
      <c r="C8" s="18" t="s">
        <v>402</v>
      </c>
      <c r="D8" s="18" t="s">
        <v>265</v>
      </c>
      <c r="E8" s="66">
        <v>182966790</v>
      </c>
      <c r="F8" s="74" t="s">
        <v>162</v>
      </c>
      <c r="G8" s="18" t="s">
        <v>18</v>
      </c>
      <c r="H8" s="66"/>
    </row>
    <row r="9" spans="1:8" x14ac:dyDescent="0.25">
      <c r="A9" s="18" t="s">
        <v>19</v>
      </c>
      <c r="B9" s="18" t="s">
        <v>16</v>
      </c>
      <c r="C9" s="18" t="s">
        <v>402</v>
      </c>
      <c r="D9" s="18" t="s">
        <v>296</v>
      </c>
      <c r="E9" s="66">
        <v>295302080</v>
      </c>
      <c r="F9" s="15" t="s">
        <v>161</v>
      </c>
      <c r="G9" s="18" t="s">
        <v>19</v>
      </c>
      <c r="H9" s="66"/>
    </row>
    <row r="10" spans="1:8" x14ac:dyDescent="0.25">
      <c r="A10" s="18" t="s">
        <v>121</v>
      </c>
      <c r="B10" s="18" t="s">
        <v>119</v>
      </c>
      <c r="C10" s="18" t="s">
        <v>21</v>
      </c>
      <c r="D10" s="18" t="s">
        <v>246</v>
      </c>
      <c r="E10" s="66">
        <v>10523330</v>
      </c>
      <c r="F10" s="15" t="s">
        <v>161</v>
      </c>
      <c r="G10" s="18" t="s">
        <v>121</v>
      </c>
      <c r="H10" s="66"/>
    </row>
    <row r="11" spans="1:8" x14ac:dyDescent="0.25">
      <c r="A11" s="76" t="s">
        <v>176</v>
      </c>
      <c r="B11" s="18" t="s">
        <v>119</v>
      </c>
      <c r="C11" s="18" t="s">
        <v>21</v>
      </c>
      <c r="D11" s="76" t="s">
        <v>297</v>
      </c>
      <c r="E11" s="66">
        <v>10523330</v>
      </c>
      <c r="F11" s="15" t="s">
        <v>161</v>
      </c>
      <c r="G11" s="76" t="s">
        <v>176</v>
      </c>
      <c r="H11" s="66"/>
    </row>
    <row r="12" spans="1:8" x14ac:dyDescent="0.25">
      <c r="A12" s="18" t="s">
        <v>22</v>
      </c>
      <c r="B12" s="18" t="s">
        <v>20</v>
      </c>
      <c r="C12" s="18" t="s">
        <v>21</v>
      </c>
      <c r="D12" s="18" t="s">
        <v>298</v>
      </c>
      <c r="E12" s="66">
        <v>10523310</v>
      </c>
      <c r="F12" s="15" t="s">
        <v>161</v>
      </c>
      <c r="G12" s="18" t="s">
        <v>22</v>
      </c>
      <c r="H12" s="66"/>
    </row>
    <row r="13" spans="1:8" x14ac:dyDescent="0.25">
      <c r="A13" s="18" t="s">
        <v>25</v>
      </c>
      <c r="B13" s="18" t="s">
        <v>23</v>
      </c>
      <c r="C13" s="18" t="s">
        <v>24</v>
      </c>
      <c r="D13" s="18" t="s">
        <v>288</v>
      </c>
      <c r="E13" s="66">
        <v>74373550</v>
      </c>
      <c r="F13" s="15" t="s">
        <v>161</v>
      </c>
      <c r="G13" s="18" t="s">
        <v>25</v>
      </c>
      <c r="H13" s="66"/>
    </row>
    <row r="14" spans="1:8" x14ac:dyDescent="0.25">
      <c r="A14" s="72" t="s">
        <v>129</v>
      </c>
      <c r="B14" s="72" t="s">
        <v>23</v>
      </c>
      <c r="C14" s="72" t="s">
        <v>24</v>
      </c>
      <c r="D14" s="72" t="s">
        <v>247</v>
      </c>
      <c r="E14" s="73">
        <v>74373550</v>
      </c>
      <c r="F14" s="15" t="s">
        <v>161</v>
      </c>
      <c r="G14" s="72" t="s">
        <v>129</v>
      </c>
      <c r="H14" s="73"/>
    </row>
    <row r="15" spans="1:8" x14ac:dyDescent="0.25">
      <c r="A15" s="72" t="s">
        <v>28</v>
      </c>
      <c r="B15" s="72" t="s">
        <v>26</v>
      </c>
      <c r="C15" s="72" t="s">
        <v>27</v>
      </c>
      <c r="D15" s="72" t="s">
        <v>266</v>
      </c>
      <c r="E15" s="73">
        <v>54077330</v>
      </c>
      <c r="F15" s="74" t="s">
        <v>162</v>
      </c>
      <c r="G15" s="72" t="s">
        <v>28</v>
      </c>
      <c r="H15" s="73"/>
    </row>
    <row r="16" spans="1:8" x14ac:dyDescent="0.25">
      <c r="A16" s="72" t="s">
        <v>29</v>
      </c>
      <c r="B16" s="72" t="s">
        <v>6</v>
      </c>
      <c r="C16" s="72" t="s">
        <v>403</v>
      </c>
      <c r="D16" s="72" t="s">
        <v>267</v>
      </c>
      <c r="E16" s="73">
        <v>1201010</v>
      </c>
      <c r="F16" s="74" t="s">
        <v>162</v>
      </c>
      <c r="G16" s="72" t="s">
        <v>29</v>
      </c>
      <c r="H16" s="73"/>
    </row>
    <row r="17" spans="1:8" x14ac:dyDescent="0.25">
      <c r="A17" s="72" t="s">
        <v>30</v>
      </c>
      <c r="B17" s="72" t="s">
        <v>1</v>
      </c>
      <c r="C17" s="72" t="s">
        <v>404</v>
      </c>
      <c r="D17" s="72" t="s">
        <v>30</v>
      </c>
      <c r="E17" s="73">
        <v>16681170</v>
      </c>
      <c r="F17" s="74" t="s">
        <v>162</v>
      </c>
      <c r="G17" s="72" t="s">
        <v>30</v>
      </c>
      <c r="H17" s="73">
        <v>16681170</v>
      </c>
    </row>
    <row r="18" spans="1:8" x14ac:dyDescent="0.25">
      <c r="A18" s="72" t="s">
        <v>150</v>
      </c>
      <c r="B18" s="72" t="s">
        <v>7</v>
      </c>
      <c r="C18" s="72" t="s">
        <v>405</v>
      </c>
      <c r="D18" s="72" t="s">
        <v>248</v>
      </c>
      <c r="E18" s="73">
        <v>104342730</v>
      </c>
      <c r="F18" s="15" t="s">
        <v>161</v>
      </c>
      <c r="G18" s="72" t="s">
        <v>150</v>
      </c>
      <c r="H18" s="73"/>
    </row>
    <row r="19" spans="1:8" x14ac:dyDescent="0.25">
      <c r="A19" s="72" t="s">
        <v>32</v>
      </c>
      <c r="B19" s="72" t="s">
        <v>31</v>
      </c>
      <c r="C19" s="72" t="s">
        <v>405</v>
      </c>
      <c r="D19" s="72" t="s">
        <v>268</v>
      </c>
      <c r="E19" s="73">
        <v>75559480</v>
      </c>
      <c r="F19" s="74" t="s">
        <v>156</v>
      </c>
      <c r="G19" s="72" t="s">
        <v>32</v>
      </c>
      <c r="H19" s="73">
        <v>108616760</v>
      </c>
    </row>
    <row r="20" spans="1:8" x14ac:dyDescent="0.25">
      <c r="A20" s="72" t="s">
        <v>33</v>
      </c>
      <c r="B20" s="72" t="s">
        <v>31</v>
      </c>
      <c r="C20" s="72" t="s">
        <v>405</v>
      </c>
      <c r="D20" s="72" t="s">
        <v>269</v>
      </c>
      <c r="E20" s="73">
        <v>17429750</v>
      </c>
      <c r="F20" s="74" t="s">
        <v>162</v>
      </c>
      <c r="G20" s="72" t="s">
        <v>33</v>
      </c>
      <c r="H20" s="73"/>
    </row>
    <row r="21" spans="1:8" x14ac:dyDescent="0.25">
      <c r="A21" s="72" t="s">
        <v>34</v>
      </c>
      <c r="B21" s="72" t="s">
        <v>5</v>
      </c>
      <c r="C21" s="72" t="s">
        <v>406</v>
      </c>
      <c r="D21" s="72" t="s">
        <v>270</v>
      </c>
      <c r="E21" s="73">
        <v>121877640</v>
      </c>
      <c r="F21" s="74" t="s">
        <v>162</v>
      </c>
      <c r="G21" s="72" t="s">
        <v>34</v>
      </c>
      <c r="H21" s="73"/>
    </row>
    <row r="22" spans="1:8" x14ac:dyDescent="0.25">
      <c r="A22" s="76" t="s">
        <v>178</v>
      </c>
      <c r="B22" s="72" t="s">
        <v>5</v>
      </c>
      <c r="C22" s="72" t="s">
        <v>406</v>
      </c>
      <c r="D22" s="76" t="s">
        <v>159</v>
      </c>
      <c r="E22" s="73">
        <v>55928090</v>
      </c>
      <c r="F22" s="74" t="s">
        <v>162</v>
      </c>
      <c r="G22" s="76" t="s">
        <v>178</v>
      </c>
      <c r="H22" s="73"/>
    </row>
    <row r="23" spans="1:8" x14ac:dyDescent="0.25">
      <c r="A23" s="72" t="s">
        <v>35</v>
      </c>
      <c r="B23" s="72" t="s">
        <v>5</v>
      </c>
      <c r="C23" s="72" t="s">
        <v>406</v>
      </c>
      <c r="D23" s="72" t="s">
        <v>271</v>
      </c>
      <c r="E23" s="73">
        <v>55928090</v>
      </c>
      <c r="F23" s="74" t="s">
        <v>162</v>
      </c>
      <c r="G23" s="72" t="s">
        <v>35</v>
      </c>
      <c r="H23" s="73"/>
    </row>
    <row r="24" spans="1:8" x14ac:dyDescent="0.25">
      <c r="A24" s="72" t="s">
        <v>36</v>
      </c>
      <c r="B24" s="72" t="s">
        <v>5</v>
      </c>
      <c r="C24" s="72" t="s">
        <v>406</v>
      </c>
      <c r="D24" s="72" t="s">
        <v>299</v>
      </c>
      <c r="E24" s="73">
        <v>360655360</v>
      </c>
      <c r="F24" s="15" t="s">
        <v>161</v>
      </c>
      <c r="G24" s="72" t="s">
        <v>36</v>
      </c>
      <c r="H24" s="73"/>
    </row>
    <row r="25" spans="1:8" x14ac:dyDescent="0.25">
      <c r="A25" s="72" t="s">
        <v>37</v>
      </c>
      <c r="B25" s="72" t="s">
        <v>5</v>
      </c>
      <c r="C25" s="72" t="s">
        <v>406</v>
      </c>
      <c r="D25" s="72" t="s">
        <v>289</v>
      </c>
      <c r="E25" s="73">
        <v>31862860</v>
      </c>
      <c r="F25" s="15" t="s">
        <v>161</v>
      </c>
      <c r="G25" s="72" t="s">
        <v>37</v>
      </c>
      <c r="H25" s="73"/>
    </row>
    <row r="26" spans="1:8" x14ac:dyDescent="0.25">
      <c r="A26" s="72" t="s">
        <v>38</v>
      </c>
      <c r="B26" s="72" t="s">
        <v>5</v>
      </c>
      <c r="C26" s="72" t="s">
        <v>406</v>
      </c>
      <c r="D26" s="72" t="s">
        <v>290</v>
      </c>
      <c r="E26" s="73">
        <v>51732750</v>
      </c>
      <c r="F26" s="15" t="s">
        <v>161</v>
      </c>
      <c r="G26" s="72" t="s">
        <v>38</v>
      </c>
      <c r="H26" s="73"/>
    </row>
    <row r="27" spans="1:8" x14ac:dyDescent="0.25">
      <c r="A27" s="72" t="s">
        <v>39</v>
      </c>
      <c r="B27" s="72" t="s">
        <v>5</v>
      </c>
      <c r="C27" s="72" t="s">
        <v>406</v>
      </c>
      <c r="D27" s="72" t="s">
        <v>272</v>
      </c>
      <c r="E27" s="73">
        <v>335900</v>
      </c>
      <c r="F27" s="74" t="s">
        <v>162</v>
      </c>
      <c r="G27" s="72" t="s">
        <v>39</v>
      </c>
      <c r="H27" s="73"/>
    </row>
    <row r="28" spans="1:8" x14ac:dyDescent="0.25">
      <c r="A28" s="72" t="s">
        <v>40</v>
      </c>
      <c r="B28" s="72" t="s">
        <v>5</v>
      </c>
      <c r="C28" s="72" t="s">
        <v>406</v>
      </c>
      <c r="D28" s="72" t="s">
        <v>273</v>
      </c>
      <c r="E28" s="73">
        <v>375350</v>
      </c>
      <c r="F28" s="74" t="s">
        <v>162</v>
      </c>
      <c r="G28" s="72" t="s">
        <v>40</v>
      </c>
      <c r="H28" s="73"/>
    </row>
    <row r="29" spans="1:8" x14ac:dyDescent="0.25">
      <c r="A29" s="72" t="s">
        <v>41</v>
      </c>
      <c r="B29" s="72" t="s">
        <v>5</v>
      </c>
      <c r="C29" s="72" t="s">
        <v>406</v>
      </c>
      <c r="D29" s="72" t="s">
        <v>274</v>
      </c>
      <c r="E29" s="73">
        <v>860270</v>
      </c>
      <c r="F29" s="74" t="s">
        <v>162</v>
      </c>
      <c r="G29" s="72" t="s">
        <v>41</v>
      </c>
      <c r="H29" s="73"/>
    </row>
    <row r="30" spans="1:8" x14ac:dyDescent="0.25">
      <c r="A30" s="72" t="s">
        <v>42</v>
      </c>
      <c r="B30" s="72" t="s">
        <v>5</v>
      </c>
      <c r="C30" s="72" t="s">
        <v>406</v>
      </c>
      <c r="D30" s="72" t="s">
        <v>275</v>
      </c>
      <c r="E30" s="73">
        <v>104280</v>
      </c>
      <c r="F30" s="74" t="s">
        <v>162</v>
      </c>
      <c r="G30" s="72" t="s">
        <v>42</v>
      </c>
      <c r="H30" s="73"/>
    </row>
    <row r="31" spans="1:8" x14ac:dyDescent="0.25">
      <c r="A31" s="72" t="s">
        <v>107</v>
      </c>
      <c r="B31" s="72" t="s">
        <v>5</v>
      </c>
      <c r="C31" s="72" t="s">
        <v>406</v>
      </c>
      <c r="D31" s="72" t="s">
        <v>249</v>
      </c>
      <c r="E31" s="73">
        <v>360655360</v>
      </c>
      <c r="F31" s="15" t="s">
        <v>161</v>
      </c>
      <c r="G31" s="72" t="s">
        <v>107</v>
      </c>
      <c r="H31" s="73"/>
    </row>
    <row r="32" spans="1:8" x14ac:dyDescent="0.25">
      <c r="A32" s="72" t="s">
        <v>124</v>
      </c>
      <c r="B32" s="72" t="s">
        <v>5</v>
      </c>
      <c r="C32" s="72" t="s">
        <v>406</v>
      </c>
      <c r="D32" s="72" t="s">
        <v>250</v>
      </c>
      <c r="E32" s="73">
        <v>31862860</v>
      </c>
      <c r="F32" s="15" t="s">
        <v>161</v>
      </c>
      <c r="G32" s="72" t="s">
        <v>124</v>
      </c>
      <c r="H32" s="73"/>
    </row>
    <row r="33" spans="1:8" x14ac:dyDescent="0.25">
      <c r="A33" s="72" t="s">
        <v>139</v>
      </c>
      <c r="B33" s="72" t="s">
        <v>5</v>
      </c>
      <c r="C33" s="72" t="s">
        <v>406</v>
      </c>
      <c r="D33" s="72" t="s">
        <v>251</v>
      </c>
      <c r="E33" s="73">
        <v>51732750</v>
      </c>
      <c r="F33" s="15" t="s">
        <v>161</v>
      </c>
      <c r="G33" s="72" t="s">
        <v>139</v>
      </c>
      <c r="H33" s="73"/>
    </row>
    <row r="34" spans="1:8" x14ac:dyDescent="0.25">
      <c r="A34" s="72" t="s">
        <v>93</v>
      </c>
      <c r="B34" s="72" t="s">
        <v>5</v>
      </c>
      <c r="C34" s="72" t="s">
        <v>406</v>
      </c>
      <c r="D34" s="72" t="s">
        <v>252</v>
      </c>
      <c r="E34" s="73">
        <v>55928090</v>
      </c>
      <c r="F34" s="74" t="s">
        <v>159</v>
      </c>
      <c r="G34" s="72" t="s">
        <v>93</v>
      </c>
      <c r="H34" s="73"/>
    </row>
    <row r="35" spans="1:8" x14ac:dyDescent="0.25">
      <c r="A35" s="72" t="s">
        <v>102</v>
      </c>
      <c r="B35" s="72" t="s">
        <v>4</v>
      </c>
      <c r="C35" s="72" t="s">
        <v>3</v>
      </c>
      <c r="D35" s="72" t="s">
        <v>253</v>
      </c>
      <c r="E35" s="73">
        <v>79387520</v>
      </c>
      <c r="F35" s="71" t="s">
        <v>163</v>
      </c>
      <c r="G35" s="72" t="s">
        <v>102</v>
      </c>
      <c r="H35" s="73"/>
    </row>
    <row r="36" spans="1:8" x14ac:dyDescent="0.25">
      <c r="A36" s="72" t="s">
        <v>164</v>
      </c>
      <c r="B36" s="72" t="s">
        <v>4</v>
      </c>
      <c r="C36" s="72" t="s">
        <v>3</v>
      </c>
      <c r="D36" s="72" t="s">
        <v>254</v>
      </c>
      <c r="E36" s="73">
        <v>79387520</v>
      </c>
      <c r="F36" s="71" t="s">
        <v>163</v>
      </c>
      <c r="G36" s="72" t="s">
        <v>164</v>
      </c>
      <c r="H36" s="73"/>
    </row>
    <row r="37" spans="1:8" x14ac:dyDescent="0.25">
      <c r="A37" s="72" t="s">
        <v>43</v>
      </c>
      <c r="B37" s="72" t="s">
        <v>8</v>
      </c>
      <c r="C37" s="72" t="s">
        <v>407</v>
      </c>
      <c r="D37" s="72" t="s">
        <v>276</v>
      </c>
      <c r="E37" s="73">
        <v>105317810</v>
      </c>
      <c r="F37" s="74" t="s">
        <v>162</v>
      </c>
      <c r="G37" s="72" t="s">
        <v>43</v>
      </c>
      <c r="H37" s="73"/>
    </row>
    <row r="38" spans="1:8" x14ac:dyDescent="0.25">
      <c r="A38" s="72" t="s">
        <v>44</v>
      </c>
      <c r="B38" s="72" t="s">
        <v>8</v>
      </c>
      <c r="C38" s="72" t="s">
        <v>407</v>
      </c>
      <c r="D38" s="72" t="s">
        <v>291</v>
      </c>
      <c r="E38" s="73">
        <v>108991120</v>
      </c>
      <c r="F38" s="15" t="s">
        <v>161</v>
      </c>
      <c r="G38" s="72" t="s">
        <v>44</v>
      </c>
      <c r="H38" s="73"/>
    </row>
    <row r="39" spans="1:8" x14ac:dyDescent="0.25">
      <c r="A39" s="72" t="s">
        <v>45</v>
      </c>
      <c r="B39" s="72" t="s">
        <v>8</v>
      </c>
      <c r="C39" s="72" t="s">
        <v>407</v>
      </c>
      <c r="D39" s="72" t="s">
        <v>292</v>
      </c>
      <c r="E39" s="73">
        <v>182497060</v>
      </c>
      <c r="F39" s="15" t="s">
        <v>161</v>
      </c>
      <c r="G39" s="72" t="s">
        <v>45</v>
      </c>
      <c r="H39" s="73"/>
    </row>
    <row r="40" spans="1:8" x14ac:dyDescent="0.25">
      <c r="A40" s="72" t="s">
        <v>136</v>
      </c>
      <c r="B40" s="72" t="s">
        <v>8</v>
      </c>
      <c r="C40" s="72" t="s">
        <v>407</v>
      </c>
      <c r="D40" s="72" t="s">
        <v>255</v>
      </c>
      <c r="E40" s="73">
        <v>108991770</v>
      </c>
      <c r="F40" s="15" t="s">
        <v>161</v>
      </c>
      <c r="G40" s="72" t="s">
        <v>136</v>
      </c>
      <c r="H40" s="73"/>
    </row>
    <row r="41" spans="1:8" x14ac:dyDescent="0.25">
      <c r="A41" s="72" t="s">
        <v>141</v>
      </c>
      <c r="B41" s="72" t="s">
        <v>8</v>
      </c>
      <c r="C41" s="72" t="s">
        <v>407</v>
      </c>
      <c r="D41" s="72" t="s">
        <v>256</v>
      </c>
      <c r="E41" s="73">
        <v>182497060</v>
      </c>
      <c r="F41" s="15" t="s">
        <v>161</v>
      </c>
      <c r="G41" s="72" t="s">
        <v>141</v>
      </c>
      <c r="H41" s="73"/>
    </row>
    <row r="42" spans="1:8" x14ac:dyDescent="0.25">
      <c r="A42" s="72" t="s">
        <v>117</v>
      </c>
      <c r="B42" s="72" t="s">
        <v>312</v>
      </c>
      <c r="C42" s="72" t="s">
        <v>72</v>
      </c>
      <c r="D42" s="72" t="s">
        <v>257</v>
      </c>
      <c r="E42" s="73">
        <v>227566630</v>
      </c>
      <c r="F42" s="15" t="s">
        <v>161</v>
      </c>
      <c r="G42" s="72" t="s">
        <v>117</v>
      </c>
      <c r="H42" s="73"/>
    </row>
    <row r="43" spans="1:8" x14ac:dyDescent="0.25">
      <c r="A43" s="72" t="s">
        <v>47</v>
      </c>
      <c r="B43" s="72" t="s">
        <v>46</v>
      </c>
      <c r="C43" s="72" t="s">
        <v>408</v>
      </c>
      <c r="D43" s="72" t="s">
        <v>277</v>
      </c>
      <c r="E43" s="73">
        <v>149424740</v>
      </c>
      <c r="F43" s="74" t="s">
        <v>162</v>
      </c>
      <c r="G43" s="72" t="s">
        <v>47</v>
      </c>
      <c r="H43" s="73"/>
    </row>
    <row r="44" spans="1:8" x14ac:dyDescent="0.25">
      <c r="A44" s="72" t="s">
        <v>48</v>
      </c>
      <c r="B44" s="72" t="s">
        <v>46</v>
      </c>
      <c r="C44" s="72" t="s">
        <v>408</v>
      </c>
      <c r="D44" s="72" t="s">
        <v>293</v>
      </c>
      <c r="E44" s="73">
        <v>164761180</v>
      </c>
      <c r="F44" s="15" t="s">
        <v>161</v>
      </c>
      <c r="G44" s="72" t="s">
        <v>48</v>
      </c>
      <c r="H44" s="73"/>
    </row>
    <row r="45" spans="1:8" x14ac:dyDescent="0.25">
      <c r="A45" s="72" t="s">
        <v>144</v>
      </c>
      <c r="B45" s="72" t="s">
        <v>46</v>
      </c>
      <c r="C45" s="72" t="s">
        <v>408</v>
      </c>
      <c r="D45" s="72" t="s">
        <v>258</v>
      </c>
      <c r="E45" s="73">
        <v>164761180</v>
      </c>
      <c r="F45" s="15" t="s">
        <v>161</v>
      </c>
      <c r="G45" s="72" t="s">
        <v>144</v>
      </c>
      <c r="H45" s="73"/>
    </row>
    <row r="46" spans="1:8" x14ac:dyDescent="0.25">
      <c r="A46" s="72" t="s">
        <v>50</v>
      </c>
      <c r="B46" s="72" t="s">
        <v>49</v>
      </c>
      <c r="C46" s="72" t="s">
        <v>409</v>
      </c>
      <c r="D46" s="72" t="s">
        <v>278</v>
      </c>
      <c r="E46" s="73">
        <v>59263020</v>
      </c>
      <c r="F46" s="74" t="s">
        <v>162</v>
      </c>
      <c r="G46" s="72" t="s">
        <v>50</v>
      </c>
      <c r="H46" s="73"/>
    </row>
    <row r="47" spans="1:8" x14ac:dyDescent="0.25">
      <c r="A47" s="76" t="s">
        <v>182</v>
      </c>
      <c r="B47" s="72" t="s">
        <v>49</v>
      </c>
      <c r="C47" s="72" t="s">
        <v>409</v>
      </c>
      <c r="D47" s="76" t="s">
        <v>279</v>
      </c>
      <c r="E47" s="73">
        <v>59263020</v>
      </c>
      <c r="F47" s="74" t="s">
        <v>162</v>
      </c>
      <c r="G47" s="76" t="s">
        <v>182</v>
      </c>
      <c r="H47" s="73"/>
    </row>
    <row r="48" spans="1:8" x14ac:dyDescent="0.25">
      <c r="A48" s="72" t="s">
        <v>51</v>
      </c>
      <c r="B48" s="72" t="s">
        <v>49</v>
      </c>
      <c r="C48" s="72" t="s">
        <v>409</v>
      </c>
      <c r="D48" s="72" t="s">
        <v>300</v>
      </c>
      <c r="E48" s="73">
        <v>106992500</v>
      </c>
      <c r="F48" s="15" t="s">
        <v>161</v>
      </c>
      <c r="G48" s="72" t="s">
        <v>51</v>
      </c>
      <c r="H48" s="73"/>
    </row>
    <row r="49" spans="1:8" x14ac:dyDescent="0.25">
      <c r="A49" s="72" t="s">
        <v>110</v>
      </c>
      <c r="B49" s="72" t="s">
        <v>49</v>
      </c>
      <c r="C49" s="72" t="s">
        <v>409</v>
      </c>
      <c r="D49" s="72" t="s">
        <v>259</v>
      </c>
      <c r="E49" s="73">
        <v>106992500</v>
      </c>
      <c r="F49" s="15" t="s">
        <v>161</v>
      </c>
      <c r="G49" s="72" t="s">
        <v>110</v>
      </c>
      <c r="H49" s="73"/>
    </row>
    <row r="50" spans="1:8" x14ac:dyDescent="0.25">
      <c r="A50" s="72" t="s">
        <v>54</v>
      </c>
      <c r="B50" s="72" t="s">
        <v>52</v>
      </c>
      <c r="C50" s="72" t="s">
        <v>53</v>
      </c>
      <c r="D50" s="72" t="s">
        <v>54</v>
      </c>
      <c r="E50" s="73">
        <v>1715180</v>
      </c>
      <c r="F50" s="74" t="s">
        <v>162</v>
      </c>
      <c r="G50" s="72" t="s">
        <v>54</v>
      </c>
      <c r="H50" s="73">
        <v>1715180</v>
      </c>
    </row>
    <row r="51" spans="1:8" x14ac:dyDescent="0.25">
      <c r="A51" s="72" t="s">
        <v>56</v>
      </c>
      <c r="B51" s="72" t="s">
        <v>55</v>
      </c>
      <c r="C51" s="72" t="s">
        <v>53</v>
      </c>
      <c r="D51" s="72" t="s">
        <v>56</v>
      </c>
      <c r="E51" s="73">
        <v>3959370</v>
      </c>
      <c r="F51" s="74" t="s">
        <v>162</v>
      </c>
      <c r="G51" s="72" t="s">
        <v>56</v>
      </c>
      <c r="H51" s="73">
        <v>3959370</v>
      </c>
    </row>
    <row r="52" spans="1:8" x14ac:dyDescent="0.25">
      <c r="A52" s="72" t="s">
        <v>58</v>
      </c>
      <c r="B52" s="72" t="s">
        <v>57</v>
      </c>
      <c r="C52" s="72" t="s">
        <v>410</v>
      </c>
      <c r="D52" s="72" t="s">
        <v>280</v>
      </c>
      <c r="E52" s="73">
        <v>513990930</v>
      </c>
      <c r="F52" s="74" t="s">
        <v>162</v>
      </c>
      <c r="G52" s="72" t="s">
        <v>58</v>
      </c>
      <c r="H52" s="73"/>
    </row>
    <row r="53" spans="1:8" x14ac:dyDescent="0.25">
      <c r="A53" s="72" t="s">
        <v>59</v>
      </c>
      <c r="B53" s="72" t="s">
        <v>57</v>
      </c>
      <c r="C53" s="72" t="s">
        <v>410</v>
      </c>
      <c r="D53" s="72" t="s">
        <v>240</v>
      </c>
      <c r="E53" s="73">
        <v>587197160</v>
      </c>
      <c r="F53" s="15" t="s">
        <v>161</v>
      </c>
      <c r="G53" s="72" t="s">
        <v>59</v>
      </c>
      <c r="H53" s="73"/>
    </row>
    <row r="54" spans="1:8" x14ac:dyDescent="0.25">
      <c r="A54" s="72" t="s">
        <v>60</v>
      </c>
      <c r="B54" s="72" t="s">
        <v>57</v>
      </c>
      <c r="C54" s="72" t="s">
        <v>410</v>
      </c>
      <c r="D54" s="72" t="s">
        <v>301</v>
      </c>
      <c r="E54" s="73">
        <v>587197160</v>
      </c>
      <c r="F54" s="15" t="s">
        <v>161</v>
      </c>
      <c r="G54" s="72" t="s">
        <v>60</v>
      </c>
      <c r="H54" s="73"/>
    </row>
    <row r="55" spans="1:8" x14ac:dyDescent="0.25">
      <c r="A55" s="72" t="s">
        <v>61</v>
      </c>
      <c r="B55" s="72" t="s">
        <v>57</v>
      </c>
      <c r="C55" s="72" t="s">
        <v>410</v>
      </c>
      <c r="D55" s="72" t="s">
        <v>294</v>
      </c>
      <c r="E55" s="73">
        <v>684394220</v>
      </c>
      <c r="F55" s="15" t="s">
        <v>161</v>
      </c>
      <c r="G55" s="72" t="s">
        <v>61</v>
      </c>
      <c r="H55" s="73"/>
    </row>
    <row r="56" spans="1:8" x14ac:dyDescent="0.25">
      <c r="A56" s="72" t="s">
        <v>98</v>
      </c>
      <c r="B56" s="72" t="s">
        <v>57</v>
      </c>
      <c r="C56" s="72" t="s">
        <v>410</v>
      </c>
      <c r="D56" s="72" t="s">
        <v>260</v>
      </c>
      <c r="E56" s="73">
        <v>587197160</v>
      </c>
      <c r="F56" s="15" t="s">
        <v>161</v>
      </c>
      <c r="G56" s="72" t="s">
        <v>98</v>
      </c>
      <c r="H56" s="73"/>
    </row>
    <row r="57" spans="1:8" x14ac:dyDescent="0.25">
      <c r="A57" s="72" t="s">
        <v>146</v>
      </c>
      <c r="B57" s="72" t="s">
        <v>57</v>
      </c>
      <c r="C57" s="72" t="s">
        <v>410</v>
      </c>
      <c r="D57" s="72" t="s">
        <v>261</v>
      </c>
      <c r="E57" s="73">
        <v>684394220</v>
      </c>
      <c r="F57" s="15" t="s">
        <v>161</v>
      </c>
      <c r="G57" s="72" t="s">
        <v>146</v>
      </c>
      <c r="H57" s="73"/>
    </row>
    <row r="58" spans="1:8" x14ac:dyDescent="0.25">
      <c r="A58" s="72" t="s">
        <v>70</v>
      </c>
      <c r="B58" s="72" t="s">
        <v>68</v>
      </c>
      <c r="C58" s="72" t="s">
        <v>69</v>
      </c>
      <c r="D58" s="72" t="s">
        <v>70</v>
      </c>
      <c r="E58" s="73">
        <v>18183210</v>
      </c>
      <c r="F58" s="74" t="s">
        <v>162</v>
      </c>
      <c r="G58" s="72" t="s">
        <v>70</v>
      </c>
      <c r="H58" s="73">
        <v>18183210</v>
      </c>
    </row>
    <row r="59" spans="1:8" x14ac:dyDescent="0.25">
      <c r="A59" s="72" t="s">
        <v>63</v>
      </c>
      <c r="B59" s="72" t="s">
        <v>62</v>
      </c>
      <c r="C59" s="72" t="s">
        <v>411</v>
      </c>
      <c r="D59" s="72" t="s">
        <v>281</v>
      </c>
      <c r="E59" s="73">
        <v>88468460</v>
      </c>
      <c r="F59" s="74" t="s">
        <v>162</v>
      </c>
      <c r="G59" s="72" t="s">
        <v>63</v>
      </c>
      <c r="H59" s="73"/>
    </row>
    <row r="60" spans="1:8" x14ac:dyDescent="0.25">
      <c r="A60" s="76" t="s">
        <v>169</v>
      </c>
      <c r="B60" s="72" t="s">
        <v>62</v>
      </c>
      <c r="C60" s="72" t="s">
        <v>411</v>
      </c>
      <c r="D60" s="76" t="s">
        <v>282</v>
      </c>
      <c r="E60" s="73">
        <v>35964410</v>
      </c>
      <c r="F60" s="74" t="s">
        <v>162</v>
      </c>
      <c r="G60" s="76" t="s">
        <v>169</v>
      </c>
      <c r="H60" s="73"/>
    </row>
    <row r="61" spans="1:8" x14ac:dyDescent="0.25">
      <c r="A61" s="72" t="s">
        <v>64</v>
      </c>
      <c r="B61" s="72" t="s">
        <v>62</v>
      </c>
      <c r="C61" s="72" t="s">
        <v>411</v>
      </c>
      <c r="D61" s="72" t="s">
        <v>283</v>
      </c>
      <c r="E61" s="73">
        <v>35964410</v>
      </c>
      <c r="F61" s="74" t="s">
        <v>162</v>
      </c>
      <c r="G61" s="72" t="s">
        <v>64</v>
      </c>
      <c r="H61" s="73"/>
    </row>
    <row r="62" spans="1:8" x14ac:dyDescent="0.25">
      <c r="A62" s="72" t="s">
        <v>65</v>
      </c>
      <c r="B62" s="72" t="s">
        <v>62</v>
      </c>
      <c r="C62" s="72" t="s">
        <v>411</v>
      </c>
      <c r="D62" s="72" t="s">
        <v>284</v>
      </c>
      <c r="E62" s="73">
        <v>35973870</v>
      </c>
      <c r="F62" s="74" t="s">
        <v>162</v>
      </c>
      <c r="G62" s="72" t="s">
        <v>65</v>
      </c>
      <c r="H62" s="73"/>
    </row>
    <row r="63" spans="1:8" x14ac:dyDescent="0.25">
      <c r="A63" s="72" t="s">
        <v>66</v>
      </c>
      <c r="B63" s="72" t="s">
        <v>62</v>
      </c>
      <c r="C63" s="72" t="s">
        <v>411</v>
      </c>
      <c r="D63" s="72" t="s">
        <v>285</v>
      </c>
      <c r="E63" s="73">
        <v>35973870</v>
      </c>
      <c r="F63" s="74" t="s">
        <v>162</v>
      </c>
      <c r="G63" s="72" t="s">
        <v>66</v>
      </c>
      <c r="H63" s="73"/>
    </row>
    <row r="64" spans="1:8" x14ac:dyDescent="0.25">
      <c r="A64" s="72" t="s">
        <v>113</v>
      </c>
      <c r="B64" s="72" t="s">
        <v>62</v>
      </c>
      <c r="C64" s="72" t="s">
        <v>411</v>
      </c>
      <c r="D64" s="72" t="s">
        <v>262</v>
      </c>
      <c r="E64" s="73">
        <v>35973870</v>
      </c>
      <c r="F64" s="74" t="s">
        <v>158</v>
      </c>
      <c r="G64" s="72" t="s">
        <v>113</v>
      </c>
      <c r="H64" s="73"/>
    </row>
    <row r="65" spans="1:8" x14ac:dyDescent="0.25">
      <c r="A65" s="72" t="s">
        <v>67</v>
      </c>
      <c r="B65" s="72" t="s">
        <v>2</v>
      </c>
      <c r="C65" s="72" t="s">
        <v>412</v>
      </c>
      <c r="D65" s="72" t="s">
        <v>295</v>
      </c>
      <c r="E65" s="73">
        <v>164392290</v>
      </c>
      <c r="F65" s="15" t="s">
        <v>161</v>
      </c>
      <c r="G65" s="72" t="s">
        <v>67</v>
      </c>
      <c r="H65" s="73"/>
    </row>
    <row r="66" spans="1:8" x14ac:dyDescent="0.25">
      <c r="A66" s="72" t="s">
        <v>127</v>
      </c>
      <c r="B66" s="72" t="s">
        <v>2</v>
      </c>
      <c r="C66" s="72" t="s">
        <v>412</v>
      </c>
      <c r="D66" s="72" t="s">
        <v>286</v>
      </c>
      <c r="E66" s="73">
        <v>164392290</v>
      </c>
      <c r="F66" s="15" t="s">
        <v>161</v>
      </c>
      <c r="G66" s="72" t="s">
        <v>127</v>
      </c>
      <c r="H66" s="73"/>
    </row>
    <row r="67" spans="1:8" x14ac:dyDescent="0.25">
      <c r="A67" s="72" t="s">
        <v>73</v>
      </c>
      <c r="B67" s="72" t="s">
        <v>71</v>
      </c>
      <c r="C67" s="72" t="s">
        <v>72</v>
      </c>
      <c r="D67" s="72" t="s">
        <v>302</v>
      </c>
      <c r="E67" s="73">
        <v>227566630</v>
      </c>
      <c r="F67" s="15" t="s">
        <v>161</v>
      </c>
      <c r="G67" s="72" t="s">
        <v>73</v>
      </c>
      <c r="H67" s="73"/>
    </row>
    <row r="68" spans="1:8" x14ac:dyDescent="0.25">
      <c r="A68" s="72" t="s">
        <v>74</v>
      </c>
      <c r="B68" s="72" t="s">
        <v>71</v>
      </c>
      <c r="C68" s="72" t="s">
        <v>72</v>
      </c>
      <c r="D68" s="72" t="s">
        <v>303</v>
      </c>
      <c r="E68" s="73">
        <v>227566630</v>
      </c>
      <c r="F68" s="15" t="s">
        <v>161</v>
      </c>
      <c r="G68" s="72" t="s">
        <v>74</v>
      </c>
      <c r="H68" s="73"/>
    </row>
    <row r="69" spans="1:8" x14ac:dyDescent="0.25">
      <c r="A69" s="72" t="s">
        <v>75</v>
      </c>
      <c r="B69" s="72" t="s">
        <v>4</v>
      </c>
      <c r="C69" s="72" t="s">
        <v>3</v>
      </c>
      <c r="D69" s="72" t="s">
        <v>75</v>
      </c>
      <c r="E69" s="73">
        <v>232510550</v>
      </c>
      <c r="F69" s="15" t="s">
        <v>161</v>
      </c>
      <c r="G69" s="72" t="s">
        <v>75</v>
      </c>
      <c r="H69" s="73">
        <v>268281400</v>
      </c>
    </row>
    <row r="70" spans="1:8" x14ac:dyDescent="0.25">
      <c r="A70" s="72" t="s">
        <v>77</v>
      </c>
      <c r="B70" s="72" t="s">
        <v>76</v>
      </c>
      <c r="C70" s="72" t="s">
        <v>3</v>
      </c>
      <c r="D70" s="72" t="s">
        <v>304</v>
      </c>
      <c r="E70" s="73">
        <v>79387520</v>
      </c>
      <c r="F70" s="71" t="s">
        <v>163</v>
      </c>
      <c r="G70" s="72" t="s">
        <v>77</v>
      </c>
      <c r="H70" s="73"/>
    </row>
    <row r="71" spans="1:8" x14ac:dyDescent="0.25">
      <c r="A71" s="72" t="s">
        <v>172</v>
      </c>
      <c r="B71" s="72" t="s">
        <v>171</v>
      </c>
      <c r="C71" s="72" t="s">
        <v>231</v>
      </c>
      <c r="D71" s="72" t="s">
        <v>287</v>
      </c>
      <c r="E71" s="73">
        <v>17761860</v>
      </c>
      <c r="F71" s="15" t="s">
        <v>313</v>
      </c>
      <c r="G71" s="72" t="s">
        <v>172</v>
      </c>
      <c r="H71" s="73"/>
    </row>
    <row r="72" spans="1:8" x14ac:dyDescent="0.25">
      <c r="A72" s="72" t="s">
        <v>314</v>
      </c>
      <c r="B72" s="72" t="s">
        <v>16</v>
      </c>
      <c r="C72" s="18" t="s">
        <v>402</v>
      </c>
      <c r="D72" s="72" t="s">
        <v>315</v>
      </c>
      <c r="E72" s="73">
        <v>70051710</v>
      </c>
      <c r="F72" s="15" t="s">
        <v>313</v>
      </c>
      <c r="G72" s="72" t="s">
        <v>314</v>
      </c>
      <c r="H72" s="73"/>
    </row>
    <row r="73" spans="1:8" x14ac:dyDescent="0.25">
      <c r="A73" s="72" t="s">
        <v>316</v>
      </c>
      <c r="B73" s="72" t="s">
        <v>317</v>
      </c>
      <c r="C73" s="72" t="s">
        <v>446</v>
      </c>
      <c r="D73" s="72" t="s">
        <v>316</v>
      </c>
      <c r="E73" s="73">
        <v>7550160</v>
      </c>
      <c r="F73" s="15" t="s">
        <v>313</v>
      </c>
      <c r="G73" s="72" t="s">
        <v>316</v>
      </c>
      <c r="H73" s="73"/>
    </row>
    <row r="74" spans="1:8" x14ac:dyDescent="0.25">
      <c r="A74" s="72" t="s">
        <v>318</v>
      </c>
      <c r="B74" s="72" t="s">
        <v>26</v>
      </c>
      <c r="C74" s="72" t="s">
        <v>27</v>
      </c>
      <c r="D74" s="72" t="s">
        <v>318</v>
      </c>
      <c r="E74" s="73">
        <v>18003630</v>
      </c>
      <c r="F74" s="15" t="s">
        <v>313</v>
      </c>
      <c r="G74" s="72" t="s">
        <v>318</v>
      </c>
      <c r="H74" s="73">
        <v>21861550</v>
      </c>
    </row>
    <row r="75" spans="1:8" x14ac:dyDescent="0.25">
      <c r="A75" s="72" t="s">
        <v>319</v>
      </c>
      <c r="B75" s="72" t="s">
        <v>5</v>
      </c>
      <c r="C75" s="72" t="s">
        <v>406</v>
      </c>
      <c r="D75" s="72" t="s">
        <v>299</v>
      </c>
      <c r="E75" s="73">
        <v>360655360</v>
      </c>
      <c r="F75" s="15" t="s">
        <v>313</v>
      </c>
      <c r="G75" s="72" t="s">
        <v>319</v>
      </c>
      <c r="H75" s="73"/>
    </row>
    <row r="76" spans="1:8" x14ac:dyDescent="0.25">
      <c r="A76" s="72" t="s">
        <v>320</v>
      </c>
      <c r="B76" s="72" t="s">
        <v>5</v>
      </c>
      <c r="C76" s="72" t="s">
        <v>406</v>
      </c>
      <c r="D76" s="72" t="s">
        <v>289</v>
      </c>
      <c r="E76" s="73">
        <v>31862860</v>
      </c>
      <c r="F76" s="15" t="s">
        <v>313</v>
      </c>
      <c r="G76" s="72" t="s">
        <v>320</v>
      </c>
      <c r="H76" s="73"/>
    </row>
    <row r="77" spans="1:8" x14ac:dyDescent="0.25">
      <c r="A77" s="72" t="s">
        <v>321</v>
      </c>
      <c r="B77" s="72" t="s">
        <v>322</v>
      </c>
      <c r="C77" s="72" t="s">
        <v>447</v>
      </c>
      <c r="D77" s="72" t="s">
        <v>321</v>
      </c>
      <c r="E77" s="73">
        <v>24069030</v>
      </c>
      <c r="F77" s="15" t="s">
        <v>313</v>
      </c>
      <c r="G77" s="72" t="s">
        <v>321</v>
      </c>
      <c r="H77" s="73"/>
    </row>
    <row r="78" spans="1:8" x14ac:dyDescent="0.25">
      <c r="A78" s="72" t="s">
        <v>323</v>
      </c>
      <c r="B78" s="72" t="s">
        <v>8</v>
      </c>
      <c r="C78" s="72" t="s">
        <v>407</v>
      </c>
      <c r="D78" s="72" t="s">
        <v>323</v>
      </c>
      <c r="E78" s="73">
        <v>213946460</v>
      </c>
      <c r="F78" s="15" t="s">
        <v>313</v>
      </c>
      <c r="G78" s="72" t="s">
        <v>323</v>
      </c>
      <c r="H78" s="73"/>
    </row>
    <row r="79" spans="1:8" x14ac:dyDescent="0.25">
      <c r="A79" s="72" t="s">
        <v>324</v>
      </c>
      <c r="B79" s="72" t="s">
        <v>325</v>
      </c>
      <c r="C79" s="18" t="s">
        <v>398</v>
      </c>
      <c r="D79" s="72" t="s">
        <v>324</v>
      </c>
      <c r="E79" s="73">
        <v>325010</v>
      </c>
      <c r="F79" s="15" t="s">
        <v>313</v>
      </c>
      <c r="G79" s="72" t="s">
        <v>324</v>
      </c>
      <c r="H79" s="73">
        <v>1516710</v>
      </c>
    </row>
    <row r="80" spans="1:8" x14ac:dyDescent="0.25">
      <c r="A80" s="72" t="s">
        <v>326</v>
      </c>
      <c r="B80" s="72" t="s">
        <v>327</v>
      </c>
      <c r="C80" s="18" t="s">
        <v>399</v>
      </c>
      <c r="D80" s="72" t="s">
        <v>326</v>
      </c>
      <c r="E80" s="73">
        <v>5661490</v>
      </c>
      <c r="F80" s="15" t="s">
        <v>313</v>
      </c>
      <c r="G80" s="72" t="s">
        <v>326</v>
      </c>
      <c r="H80" s="73"/>
    </row>
    <row r="81" spans="1:8" x14ac:dyDescent="0.25">
      <c r="A81" s="72" t="s">
        <v>328</v>
      </c>
      <c r="B81" s="72" t="s">
        <v>57</v>
      </c>
      <c r="C81" s="72" t="s">
        <v>410</v>
      </c>
      <c r="D81" s="72" t="s">
        <v>329</v>
      </c>
      <c r="E81" s="73">
        <v>513990930</v>
      </c>
      <c r="F81" s="15" t="s">
        <v>313</v>
      </c>
      <c r="G81" s="72" t="s">
        <v>328</v>
      </c>
      <c r="H81" s="73"/>
    </row>
    <row r="82" spans="1:8" x14ac:dyDescent="0.25">
      <c r="A82" s="72" t="s">
        <v>330</v>
      </c>
      <c r="B82" s="72" t="s">
        <v>57</v>
      </c>
      <c r="C82" s="72" t="s">
        <v>410</v>
      </c>
      <c r="D82" s="72" t="s">
        <v>294</v>
      </c>
      <c r="E82" s="73">
        <v>684394220</v>
      </c>
      <c r="F82" s="15" t="s">
        <v>313</v>
      </c>
      <c r="G82" s="72" t="s">
        <v>330</v>
      </c>
      <c r="H82" s="73"/>
    </row>
    <row r="83" spans="1:8" x14ac:dyDescent="0.25">
      <c r="A83" s="72" t="s">
        <v>331</v>
      </c>
      <c r="B83" s="72" t="s">
        <v>332</v>
      </c>
      <c r="C83" s="72" t="s">
        <v>400</v>
      </c>
      <c r="D83" s="72" t="s">
        <v>331</v>
      </c>
      <c r="E83" s="73">
        <v>17641300</v>
      </c>
      <c r="F83" s="15" t="s">
        <v>313</v>
      </c>
      <c r="G83" s="72" t="s">
        <v>331</v>
      </c>
      <c r="H83" s="73"/>
    </row>
    <row r="84" spans="1:8" x14ac:dyDescent="0.25">
      <c r="A84" s="72" t="s">
        <v>333</v>
      </c>
      <c r="B84" s="72" t="s">
        <v>334</v>
      </c>
      <c r="C84" s="72" t="s">
        <v>69</v>
      </c>
      <c r="D84" s="72" t="s">
        <v>333</v>
      </c>
      <c r="E84" s="73">
        <v>1081570</v>
      </c>
      <c r="F84" s="15" t="s">
        <v>313</v>
      </c>
      <c r="G84" s="72" t="s">
        <v>333</v>
      </c>
      <c r="H84" s="73"/>
    </row>
    <row r="85" spans="1:8" x14ac:dyDescent="0.25">
      <c r="A85" s="72" t="s">
        <v>335</v>
      </c>
      <c r="B85" s="72" t="s">
        <v>68</v>
      </c>
      <c r="C85" s="72" t="s">
        <v>69</v>
      </c>
      <c r="D85" s="72" t="s">
        <v>335</v>
      </c>
      <c r="E85" s="73">
        <v>2698050</v>
      </c>
      <c r="F85" s="15" t="s">
        <v>313</v>
      </c>
      <c r="G85" s="72" t="s">
        <v>335</v>
      </c>
      <c r="H85" s="73"/>
    </row>
    <row r="86" spans="1:8" x14ac:dyDescent="0.25">
      <c r="A86" s="72" t="s">
        <v>336</v>
      </c>
      <c r="B86" s="72" t="s">
        <v>62</v>
      </c>
      <c r="C86" s="72" t="s">
        <v>411</v>
      </c>
      <c r="D86" s="72" t="s">
        <v>336</v>
      </c>
      <c r="E86" s="73">
        <v>87972470</v>
      </c>
      <c r="F86" s="15" t="s">
        <v>313</v>
      </c>
      <c r="G86" s="72" t="s">
        <v>336</v>
      </c>
      <c r="H86" s="73"/>
    </row>
    <row r="87" spans="1:8" x14ac:dyDescent="0.25">
      <c r="A87" s="72" t="s">
        <v>337</v>
      </c>
      <c r="B87" s="72" t="s">
        <v>62</v>
      </c>
      <c r="C87" s="72" t="s">
        <v>411</v>
      </c>
      <c r="D87" s="72" t="s">
        <v>337</v>
      </c>
      <c r="E87" s="73">
        <v>36807580</v>
      </c>
      <c r="F87" s="15" t="s">
        <v>313</v>
      </c>
      <c r="G87" s="72" t="s">
        <v>337</v>
      </c>
      <c r="H87" s="73"/>
    </row>
    <row r="88" spans="1:8" x14ac:dyDescent="0.25">
      <c r="A88" s="72" t="s">
        <v>338</v>
      </c>
      <c r="B88" s="72" t="s">
        <v>2</v>
      </c>
      <c r="C88" s="72" t="s">
        <v>412</v>
      </c>
      <c r="D88" s="72" t="s">
        <v>338</v>
      </c>
      <c r="E88" s="73">
        <v>11768420</v>
      </c>
      <c r="F88" s="15" t="s">
        <v>313</v>
      </c>
      <c r="G88" s="72" t="s">
        <v>338</v>
      </c>
      <c r="H88" s="73"/>
    </row>
    <row r="89" spans="1:8" x14ac:dyDescent="0.25">
      <c r="A89" s="72" t="s">
        <v>339</v>
      </c>
      <c r="B89" s="72" t="s">
        <v>71</v>
      </c>
      <c r="C89" s="72" t="s">
        <v>72</v>
      </c>
      <c r="D89" s="72" t="s">
        <v>340</v>
      </c>
      <c r="E89" s="73">
        <v>58450960</v>
      </c>
      <c r="F89" s="15" t="s">
        <v>313</v>
      </c>
      <c r="G89" s="72" t="s">
        <v>339</v>
      </c>
      <c r="H89" s="73"/>
    </row>
    <row r="90" spans="1:8" x14ac:dyDescent="0.25">
      <c r="A90" s="72" t="s">
        <v>341</v>
      </c>
      <c r="B90" s="72" t="s">
        <v>342</v>
      </c>
      <c r="C90" s="72" t="s">
        <v>401</v>
      </c>
      <c r="D90" s="72" t="s">
        <v>341</v>
      </c>
      <c r="E90" s="73">
        <v>20267610</v>
      </c>
      <c r="F90" s="15" t="s">
        <v>313</v>
      </c>
      <c r="G90" s="72" t="s">
        <v>341</v>
      </c>
      <c r="H90" s="73"/>
    </row>
    <row r="91" spans="1:8" x14ac:dyDescent="0.25">
      <c r="A91" s="72" t="s">
        <v>343</v>
      </c>
      <c r="B91" s="72" t="s">
        <v>344</v>
      </c>
      <c r="C91" s="72" t="s">
        <v>448</v>
      </c>
      <c r="D91" s="72" t="s">
        <v>343</v>
      </c>
      <c r="E91" s="73">
        <v>9120250</v>
      </c>
      <c r="F91" s="15" t="s">
        <v>313</v>
      </c>
      <c r="G91" s="72" t="s">
        <v>343</v>
      </c>
      <c r="H91" s="73"/>
    </row>
    <row r="92" spans="1:8" x14ac:dyDescent="0.25">
      <c r="A92" s="72" t="s">
        <v>345</v>
      </c>
      <c r="B92" s="72" t="s">
        <v>76</v>
      </c>
      <c r="C92" s="72" t="s">
        <v>3</v>
      </c>
      <c r="D92" s="72" t="s">
        <v>345</v>
      </c>
      <c r="E92" s="73">
        <v>88486120</v>
      </c>
      <c r="F92" s="15" t="s">
        <v>313</v>
      </c>
      <c r="G92" s="72" t="s">
        <v>345</v>
      </c>
      <c r="H92" s="73"/>
    </row>
    <row r="93" spans="1:8" x14ac:dyDescent="0.25">
      <c r="A93" s="72" t="s">
        <v>449</v>
      </c>
      <c r="B93" s="72" t="s">
        <v>46</v>
      </c>
      <c r="C93" s="72" t="s">
        <v>408</v>
      </c>
      <c r="D93" s="72" t="s">
        <v>414</v>
      </c>
      <c r="E93" s="73">
        <v>149424740</v>
      </c>
      <c r="F93" s="15" t="s">
        <v>313</v>
      </c>
      <c r="G93" s="72" t="s">
        <v>449</v>
      </c>
      <c r="H93" s="73"/>
    </row>
    <row r="94" spans="1:8" x14ac:dyDescent="0.25">
      <c r="A94" s="72" t="s">
        <v>450</v>
      </c>
      <c r="B94" s="72" t="s">
        <v>16</v>
      </c>
      <c r="C94" s="72" t="s">
        <v>402</v>
      </c>
      <c r="D94" s="72" t="s">
        <v>417</v>
      </c>
      <c r="E94" s="73">
        <v>195320970</v>
      </c>
      <c r="F94" s="15" t="s">
        <v>313</v>
      </c>
      <c r="G94" s="72" t="s">
        <v>450</v>
      </c>
      <c r="H94" s="73"/>
    </row>
    <row r="95" spans="1:8" x14ac:dyDescent="0.25">
      <c r="A95" s="72" t="s">
        <v>451</v>
      </c>
      <c r="B95" s="72" t="s">
        <v>62</v>
      </c>
      <c r="C95" s="72" t="s">
        <v>411</v>
      </c>
      <c r="D95" s="72" t="s">
        <v>420</v>
      </c>
      <c r="E95" s="73">
        <v>35964410</v>
      </c>
      <c r="F95" s="15" t="s">
        <v>313</v>
      </c>
      <c r="G95" s="72" t="s">
        <v>451</v>
      </c>
      <c r="H95" s="73"/>
    </row>
    <row r="96" spans="1:8" x14ac:dyDescent="0.25">
      <c r="A96" s="72" t="s">
        <v>328</v>
      </c>
      <c r="B96" s="72" t="s">
        <v>57</v>
      </c>
      <c r="C96" s="72" t="s">
        <v>410</v>
      </c>
      <c r="D96" s="72" t="s">
        <v>329</v>
      </c>
      <c r="E96" s="73">
        <v>513990930</v>
      </c>
      <c r="F96" s="15" t="s">
        <v>313</v>
      </c>
      <c r="G96" s="72" t="s">
        <v>328</v>
      </c>
      <c r="H96" s="73"/>
    </row>
    <row r="97" spans="1:8" x14ac:dyDescent="0.25">
      <c r="A97" s="72" t="s">
        <v>452</v>
      </c>
      <c r="B97" s="72" t="s">
        <v>62</v>
      </c>
      <c r="C97" s="72" t="s">
        <v>411</v>
      </c>
      <c r="D97" s="72" t="s">
        <v>437</v>
      </c>
      <c r="E97" s="73">
        <v>35973870</v>
      </c>
      <c r="F97" s="15" t="s">
        <v>313</v>
      </c>
      <c r="G97" s="72" t="s">
        <v>452</v>
      </c>
      <c r="H97" s="73"/>
    </row>
    <row r="98" spans="1:8" x14ac:dyDescent="0.25">
      <c r="A98" s="72" t="s">
        <v>453</v>
      </c>
      <c r="B98" s="72" t="s">
        <v>49</v>
      </c>
      <c r="C98" s="72" t="s">
        <v>409</v>
      </c>
      <c r="D98" s="72" t="s">
        <v>424</v>
      </c>
      <c r="E98" s="73">
        <v>59263020</v>
      </c>
      <c r="F98" s="15" t="s">
        <v>313</v>
      </c>
      <c r="G98" s="72" t="s">
        <v>453</v>
      </c>
      <c r="H98" s="73"/>
    </row>
    <row r="99" spans="1:8" x14ac:dyDescent="0.25">
      <c r="A99" s="72" t="s">
        <v>454</v>
      </c>
      <c r="B99" s="72" t="s">
        <v>5</v>
      </c>
      <c r="C99" s="72" t="s">
        <v>406</v>
      </c>
      <c r="D99" s="72" t="s">
        <v>427</v>
      </c>
      <c r="E99" s="73">
        <v>121877640</v>
      </c>
      <c r="F99" s="15" t="s">
        <v>313</v>
      </c>
      <c r="G99" s="72" t="s">
        <v>454</v>
      </c>
      <c r="H99" s="73"/>
    </row>
    <row r="100" spans="1:8" x14ac:dyDescent="0.25">
      <c r="A100" s="72" t="s">
        <v>455</v>
      </c>
      <c r="B100" s="72" t="s">
        <v>8</v>
      </c>
      <c r="C100" s="72" t="s">
        <v>407</v>
      </c>
      <c r="D100" s="72" t="s">
        <v>430</v>
      </c>
      <c r="E100" s="73">
        <v>105317810</v>
      </c>
      <c r="F100" s="15" t="s">
        <v>313</v>
      </c>
      <c r="G100" s="72" t="s">
        <v>455</v>
      </c>
      <c r="H100" s="73"/>
    </row>
    <row r="101" spans="1:8" x14ac:dyDescent="0.25">
      <c r="A101" s="72" t="s">
        <v>456</v>
      </c>
      <c r="B101" s="72" t="s">
        <v>26</v>
      </c>
      <c r="C101" s="72" t="s">
        <v>27</v>
      </c>
      <c r="D101" s="72" t="s">
        <v>457</v>
      </c>
      <c r="E101" s="73">
        <v>54077330</v>
      </c>
      <c r="F101" s="15" t="s">
        <v>313</v>
      </c>
      <c r="G101" s="72" t="s">
        <v>456</v>
      </c>
      <c r="H101" s="73"/>
    </row>
    <row r="102" spans="1:8" x14ac:dyDescent="0.25">
      <c r="A102" s="72" t="s">
        <v>458</v>
      </c>
      <c r="B102" s="72" t="s">
        <v>5</v>
      </c>
      <c r="C102" s="72" t="s">
        <v>406</v>
      </c>
      <c r="D102" s="72" t="s">
        <v>459</v>
      </c>
      <c r="E102" s="73">
        <v>55928090</v>
      </c>
      <c r="F102" s="15"/>
      <c r="G102" s="72" t="s">
        <v>458</v>
      </c>
      <c r="H102" s="73"/>
    </row>
    <row r="103" spans="1:8" x14ac:dyDescent="0.25">
      <c r="A103" s="72" t="s">
        <v>460</v>
      </c>
      <c r="B103" s="72" t="s">
        <v>16</v>
      </c>
      <c r="C103" s="72" t="s">
        <v>402</v>
      </c>
      <c r="D103" s="72" t="s">
        <v>461</v>
      </c>
      <c r="E103" s="73">
        <v>182966790</v>
      </c>
      <c r="F103" s="15" t="s">
        <v>162</v>
      </c>
      <c r="G103" s="72" t="s">
        <v>460</v>
      </c>
      <c r="H103" s="73"/>
    </row>
    <row r="104" spans="1:8" x14ac:dyDescent="0.25">
      <c r="A104" s="72" t="s">
        <v>554</v>
      </c>
      <c r="B104" s="72" t="s">
        <v>31</v>
      </c>
      <c r="C104" s="72" t="s">
        <v>405</v>
      </c>
      <c r="D104" s="72" t="s">
        <v>438</v>
      </c>
      <c r="E104" s="73">
        <v>17429750</v>
      </c>
      <c r="F104" s="15" t="s">
        <v>162</v>
      </c>
      <c r="G104" s="72" t="s">
        <v>554</v>
      </c>
      <c r="H104" s="73"/>
    </row>
    <row r="105" spans="1:8" x14ac:dyDescent="0.25">
      <c r="A105" s="72" t="s">
        <v>555</v>
      </c>
      <c r="B105" s="72" t="s">
        <v>57</v>
      </c>
      <c r="C105" s="72" t="s">
        <v>410</v>
      </c>
      <c r="D105" s="72" t="s">
        <v>240</v>
      </c>
      <c r="E105" s="73">
        <v>587197160</v>
      </c>
      <c r="G105" s="72" t="s">
        <v>555</v>
      </c>
    </row>
    <row r="106" spans="1:8" x14ac:dyDescent="0.25">
      <c r="A106" s="72" t="s">
        <v>302</v>
      </c>
      <c r="B106" s="72" t="s">
        <v>71</v>
      </c>
      <c r="C106" s="72" t="s">
        <v>72</v>
      </c>
      <c r="D106" s="76" t="s">
        <v>582</v>
      </c>
      <c r="E106" s="73">
        <v>227566630</v>
      </c>
      <c r="F106" s="15" t="s">
        <v>161</v>
      </c>
      <c r="G106" s="72" t="s">
        <v>302</v>
      </c>
    </row>
    <row r="107" spans="1:8" x14ac:dyDescent="0.25">
      <c r="A107" s="72" t="s">
        <v>650</v>
      </c>
      <c r="B107" s="72" t="s">
        <v>20</v>
      </c>
      <c r="C107" s="72" t="s">
        <v>21</v>
      </c>
      <c r="D107" s="76" t="s">
        <v>653</v>
      </c>
      <c r="E107" s="73">
        <v>94173890</v>
      </c>
      <c r="F107" s="15"/>
      <c r="G107" s="72" t="s">
        <v>650</v>
      </c>
    </row>
  </sheetData>
  <conditionalFormatting sqref="D6:D8">
    <cfRule type="duplicateValues" dxfId="114" priority="19"/>
  </conditionalFormatting>
  <conditionalFormatting sqref="D1">
    <cfRule type="duplicateValues" dxfId="113" priority="20"/>
  </conditionalFormatting>
  <conditionalFormatting sqref="G6:G8">
    <cfRule type="duplicateValues" dxfId="112" priority="18"/>
  </conditionalFormatting>
  <conditionalFormatting sqref="A6:A8">
    <cfRule type="duplicateValues" dxfId="111" priority="17"/>
  </conditionalFormatting>
  <conditionalFormatting sqref="D71:D82 D92">
    <cfRule type="duplicateValues" dxfId="110" priority="16"/>
  </conditionalFormatting>
  <conditionalFormatting sqref="G71:G82 G92">
    <cfRule type="duplicateValues" dxfId="109" priority="15"/>
  </conditionalFormatting>
  <conditionalFormatting sqref="D93">
    <cfRule type="duplicateValues" dxfId="108" priority="14"/>
  </conditionalFormatting>
  <conditionalFormatting sqref="D94:D97">
    <cfRule type="duplicateValues" dxfId="107" priority="13"/>
  </conditionalFormatting>
  <conditionalFormatting sqref="D98:D99">
    <cfRule type="duplicateValues" dxfId="106" priority="12"/>
  </conditionalFormatting>
  <conditionalFormatting sqref="G108:G1048576 G1 G3">
    <cfRule type="duplicateValues" dxfId="105" priority="21"/>
  </conditionalFormatting>
  <conditionalFormatting sqref="A108:A1048576 A1 A3">
    <cfRule type="duplicateValues" dxfId="104" priority="22"/>
  </conditionalFormatting>
  <conditionalFormatting sqref="D106 D3 D108:D1048576">
    <cfRule type="duplicateValues" dxfId="103" priority="23"/>
  </conditionalFormatting>
  <conditionalFormatting sqref="D106 D1:D70 D108:D1048576">
    <cfRule type="duplicateValues" dxfId="102" priority="24"/>
  </conditionalFormatting>
  <conditionalFormatting sqref="G108:G1048576 G1:G70">
    <cfRule type="duplicateValues" dxfId="101" priority="25"/>
  </conditionalFormatting>
  <conditionalFormatting sqref="D100:D104">
    <cfRule type="duplicateValues" dxfId="100" priority="11"/>
  </conditionalFormatting>
  <conditionalFormatting sqref="D83:D91">
    <cfRule type="duplicateValues" dxfId="99" priority="10"/>
  </conditionalFormatting>
  <conditionalFormatting sqref="G83:G91">
    <cfRule type="duplicateValues" dxfId="98" priority="9"/>
  </conditionalFormatting>
  <conditionalFormatting sqref="D105">
    <cfRule type="duplicateValues" dxfId="97" priority="8"/>
  </conditionalFormatting>
  <conditionalFormatting sqref="A105">
    <cfRule type="duplicateValues" dxfId="96" priority="7"/>
  </conditionalFormatting>
  <conditionalFormatting sqref="G105">
    <cfRule type="duplicateValues" dxfId="95" priority="6"/>
  </conditionalFormatting>
  <conditionalFormatting sqref="D107">
    <cfRule type="duplicateValues" dxfId="94" priority="1"/>
  </conditionalFormatting>
  <conditionalFormatting sqref="D107">
    <cfRule type="duplicateValues" dxfId="93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showGridLines="0" workbookViewId="0">
      <selection activeCell="D38" sqref="D38"/>
    </sheetView>
  </sheetViews>
  <sheetFormatPr defaultRowHeight="15" x14ac:dyDescent="0.25"/>
  <cols>
    <col min="1" max="1" width="1.42578125" style="76" customWidth="1"/>
    <col min="2" max="2" width="22" style="1" customWidth="1"/>
    <col min="3" max="3" width="21.7109375" style="76" customWidth="1"/>
    <col min="4" max="4" width="18.5703125" style="1" bestFit="1" customWidth="1"/>
    <col min="5" max="5" width="16.7109375" style="76" customWidth="1"/>
    <col min="6" max="6" width="16.85546875" style="76" bestFit="1" customWidth="1"/>
    <col min="7" max="7" width="15.5703125" style="76" customWidth="1"/>
    <col min="8" max="16384" width="9.140625" style="76"/>
  </cols>
  <sheetData>
    <row r="1" spans="2:7" x14ac:dyDescent="0.25">
      <c r="B1" s="13" t="s">
        <v>13</v>
      </c>
    </row>
    <row r="2" spans="2:7" x14ac:dyDescent="0.25">
      <c r="B2" s="13" t="s">
        <v>12</v>
      </c>
      <c r="C2" s="11"/>
      <c r="D2" s="12"/>
      <c r="E2" s="11"/>
    </row>
    <row r="3" spans="2:7" x14ac:dyDescent="0.25">
      <c r="B3" s="13" t="s">
        <v>311</v>
      </c>
      <c r="C3" s="11"/>
      <c r="D3" s="12"/>
      <c r="E3" s="11"/>
    </row>
    <row r="4" spans="2:7" x14ac:dyDescent="0.25">
      <c r="B4" s="13" t="s">
        <v>662</v>
      </c>
      <c r="C4" s="11"/>
      <c r="F4" s="103">
        <v>44013</v>
      </c>
      <c r="G4" s="101">
        <v>44043</v>
      </c>
    </row>
    <row r="5" spans="2:7" ht="7.5" customHeight="1" x14ac:dyDescent="0.25"/>
    <row r="6" spans="2:7" ht="38.25" customHeight="1" x14ac:dyDescent="0.25">
      <c r="B6" s="9" t="s">
        <v>11</v>
      </c>
      <c r="C6" s="10" t="s">
        <v>10</v>
      </c>
      <c r="D6" s="9" t="s">
        <v>9</v>
      </c>
      <c r="E6" s="61" t="s">
        <v>153</v>
      </c>
      <c r="F6" s="8" t="s">
        <v>154</v>
      </c>
      <c r="G6" s="8" t="s">
        <v>155</v>
      </c>
    </row>
    <row r="7" spans="2:7" s="2" customFormat="1" x14ac:dyDescent="0.25">
      <c r="B7" s="7"/>
      <c r="C7" s="6"/>
      <c r="D7" s="5"/>
      <c r="E7" s="4"/>
      <c r="F7" s="3"/>
      <c r="G7" s="3"/>
    </row>
    <row r="8" spans="2:7" x14ac:dyDescent="0.25">
      <c r="B8" s="112" t="s">
        <v>62</v>
      </c>
      <c r="C8" s="112" t="s">
        <v>411</v>
      </c>
      <c r="D8" s="112" t="s">
        <v>452</v>
      </c>
      <c r="E8" s="112">
        <v>35973870</v>
      </c>
      <c r="F8" s="113">
        <v>14389548</v>
      </c>
      <c r="G8" s="113">
        <v>3597387</v>
      </c>
    </row>
    <row r="9" spans="2:7" x14ac:dyDescent="0.25">
      <c r="B9" s="112" t="s">
        <v>52</v>
      </c>
      <c r="C9" s="112" t="s">
        <v>53</v>
      </c>
      <c r="D9" s="112" t="s">
        <v>54</v>
      </c>
      <c r="E9" s="112">
        <v>1715180</v>
      </c>
      <c r="F9" s="113">
        <v>26817.84</v>
      </c>
      <c r="G9" s="113">
        <v>0</v>
      </c>
    </row>
    <row r="10" spans="2:7" x14ac:dyDescent="0.25">
      <c r="B10" s="112" t="s">
        <v>55</v>
      </c>
      <c r="C10" s="112" t="s">
        <v>53</v>
      </c>
      <c r="D10" s="112" t="s">
        <v>56</v>
      </c>
      <c r="E10" s="112">
        <v>3959370</v>
      </c>
      <c r="F10" s="113">
        <v>32439.75</v>
      </c>
      <c r="G10" s="113"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showGridLines="0" workbookViewId="0">
      <selection activeCell="C20" sqref="C20"/>
    </sheetView>
  </sheetViews>
  <sheetFormatPr defaultRowHeight="15" x14ac:dyDescent="0.25"/>
  <cols>
    <col min="1" max="1" width="1.42578125" style="76" customWidth="1"/>
    <col min="2" max="2" width="22" style="1" customWidth="1"/>
    <col min="3" max="3" width="21.7109375" style="76" customWidth="1"/>
    <col min="4" max="4" width="18.5703125" style="1" bestFit="1" customWidth="1"/>
    <col min="5" max="5" width="16.7109375" style="76" customWidth="1"/>
    <col min="6" max="6" width="16.85546875" style="76" bestFit="1" customWidth="1"/>
    <col min="7" max="7" width="15.5703125" style="76" customWidth="1"/>
    <col min="8" max="16384" width="9.140625" style="76"/>
  </cols>
  <sheetData>
    <row r="1" spans="2:7" x14ac:dyDescent="0.25">
      <c r="B1" s="13" t="s">
        <v>13</v>
      </c>
    </row>
    <row r="2" spans="2:7" x14ac:dyDescent="0.25">
      <c r="B2" s="13" t="s">
        <v>12</v>
      </c>
      <c r="C2" s="11"/>
      <c r="D2" s="12"/>
      <c r="E2" s="11"/>
    </row>
    <row r="3" spans="2:7" x14ac:dyDescent="0.25">
      <c r="B3" s="13" t="s">
        <v>311</v>
      </c>
      <c r="C3" s="11"/>
      <c r="D3" s="12"/>
      <c r="E3" s="11"/>
    </row>
    <row r="4" spans="2:7" x14ac:dyDescent="0.25">
      <c r="B4" s="13" t="s">
        <v>556</v>
      </c>
      <c r="C4" s="11"/>
      <c r="F4" s="103">
        <v>44044</v>
      </c>
      <c r="G4" s="101">
        <v>44074</v>
      </c>
    </row>
    <row r="5" spans="2:7" ht="7.5" customHeight="1" x14ac:dyDescent="0.25"/>
    <row r="6" spans="2:7" ht="38.25" customHeight="1" x14ac:dyDescent="0.25">
      <c r="B6" s="9" t="s">
        <v>11</v>
      </c>
      <c r="C6" s="10" t="s">
        <v>10</v>
      </c>
      <c r="D6" s="9" t="s">
        <v>9</v>
      </c>
      <c r="E6" s="61" t="s">
        <v>153</v>
      </c>
      <c r="F6" s="8" t="s">
        <v>154</v>
      </c>
      <c r="G6" s="8" t="s">
        <v>155</v>
      </c>
    </row>
    <row r="7" spans="2:7" s="2" customFormat="1" x14ac:dyDescent="0.25">
      <c r="B7" s="7"/>
      <c r="C7" s="6"/>
      <c r="D7" s="5"/>
      <c r="E7" s="4"/>
      <c r="F7" s="3"/>
      <c r="G7" s="3"/>
    </row>
    <row r="8" spans="2:7" x14ac:dyDescent="0.25">
      <c r="B8" s="112" t="s">
        <v>20</v>
      </c>
      <c r="C8" s="112" t="s">
        <v>21</v>
      </c>
      <c r="D8" s="112" t="s">
        <v>650</v>
      </c>
      <c r="E8" s="112">
        <v>94173890</v>
      </c>
      <c r="F8" s="113">
        <v>18834778</v>
      </c>
      <c r="G8" s="113">
        <v>75339112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showGridLines="0" workbookViewId="0">
      <selection activeCell="E20" sqref="E20"/>
    </sheetView>
  </sheetViews>
  <sheetFormatPr defaultRowHeight="15" x14ac:dyDescent="0.25"/>
  <cols>
    <col min="1" max="1" width="1.42578125" style="76" customWidth="1"/>
    <col min="2" max="2" width="22" style="1" customWidth="1"/>
    <col min="3" max="3" width="21.7109375" style="76" customWidth="1"/>
    <col min="4" max="4" width="18.5703125" style="1" bestFit="1" customWidth="1"/>
    <col min="5" max="5" width="16.7109375" style="76" customWidth="1"/>
    <col min="6" max="6" width="16.85546875" style="76" bestFit="1" customWidth="1"/>
    <col min="7" max="7" width="15.5703125" style="76" customWidth="1"/>
    <col min="8" max="16384" width="9.140625" style="76"/>
  </cols>
  <sheetData>
    <row r="1" spans="2:7" x14ac:dyDescent="0.25">
      <c r="B1" s="13" t="s">
        <v>13</v>
      </c>
    </row>
    <row r="2" spans="2:7" x14ac:dyDescent="0.25">
      <c r="B2" s="13" t="s">
        <v>12</v>
      </c>
      <c r="C2" s="11"/>
      <c r="D2" s="12"/>
      <c r="E2" s="11"/>
    </row>
    <row r="3" spans="2:7" x14ac:dyDescent="0.25">
      <c r="B3" s="13" t="s">
        <v>311</v>
      </c>
      <c r="C3" s="11"/>
      <c r="D3" s="12"/>
      <c r="E3" s="11"/>
    </row>
    <row r="4" spans="2:7" x14ac:dyDescent="0.25">
      <c r="B4" s="13" t="s">
        <v>664</v>
      </c>
      <c r="C4" s="11"/>
      <c r="F4" s="103">
        <v>44044</v>
      </c>
      <c r="G4" s="101">
        <v>44074</v>
      </c>
    </row>
    <row r="5" spans="2:7" ht="7.5" customHeight="1" x14ac:dyDescent="0.25"/>
    <row r="6" spans="2:7" ht="38.25" customHeight="1" x14ac:dyDescent="0.25">
      <c r="B6" s="9" t="s">
        <v>11</v>
      </c>
      <c r="C6" s="10" t="s">
        <v>10</v>
      </c>
      <c r="D6" s="9" t="s">
        <v>9</v>
      </c>
      <c r="E6" s="61" t="s">
        <v>153</v>
      </c>
      <c r="F6" s="8" t="s">
        <v>154</v>
      </c>
      <c r="G6" s="8" t="s">
        <v>155</v>
      </c>
    </row>
    <row r="7" spans="2:7" s="2" customFormat="1" x14ac:dyDescent="0.25">
      <c r="B7" s="7"/>
      <c r="C7" s="6"/>
      <c r="D7" s="5"/>
      <c r="E7" s="4"/>
      <c r="F7" s="3"/>
      <c r="G7" s="3"/>
    </row>
    <row r="8" spans="2:7" x14ac:dyDescent="0.25">
      <c r="B8" s="1" t="s">
        <v>655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showGridLines="0" workbookViewId="0">
      <selection activeCell="H17" sqref="H17"/>
    </sheetView>
  </sheetViews>
  <sheetFormatPr defaultRowHeight="15" x14ac:dyDescent="0.25"/>
  <cols>
    <col min="1" max="1" width="1.42578125" style="76" customWidth="1"/>
    <col min="2" max="2" width="22" style="1" customWidth="1"/>
    <col min="3" max="3" width="21.7109375" style="76" customWidth="1"/>
    <col min="4" max="4" width="18.5703125" style="1" bestFit="1" customWidth="1"/>
    <col min="5" max="5" width="16.7109375" style="76" customWidth="1"/>
    <col min="6" max="6" width="16.85546875" style="76" bestFit="1" customWidth="1"/>
    <col min="7" max="7" width="15.5703125" style="76" customWidth="1"/>
    <col min="8" max="16384" width="9.140625" style="76"/>
  </cols>
  <sheetData>
    <row r="1" spans="2:7" x14ac:dyDescent="0.25">
      <c r="B1" s="13" t="s">
        <v>13</v>
      </c>
    </row>
    <row r="2" spans="2:7" x14ac:dyDescent="0.25">
      <c r="B2" s="13" t="s">
        <v>12</v>
      </c>
      <c r="C2" s="11"/>
      <c r="D2" s="12"/>
      <c r="E2" s="11"/>
    </row>
    <row r="3" spans="2:7" x14ac:dyDescent="0.25">
      <c r="B3" s="13" t="s">
        <v>311</v>
      </c>
      <c r="C3" s="11"/>
      <c r="D3" s="12"/>
      <c r="E3" s="11"/>
    </row>
    <row r="4" spans="2:7" x14ac:dyDescent="0.25">
      <c r="B4" s="13" t="s">
        <v>663</v>
      </c>
      <c r="C4" s="11"/>
      <c r="F4" s="103">
        <v>44044</v>
      </c>
      <c r="G4" s="101">
        <v>44074</v>
      </c>
    </row>
    <row r="5" spans="2:7" ht="7.5" customHeight="1" x14ac:dyDescent="0.25"/>
    <row r="6" spans="2:7" ht="38.25" customHeight="1" x14ac:dyDescent="0.25">
      <c r="B6" s="9" t="s">
        <v>11</v>
      </c>
      <c r="C6" s="10" t="s">
        <v>10</v>
      </c>
      <c r="D6" s="9" t="s">
        <v>9</v>
      </c>
      <c r="E6" s="61" t="s">
        <v>153</v>
      </c>
      <c r="F6" s="8" t="s">
        <v>154</v>
      </c>
      <c r="G6" s="8" t="s">
        <v>155</v>
      </c>
    </row>
    <row r="7" spans="2:7" s="2" customFormat="1" x14ac:dyDescent="0.25">
      <c r="B7" s="7"/>
      <c r="C7" s="6"/>
      <c r="D7" s="5"/>
      <c r="E7" s="4"/>
      <c r="F7" s="3"/>
      <c r="G7" s="3"/>
    </row>
    <row r="8" spans="2:7" x14ac:dyDescent="0.25">
      <c r="B8" s="1" t="s">
        <v>655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showGridLines="0" workbookViewId="0">
      <selection activeCell="I28" sqref="I28"/>
    </sheetView>
  </sheetViews>
  <sheetFormatPr defaultRowHeight="15" x14ac:dyDescent="0.25"/>
  <cols>
    <col min="1" max="1" width="1.42578125" style="76" customWidth="1"/>
    <col min="2" max="2" width="22" style="1" customWidth="1"/>
    <col min="3" max="3" width="21.7109375" style="76" customWidth="1"/>
    <col min="4" max="4" width="18.5703125" style="1" bestFit="1" customWidth="1"/>
    <col min="5" max="5" width="16.7109375" style="76" customWidth="1"/>
    <col min="6" max="6" width="16.85546875" style="76" bestFit="1" customWidth="1"/>
    <col min="7" max="7" width="15.5703125" style="76" customWidth="1"/>
    <col min="8" max="16384" width="9.140625" style="76"/>
  </cols>
  <sheetData>
    <row r="1" spans="2:7" x14ac:dyDescent="0.25">
      <c r="B1" s="13" t="s">
        <v>13</v>
      </c>
    </row>
    <row r="2" spans="2:7" x14ac:dyDescent="0.25">
      <c r="B2" s="13" t="s">
        <v>12</v>
      </c>
      <c r="C2" s="11"/>
      <c r="D2" s="12"/>
      <c r="E2" s="11"/>
    </row>
    <row r="3" spans="2:7" x14ac:dyDescent="0.25">
      <c r="B3" s="13" t="s">
        <v>311</v>
      </c>
      <c r="C3" s="11"/>
      <c r="D3" s="12"/>
      <c r="E3" s="11"/>
    </row>
    <row r="4" spans="2:7" x14ac:dyDescent="0.25">
      <c r="B4" s="13" t="s">
        <v>665</v>
      </c>
      <c r="C4" s="11"/>
      <c r="F4" s="103">
        <v>44136</v>
      </c>
      <c r="G4" s="101" t="s">
        <v>667</v>
      </c>
    </row>
    <row r="5" spans="2:7" ht="7.5" customHeight="1" x14ac:dyDescent="0.25"/>
    <row r="6" spans="2:7" ht="38.25" customHeight="1" x14ac:dyDescent="0.25">
      <c r="B6" s="9" t="s">
        <v>11</v>
      </c>
      <c r="C6" s="10" t="s">
        <v>10</v>
      </c>
      <c r="D6" s="9" t="s">
        <v>9</v>
      </c>
      <c r="E6" s="61" t="s">
        <v>153</v>
      </c>
      <c r="F6" s="8" t="s">
        <v>154</v>
      </c>
      <c r="G6" s="8" t="s">
        <v>155</v>
      </c>
    </row>
    <row r="7" spans="2:7" s="2" customFormat="1" x14ac:dyDescent="0.25">
      <c r="B7" s="7"/>
      <c r="C7" s="6"/>
      <c r="D7" s="5"/>
      <c r="E7" s="4"/>
      <c r="F7" s="3"/>
      <c r="G7" s="3"/>
    </row>
    <row r="8" spans="2:7" x14ac:dyDescent="0.25">
      <c r="B8" s="112" t="s">
        <v>57</v>
      </c>
      <c r="C8" s="112" t="s">
        <v>410</v>
      </c>
      <c r="D8" s="112" t="s">
        <v>61</v>
      </c>
      <c r="E8" s="112">
        <v>684394220</v>
      </c>
      <c r="F8" s="113">
        <v>136878844</v>
      </c>
      <c r="G8" s="113">
        <v>273757688</v>
      </c>
    </row>
    <row r="9" spans="2:7" x14ac:dyDescent="0.25">
      <c r="B9" s="112" t="s">
        <v>62</v>
      </c>
      <c r="C9" s="112" t="s">
        <v>411</v>
      </c>
      <c r="D9" s="112" t="s">
        <v>666</v>
      </c>
      <c r="E9" s="112">
        <v>41574870</v>
      </c>
      <c r="F9" s="113">
        <v>8314974</v>
      </c>
      <c r="G9" s="113">
        <v>33259896</v>
      </c>
    </row>
    <row r="10" spans="2:7" x14ac:dyDescent="0.25">
      <c r="B10" s="112" t="s">
        <v>670</v>
      </c>
      <c r="C10" s="112" t="s">
        <v>402</v>
      </c>
      <c r="D10" s="112" t="s">
        <v>671</v>
      </c>
      <c r="E10" s="112">
        <v>160246550</v>
      </c>
      <c r="F10" s="113">
        <v>-12658839.130000001</v>
      </c>
      <c r="G10" s="113">
        <v>0</v>
      </c>
    </row>
    <row r="11" spans="2:7" x14ac:dyDescent="0.25">
      <c r="B11" s="112" t="s">
        <v>16</v>
      </c>
      <c r="C11" s="112" t="s">
        <v>402</v>
      </c>
      <c r="D11" s="112" t="s">
        <v>450</v>
      </c>
      <c r="E11" s="112">
        <v>195320970</v>
      </c>
      <c r="F11" s="113">
        <v>-23347934.52</v>
      </c>
      <c r="G11" s="113"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showGridLines="0" tabSelected="1" workbookViewId="0">
      <selection activeCell="L8" sqref="L8"/>
    </sheetView>
  </sheetViews>
  <sheetFormatPr defaultRowHeight="15" x14ac:dyDescent="0.25"/>
  <cols>
    <col min="1" max="1" width="1.42578125" style="76" customWidth="1"/>
    <col min="2" max="2" width="22" style="1" customWidth="1"/>
    <col min="3" max="3" width="21.7109375" style="76" customWidth="1"/>
    <col min="4" max="4" width="18.5703125" style="1" bestFit="1" customWidth="1"/>
    <col min="5" max="5" width="16.7109375" style="76" customWidth="1"/>
    <col min="6" max="6" width="16.85546875" style="76" bestFit="1" customWidth="1"/>
    <col min="7" max="7" width="15.5703125" style="76" customWidth="1"/>
    <col min="8" max="16384" width="9.140625" style="76"/>
  </cols>
  <sheetData>
    <row r="1" spans="2:7" x14ac:dyDescent="0.25">
      <c r="B1" s="13" t="s">
        <v>13</v>
      </c>
    </row>
    <row r="2" spans="2:7" x14ac:dyDescent="0.25">
      <c r="B2" s="13" t="s">
        <v>12</v>
      </c>
      <c r="C2" s="11"/>
      <c r="D2" s="12"/>
      <c r="E2" s="11"/>
    </row>
    <row r="3" spans="2:7" x14ac:dyDescent="0.25">
      <c r="B3" s="13" t="s">
        <v>311</v>
      </c>
      <c r="C3" s="11"/>
      <c r="D3" s="12"/>
      <c r="E3" s="11"/>
    </row>
    <row r="4" spans="2:7" x14ac:dyDescent="0.25">
      <c r="B4" s="13" t="s">
        <v>668</v>
      </c>
      <c r="C4" s="11"/>
      <c r="F4" s="103">
        <v>44166</v>
      </c>
      <c r="G4" s="101">
        <v>44196</v>
      </c>
    </row>
    <row r="5" spans="2:7" ht="7.5" customHeight="1" x14ac:dyDescent="0.25"/>
    <row r="6" spans="2:7" ht="38.25" customHeight="1" x14ac:dyDescent="0.25">
      <c r="B6" s="9" t="s">
        <v>11</v>
      </c>
      <c r="C6" s="10" t="s">
        <v>10</v>
      </c>
      <c r="D6" s="9" t="s">
        <v>9</v>
      </c>
      <c r="E6" s="61" t="s">
        <v>153</v>
      </c>
      <c r="F6" s="8" t="s">
        <v>154</v>
      </c>
      <c r="G6" s="8" t="s">
        <v>155</v>
      </c>
    </row>
    <row r="7" spans="2:7" s="2" customFormat="1" x14ac:dyDescent="0.25">
      <c r="B7" s="7"/>
      <c r="C7" s="6"/>
      <c r="D7" s="5"/>
      <c r="E7" s="4"/>
      <c r="F7" s="3"/>
      <c r="G7" s="3"/>
    </row>
    <row r="8" spans="2:7" x14ac:dyDescent="0.25">
      <c r="B8" s="112" t="s">
        <v>16</v>
      </c>
      <c r="C8" s="112" t="s">
        <v>402</v>
      </c>
      <c r="D8" s="112" t="s">
        <v>19</v>
      </c>
      <c r="E8" s="112">
        <v>295302080</v>
      </c>
      <c r="F8" s="113">
        <v>59060416</v>
      </c>
      <c r="G8" s="113">
        <v>88590624</v>
      </c>
    </row>
    <row r="9" spans="2:7" x14ac:dyDescent="0.25">
      <c r="B9" s="112" t="s">
        <v>5</v>
      </c>
      <c r="C9" s="112" t="s">
        <v>406</v>
      </c>
      <c r="D9" s="112" t="s">
        <v>669</v>
      </c>
      <c r="E9" s="112">
        <v>396282110</v>
      </c>
      <c r="F9" s="113">
        <v>79256422</v>
      </c>
      <c r="G9" s="113">
        <v>317025688</v>
      </c>
    </row>
    <row r="10" spans="2:7" x14ac:dyDescent="0.25">
      <c r="B10" s="112" t="s">
        <v>57</v>
      </c>
      <c r="C10" s="112" t="s">
        <v>410</v>
      </c>
      <c r="D10" s="112" t="s">
        <v>61</v>
      </c>
      <c r="E10" s="112">
        <v>684394220</v>
      </c>
      <c r="F10" s="113">
        <v>68439422</v>
      </c>
      <c r="G10" s="113">
        <v>205318266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workbookViewId="0">
      <selection sqref="A1:F105"/>
    </sheetView>
  </sheetViews>
  <sheetFormatPr defaultRowHeight="15" x14ac:dyDescent="0.25"/>
  <sheetData>
    <row r="1" spans="1:6" x14ac:dyDescent="0.25">
      <c r="A1" s="129" t="s">
        <v>557</v>
      </c>
    </row>
    <row r="2" spans="1:6" x14ac:dyDescent="0.25">
      <c r="A2" s="129"/>
    </row>
    <row r="3" spans="1:6" x14ac:dyDescent="0.25">
      <c r="A3" s="129" t="s">
        <v>558</v>
      </c>
    </row>
    <row r="4" spans="1:6" x14ac:dyDescent="0.25">
      <c r="A4" s="129"/>
    </row>
    <row r="5" spans="1:6" x14ac:dyDescent="0.25">
      <c r="A5" s="129" t="s">
        <v>559</v>
      </c>
    </row>
    <row r="6" spans="1:6" x14ac:dyDescent="0.25">
      <c r="A6" s="129"/>
    </row>
    <row r="7" spans="1:6" x14ac:dyDescent="0.25">
      <c r="A7" s="129"/>
    </row>
    <row r="8" spans="1:6" ht="15.75" thickBot="1" x14ac:dyDescent="0.3">
      <c r="A8" s="142">
        <v>43831</v>
      </c>
    </row>
    <row r="9" spans="1:6" ht="60.75" thickBot="1" x14ac:dyDescent="0.3">
      <c r="A9" s="143" t="s">
        <v>11</v>
      </c>
      <c r="B9" s="144" t="s">
        <v>10</v>
      </c>
      <c r="C9" s="144" t="s">
        <v>9</v>
      </c>
      <c r="D9" s="145" t="s">
        <v>475</v>
      </c>
      <c r="E9" s="145" t="s">
        <v>560</v>
      </c>
      <c r="F9" s="145" t="s">
        <v>561</v>
      </c>
    </row>
    <row r="10" spans="1:6" ht="15.75" thickBot="1" x14ac:dyDescent="0.3">
      <c r="A10" s="146"/>
      <c r="B10" s="147"/>
      <c r="C10" s="147"/>
      <c r="D10" s="147"/>
      <c r="E10" s="148"/>
      <c r="F10" s="148"/>
    </row>
    <row r="11" spans="1:6" ht="15.75" thickBot="1" x14ac:dyDescent="0.3">
      <c r="A11" s="149" t="s">
        <v>562</v>
      </c>
      <c r="B11" s="150" t="s">
        <v>563</v>
      </c>
      <c r="C11" s="150" t="s">
        <v>564</v>
      </c>
      <c r="D11" s="150" t="s">
        <v>565</v>
      </c>
      <c r="E11" s="151">
        <v>19117716</v>
      </c>
      <c r="F11" s="151">
        <v>3501370</v>
      </c>
    </row>
    <row r="12" spans="1:6" x14ac:dyDescent="0.25">
      <c r="A12" s="129" t="s">
        <v>566</v>
      </c>
    </row>
    <row r="13" spans="1:6" x14ac:dyDescent="0.25">
      <c r="A13" s="129"/>
    </row>
    <row r="14" spans="1:6" x14ac:dyDescent="0.25">
      <c r="A14" s="129"/>
    </row>
    <row r="15" spans="1:6" ht="15.75" thickBot="1" x14ac:dyDescent="0.3">
      <c r="A15" s="142">
        <v>43862</v>
      </c>
    </row>
    <row r="16" spans="1:6" ht="60.75" thickBot="1" x14ac:dyDescent="0.3">
      <c r="A16" s="143" t="s">
        <v>11</v>
      </c>
      <c r="B16" s="144" t="s">
        <v>10</v>
      </c>
      <c r="C16" s="144" t="s">
        <v>9</v>
      </c>
      <c r="D16" s="145" t="s">
        <v>153</v>
      </c>
      <c r="E16" s="145" t="s">
        <v>560</v>
      </c>
      <c r="F16" s="145" t="s">
        <v>561</v>
      </c>
    </row>
    <row r="17" spans="1:6" ht="15.75" thickBot="1" x14ac:dyDescent="0.3">
      <c r="A17" s="146"/>
      <c r="B17" s="147"/>
      <c r="C17" s="147"/>
      <c r="D17" s="147"/>
      <c r="E17" s="148"/>
      <c r="F17" s="148"/>
    </row>
    <row r="18" spans="1:6" ht="15.75" thickBot="1" x14ac:dyDescent="0.3">
      <c r="A18" s="149" t="s">
        <v>567</v>
      </c>
      <c r="B18" s="150" t="s">
        <v>568</v>
      </c>
      <c r="C18" s="152" t="s">
        <v>569</v>
      </c>
      <c r="D18" s="150" t="s">
        <v>570</v>
      </c>
      <c r="E18" s="151">
        <v>45513326</v>
      </c>
      <c r="F18" s="151">
        <v>68269989</v>
      </c>
    </row>
    <row r="19" spans="1:6" ht="15.75" thickBot="1" x14ac:dyDescent="0.3">
      <c r="A19" s="149" t="s">
        <v>571</v>
      </c>
      <c r="B19" s="150" t="s">
        <v>572</v>
      </c>
      <c r="C19" s="150" t="s">
        <v>573</v>
      </c>
      <c r="D19" s="150" t="s">
        <v>574</v>
      </c>
      <c r="E19" s="151">
        <v>-113436.99</v>
      </c>
      <c r="F19" s="153">
        <v>1195006.99</v>
      </c>
    </row>
    <row r="20" spans="1:6" ht="15.75" thickBot="1" x14ac:dyDescent="0.3">
      <c r="A20" s="149" t="s">
        <v>575</v>
      </c>
      <c r="B20" s="150" t="s">
        <v>576</v>
      </c>
      <c r="C20" s="150" t="s">
        <v>577</v>
      </c>
      <c r="D20" s="150" t="s">
        <v>578</v>
      </c>
      <c r="E20" s="151">
        <v>-232904.01</v>
      </c>
      <c r="F20" s="153">
        <v>12001324.01</v>
      </c>
    </row>
    <row r="21" spans="1:6" ht="15.75" thickBot="1" x14ac:dyDescent="0.3">
      <c r="A21" s="149" t="s">
        <v>562</v>
      </c>
      <c r="B21" s="150" t="s">
        <v>563</v>
      </c>
      <c r="C21" s="150" t="s">
        <v>579</v>
      </c>
      <c r="D21" s="150" t="s">
        <v>580</v>
      </c>
      <c r="E21" s="151">
        <v>144262144</v>
      </c>
      <c r="F21" s="151">
        <v>36065536</v>
      </c>
    </row>
    <row r="22" spans="1:6" ht="15.75" thickBot="1" x14ac:dyDescent="0.3">
      <c r="A22" s="129" t="s">
        <v>581</v>
      </c>
    </row>
    <row r="23" spans="1:6" ht="60.75" thickBot="1" x14ac:dyDescent="0.3">
      <c r="A23" s="143" t="s">
        <v>11</v>
      </c>
      <c r="B23" s="144" t="s">
        <v>10</v>
      </c>
      <c r="C23" s="144" t="s">
        <v>9</v>
      </c>
      <c r="D23" s="145" t="s">
        <v>153</v>
      </c>
      <c r="E23" s="145" t="s">
        <v>560</v>
      </c>
      <c r="F23" s="145" t="s">
        <v>561</v>
      </c>
    </row>
    <row r="24" spans="1:6" ht="15.75" thickBot="1" x14ac:dyDescent="0.3">
      <c r="A24" s="146"/>
      <c r="B24" s="147"/>
      <c r="C24" s="147"/>
      <c r="D24" s="147"/>
      <c r="E24" s="148"/>
      <c r="F24" s="148"/>
    </row>
    <row r="25" spans="1:6" ht="15.75" thickBot="1" x14ac:dyDescent="0.3">
      <c r="A25" s="149" t="s">
        <v>567</v>
      </c>
      <c r="B25" s="150" t="s">
        <v>568</v>
      </c>
      <c r="C25" s="154" t="s">
        <v>582</v>
      </c>
      <c r="D25" s="150" t="s">
        <v>583</v>
      </c>
      <c r="E25" s="151">
        <v>45513326</v>
      </c>
      <c r="F25" s="151">
        <v>68269989</v>
      </c>
    </row>
    <row r="26" spans="1:6" ht="15.75" thickBot="1" x14ac:dyDescent="0.3">
      <c r="A26" s="149" t="s">
        <v>571</v>
      </c>
      <c r="B26" s="150" t="s">
        <v>572</v>
      </c>
      <c r="C26" s="150" t="s">
        <v>573</v>
      </c>
      <c r="D26" s="150" t="s">
        <v>574</v>
      </c>
      <c r="E26" s="151">
        <v>-113436.99</v>
      </c>
      <c r="F26" s="155">
        <v>0</v>
      </c>
    </row>
    <row r="27" spans="1:6" ht="15.75" thickBot="1" x14ac:dyDescent="0.3">
      <c r="A27" s="149" t="s">
        <v>575</v>
      </c>
      <c r="B27" s="150" t="s">
        <v>576</v>
      </c>
      <c r="C27" s="150" t="s">
        <v>577</v>
      </c>
      <c r="D27" s="150" t="s">
        <v>578</v>
      </c>
      <c r="E27" s="151">
        <v>-232904.01</v>
      </c>
      <c r="F27" s="155">
        <v>0</v>
      </c>
    </row>
    <row r="28" spans="1:6" ht="15.75" thickBot="1" x14ac:dyDescent="0.3">
      <c r="A28" s="149" t="s">
        <v>562</v>
      </c>
      <c r="B28" s="150" t="s">
        <v>563</v>
      </c>
      <c r="C28" s="150" t="s">
        <v>579</v>
      </c>
      <c r="D28" s="150" t="s">
        <v>580</v>
      </c>
      <c r="E28" s="151">
        <v>144262144</v>
      </c>
      <c r="F28" s="151">
        <v>36065536</v>
      </c>
    </row>
    <row r="29" spans="1:6" x14ac:dyDescent="0.25">
      <c r="A29" s="129"/>
    </row>
    <row r="30" spans="1:6" x14ac:dyDescent="0.25">
      <c r="A30" s="129"/>
    </row>
    <row r="31" spans="1:6" ht="15.75" thickBot="1" x14ac:dyDescent="0.3">
      <c r="A31" s="142">
        <v>43891</v>
      </c>
    </row>
    <row r="32" spans="1:6" ht="60.75" thickBot="1" x14ac:dyDescent="0.3">
      <c r="A32" s="143" t="s">
        <v>11</v>
      </c>
      <c r="B32" s="144" t="s">
        <v>10</v>
      </c>
      <c r="C32" s="144" t="s">
        <v>9</v>
      </c>
      <c r="D32" s="145" t="s">
        <v>153</v>
      </c>
      <c r="E32" s="145" t="s">
        <v>560</v>
      </c>
      <c r="F32" s="145" t="s">
        <v>561</v>
      </c>
    </row>
    <row r="33" spans="1:6" ht="15.75" thickBot="1" x14ac:dyDescent="0.3">
      <c r="A33" s="146"/>
      <c r="B33" s="147"/>
      <c r="C33" s="147"/>
      <c r="D33" s="147"/>
      <c r="E33" s="148"/>
      <c r="F33" s="148"/>
    </row>
    <row r="34" spans="1:6" ht="15.75" thickBot="1" x14ac:dyDescent="0.3">
      <c r="A34" s="149" t="s">
        <v>567</v>
      </c>
      <c r="B34" s="150" t="s">
        <v>568</v>
      </c>
      <c r="C34" s="150" t="s">
        <v>584</v>
      </c>
      <c r="D34" s="150" t="s">
        <v>585</v>
      </c>
      <c r="E34" s="151">
        <v>12267570.73</v>
      </c>
      <c r="F34" s="153">
        <v>46183389.270000003</v>
      </c>
    </row>
    <row r="35" spans="1:6" ht="15.75" thickBot="1" x14ac:dyDescent="0.3">
      <c r="A35" s="149" t="s">
        <v>586</v>
      </c>
      <c r="B35" s="150" t="s">
        <v>587</v>
      </c>
      <c r="C35" s="150" t="s">
        <v>588</v>
      </c>
      <c r="D35" s="150" t="s">
        <v>589</v>
      </c>
      <c r="E35" s="151">
        <v>32952236</v>
      </c>
      <c r="F35" s="151">
        <v>98856708</v>
      </c>
    </row>
    <row r="36" spans="1:6" ht="15.75" thickBot="1" x14ac:dyDescent="0.3">
      <c r="A36" s="129" t="s">
        <v>581</v>
      </c>
    </row>
    <row r="37" spans="1:6" ht="60.75" thickBot="1" x14ac:dyDescent="0.3">
      <c r="A37" s="143" t="s">
        <v>11</v>
      </c>
      <c r="B37" s="144" t="s">
        <v>10</v>
      </c>
      <c r="C37" s="144" t="s">
        <v>9</v>
      </c>
      <c r="D37" s="145" t="s">
        <v>153</v>
      </c>
      <c r="E37" s="145" t="s">
        <v>560</v>
      </c>
      <c r="F37" s="145" t="s">
        <v>561</v>
      </c>
    </row>
    <row r="38" spans="1:6" ht="15.75" thickBot="1" x14ac:dyDescent="0.3">
      <c r="A38" s="146"/>
      <c r="B38" s="147"/>
      <c r="C38" s="147"/>
      <c r="D38" s="147"/>
      <c r="E38" s="148"/>
      <c r="F38" s="148"/>
    </row>
    <row r="39" spans="1:6" ht="15.75" thickBot="1" x14ac:dyDescent="0.3">
      <c r="A39" s="149" t="s">
        <v>567</v>
      </c>
      <c r="B39" s="150" t="s">
        <v>568</v>
      </c>
      <c r="C39" s="150" t="s">
        <v>584</v>
      </c>
      <c r="D39" s="150" t="s">
        <v>585</v>
      </c>
      <c r="E39" s="151">
        <v>12267570.73</v>
      </c>
      <c r="F39" s="155">
        <v>0</v>
      </c>
    </row>
    <row r="40" spans="1:6" ht="15.75" thickBot="1" x14ac:dyDescent="0.3">
      <c r="A40" s="149" t="s">
        <v>586</v>
      </c>
      <c r="B40" s="150" t="s">
        <v>587</v>
      </c>
      <c r="C40" s="150" t="s">
        <v>588</v>
      </c>
      <c r="D40" s="150" t="s">
        <v>589</v>
      </c>
      <c r="E40" s="151">
        <v>32952236</v>
      </c>
      <c r="F40" s="151">
        <v>98856708</v>
      </c>
    </row>
    <row r="41" spans="1:6" x14ac:dyDescent="0.25">
      <c r="A41" s="129"/>
    </row>
    <row r="42" spans="1:6" x14ac:dyDescent="0.25">
      <c r="A42" s="129"/>
    </row>
    <row r="43" spans="1:6" x14ac:dyDescent="0.25">
      <c r="A43" s="142">
        <v>43922</v>
      </c>
    </row>
    <row r="44" spans="1:6" x14ac:dyDescent="0.25">
      <c r="A44" s="129" t="s">
        <v>590</v>
      </c>
    </row>
    <row r="45" spans="1:6" x14ac:dyDescent="0.25">
      <c r="A45" s="129"/>
    </row>
    <row r="46" spans="1:6" x14ac:dyDescent="0.25">
      <c r="A46" s="129"/>
    </row>
    <row r="47" spans="1:6" ht="15.75" thickBot="1" x14ac:dyDescent="0.3">
      <c r="A47" s="142">
        <v>43952</v>
      </c>
    </row>
    <row r="48" spans="1:6" ht="60.75" thickBot="1" x14ac:dyDescent="0.3">
      <c r="A48" s="143" t="s">
        <v>11</v>
      </c>
      <c r="B48" s="144" t="s">
        <v>10</v>
      </c>
      <c r="C48" s="144" t="s">
        <v>9</v>
      </c>
      <c r="D48" s="145" t="s">
        <v>153</v>
      </c>
      <c r="E48" s="145" t="s">
        <v>560</v>
      </c>
      <c r="F48" s="145" t="s">
        <v>561</v>
      </c>
    </row>
    <row r="49" spans="1:6" ht="15.75" thickBot="1" x14ac:dyDescent="0.3">
      <c r="A49" s="146"/>
      <c r="B49" s="147"/>
      <c r="C49" s="147"/>
      <c r="D49" s="147"/>
      <c r="E49" s="148"/>
      <c r="F49" s="148"/>
    </row>
    <row r="50" spans="1:6" ht="15.75" thickBot="1" x14ac:dyDescent="0.3">
      <c r="A50" s="149" t="s">
        <v>591</v>
      </c>
      <c r="B50" s="150" t="s">
        <v>592</v>
      </c>
      <c r="C50" s="150" t="s">
        <v>593</v>
      </c>
      <c r="D50" s="150" t="s">
        <v>594</v>
      </c>
      <c r="E50" s="151">
        <v>36499412</v>
      </c>
      <c r="F50" s="151">
        <v>109498236</v>
      </c>
    </row>
    <row r="51" spans="1:6" ht="15.75" thickBot="1" x14ac:dyDescent="0.3">
      <c r="A51" s="149" t="s">
        <v>595</v>
      </c>
      <c r="B51" s="150" t="s">
        <v>596</v>
      </c>
      <c r="C51" s="150" t="s">
        <v>597</v>
      </c>
      <c r="D51" s="150" t="s">
        <v>598</v>
      </c>
      <c r="E51" s="151">
        <v>10876567.68</v>
      </c>
      <c r="F51" s="153">
        <v>40522525.32</v>
      </c>
    </row>
    <row r="52" spans="1:6" ht="15.75" thickBot="1" x14ac:dyDescent="0.3">
      <c r="A52" s="149" t="s">
        <v>599</v>
      </c>
      <c r="B52" s="150" t="s">
        <v>600</v>
      </c>
      <c r="C52" s="150" t="s">
        <v>601</v>
      </c>
      <c r="D52" s="150" t="s">
        <v>602</v>
      </c>
      <c r="E52" s="151">
        <v>500649.15</v>
      </c>
      <c r="F52" s="153">
        <v>19766960.850000001</v>
      </c>
    </row>
    <row r="53" spans="1:6" ht="15.75" thickBot="1" x14ac:dyDescent="0.3">
      <c r="A53" s="149" t="s">
        <v>603</v>
      </c>
      <c r="B53" s="150" t="s">
        <v>604</v>
      </c>
      <c r="C53" s="150" t="s">
        <v>605</v>
      </c>
      <c r="D53" s="152" t="s">
        <v>606</v>
      </c>
      <c r="E53" s="151">
        <v>2719615.32</v>
      </c>
      <c r="F53" s="153">
        <v>105897144.68000001</v>
      </c>
    </row>
    <row r="54" spans="1:6" ht="15.75" thickBot="1" x14ac:dyDescent="0.3">
      <c r="A54" s="129" t="s">
        <v>581</v>
      </c>
    </row>
    <row r="55" spans="1:6" ht="60.75" thickBot="1" x14ac:dyDescent="0.3">
      <c r="A55" s="143" t="s">
        <v>11</v>
      </c>
      <c r="B55" s="144" t="s">
        <v>10</v>
      </c>
      <c r="C55" s="144" t="s">
        <v>9</v>
      </c>
      <c r="D55" s="145" t="s">
        <v>153</v>
      </c>
      <c r="E55" s="145" t="s">
        <v>560</v>
      </c>
      <c r="F55" s="145" t="s">
        <v>561</v>
      </c>
    </row>
    <row r="56" spans="1:6" ht="15.75" thickBot="1" x14ac:dyDescent="0.3">
      <c r="A56" s="146"/>
      <c r="B56" s="147"/>
      <c r="C56" s="147"/>
      <c r="D56" s="147"/>
      <c r="E56" s="148"/>
      <c r="F56" s="148"/>
    </row>
    <row r="57" spans="1:6" ht="15.75" thickBot="1" x14ac:dyDescent="0.3">
      <c r="A57" s="149" t="s">
        <v>591</v>
      </c>
      <c r="B57" s="150" t="s">
        <v>592</v>
      </c>
      <c r="C57" s="150" t="s">
        <v>593</v>
      </c>
      <c r="D57" s="150" t="s">
        <v>594</v>
      </c>
      <c r="E57" s="151">
        <v>36499412</v>
      </c>
      <c r="F57" s="151">
        <v>109498236</v>
      </c>
    </row>
    <row r="58" spans="1:6" ht="15.75" thickBot="1" x14ac:dyDescent="0.3">
      <c r="A58" s="149" t="s">
        <v>595</v>
      </c>
      <c r="B58" s="150" t="s">
        <v>596</v>
      </c>
      <c r="C58" s="150" t="s">
        <v>597</v>
      </c>
      <c r="D58" s="150" t="s">
        <v>598</v>
      </c>
      <c r="E58" s="151">
        <v>10876567.68</v>
      </c>
      <c r="F58" s="155">
        <v>0</v>
      </c>
    </row>
    <row r="59" spans="1:6" ht="15.75" thickBot="1" x14ac:dyDescent="0.3">
      <c r="A59" s="149" t="s">
        <v>599</v>
      </c>
      <c r="B59" s="150" t="s">
        <v>600</v>
      </c>
      <c r="C59" s="150" t="s">
        <v>601</v>
      </c>
      <c r="D59" s="150" t="s">
        <v>602</v>
      </c>
      <c r="E59" s="151">
        <v>500649.15</v>
      </c>
      <c r="F59" s="155">
        <v>0</v>
      </c>
    </row>
    <row r="60" spans="1:6" ht="15.75" thickBot="1" x14ac:dyDescent="0.3">
      <c r="A60" s="149" t="s">
        <v>603</v>
      </c>
      <c r="B60" s="150" t="s">
        <v>604</v>
      </c>
      <c r="C60" s="150" t="s">
        <v>605</v>
      </c>
      <c r="D60" s="154" t="s">
        <v>607</v>
      </c>
      <c r="E60" s="151">
        <v>2719615.32</v>
      </c>
      <c r="F60" s="155">
        <v>0</v>
      </c>
    </row>
    <row r="61" spans="1:6" x14ac:dyDescent="0.25">
      <c r="A61" s="129"/>
    </row>
    <row r="62" spans="1:6" x14ac:dyDescent="0.25">
      <c r="A62" s="129"/>
    </row>
    <row r="63" spans="1:6" ht="15.75" thickBot="1" x14ac:dyDescent="0.3">
      <c r="A63" s="142">
        <v>43983</v>
      </c>
    </row>
    <row r="64" spans="1:6" ht="60.75" thickBot="1" x14ac:dyDescent="0.3">
      <c r="A64" s="143" t="s">
        <v>11</v>
      </c>
      <c r="B64" s="144" t="s">
        <v>10</v>
      </c>
      <c r="C64" s="144" t="s">
        <v>9</v>
      </c>
      <c r="D64" s="145" t="s">
        <v>153</v>
      </c>
      <c r="E64" s="145" t="s">
        <v>560</v>
      </c>
      <c r="F64" s="145" t="s">
        <v>561</v>
      </c>
    </row>
    <row r="65" spans="1:6" ht="15.75" thickBot="1" x14ac:dyDescent="0.3">
      <c r="A65" s="146"/>
      <c r="B65" s="147"/>
      <c r="C65" s="147"/>
      <c r="D65" s="147"/>
      <c r="E65" s="148"/>
      <c r="F65" s="148"/>
    </row>
    <row r="66" spans="1:6" ht="15.75" thickBot="1" x14ac:dyDescent="0.3">
      <c r="A66" s="149" t="s">
        <v>567</v>
      </c>
      <c r="B66" s="150" t="s">
        <v>568</v>
      </c>
      <c r="C66" s="152" t="s">
        <v>569</v>
      </c>
      <c r="D66" s="150" t="s">
        <v>570</v>
      </c>
      <c r="E66" s="151">
        <v>45513326</v>
      </c>
      <c r="F66" s="151">
        <v>22756663</v>
      </c>
    </row>
    <row r="67" spans="1:6" ht="15.75" thickBot="1" x14ac:dyDescent="0.3">
      <c r="A67" s="149" t="s">
        <v>562</v>
      </c>
      <c r="B67" s="150" t="s">
        <v>563</v>
      </c>
      <c r="C67" s="150" t="s">
        <v>608</v>
      </c>
      <c r="D67" s="150" t="s">
        <v>609</v>
      </c>
      <c r="E67" s="151">
        <v>258710.18</v>
      </c>
      <c r="F67" s="153">
        <v>77189.820000000007</v>
      </c>
    </row>
    <row r="68" spans="1:6" ht="15.75" thickBot="1" x14ac:dyDescent="0.3">
      <c r="A68" s="149" t="s">
        <v>562</v>
      </c>
      <c r="B68" s="150" t="s">
        <v>563</v>
      </c>
      <c r="C68" s="150" t="s">
        <v>610</v>
      </c>
      <c r="D68" s="150" t="s">
        <v>611</v>
      </c>
      <c r="E68" s="151">
        <v>312816.69</v>
      </c>
      <c r="F68" s="153">
        <v>62533.31</v>
      </c>
    </row>
    <row r="69" spans="1:6" ht="15.75" thickBot="1" x14ac:dyDescent="0.3">
      <c r="A69" s="149" t="s">
        <v>562</v>
      </c>
      <c r="B69" s="150" t="s">
        <v>563</v>
      </c>
      <c r="C69" s="150" t="s">
        <v>612</v>
      </c>
      <c r="D69" s="150" t="s">
        <v>613</v>
      </c>
      <c r="E69" s="151">
        <v>662493.93000000005</v>
      </c>
      <c r="F69" s="153">
        <v>197776.07</v>
      </c>
    </row>
    <row r="70" spans="1:6" ht="15.75" thickBot="1" x14ac:dyDescent="0.3">
      <c r="A70" s="149" t="s">
        <v>562</v>
      </c>
      <c r="B70" s="150" t="s">
        <v>563</v>
      </c>
      <c r="C70" s="150" t="s">
        <v>614</v>
      </c>
      <c r="D70" s="150" t="s">
        <v>615</v>
      </c>
      <c r="E70" s="151">
        <v>76666.66</v>
      </c>
      <c r="F70" s="153">
        <v>27613.34</v>
      </c>
    </row>
    <row r="71" spans="1:6" ht="15.75" thickBot="1" x14ac:dyDescent="0.3">
      <c r="A71" s="149" t="s">
        <v>616</v>
      </c>
      <c r="B71" s="150" t="s">
        <v>617</v>
      </c>
      <c r="C71" s="150" t="s">
        <v>618</v>
      </c>
      <c r="D71" s="150" t="s">
        <v>619</v>
      </c>
      <c r="E71" s="151">
        <v>-1926106.41</v>
      </c>
      <c r="F71" s="153">
        <v>19929736.41</v>
      </c>
    </row>
    <row r="72" spans="1:6" ht="15.75" thickBot="1" x14ac:dyDescent="0.3">
      <c r="A72" s="149" t="s">
        <v>620</v>
      </c>
      <c r="B72" s="150" t="s">
        <v>621</v>
      </c>
      <c r="C72" s="150" t="s">
        <v>622</v>
      </c>
      <c r="D72" s="150" t="s">
        <v>623</v>
      </c>
      <c r="E72" s="151">
        <v>12604397.560000001</v>
      </c>
      <c r="F72" s="153">
        <v>75881722.439999998</v>
      </c>
    </row>
    <row r="73" spans="1:6" ht="15.75" thickBot="1" x14ac:dyDescent="0.3">
      <c r="A73" s="129" t="s">
        <v>581</v>
      </c>
    </row>
    <row r="74" spans="1:6" ht="60.75" thickBot="1" x14ac:dyDescent="0.3">
      <c r="A74" s="143" t="s">
        <v>11</v>
      </c>
      <c r="B74" s="144" t="s">
        <v>10</v>
      </c>
      <c r="C74" s="144" t="s">
        <v>9</v>
      </c>
      <c r="D74" s="145" t="s">
        <v>153</v>
      </c>
      <c r="E74" s="145" t="s">
        <v>560</v>
      </c>
      <c r="F74" s="145" t="s">
        <v>561</v>
      </c>
    </row>
    <row r="75" spans="1:6" ht="15.75" thickBot="1" x14ac:dyDescent="0.3">
      <c r="A75" s="146"/>
      <c r="B75" s="147"/>
      <c r="C75" s="147"/>
      <c r="D75" s="147"/>
      <c r="E75" s="148"/>
      <c r="F75" s="148"/>
    </row>
    <row r="76" spans="1:6" ht="15.75" thickBot="1" x14ac:dyDescent="0.3">
      <c r="A76" s="149" t="s">
        <v>567</v>
      </c>
      <c r="B76" s="150" t="s">
        <v>568</v>
      </c>
      <c r="C76" s="154" t="s">
        <v>624</v>
      </c>
      <c r="D76" s="150" t="s">
        <v>570</v>
      </c>
      <c r="E76" s="151">
        <v>45513326</v>
      </c>
      <c r="F76" s="151">
        <v>22756663</v>
      </c>
    </row>
    <row r="77" spans="1:6" ht="15.75" thickBot="1" x14ac:dyDescent="0.3">
      <c r="A77" s="149" t="s">
        <v>562</v>
      </c>
      <c r="B77" s="150" t="s">
        <v>563</v>
      </c>
      <c r="C77" s="150" t="s">
        <v>608</v>
      </c>
      <c r="D77" s="150" t="s">
        <v>609</v>
      </c>
      <c r="E77" s="151">
        <v>258710.18</v>
      </c>
      <c r="F77" s="155">
        <v>0</v>
      </c>
    </row>
    <row r="78" spans="1:6" ht="15.75" thickBot="1" x14ac:dyDescent="0.3">
      <c r="A78" s="149" t="s">
        <v>562</v>
      </c>
      <c r="B78" s="150" t="s">
        <v>563</v>
      </c>
      <c r="C78" s="150" t="s">
        <v>610</v>
      </c>
      <c r="D78" s="150" t="s">
        <v>611</v>
      </c>
      <c r="E78" s="151">
        <v>312816.69</v>
      </c>
      <c r="F78" s="155">
        <v>0</v>
      </c>
    </row>
    <row r="79" spans="1:6" ht="15.75" thickBot="1" x14ac:dyDescent="0.3">
      <c r="A79" s="149" t="s">
        <v>562</v>
      </c>
      <c r="B79" s="150" t="s">
        <v>563</v>
      </c>
      <c r="C79" s="150" t="s">
        <v>612</v>
      </c>
      <c r="D79" s="150" t="s">
        <v>613</v>
      </c>
      <c r="E79" s="151">
        <v>662493.93000000005</v>
      </c>
      <c r="F79" s="155">
        <v>0</v>
      </c>
    </row>
    <row r="80" spans="1:6" ht="15.75" thickBot="1" x14ac:dyDescent="0.3">
      <c r="A80" s="149" t="s">
        <v>562</v>
      </c>
      <c r="B80" s="150" t="s">
        <v>563</v>
      </c>
      <c r="C80" s="150" t="s">
        <v>614</v>
      </c>
      <c r="D80" s="150" t="s">
        <v>615</v>
      </c>
      <c r="E80" s="151">
        <v>76666.66</v>
      </c>
      <c r="F80" s="155">
        <v>0</v>
      </c>
    </row>
    <row r="81" spans="1:6" ht="15.75" thickBot="1" x14ac:dyDescent="0.3">
      <c r="A81" s="149" t="s">
        <v>616</v>
      </c>
      <c r="B81" s="150" t="s">
        <v>617</v>
      </c>
      <c r="C81" s="150" t="s">
        <v>618</v>
      </c>
      <c r="D81" s="150" t="s">
        <v>619</v>
      </c>
      <c r="E81" s="151">
        <v>-1926106.41</v>
      </c>
      <c r="F81" s="155">
        <v>0</v>
      </c>
    </row>
    <row r="82" spans="1:6" ht="15.75" thickBot="1" x14ac:dyDescent="0.3">
      <c r="A82" s="149" t="s">
        <v>620</v>
      </c>
      <c r="B82" s="150" t="s">
        <v>621</v>
      </c>
      <c r="C82" s="150" t="s">
        <v>622</v>
      </c>
      <c r="D82" s="150" t="s">
        <v>623</v>
      </c>
      <c r="E82" s="151">
        <v>12604397.560000001</v>
      </c>
      <c r="F82" s="155">
        <v>0</v>
      </c>
    </row>
    <row r="83" spans="1:6" x14ac:dyDescent="0.25">
      <c r="A83" s="129"/>
    </row>
    <row r="84" spans="1:6" x14ac:dyDescent="0.25">
      <c r="A84" s="129"/>
    </row>
    <row r="85" spans="1:6" ht="15.75" thickBot="1" x14ac:dyDescent="0.3">
      <c r="A85" s="142">
        <v>44013</v>
      </c>
    </row>
    <row r="86" spans="1:6" ht="60.75" thickBot="1" x14ac:dyDescent="0.3">
      <c r="A86" s="143" t="s">
        <v>11</v>
      </c>
      <c r="B86" s="144" t="s">
        <v>10</v>
      </c>
      <c r="C86" s="144" t="s">
        <v>9</v>
      </c>
      <c r="D86" s="145" t="s">
        <v>153</v>
      </c>
      <c r="E86" s="145" t="s">
        <v>560</v>
      </c>
      <c r="F86" s="145" t="s">
        <v>561</v>
      </c>
    </row>
    <row r="87" spans="1:6" ht="15.75" thickBot="1" x14ac:dyDescent="0.3">
      <c r="A87" s="146"/>
      <c r="B87" s="147"/>
      <c r="C87" s="147"/>
      <c r="D87" s="147"/>
      <c r="E87" s="148"/>
      <c r="F87" s="148"/>
    </row>
    <row r="88" spans="1:6" ht="15.75" thickBot="1" x14ac:dyDescent="0.3">
      <c r="A88" s="149" t="s">
        <v>625</v>
      </c>
      <c r="B88" s="150" t="s">
        <v>626</v>
      </c>
      <c r="C88" s="150" t="s">
        <v>627</v>
      </c>
      <c r="D88" s="150" t="s">
        <v>628</v>
      </c>
      <c r="E88" s="151">
        <v>14389548</v>
      </c>
      <c r="F88" s="151">
        <v>3597387</v>
      </c>
    </row>
    <row r="89" spans="1:6" ht="15.75" thickBot="1" x14ac:dyDescent="0.3">
      <c r="A89" s="149" t="s">
        <v>629</v>
      </c>
      <c r="B89" s="150" t="s">
        <v>630</v>
      </c>
      <c r="C89" s="150" t="s">
        <v>631</v>
      </c>
      <c r="D89" s="152" t="s">
        <v>632</v>
      </c>
      <c r="E89" s="151">
        <v>26817.84</v>
      </c>
      <c r="F89" s="153">
        <v>1688362.16</v>
      </c>
    </row>
    <row r="90" spans="1:6" ht="15.75" thickBot="1" x14ac:dyDescent="0.3">
      <c r="A90" s="149" t="s">
        <v>633</v>
      </c>
      <c r="B90" s="150" t="s">
        <v>630</v>
      </c>
      <c r="C90" s="150" t="s">
        <v>634</v>
      </c>
      <c r="D90" s="152" t="s">
        <v>635</v>
      </c>
      <c r="E90" s="151">
        <v>32439.75</v>
      </c>
      <c r="F90" s="153">
        <v>3926930.25</v>
      </c>
    </row>
    <row r="91" spans="1:6" ht="15.75" thickBot="1" x14ac:dyDescent="0.3">
      <c r="A91" s="129" t="s">
        <v>581</v>
      </c>
    </row>
    <row r="92" spans="1:6" ht="60.75" thickBot="1" x14ac:dyDescent="0.3">
      <c r="A92" s="143" t="s">
        <v>11</v>
      </c>
      <c r="B92" s="144" t="s">
        <v>10</v>
      </c>
      <c r="C92" s="144" t="s">
        <v>9</v>
      </c>
      <c r="D92" s="145" t="s">
        <v>153</v>
      </c>
      <c r="E92" s="145" t="s">
        <v>560</v>
      </c>
      <c r="F92" s="145" t="s">
        <v>561</v>
      </c>
    </row>
    <row r="93" spans="1:6" ht="15.75" thickBot="1" x14ac:dyDescent="0.3">
      <c r="A93" s="146"/>
      <c r="B93" s="147"/>
      <c r="C93" s="147"/>
      <c r="D93" s="147"/>
      <c r="E93" s="148"/>
      <c r="F93" s="148"/>
    </row>
    <row r="94" spans="1:6" ht="15.75" thickBot="1" x14ac:dyDescent="0.3">
      <c r="A94" s="149" t="s">
        <v>625</v>
      </c>
      <c r="B94" s="150" t="s">
        <v>626</v>
      </c>
      <c r="C94" s="150" t="s">
        <v>627</v>
      </c>
      <c r="D94" s="150" t="s">
        <v>628</v>
      </c>
      <c r="E94" s="151">
        <v>14389548</v>
      </c>
      <c r="F94" s="151">
        <v>3597387</v>
      </c>
    </row>
    <row r="95" spans="1:6" ht="15.75" thickBot="1" x14ac:dyDescent="0.3">
      <c r="A95" s="149" t="s">
        <v>629</v>
      </c>
      <c r="B95" s="150" t="s">
        <v>630</v>
      </c>
      <c r="C95" s="150" t="s">
        <v>631</v>
      </c>
      <c r="D95" s="154" t="s">
        <v>636</v>
      </c>
      <c r="E95" s="151">
        <v>26817.84</v>
      </c>
      <c r="F95" s="155">
        <v>0</v>
      </c>
    </row>
    <row r="96" spans="1:6" ht="15.75" thickBot="1" x14ac:dyDescent="0.3">
      <c r="A96" s="149" t="s">
        <v>633</v>
      </c>
      <c r="B96" s="150" t="s">
        <v>630</v>
      </c>
      <c r="C96" s="150" t="s">
        <v>634</v>
      </c>
      <c r="D96" s="154" t="s">
        <v>637</v>
      </c>
      <c r="E96" s="151">
        <v>32439.75</v>
      </c>
      <c r="F96" s="155">
        <v>0</v>
      </c>
    </row>
    <row r="97" spans="1:6" x14ac:dyDescent="0.25">
      <c r="A97" s="129"/>
    </row>
    <row r="98" spans="1:6" x14ac:dyDescent="0.25">
      <c r="A98" s="129"/>
    </row>
    <row r="99" spans="1:6" x14ac:dyDescent="0.25">
      <c r="A99" s="142">
        <v>44044</v>
      </c>
    </row>
    <row r="100" spans="1:6" ht="15.75" thickBot="1" x14ac:dyDescent="0.3">
      <c r="A100" s="129" t="s">
        <v>638</v>
      </c>
    </row>
    <row r="101" spans="1:6" ht="60.75" thickBot="1" x14ac:dyDescent="0.3">
      <c r="A101" s="143" t="s">
        <v>11</v>
      </c>
      <c r="B101" s="144" t="s">
        <v>10</v>
      </c>
      <c r="C101" s="144" t="s">
        <v>9</v>
      </c>
      <c r="D101" s="145" t="s">
        <v>153</v>
      </c>
      <c r="E101" s="145" t="s">
        <v>560</v>
      </c>
      <c r="F101" s="145" t="s">
        <v>561</v>
      </c>
    </row>
    <row r="102" spans="1:6" ht="15.75" thickBot="1" x14ac:dyDescent="0.3">
      <c r="A102" s="146"/>
      <c r="B102" s="147"/>
      <c r="C102" s="147"/>
      <c r="D102" s="147"/>
      <c r="E102" s="148"/>
      <c r="F102" s="148"/>
    </row>
    <row r="103" spans="1:6" ht="15.75" thickBot="1" x14ac:dyDescent="0.3">
      <c r="A103" s="156" t="s">
        <v>639</v>
      </c>
      <c r="B103" s="154" t="s">
        <v>640</v>
      </c>
      <c r="C103" s="154" t="s">
        <v>641</v>
      </c>
      <c r="D103" s="154" t="s">
        <v>642</v>
      </c>
      <c r="E103" s="157">
        <v>18834778</v>
      </c>
      <c r="F103" s="157">
        <v>75339112</v>
      </c>
    </row>
    <row r="104" spans="1:6" x14ac:dyDescent="0.25">
      <c r="A104" s="129"/>
    </row>
    <row r="105" spans="1:6" x14ac:dyDescent="0.25">
      <c r="A105" s="129" t="s">
        <v>643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workbookViewId="0">
      <selection activeCell="B6" sqref="B6:H6"/>
    </sheetView>
  </sheetViews>
  <sheetFormatPr defaultColWidth="10.28515625" defaultRowHeight="12.75" x14ac:dyDescent="0.2"/>
  <cols>
    <col min="1" max="1" width="7.140625" style="20" bestFit="1" customWidth="1"/>
    <col min="2" max="2" width="16.28515625" style="20" customWidth="1"/>
    <col min="3" max="3" width="4.5703125" style="20" customWidth="1"/>
    <col min="4" max="4" width="13.140625" style="20" customWidth="1"/>
    <col min="5" max="5" width="14.5703125" style="20" customWidth="1"/>
    <col min="6" max="6" width="11.42578125" style="20" customWidth="1"/>
    <col min="7" max="7" width="16.5703125" style="20" customWidth="1"/>
    <col min="8" max="8" width="28.28515625" style="20" customWidth="1"/>
    <col min="9" max="9" width="53.42578125" style="20" customWidth="1"/>
    <col min="10" max="10" width="12.7109375" style="20" bestFit="1" customWidth="1"/>
    <col min="11" max="16384" width="10.28515625" style="20"/>
  </cols>
  <sheetData>
    <row r="1" spans="1:10" ht="15" x14ac:dyDescent="0.2">
      <c r="A1" s="196" t="s">
        <v>81</v>
      </c>
      <c r="B1" s="196"/>
      <c r="C1" s="196"/>
      <c r="D1" s="196"/>
      <c r="E1" s="196"/>
      <c r="F1" s="196"/>
      <c r="G1" s="196"/>
      <c r="H1" s="196"/>
      <c r="I1" s="196"/>
    </row>
    <row r="2" spans="1:10" ht="14.25" x14ac:dyDescent="0.2">
      <c r="A2" s="197" t="s">
        <v>82</v>
      </c>
      <c r="B2" s="197"/>
      <c r="C2" s="197"/>
      <c r="D2" s="197"/>
      <c r="E2" s="197"/>
      <c r="F2" s="197"/>
      <c r="G2" s="197"/>
      <c r="H2" s="197"/>
      <c r="I2" s="197"/>
    </row>
    <row r="3" spans="1:10" ht="13.5" thickBot="1" x14ac:dyDescent="0.25">
      <c r="A3" s="21"/>
      <c r="B3" s="21"/>
      <c r="C3" s="21"/>
      <c r="D3" s="21"/>
      <c r="E3" s="21"/>
      <c r="F3" s="21"/>
      <c r="G3" s="21"/>
      <c r="H3" s="22"/>
      <c r="I3" s="23"/>
    </row>
    <row r="4" spans="1:10" ht="14.25" x14ac:dyDescent="0.2">
      <c r="A4" s="198" t="s">
        <v>83</v>
      </c>
      <c r="B4" s="200" t="s">
        <v>84</v>
      </c>
      <c r="C4" s="202" t="s">
        <v>85</v>
      </c>
      <c r="D4" s="202" t="s">
        <v>80</v>
      </c>
      <c r="E4" s="202" t="s">
        <v>86</v>
      </c>
      <c r="F4" s="204" t="s">
        <v>87</v>
      </c>
      <c r="G4" s="205"/>
      <c r="H4" s="206"/>
      <c r="I4" s="21"/>
    </row>
    <row r="5" spans="1:10" ht="15" customHeight="1" thickBot="1" x14ac:dyDescent="0.25">
      <c r="A5" s="199"/>
      <c r="B5" s="201"/>
      <c r="C5" s="203"/>
      <c r="D5" s="203"/>
      <c r="E5" s="203"/>
      <c r="F5" s="24" t="s">
        <v>88</v>
      </c>
      <c r="G5" s="25" t="s">
        <v>89</v>
      </c>
      <c r="H5" s="26" t="s">
        <v>90</v>
      </c>
      <c r="I5" s="21"/>
      <c r="J5" s="27"/>
    </row>
    <row r="6" spans="1:10" ht="15" customHeight="1" thickBot="1" x14ac:dyDescent="0.25">
      <c r="A6" s="28">
        <v>1</v>
      </c>
      <c r="B6" s="29" t="s">
        <v>5</v>
      </c>
      <c r="C6" s="30" t="s">
        <v>91</v>
      </c>
      <c r="D6" s="31" t="s">
        <v>92</v>
      </c>
      <c r="E6" s="32" t="s">
        <v>93</v>
      </c>
      <c r="F6" s="33">
        <v>1</v>
      </c>
      <c r="G6" s="34">
        <v>42772</v>
      </c>
      <c r="H6" s="35">
        <v>16778427</v>
      </c>
      <c r="I6" s="21"/>
    </row>
    <row r="7" spans="1:10" ht="15" customHeight="1" thickBot="1" x14ac:dyDescent="0.25">
      <c r="A7" s="160" t="s">
        <v>94</v>
      </c>
      <c r="B7" s="161"/>
      <c r="C7" s="161"/>
      <c r="D7" s="161"/>
      <c r="E7" s="161"/>
      <c r="F7" s="161"/>
      <c r="G7" s="162"/>
      <c r="H7" s="36">
        <f>H6</f>
        <v>16778427</v>
      </c>
      <c r="I7" s="23"/>
    </row>
    <row r="8" spans="1:10" ht="13.5" thickBot="1" x14ac:dyDescent="0.25">
      <c r="A8" s="21"/>
      <c r="B8" s="21"/>
      <c r="C8" s="21"/>
      <c r="D8" s="21"/>
      <c r="E8" s="21"/>
      <c r="F8" s="21"/>
      <c r="G8" s="21"/>
      <c r="H8" s="22"/>
      <c r="I8" s="23"/>
    </row>
    <row r="9" spans="1:10" ht="15" customHeight="1" x14ac:dyDescent="0.2">
      <c r="A9" s="187" t="s">
        <v>83</v>
      </c>
      <c r="B9" s="189" t="s">
        <v>84</v>
      </c>
      <c r="C9" s="191" t="s">
        <v>85</v>
      </c>
      <c r="D9" s="191" t="s">
        <v>80</v>
      </c>
      <c r="E9" s="191" t="s">
        <v>86</v>
      </c>
      <c r="F9" s="193" t="s">
        <v>95</v>
      </c>
      <c r="G9" s="194"/>
      <c r="H9" s="194"/>
      <c r="I9" s="195"/>
    </row>
    <row r="10" spans="1:10" ht="29.25" thickBot="1" x14ac:dyDescent="0.25">
      <c r="A10" s="188"/>
      <c r="B10" s="190"/>
      <c r="C10" s="192"/>
      <c r="D10" s="192"/>
      <c r="E10" s="192"/>
      <c r="F10" s="37" t="s">
        <v>88</v>
      </c>
      <c r="G10" s="38" t="s">
        <v>89</v>
      </c>
      <c r="H10" s="38" t="s">
        <v>90</v>
      </c>
      <c r="I10" s="39" t="s">
        <v>96</v>
      </c>
    </row>
    <row r="11" spans="1:10" ht="14.25" customHeight="1" x14ac:dyDescent="0.2">
      <c r="A11" s="28">
        <v>1</v>
      </c>
      <c r="B11" s="40" t="s">
        <v>57</v>
      </c>
      <c r="C11" s="32" t="s">
        <v>97</v>
      </c>
      <c r="D11" s="33">
        <v>9</v>
      </c>
      <c r="E11" s="32" t="s">
        <v>98</v>
      </c>
      <c r="F11" s="33">
        <v>1</v>
      </c>
      <c r="G11" s="34">
        <v>42916</v>
      </c>
      <c r="H11" s="41">
        <v>176159148</v>
      </c>
      <c r="I11" s="42" t="s">
        <v>99</v>
      </c>
    </row>
    <row r="12" spans="1:10" x14ac:dyDescent="0.2">
      <c r="A12" s="43">
        <v>2</v>
      </c>
      <c r="B12" s="29" t="s">
        <v>100</v>
      </c>
      <c r="C12" s="30" t="s">
        <v>101</v>
      </c>
      <c r="D12" s="31">
        <v>6</v>
      </c>
      <c r="E12" s="30" t="s">
        <v>102</v>
      </c>
      <c r="F12" s="31">
        <v>1</v>
      </c>
      <c r="G12" s="44">
        <v>42998</v>
      </c>
      <c r="H12" s="41">
        <v>23816256</v>
      </c>
      <c r="I12" s="45" t="s">
        <v>103</v>
      </c>
    </row>
    <row r="13" spans="1:10" x14ac:dyDescent="0.2">
      <c r="A13" s="43">
        <v>3</v>
      </c>
      <c r="B13" s="29" t="s">
        <v>0</v>
      </c>
      <c r="C13" s="30" t="s">
        <v>104</v>
      </c>
      <c r="D13" s="31">
        <v>8</v>
      </c>
      <c r="E13" s="30" t="s">
        <v>105</v>
      </c>
      <c r="F13" s="31">
        <v>1</v>
      </c>
      <c r="G13" s="44">
        <v>43006</v>
      </c>
      <c r="H13" s="41">
        <v>54890037</v>
      </c>
      <c r="I13" s="45" t="s">
        <v>106</v>
      </c>
    </row>
    <row r="14" spans="1:10" x14ac:dyDescent="0.2">
      <c r="A14" s="175">
        <v>4</v>
      </c>
      <c r="B14" s="178" t="s">
        <v>5</v>
      </c>
      <c r="C14" s="181" t="s">
        <v>91</v>
      </c>
      <c r="D14" s="184">
        <v>6</v>
      </c>
      <c r="E14" s="62" t="s">
        <v>107</v>
      </c>
      <c r="F14" s="184">
        <v>1</v>
      </c>
      <c r="G14" s="46">
        <v>43083</v>
      </c>
      <c r="H14" s="41">
        <v>73238764.799999997</v>
      </c>
      <c r="I14" s="172" t="s">
        <v>108</v>
      </c>
    </row>
    <row r="15" spans="1:10" x14ac:dyDescent="0.2">
      <c r="A15" s="176"/>
      <c r="B15" s="179"/>
      <c r="C15" s="182"/>
      <c r="D15" s="185"/>
      <c r="E15" s="62" t="s">
        <v>107</v>
      </c>
      <c r="F15" s="185"/>
      <c r="G15" s="46">
        <v>43097</v>
      </c>
      <c r="H15" s="41">
        <v>11321545.700000001</v>
      </c>
      <c r="I15" s="173"/>
    </row>
    <row r="16" spans="1:10" x14ac:dyDescent="0.2">
      <c r="A16" s="176"/>
      <c r="B16" s="179"/>
      <c r="C16" s="182"/>
      <c r="D16" s="185"/>
      <c r="E16" s="62" t="s">
        <v>107</v>
      </c>
      <c r="F16" s="185"/>
      <c r="G16" s="46">
        <v>43115</v>
      </c>
      <c r="H16" s="41">
        <v>23636297.5</v>
      </c>
      <c r="I16" s="173"/>
    </row>
    <row r="17" spans="1:9" x14ac:dyDescent="0.2">
      <c r="A17" s="177"/>
      <c r="B17" s="180"/>
      <c r="C17" s="183"/>
      <c r="D17" s="186"/>
      <c r="E17" s="63"/>
      <c r="F17" s="186"/>
      <c r="G17" s="47" t="s">
        <v>94</v>
      </c>
      <c r="H17" s="48">
        <v>108196608</v>
      </c>
      <c r="I17" s="174"/>
    </row>
    <row r="18" spans="1:9" x14ac:dyDescent="0.2">
      <c r="A18" s="175">
        <v>5</v>
      </c>
      <c r="B18" s="178" t="s">
        <v>49</v>
      </c>
      <c r="C18" s="181" t="s">
        <v>109</v>
      </c>
      <c r="D18" s="184">
        <v>6</v>
      </c>
      <c r="E18" s="62" t="s">
        <v>110</v>
      </c>
      <c r="F18" s="184">
        <v>1</v>
      </c>
      <c r="G18" s="46">
        <v>43083</v>
      </c>
      <c r="H18" s="41">
        <v>21634687.149999999</v>
      </c>
      <c r="I18" s="172" t="s">
        <v>111</v>
      </c>
    </row>
    <row r="19" spans="1:9" x14ac:dyDescent="0.2">
      <c r="A19" s="176"/>
      <c r="B19" s="179"/>
      <c r="C19" s="182"/>
      <c r="D19" s="185"/>
      <c r="E19" s="62" t="s">
        <v>110</v>
      </c>
      <c r="F19" s="185"/>
      <c r="G19" s="46">
        <v>43097</v>
      </c>
      <c r="H19" s="41">
        <v>3344377.8000000003</v>
      </c>
      <c r="I19" s="173"/>
    </row>
    <row r="20" spans="1:9" x14ac:dyDescent="0.2">
      <c r="A20" s="176"/>
      <c r="B20" s="179"/>
      <c r="C20" s="182"/>
      <c r="D20" s="185"/>
      <c r="E20" s="62" t="s">
        <v>110</v>
      </c>
      <c r="F20" s="185"/>
      <c r="G20" s="46">
        <v>43115</v>
      </c>
      <c r="H20" s="41">
        <v>7118685.0500000007</v>
      </c>
      <c r="I20" s="173"/>
    </row>
    <row r="21" spans="1:9" x14ac:dyDescent="0.2">
      <c r="A21" s="177"/>
      <c r="B21" s="180"/>
      <c r="C21" s="183"/>
      <c r="D21" s="186"/>
      <c r="E21" s="63"/>
      <c r="F21" s="186"/>
      <c r="G21" s="47" t="s">
        <v>94</v>
      </c>
      <c r="H21" s="48">
        <v>32097750</v>
      </c>
      <c r="I21" s="174"/>
    </row>
    <row r="22" spans="1:9" x14ac:dyDescent="0.2">
      <c r="A22" s="43">
        <v>6</v>
      </c>
      <c r="B22" s="29" t="s">
        <v>62</v>
      </c>
      <c r="C22" s="30" t="s">
        <v>112</v>
      </c>
      <c r="D22" s="31">
        <v>6</v>
      </c>
      <c r="E22" s="30" t="s">
        <v>113</v>
      </c>
      <c r="F22" s="31">
        <v>1</v>
      </c>
      <c r="G22" s="44">
        <v>43097</v>
      </c>
      <c r="H22" s="41">
        <v>10792161</v>
      </c>
      <c r="I22" s="45" t="s">
        <v>114</v>
      </c>
    </row>
    <row r="23" spans="1:9" ht="12.75" customHeight="1" x14ac:dyDescent="0.2">
      <c r="A23" s="175">
        <v>7</v>
      </c>
      <c r="B23" s="178" t="s">
        <v>115</v>
      </c>
      <c r="C23" s="181" t="s">
        <v>116</v>
      </c>
      <c r="D23" s="184">
        <v>7</v>
      </c>
      <c r="E23" s="62" t="s">
        <v>117</v>
      </c>
      <c r="F23" s="184">
        <v>1</v>
      </c>
      <c r="G23" s="46">
        <v>43115</v>
      </c>
      <c r="H23" s="41">
        <v>67986746.340000004</v>
      </c>
      <c r="I23" s="172" t="s">
        <v>118</v>
      </c>
    </row>
    <row r="24" spans="1:9" x14ac:dyDescent="0.2">
      <c r="A24" s="176"/>
      <c r="B24" s="179"/>
      <c r="C24" s="182"/>
      <c r="D24" s="185"/>
      <c r="E24" s="62" t="s">
        <v>117</v>
      </c>
      <c r="F24" s="185"/>
      <c r="G24" s="46">
        <v>43153</v>
      </c>
      <c r="H24" s="41">
        <v>3784267.66</v>
      </c>
      <c r="I24" s="173"/>
    </row>
    <row r="25" spans="1:9" x14ac:dyDescent="0.2">
      <c r="A25" s="176"/>
      <c r="B25" s="179"/>
      <c r="C25" s="182"/>
      <c r="D25" s="185"/>
      <c r="E25" s="62" t="s">
        <v>117</v>
      </c>
      <c r="F25" s="185"/>
      <c r="G25" s="46">
        <v>43182</v>
      </c>
      <c r="H25" s="41">
        <v>-3501025</v>
      </c>
      <c r="I25" s="173"/>
    </row>
    <row r="26" spans="1:9" x14ac:dyDescent="0.2">
      <c r="A26" s="177"/>
      <c r="B26" s="180"/>
      <c r="C26" s="183"/>
      <c r="D26" s="186"/>
      <c r="E26" s="63"/>
      <c r="F26" s="186"/>
      <c r="G26" s="47" t="s">
        <v>94</v>
      </c>
      <c r="H26" s="48">
        <v>68269989</v>
      </c>
      <c r="I26" s="174"/>
    </row>
    <row r="27" spans="1:9" x14ac:dyDescent="0.2">
      <c r="A27" s="43">
        <v>8</v>
      </c>
      <c r="B27" s="29" t="s">
        <v>119</v>
      </c>
      <c r="C27" s="30" t="s">
        <v>120</v>
      </c>
      <c r="D27" s="31">
        <v>4</v>
      </c>
      <c r="E27" s="30" t="s">
        <v>121</v>
      </c>
      <c r="F27" s="31">
        <v>1</v>
      </c>
      <c r="G27" s="44">
        <v>43203</v>
      </c>
      <c r="H27" s="41">
        <v>3156999</v>
      </c>
      <c r="I27" s="45" t="s">
        <v>122</v>
      </c>
    </row>
    <row r="28" spans="1:9" x14ac:dyDescent="0.2">
      <c r="A28" s="43">
        <v>9</v>
      </c>
      <c r="B28" s="29" t="s">
        <v>5</v>
      </c>
      <c r="C28" s="30" t="s">
        <v>91</v>
      </c>
      <c r="D28" s="31" t="s">
        <v>123</v>
      </c>
      <c r="E28" s="30" t="s">
        <v>124</v>
      </c>
      <c r="F28" s="31">
        <v>1</v>
      </c>
      <c r="G28" s="44">
        <v>43250</v>
      </c>
      <c r="H28" s="41">
        <v>9243774</v>
      </c>
      <c r="I28" s="45" t="s">
        <v>125</v>
      </c>
    </row>
    <row r="29" spans="1:9" x14ac:dyDescent="0.2">
      <c r="A29" s="43">
        <v>10</v>
      </c>
      <c r="B29" s="29" t="s">
        <v>2</v>
      </c>
      <c r="C29" s="30" t="s">
        <v>126</v>
      </c>
      <c r="D29" s="31">
        <v>3</v>
      </c>
      <c r="E29" s="30" t="s">
        <v>127</v>
      </c>
      <c r="F29" s="31">
        <v>1</v>
      </c>
      <c r="G29" s="44">
        <v>43265</v>
      </c>
      <c r="H29" s="41">
        <v>49317687</v>
      </c>
      <c r="I29" s="45" t="s">
        <v>128</v>
      </c>
    </row>
    <row r="30" spans="1:9" ht="12.75" customHeight="1" x14ac:dyDescent="0.2">
      <c r="A30" s="175">
        <v>11</v>
      </c>
      <c r="B30" s="178" t="s">
        <v>23</v>
      </c>
      <c r="C30" s="181" t="s">
        <v>126</v>
      </c>
      <c r="D30" s="184">
        <v>1</v>
      </c>
      <c r="E30" s="62" t="s">
        <v>129</v>
      </c>
      <c r="F30" s="184">
        <v>1</v>
      </c>
      <c r="G30" s="46">
        <v>43280</v>
      </c>
      <c r="H30" s="41">
        <v>826372.8</v>
      </c>
      <c r="I30" s="172" t="s">
        <v>130</v>
      </c>
    </row>
    <row r="31" spans="1:9" x14ac:dyDescent="0.2">
      <c r="A31" s="176"/>
      <c r="B31" s="179"/>
      <c r="C31" s="182"/>
      <c r="D31" s="185"/>
      <c r="E31" s="62" t="s">
        <v>129</v>
      </c>
      <c r="F31" s="185"/>
      <c r="G31" s="46">
        <v>43311</v>
      </c>
      <c r="H31" s="41">
        <v>13418596.039999999</v>
      </c>
      <c r="I31" s="173"/>
    </row>
    <row r="32" spans="1:9" x14ac:dyDescent="0.2">
      <c r="A32" s="176"/>
      <c r="B32" s="179"/>
      <c r="C32" s="182"/>
      <c r="D32" s="185"/>
      <c r="E32" s="62" t="s">
        <v>129</v>
      </c>
      <c r="F32" s="185"/>
      <c r="G32" s="46">
        <v>43404</v>
      </c>
      <c r="H32" s="41">
        <v>8067096.1600000001</v>
      </c>
      <c r="I32" s="173"/>
    </row>
    <row r="33" spans="1:9" x14ac:dyDescent="0.2">
      <c r="A33" s="177"/>
      <c r="B33" s="180"/>
      <c r="C33" s="183"/>
      <c r="D33" s="186"/>
      <c r="E33" s="63"/>
      <c r="F33" s="186"/>
      <c r="G33" s="47" t="s">
        <v>94</v>
      </c>
      <c r="H33" s="48">
        <v>22312065</v>
      </c>
      <c r="I33" s="174"/>
    </row>
    <row r="34" spans="1:9" x14ac:dyDescent="0.2">
      <c r="A34" s="43">
        <v>12</v>
      </c>
      <c r="B34" s="29" t="s">
        <v>0</v>
      </c>
      <c r="C34" s="30" t="s">
        <v>104</v>
      </c>
      <c r="D34" s="31" t="s">
        <v>92</v>
      </c>
      <c r="E34" s="30" t="s">
        <v>131</v>
      </c>
      <c r="F34" s="31">
        <v>1</v>
      </c>
      <c r="G34" s="44">
        <v>43311</v>
      </c>
      <c r="H34" s="41">
        <v>21015483</v>
      </c>
      <c r="I34" s="45" t="s">
        <v>132</v>
      </c>
    </row>
    <row r="35" spans="1:9" x14ac:dyDescent="0.2">
      <c r="A35" s="43">
        <v>13</v>
      </c>
      <c r="B35" s="29" t="s">
        <v>0</v>
      </c>
      <c r="C35" s="30" t="s">
        <v>104</v>
      </c>
      <c r="D35" s="31">
        <v>9</v>
      </c>
      <c r="E35" s="30" t="s">
        <v>133</v>
      </c>
      <c r="F35" s="31">
        <v>1</v>
      </c>
      <c r="G35" s="44">
        <v>43311</v>
      </c>
      <c r="H35" s="41">
        <v>88590624</v>
      </c>
      <c r="I35" s="45" t="s">
        <v>134</v>
      </c>
    </row>
    <row r="36" spans="1:9" x14ac:dyDescent="0.2">
      <c r="A36" s="43">
        <v>14</v>
      </c>
      <c r="B36" s="29" t="s">
        <v>8</v>
      </c>
      <c r="C36" s="30" t="s">
        <v>135</v>
      </c>
      <c r="D36" s="31">
        <v>9</v>
      </c>
      <c r="E36" s="30" t="s">
        <v>136</v>
      </c>
      <c r="F36" s="31">
        <v>1</v>
      </c>
      <c r="G36" s="44">
        <v>43327</v>
      </c>
      <c r="H36" s="41">
        <v>32697531</v>
      </c>
      <c r="I36" s="45" t="s">
        <v>137</v>
      </c>
    </row>
    <row r="37" spans="1:9" x14ac:dyDescent="0.2">
      <c r="A37" s="43">
        <v>15</v>
      </c>
      <c r="B37" s="29" t="s">
        <v>5</v>
      </c>
      <c r="C37" s="30" t="s">
        <v>91</v>
      </c>
      <c r="D37" s="31" t="s">
        <v>138</v>
      </c>
      <c r="E37" s="30" t="s">
        <v>139</v>
      </c>
      <c r="F37" s="31">
        <v>1</v>
      </c>
      <c r="G37" s="44">
        <v>43738</v>
      </c>
      <c r="H37" s="41">
        <v>15519825</v>
      </c>
      <c r="I37" s="45" t="s">
        <v>140</v>
      </c>
    </row>
    <row r="38" spans="1:9" x14ac:dyDescent="0.2">
      <c r="A38" s="43">
        <v>16</v>
      </c>
      <c r="B38" s="29" t="s">
        <v>8</v>
      </c>
      <c r="C38" s="30" t="s">
        <v>135</v>
      </c>
      <c r="D38" s="31">
        <v>10</v>
      </c>
      <c r="E38" s="30" t="s">
        <v>141</v>
      </c>
      <c r="F38" s="31">
        <v>1</v>
      </c>
      <c r="G38" s="44">
        <v>43738</v>
      </c>
      <c r="H38" s="41">
        <v>36499412</v>
      </c>
      <c r="I38" s="45" t="s">
        <v>142</v>
      </c>
    </row>
    <row r="39" spans="1:9" x14ac:dyDescent="0.2">
      <c r="A39" s="43">
        <v>17</v>
      </c>
      <c r="B39" s="29" t="s">
        <v>46</v>
      </c>
      <c r="C39" s="30" t="s">
        <v>143</v>
      </c>
      <c r="D39" s="31">
        <v>6</v>
      </c>
      <c r="E39" s="30" t="s">
        <v>144</v>
      </c>
      <c r="F39" s="31">
        <v>1</v>
      </c>
      <c r="G39" s="44">
        <v>43752</v>
      </c>
      <c r="H39" s="49">
        <v>32952236</v>
      </c>
      <c r="I39" s="45" t="s">
        <v>145</v>
      </c>
    </row>
    <row r="40" spans="1:9" ht="13.5" thickBot="1" x14ac:dyDescent="0.25">
      <c r="A40" s="43">
        <v>18</v>
      </c>
      <c r="B40" s="29" t="s">
        <v>57</v>
      </c>
      <c r="C40" s="30" t="s">
        <v>97</v>
      </c>
      <c r="D40" s="31">
        <v>10</v>
      </c>
      <c r="E40" s="30" t="s">
        <v>146</v>
      </c>
      <c r="F40" s="31">
        <v>1</v>
      </c>
      <c r="G40" s="44">
        <v>43759</v>
      </c>
      <c r="H40" s="49">
        <v>136878844</v>
      </c>
      <c r="I40" s="50" t="s">
        <v>147</v>
      </c>
    </row>
    <row r="41" spans="1:9" ht="15" thickBot="1" x14ac:dyDescent="0.25">
      <c r="A41" s="160" t="s">
        <v>94</v>
      </c>
      <c r="B41" s="161"/>
      <c r="C41" s="161"/>
      <c r="D41" s="161"/>
      <c r="E41" s="161"/>
      <c r="F41" s="161"/>
      <c r="G41" s="162"/>
      <c r="H41" s="36">
        <v>922406429</v>
      </c>
      <c r="I41" s="21"/>
    </row>
    <row r="42" spans="1:9" ht="13.5" thickBot="1" x14ac:dyDescent="0.25">
      <c r="A42" s="21"/>
      <c r="B42" s="21"/>
      <c r="C42" s="21"/>
      <c r="D42" s="21"/>
      <c r="E42" s="21"/>
      <c r="F42" s="21"/>
      <c r="G42" s="21"/>
      <c r="H42" s="21"/>
      <c r="I42" s="21"/>
    </row>
    <row r="43" spans="1:9" ht="14.25" x14ac:dyDescent="0.2">
      <c r="A43" s="163" t="s">
        <v>83</v>
      </c>
      <c r="B43" s="165" t="s">
        <v>84</v>
      </c>
      <c r="C43" s="167" t="s">
        <v>85</v>
      </c>
      <c r="D43" s="167" t="s">
        <v>80</v>
      </c>
      <c r="E43" s="167" t="s">
        <v>86</v>
      </c>
      <c r="F43" s="169" t="s">
        <v>148</v>
      </c>
      <c r="G43" s="170"/>
      <c r="H43" s="170"/>
      <c r="I43" s="171"/>
    </row>
    <row r="44" spans="1:9" ht="29.25" thickBot="1" x14ac:dyDescent="0.25">
      <c r="A44" s="164"/>
      <c r="B44" s="166"/>
      <c r="C44" s="168"/>
      <c r="D44" s="168"/>
      <c r="E44" s="168"/>
      <c r="F44" s="51" t="s">
        <v>88</v>
      </c>
      <c r="G44" s="52" t="s">
        <v>89</v>
      </c>
      <c r="H44" s="52" t="s">
        <v>90</v>
      </c>
      <c r="I44" s="53" t="s">
        <v>96</v>
      </c>
    </row>
    <row r="45" spans="1:9" ht="40.5" customHeight="1" thickBot="1" x14ac:dyDescent="0.25">
      <c r="A45" s="54">
        <v>1</v>
      </c>
      <c r="B45" s="55" t="s">
        <v>7</v>
      </c>
      <c r="C45" s="56" t="s">
        <v>149</v>
      </c>
      <c r="D45" s="57">
        <v>5</v>
      </c>
      <c r="E45" s="56" t="s">
        <v>150</v>
      </c>
      <c r="F45" s="57">
        <v>1</v>
      </c>
      <c r="G45" s="58" t="s">
        <v>151</v>
      </c>
      <c r="H45" s="59">
        <v>20868546</v>
      </c>
      <c r="I45" s="60" t="s">
        <v>152</v>
      </c>
    </row>
  </sheetData>
  <mergeCells count="46">
    <mergeCell ref="A1:I1"/>
    <mergeCell ref="A2:I2"/>
    <mergeCell ref="A4:A5"/>
    <mergeCell ref="B4:B5"/>
    <mergeCell ref="C4:C5"/>
    <mergeCell ref="D4:D5"/>
    <mergeCell ref="E4:E5"/>
    <mergeCell ref="F4:H4"/>
    <mergeCell ref="A7:G7"/>
    <mergeCell ref="A9:A10"/>
    <mergeCell ref="B9:B10"/>
    <mergeCell ref="C9:C10"/>
    <mergeCell ref="D9:D10"/>
    <mergeCell ref="E9:E10"/>
    <mergeCell ref="F9:I9"/>
    <mergeCell ref="I14:I17"/>
    <mergeCell ref="A18:A21"/>
    <mergeCell ref="B18:B21"/>
    <mergeCell ref="C18:C21"/>
    <mergeCell ref="D18:D21"/>
    <mergeCell ref="F18:F21"/>
    <mergeCell ref="I18:I21"/>
    <mergeCell ref="A14:A17"/>
    <mergeCell ref="B14:B17"/>
    <mergeCell ref="C14:C17"/>
    <mergeCell ref="D14:D17"/>
    <mergeCell ref="F14:F17"/>
    <mergeCell ref="I23:I26"/>
    <mergeCell ref="A30:A33"/>
    <mergeCell ref="B30:B33"/>
    <mergeCell ref="C30:C33"/>
    <mergeCell ref="D30:D33"/>
    <mergeCell ref="F30:F33"/>
    <mergeCell ref="I30:I33"/>
    <mergeCell ref="A23:A26"/>
    <mergeCell ref="B23:B26"/>
    <mergeCell ref="C23:C26"/>
    <mergeCell ref="D23:D26"/>
    <mergeCell ref="F23:F26"/>
    <mergeCell ref="A41:G41"/>
    <mergeCell ref="A43:A44"/>
    <mergeCell ref="B43:B44"/>
    <mergeCell ref="C43:C44"/>
    <mergeCell ref="D43:D44"/>
    <mergeCell ref="E43:E44"/>
    <mergeCell ref="F43:I43"/>
  </mergeCells>
  <conditionalFormatting sqref="A11:I40">
    <cfRule type="expression" dxfId="72" priority="73" stopIfTrue="1">
      <formula>$U11="X"</formula>
    </cfRule>
  </conditionalFormatting>
  <conditionalFormatting sqref="H40 H45">
    <cfRule type="cellIs" dxfId="71" priority="72" operator="equal">
      <formula>0</formula>
    </cfRule>
  </conditionalFormatting>
  <conditionalFormatting sqref="G37">
    <cfRule type="expression" dxfId="70" priority="71" stopIfTrue="1">
      <formula>$U37="X"</formula>
    </cfRule>
  </conditionalFormatting>
  <conditionalFormatting sqref="I37">
    <cfRule type="expression" dxfId="69" priority="70" stopIfTrue="1">
      <formula>$U37="X"</formula>
    </cfRule>
  </conditionalFormatting>
  <conditionalFormatting sqref="I37">
    <cfRule type="expression" dxfId="68" priority="69" stopIfTrue="1">
      <formula>$U37="X"</formula>
    </cfRule>
  </conditionalFormatting>
  <conditionalFormatting sqref="I37">
    <cfRule type="expression" dxfId="67" priority="68" stopIfTrue="1">
      <formula>$U37="X"</formula>
    </cfRule>
  </conditionalFormatting>
  <conditionalFormatting sqref="G38">
    <cfRule type="expression" dxfId="66" priority="67" stopIfTrue="1">
      <formula>$U38="X"</formula>
    </cfRule>
  </conditionalFormatting>
  <conditionalFormatting sqref="I38">
    <cfRule type="expression" dxfId="65" priority="66" stopIfTrue="1">
      <formula>$U38="X"</formula>
    </cfRule>
  </conditionalFormatting>
  <conditionalFormatting sqref="I38">
    <cfRule type="expression" dxfId="64" priority="65" stopIfTrue="1">
      <formula>$U38="X"</formula>
    </cfRule>
  </conditionalFormatting>
  <conditionalFormatting sqref="I38">
    <cfRule type="expression" dxfId="63" priority="64" stopIfTrue="1">
      <formula>$U38="X"</formula>
    </cfRule>
  </conditionalFormatting>
  <conditionalFormatting sqref="G39">
    <cfRule type="expression" dxfId="62" priority="63" stopIfTrue="1">
      <formula>$U39="X"</formula>
    </cfRule>
  </conditionalFormatting>
  <conditionalFormatting sqref="I39">
    <cfRule type="expression" dxfId="61" priority="62" stopIfTrue="1">
      <formula>$U39="X"</formula>
    </cfRule>
  </conditionalFormatting>
  <conditionalFormatting sqref="I39">
    <cfRule type="expression" dxfId="60" priority="61" stopIfTrue="1">
      <formula>$U39="X"</formula>
    </cfRule>
  </conditionalFormatting>
  <conditionalFormatting sqref="I39">
    <cfRule type="expression" dxfId="59" priority="60" stopIfTrue="1">
      <formula>$U39="X"</formula>
    </cfRule>
  </conditionalFormatting>
  <conditionalFormatting sqref="G37:G38">
    <cfRule type="expression" dxfId="58" priority="59" stopIfTrue="1">
      <formula>$U37="X"</formula>
    </cfRule>
  </conditionalFormatting>
  <conditionalFormatting sqref="G37:G38">
    <cfRule type="expression" dxfId="57" priority="58" stopIfTrue="1">
      <formula>$U37="X"</formula>
    </cfRule>
  </conditionalFormatting>
  <conditionalFormatting sqref="G37:G38">
    <cfRule type="expression" dxfId="56" priority="57" stopIfTrue="1">
      <formula>$U37="X"</formula>
    </cfRule>
  </conditionalFormatting>
  <conditionalFormatting sqref="G38">
    <cfRule type="expression" dxfId="55" priority="56" stopIfTrue="1">
      <formula>$U38="X"</formula>
    </cfRule>
  </conditionalFormatting>
  <conditionalFormatting sqref="G40">
    <cfRule type="expression" dxfId="54" priority="55" stopIfTrue="1">
      <formula>$U40="X"</formula>
    </cfRule>
  </conditionalFormatting>
  <conditionalFormatting sqref="I40">
    <cfRule type="expression" dxfId="53" priority="54" stopIfTrue="1">
      <formula>$U40="X"</formula>
    </cfRule>
  </conditionalFormatting>
  <conditionalFormatting sqref="I40">
    <cfRule type="expression" dxfId="52" priority="53" stopIfTrue="1">
      <formula>$U40="X"</formula>
    </cfRule>
  </conditionalFormatting>
  <conditionalFormatting sqref="I40">
    <cfRule type="expression" dxfId="51" priority="52" stopIfTrue="1">
      <formula>$U40="X"</formula>
    </cfRule>
  </conditionalFormatting>
  <conditionalFormatting sqref="H40">
    <cfRule type="expression" dxfId="50" priority="51" stopIfTrue="1">
      <formula>$U40="X"</formula>
    </cfRule>
  </conditionalFormatting>
  <conditionalFormatting sqref="H40">
    <cfRule type="expression" dxfId="49" priority="50" stopIfTrue="1">
      <formula>$U40="X"</formula>
    </cfRule>
  </conditionalFormatting>
  <conditionalFormatting sqref="H40">
    <cfRule type="expression" dxfId="48" priority="49" stopIfTrue="1">
      <formula>$U40="X"</formula>
    </cfRule>
  </conditionalFormatting>
  <conditionalFormatting sqref="H40">
    <cfRule type="expression" dxfId="47" priority="48" stopIfTrue="1">
      <formula>$U40="X"</formula>
    </cfRule>
  </conditionalFormatting>
  <conditionalFormatting sqref="H40">
    <cfRule type="expression" dxfId="46" priority="47" stopIfTrue="1">
      <formula>$U40="X"</formula>
    </cfRule>
  </conditionalFormatting>
  <conditionalFormatting sqref="H40">
    <cfRule type="expression" dxfId="45" priority="46" stopIfTrue="1">
      <formula>$U40="X"</formula>
    </cfRule>
  </conditionalFormatting>
  <conditionalFormatting sqref="H40">
    <cfRule type="expression" dxfId="44" priority="45" stopIfTrue="1">
      <formula>$U40="X"</formula>
    </cfRule>
  </conditionalFormatting>
  <conditionalFormatting sqref="I40">
    <cfRule type="expression" dxfId="43" priority="44" stopIfTrue="1">
      <formula>$U40="X"</formula>
    </cfRule>
  </conditionalFormatting>
  <conditionalFormatting sqref="I40">
    <cfRule type="expression" dxfId="42" priority="43" stopIfTrue="1">
      <formula>$U40="X"</formula>
    </cfRule>
  </conditionalFormatting>
  <conditionalFormatting sqref="I40">
    <cfRule type="expression" dxfId="41" priority="42" stopIfTrue="1">
      <formula>$U40="X"</formula>
    </cfRule>
  </conditionalFormatting>
  <conditionalFormatting sqref="I40">
    <cfRule type="expression" dxfId="40" priority="41" stopIfTrue="1">
      <formula>$U40="X"</formula>
    </cfRule>
  </conditionalFormatting>
  <conditionalFormatting sqref="I40">
    <cfRule type="expression" dxfId="39" priority="40" stopIfTrue="1">
      <formula>$U40="X"</formula>
    </cfRule>
  </conditionalFormatting>
  <conditionalFormatting sqref="I40">
    <cfRule type="expression" dxfId="38" priority="39" stopIfTrue="1">
      <formula>$U40="X"</formula>
    </cfRule>
  </conditionalFormatting>
  <conditionalFormatting sqref="G40">
    <cfRule type="expression" dxfId="37" priority="38" stopIfTrue="1">
      <formula>$U40="X"</formula>
    </cfRule>
  </conditionalFormatting>
  <conditionalFormatting sqref="G40">
    <cfRule type="expression" dxfId="36" priority="37" stopIfTrue="1">
      <formula>$U40="X"</formula>
    </cfRule>
  </conditionalFormatting>
  <conditionalFormatting sqref="G40">
    <cfRule type="expression" dxfId="35" priority="36" stopIfTrue="1">
      <formula>$U40="X"</formula>
    </cfRule>
  </conditionalFormatting>
  <conditionalFormatting sqref="G40">
    <cfRule type="expression" dxfId="34" priority="35" stopIfTrue="1">
      <formula>$U40="X"</formula>
    </cfRule>
  </conditionalFormatting>
  <conditionalFormatting sqref="G40">
    <cfRule type="expression" dxfId="33" priority="34" stopIfTrue="1">
      <formula>$U40="X"</formula>
    </cfRule>
  </conditionalFormatting>
  <conditionalFormatting sqref="H39">
    <cfRule type="expression" dxfId="32" priority="33" stopIfTrue="1">
      <formula>$U39="X"</formula>
    </cfRule>
  </conditionalFormatting>
  <conditionalFormatting sqref="H39">
    <cfRule type="expression" dxfId="31" priority="32" stopIfTrue="1">
      <formula>$U39="X"</formula>
    </cfRule>
  </conditionalFormatting>
  <conditionalFormatting sqref="H39">
    <cfRule type="expression" dxfId="30" priority="31" stopIfTrue="1">
      <formula>$U39="X"</formula>
    </cfRule>
  </conditionalFormatting>
  <conditionalFormatting sqref="H39">
    <cfRule type="expression" dxfId="29" priority="30" stopIfTrue="1">
      <formula>$U39="X"</formula>
    </cfRule>
  </conditionalFormatting>
  <conditionalFormatting sqref="H39">
    <cfRule type="expression" dxfId="28" priority="29" stopIfTrue="1">
      <formula>$U39="X"</formula>
    </cfRule>
  </conditionalFormatting>
  <conditionalFormatting sqref="H39">
    <cfRule type="expression" dxfId="27" priority="28" stopIfTrue="1">
      <formula>$U39="X"</formula>
    </cfRule>
  </conditionalFormatting>
  <conditionalFormatting sqref="H39">
    <cfRule type="expression" dxfId="26" priority="27" stopIfTrue="1">
      <formula>$U39="X"</formula>
    </cfRule>
  </conditionalFormatting>
  <conditionalFormatting sqref="G39">
    <cfRule type="expression" dxfId="25" priority="26" stopIfTrue="1">
      <formula>$U39="X"</formula>
    </cfRule>
  </conditionalFormatting>
  <conditionalFormatting sqref="G39">
    <cfRule type="expression" dxfId="24" priority="25" stopIfTrue="1">
      <formula>$U39="X"</formula>
    </cfRule>
  </conditionalFormatting>
  <conditionalFormatting sqref="G39">
    <cfRule type="expression" dxfId="23" priority="24" stopIfTrue="1">
      <formula>$U39="X"</formula>
    </cfRule>
  </conditionalFormatting>
  <conditionalFormatting sqref="G39">
    <cfRule type="expression" dxfId="22" priority="23" stopIfTrue="1">
      <formula>$U39="X"</formula>
    </cfRule>
  </conditionalFormatting>
  <conditionalFormatting sqref="G39">
    <cfRule type="expression" dxfId="21" priority="22" stopIfTrue="1">
      <formula>$U39="X"</formula>
    </cfRule>
  </conditionalFormatting>
  <conditionalFormatting sqref="G39">
    <cfRule type="expression" dxfId="20" priority="21" stopIfTrue="1">
      <formula>$U39="X"</formula>
    </cfRule>
  </conditionalFormatting>
  <conditionalFormatting sqref="I39">
    <cfRule type="expression" dxfId="19" priority="20" stopIfTrue="1">
      <formula>$U39="X"</formula>
    </cfRule>
  </conditionalFormatting>
  <conditionalFormatting sqref="I39">
    <cfRule type="expression" dxfId="18" priority="19" stopIfTrue="1">
      <formula>$U39="X"</formula>
    </cfRule>
  </conditionalFormatting>
  <conditionalFormatting sqref="I39">
    <cfRule type="expression" dxfId="17" priority="18" stopIfTrue="1">
      <formula>$U39="X"</formula>
    </cfRule>
  </conditionalFormatting>
  <conditionalFormatting sqref="I39">
    <cfRule type="expression" dxfId="16" priority="17" stopIfTrue="1">
      <formula>$U39="X"</formula>
    </cfRule>
  </conditionalFormatting>
  <conditionalFormatting sqref="I39">
    <cfRule type="expression" dxfId="15" priority="16" stopIfTrue="1">
      <formula>$U39="X"</formula>
    </cfRule>
  </conditionalFormatting>
  <conditionalFormatting sqref="I39">
    <cfRule type="expression" dxfId="14" priority="15" stopIfTrue="1">
      <formula>$U39="X"</formula>
    </cfRule>
  </conditionalFormatting>
  <conditionalFormatting sqref="A6:H6">
    <cfRule type="expression" dxfId="13" priority="14" stopIfTrue="1">
      <formula>$U6="X"</formula>
    </cfRule>
  </conditionalFormatting>
  <conditionalFormatting sqref="B6:D6">
    <cfRule type="expression" dxfId="12" priority="13" stopIfTrue="1">
      <formula>$U6="X"</formula>
    </cfRule>
  </conditionalFormatting>
  <conditionalFormatting sqref="A45:I45">
    <cfRule type="expression" dxfId="11" priority="12" stopIfTrue="1">
      <formula>$U45="X"</formula>
    </cfRule>
  </conditionalFormatting>
  <conditionalFormatting sqref="A45:I45">
    <cfRule type="expression" dxfId="10" priority="11" stopIfTrue="1">
      <formula>$U45="X"</formula>
    </cfRule>
  </conditionalFormatting>
  <conditionalFormatting sqref="G45">
    <cfRule type="expression" dxfId="9" priority="10" stopIfTrue="1">
      <formula>$T45="X"</formula>
    </cfRule>
  </conditionalFormatting>
  <conditionalFormatting sqref="A45">
    <cfRule type="expression" dxfId="8" priority="9" stopIfTrue="1">
      <formula>$U45="X"</formula>
    </cfRule>
  </conditionalFormatting>
  <conditionalFormatting sqref="H45">
    <cfRule type="expression" dxfId="7" priority="8" stopIfTrue="1">
      <formula>$T45="X"</formula>
    </cfRule>
  </conditionalFormatting>
  <conditionalFormatting sqref="H45">
    <cfRule type="expression" dxfId="6" priority="7" stopIfTrue="1">
      <formula>$U45="X"</formula>
    </cfRule>
  </conditionalFormatting>
  <conditionalFormatting sqref="H45">
    <cfRule type="expression" dxfId="5" priority="6" stopIfTrue="1">
      <formula>$U45="X"</formula>
    </cfRule>
  </conditionalFormatting>
  <conditionalFormatting sqref="D34">
    <cfRule type="expression" dxfId="4" priority="5" stopIfTrue="1">
      <formula>$U34="X"</formula>
    </cfRule>
  </conditionalFormatting>
  <conditionalFormatting sqref="D34">
    <cfRule type="expression" dxfId="3" priority="4" stopIfTrue="1">
      <formula>$U34="X"</formula>
    </cfRule>
  </conditionalFormatting>
  <conditionalFormatting sqref="D37">
    <cfRule type="expression" dxfId="2" priority="3" stopIfTrue="1">
      <formula>$U37="X"</formula>
    </cfRule>
  </conditionalFormatting>
  <conditionalFormatting sqref="D37">
    <cfRule type="expression" dxfId="1" priority="2" stopIfTrue="1">
      <formula>$U37="X"</formula>
    </cfRule>
  </conditionalFormatting>
  <conditionalFormatting sqref="E11:E40">
    <cfRule type="duplicateValues" dxfId="0" priority="1"/>
  </conditionalFormatting>
  <printOptions horizontalCentered="1"/>
  <pageMargins left="0" right="0" top="0.39370078740157483" bottom="0.31496062992125984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X16" sqref="X16"/>
    </sheetView>
  </sheetViews>
  <sheetFormatPr defaultRowHeight="15" x14ac:dyDescent="0.25"/>
  <cols>
    <col min="1" max="16384" width="9.140625" style="76"/>
  </cols>
  <sheetData>
    <row r="1" spans="1:11" x14ac:dyDescent="0.25">
      <c r="A1" s="129" t="s">
        <v>477</v>
      </c>
    </row>
    <row r="2" spans="1:11" ht="15.75" thickBot="1" x14ac:dyDescent="0.3"/>
    <row r="3" spans="1:11" ht="15.75" thickBot="1" x14ac:dyDescent="0.3">
      <c r="A3" s="122" t="s">
        <v>79</v>
      </c>
      <c r="B3" s="123" t="s">
        <v>80</v>
      </c>
      <c r="C3" s="123" t="s">
        <v>462</v>
      </c>
      <c r="D3" s="123" t="s">
        <v>463</v>
      </c>
      <c r="E3" s="123" t="s">
        <v>86</v>
      </c>
      <c r="F3" s="124" t="s">
        <v>464</v>
      </c>
    </row>
    <row r="4" spans="1:11" ht="15.75" thickBot="1" x14ac:dyDescent="0.3">
      <c r="A4" s="125" t="s">
        <v>26</v>
      </c>
      <c r="B4" s="126" t="s">
        <v>465</v>
      </c>
      <c r="C4" s="126" t="s">
        <v>466</v>
      </c>
      <c r="D4" s="126" t="s">
        <v>467</v>
      </c>
      <c r="E4" s="126" t="s">
        <v>318</v>
      </c>
      <c r="F4" s="127">
        <v>18003630</v>
      </c>
    </row>
    <row r="5" spans="1:11" ht="15.75" thickBot="1" x14ac:dyDescent="0.3">
      <c r="A5" s="125" t="s">
        <v>1</v>
      </c>
      <c r="B5" s="126" t="s">
        <v>468</v>
      </c>
      <c r="C5" s="128">
        <v>36391.279999999999</v>
      </c>
      <c r="D5" s="126" t="s">
        <v>469</v>
      </c>
      <c r="E5" s="126" t="s">
        <v>30</v>
      </c>
      <c r="F5" s="127">
        <v>2224160</v>
      </c>
    </row>
    <row r="6" spans="1:11" ht="15.75" thickBot="1" x14ac:dyDescent="0.3">
      <c r="A6" s="125" t="s">
        <v>31</v>
      </c>
      <c r="B6" s="126" t="s">
        <v>470</v>
      </c>
      <c r="C6" s="128">
        <v>2719615.32</v>
      </c>
      <c r="D6" s="126" t="s">
        <v>469</v>
      </c>
      <c r="E6" s="126" t="s">
        <v>32</v>
      </c>
      <c r="F6" s="127">
        <v>75559480</v>
      </c>
    </row>
    <row r="7" spans="1:11" ht="15.75" thickBot="1" x14ac:dyDescent="0.3">
      <c r="A7" s="125" t="s">
        <v>325</v>
      </c>
      <c r="B7" s="126" t="s">
        <v>471</v>
      </c>
      <c r="C7" s="126" t="s">
        <v>472</v>
      </c>
      <c r="D7" s="126" t="s">
        <v>467</v>
      </c>
      <c r="E7" s="126" t="s">
        <v>324</v>
      </c>
      <c r="F7" s="127">
        <v>325010</v>
      </c>
    </row>
    <row r="8" spans="1:11" ht="15.75" thickBot="1" x14ac:dyDescent="0.3">
      <c r="A8" s="125" t="s">
        <v>52</v>
      </c>
      <c r="B8" s="126" t="s">
        <v>471</v>
      </c>
      <c r="C8" s="128">
        <v>26817.84</v>
      </c>
      <c r="D8" s="126" t="s">
        <v>469</v>
      </c>
      <c r="E8" s="126" t="s">
        <v>54</v>
      </c>
      <c r="F8" s="127">
        <v>857590</v>
      </c>
    </row>
    <row r="9" spans="1:11" ht="15.75" thickBot="1" x14ac:dyDescent="0.3">
      <c r="A9" s="125" t="s">
        <v>55</v>
      </c>
      <c r="B9" s="126" t="s">
        <v>471</v>
      </c>
      <c r="C9" s="128">
        <v>32439.75</v>
      </c>
      <c r="D9" s="126" t="s">
        <v>469</v>
      </c>
      <c r="E9" s="126" t="s">
        <v>56</v>
      </c>
      <c r="F9" s="127">
        <v>527920</v>
      </c>
    </row>
    <row r="10" spans="1:11" ht="15.75" thickBot="1" x14ac:dyDescent="0.3">
      <c r="A10" s="125" t="s">
        <v>68</v>
      </c>
      <c r="B10" s="126" t="s">
        <v>473</v>
      </c>
      <c r="C10" s="128">
        <v>61645.91</v>
      </c>
      <c r="D10" s="126" t="s">
        <v>469</v>
      </c>
      <c r="E10" s="126" t="s">
        <v>70</v>
      </c>
      <c r="F10" s="127">
        <v>2424430</v>
      </c>
    </row>
    <row r="11" spans="1:11" ht="15.75" thickBot="1" x14ac:dyDescent="0.3">
      <c r="A11" s="125" t="s">
        <v>76</v>
      </c>
      <c r="B11" s="126" t="s">
        <v>474</v>
      </c>
      <c r="C11" s="128">
        <v>4446256.79</v>
      </c>
      <c r="D11" s="126" t="s">
        <v>469</v>
      </c>
      <c r="E11" s="126" t="s">
        <v>75</v>
      </c>
      <c r="F11" s="127">
        <v>232510550</v>
      </c>
    </row>
    <row r="14" spans="1:11" x14ac:dyDescent="0.25">
      <c r="A14" s="114" t="s">
        <v>478</v>
      </c>
    </row>
    <row r="16" spans="1:11" x14ac:dyDescent="0.25">
      <c r="A16" s="130" t="s">
        <v>79</v>
      </c>
      <c r="B16" s="130" t="s">
        <v>80</v>
      </c>
      <c r="C16" s="131" t="s">
        <v>479</v>
      </c>
      <c r="D16" s="131" t="s">
        <v>480</v>
      </c>
      <c r="E16" s="131" t="s">
        <v>14</v>
      </c>
      <c r="F16" s="130" t="s">
        <v>481</v>
      </c>
      <c r="G16" s="130" t="s">
        <v>463</v>
      </c>
      <c r="H16" s="130" t="s">
        <v>86</v>
      </c>
      <c r="I16" s="130" t="s">
        <v>482</v>
      </c>
      <c r="J16" s="130" t="s">
        <v>483</v>
      </c>
      <c r="K16" s="130" t="s">
        <v>484</v>
      </c>
    </row>
    <row r="17" spans="1:11" x14ac:dyDescent="0.25">
      <c r="A17" s="132" t="s">
        <v>5</v>
      </c>
      <c r="B17" s="132" t="s">
        <v>485</v>
      </c>
      <c r="C17" s="133" t="s">
        <v>39</v>
      </c>
      <c r="D17" s="134">
        <v>44001</v>
      </c>
      <c r="E17" s="134">
        <v>44012</v>
      </c>
      <c r="F17" s="132" t="s">
        <v>486</v>
      </c>
      <c r="G17" s="132" t="s">
        <v>469</v>
      </c>
      <c r="H17" s="132" t="s">
        <v>39</v>
      </c>
      <c r="I17" s="132" t="s">
        <v>487</v>
      </c>
      <c r="J17" s="132" t="s">
        <v>488</v>
      </c>
      <c r="K17" s="135">
        <v>0.7702</v>
      </c>
    </row>
    <row r="18" spans="1:11" x14ac:dyDescent="0.25">
      <c r="A18" s="132" t="s">
        <v>5</v>
      </c>
      <c r="B18" s="132" t="s">
        <v>471</v>
      </c>
      <c r="C18" s="133" t="s">
        <v>40</v>
      </c>
      <c r="D18" s="134">
        <v>44001</v>
      </c>
      <c r="E18" s="134">
        <v>44012</v>
      </c>
      <c r="F18" s="132" t="s">
        <v>489</v>
      </c>
      <c r="G18" s="132" t="s">
        <v>469</v>
      </c>
      <c r="H18" s="132" t="s">
        <v>40</v>
      </c>
      <c r="I18" s="132" t="s">
        <v>490</v>
      </c>
      <c r="J18" s="132" t="s">
        <v>488</v>
      </c>
      <c r="K18" s="135">
        <v>0.83340000000000003</v>
      </c>
    </row>
    <row r="19" spans="1:11" x14ac:dyDescent="0.25">
      <c r="A19" s="132" t="s">
        <v>5</v>
      </c>
      <c r="B19" s="132" t="s">
        <v>470</v>
      </c>
      <c r="C19" s="133" t="s">
        <v>41</v>
      </c>
      <c r="D19" s="134">
        <v>44001</v>
      </c>
      <c r="E19" s="134">
        <v>44012</v>
      </c>
      <c r="F19" s="132" t="s">
        <v>491</v>
      </c>
      <c r="G19" s="132" t="s">
        <v>469</v>
      </c>
      <c r="H19" s="132" t="s">
        <v>41</v>
      </c>
      <c r="I19" s="132" t="s">
        <v>492</v>
      </c>
      <c r="J19" s="132" t="s">
        <v>488</v>
      </c>
      <c r="K19" s="135">
        <v>0.77010000000000001</v>
      </c>
    </row>
    <row r="20" spans="1:11" x14ac:dyDescent="0.25">
      <c r="A20" s="132" t="s">
        <v>5</v>
      </c>
      <c r="B20" s="132" t="s">
        <v>474</v>
      </c>
      <c r="C20" s="133" t="s">
        <v>42</v>
      </c>
      <c r="D20" s="134">
        <v>44001</v>
      </c>
      <c r="E20" s="134">
        <v>44012</v>
      </c>
      <c r="F20" s="132" t="s">
        <v>493</v>
      </c>
      <c r="G20" s="132" t="s">
        <v>469</v>
      </c>
      <c r="H20" s="132" t="s">
        <v>42</v>
      </c>
      <c r="I20" s="132" t="s">
        <v>494</v>
      </c>
      <c r="J20" s="132" t="s">
        <v>488</v>
      </c>
      <c r="K20" s="135">
        <v>0.73519999999999996</v>
      </c>
    </row>
    <row r="22" spans="1:11" x14ac:dyDescent="0.25">
      <c r="A22" s="129" t="s">
        <v>495</v>
      </c>
    </row>
    <row r="24" spans="1:11" x14ac:dyDescent="0.25">
      <c r="A24" s="130" t="s">
        <v>79</v>
      </c>
      <c r="B24" s="130" t="s">
        <v>80</v>
      </c>
      <c r="C24" s="131" t="s">
        <v>479</v>
      </c>
      <c r="D24" s="131" t="s">
        <v>480</v>
      </c>
      <c r="E24" s="131" t="s">
        <v>14</v>
      </c>
      <c r="F24" s="130" t="s">
        <v>481</v>
      </c>
      <c r="G24" s="130" t="s">
        <v>463</v>
      </c>
      <c r="H24" s="130" t="s">
        <v>86</v>
      </c>
      <c r="I24" s="130" t="s">
        <v>482</v>
      </c>
      <c r="J24" s="130" t="s">
        <v>483</v>
      </c>
      <c r="K24" s="130" t="s">
        <v>484</v>
      </c>
    </row>
    <row r="25" spans="1:11" x14ac:dyDescent="0.25">
      <c r="A25" s="132" t="s">
        <v>16</v>
      </c>
      <c r="B25" s="132" t="s">
        <v>496</v>
      </c>
      <c r="C25" s="133" t="s">
        <v>497</v>
      </c>
      <c r="D25" s="134">
        <v>43713</v>
      </c>
      <c r="E25" s="136"/>
      <c r="F25" s="132" t="s">
        <v>498</v>
      </c>
      <c r="G25" s="132" t="s">
        <v>467</v>
      </c>
      <c r="H25" s="132" t="s">
        <v>314</v>
      </c>
      <c r="I25" s="132" t="s">
        <v>499</v>
      </c>
      <c r="J25" s="132" t="s">
        <v>488</v>
      </c>
      <c r="K25" s="135">
        <v>-0.3</v>
      </c>
    </row>
    <row r="26" spans="1:11" x14ac:dyDescent="0.25">
      <c r="A26" s="132" t="s">
        <v>317</v>
      </c>
      <c r="B26" s="132" t="s">
        <v>474</v>
      </c>
      <c r="C26" s="133" t="s">
        <v>316</v>
      </c>
      <c r="D26" s="133"/>
      <c r="E26" s="134">
        <v>43801</v>
      </c>
      <c r="F26" s="132" t="s">
        <v>500</v>
      </c>
      <c r="G26" s="132" t="s">
        <v>467</v>
      </c>
      <c r="H26" s="132" t="s">
        <v>316</v>
      </c>
      <c r="I26" s="132" t="s">
        <v>501</v>
      </c>
      <c r="J26" s="132" t="s">
        <v>488</v>
      </c>
      <c r="K26" s="135">
        <v>-0.19439999999999999</v>
      </c>
    </row>
    <row r="27" spans="1:11" x14ac:dyDescent="0.25">
      <c r="A27" s="132" t="s">
        <v>26</v>
      </c>
      <c r="B27" s="132" t="s">
        <v>465</v>
      </c>
      <c r="C27" s="133" t="s">
        <v>318</v>
      </c>
      <c r="D27" s="133"/>
      <c r="E27" s="134">
        <v>44006</v>
      </c>
      <c r="F27" s="132" t="s">
        <v>502</v>
      </c>
      <c r="G27" s="132" t="s">
        <v>467</v>
      </c>
      <c r="H27" s="132" t="s">
        <v>318</v>
      </c>
      <c r="I27" s="132" t="s">
        <v>503</v>
      </c>
      <c r="J27" s="132" t="s">
        <v>488</v>
      </c>
      <c r="K27" s="135">
        <v>-8.8099999999999998E-2</v>
      </c>
    </row>
    <row r="28" spans="1:11" x14ac:dyDescent="0.25">
      <c r="A28" s="130" t="s">
        <v>6</v>
      </c>
      <c r="B28" s="130" t="s">
        <v>471</v>
      </c>
      <c r="C28" s="131" t="s">
        <v>29</v>
      </c>
      <c r="D28" s="136"/>
      <c r="E28" s="137">
        <v>43010</v>
      </c>
      <c r="F28" s="130" t="s">
        <v>504</v>
      </c>
      <c r="G28" s="130" t="s">
        <v>469</v>
      </c>
      <c r="H28" s="130" t="s">
        <v>505</v>
      </c>
      <c r="I28" s="130" t="s">
        <v>506</v>
      </c>
      <c r="J28" s="130" t="s">
        <v>488</v>
      </c>
      <c r="K28" s="138">
        <v>0.17469999999999999</v>
      </c>
    </row>
    <row r="29" spans="1:11" x14ac:dyDescent="0.25">
      <c r="A29" s="132" t="s">
        <v>52</v>
      </c>
      <c r="B29" s="132" t="s">
        <v>471</v>
      </c>
      <c r="C29" s="133" t="s">
        <v>54</v>
      </c>
      <c r="D29" s="139">
        <v>44029</v>
      </c>
      <c r="E29" s="136"/>
      <c r="F29" s="132" t="s">
        <v>507</v>
      </c>
      <c r="G29" s="132" t="s">
        <v>469</v>
      </c>
      <c r="H29" s="132" t="s">
        <v>54</v>
      </c>
      <c r="I29" s="132" t="s">
        <v>508</v>
      </c>
      <c r="J29" s="132" t="s">
        <v>488</v>
      </c>
      <c r="K29" s="135">
        <v>1.5599999999999999E-2</v>
      </c>
    </row>
    <row r="30" spans="1:11" x14ac:dyDescent="0.25">
      <c r="A30" s="132" t="s">
        <v>55</v>
      </c>
      <c r="B30" s="132" t="s">
        <v>471</v>
      </c>
      <c r="C30" s="133" t="s">
        <v>56</v>
      </c>
      <c r="D30" s="139">
        <v>44029</v>
      </c>
      <c r="E30" s="136"/>
      <c r="F30" s="132" t="s">
        <v>509</v>
      </c>
      <c r="G30" s="132" t="s">
        <v>469</v>
      </c>
      <c r="H30" s="132" t="s">
        <v>56</v>
      </c>
      <c r="I30" s="132" t="s">
        <v>510</v>
      </c>
      <c r="J30" s="132" t="s">
        <v>488</v>
      </c>
      <c r="K30" s="135">
        <v>8.2000000000000007E-3</v>
      </c>
    </row>
    <row r="31" spans="1:11" x14ac:dyDescent="0.25">
      <c r="A31" s="132" t="s">
        <v>31</v>
      </c>
      <c r="B31" s="132" t="s">
        <v>470</v>
      </c>
      <c r="C31" s="133" t="s">
        <v>156</v>
      </c>
      <c r="D31" s="139">
        <v>43979</v>
      </c>
      <c r="E31" s="136"/>
      <c r="F31" s="132" t="s">
        <v>511</v>
      </c>
      <c r="G31" s="132" t="s">
        <v>469</v>
      </c>
      <c r="H31" s="132" t="s">
        <v>32</v>
      </c>
      <c r="I31" s="132" t="s">
        <v>512</v>
      </c>
      <c r="J31" s="132" t="s">
        <v>488</v>
      </c>
      <c r="K31" s="135">
        <v>2.5000000000000001E-2</v>
      </c>
    </row>
    <row r="32" spans="1:11" x14ac:dyDescent="0.25">
      <c r="A32" s="132" t="s">
        <v>5</v>
      </c>
      <c r="B32" s="132" t="s">
        <v>485</v>
      </c>
      <c r="C32" s="133" t="s">
        <v>39</v>
      </c>
      <c r="D32" s="134">
        <v>44001</v>
      </c>
      <c r="E32" s="134">
        <v>44012</v>
      </c>
      <c r="F32" s="132" t="s">
        <v>486</v>
      </c>
      <c r="G32" s="132" t="s">
        <v>469</v>
      </c>
      <c r="H32" s="132" t="s">
        <v>39</v>
      </c>
      <c r="I32" s="132" t="s">
        <v>513</v>
      </c>
      <c r="J32" s="132" t="s">
        <v>488</v>
      </c>
      <c r="K32" s="135">
        <v>0.7702</v>
      </c>
    </row>
    <row r="33" spans="1:11" x14ac:dyDescent="0.25">
      <c r="A33" s="132" t="s">
        <v>5</v>
      </c>
      <c r="B33" s="132" t="s">
        <v>471</v>
      </c>
      <c r="C33" s="133" t="s">
        <v>40</v>
      </c>
      <c r="D33" s="134">
        <v>44001</v>
      </c>
      <c r="E33" s="134">
        <v>44012</v>
      </c>
      <c r="F33" s="132" t="s">
        <v>489</v>
      </c>
      <c r="G33" s="132" t="s">
        <v>469</v>
      </c>
      <c r="H33" s="132" t="s">
        <v>40</v>
      </c>
      <c r="I33" s="132" t="s">
        <v>490</v>
      </c>
      <c r="J33" s="132" t="s">
        <v>488</v>
      </c>
      <c r="K33" s="135">
        <v>0.83340000000000003</v>
      </c>
    </row>
    <row r="34" spans="1:11" x14ac:dyDescent="0.25">
      <c r="A34" s="132" t="s">
        <v>5</v>
      </c>
      <c r="B34" s="132" t="s">
        <v>470</v>
      </c>
      <c r="C34" s="133" t="s">
        <v>41</v>
      </c>
      <c r="D34" s="134">
        <v>44001</v>
      </c>
      <c r="E34" s="134">
        <v>44012</v>
      </c>
      <c r="F34" s="132" t="s">
        <v>491</v>
      </c>
      <c r="G34" s="132" t="s">
        <v>469</v>
      </c>
      <c r="H34" s="132" t="s">
        <v>41</v>
      </c>
      <c r="I34" s="132" t="s">
        <v>492</v>
      </c>
      <c r="J34" s="132" t="s">
        <v>488</v>
      </c>
      <c r="K34" s="135">
        <v>0.77010000000000001</v>
      </c>
    </row>
    <row r="35" spans="1:11" x14ac:dyDescent="0.25">
      <c r="A35" s="132" t="s">
        <v>5</v>
      </c>
      <c r="B35" s="132" t="s">
        <v>474</v>
      </c>
      <c r="C35" s="133" t="s">
        <v>42</v>
      </c>
      <c r="D35" s="134">
        <v>44001</v>
      </c>
      <c r="E35" s="134">
        <v>44012</v>
      </c>
      <c r="F35" s="132" t="s">
        <v>514</v>
      </c>
      <c r="G35" s="132" t="s">
        <v>469</v>
      </c>
      <c r="H35" s="132" t="s">
        <v>42</v>
      </c>
      <c r="I35" s="132" t="s">
        <v>494</v>
      </c>
      <c r="J35" s="132" t="s">
        <v>488</v>
      </c>
      <c r="K35" s="135">
        <v>0.73519999999999996</v>
      </c>
    </row>
    <row r="36" spans="1:11" x14ac:dyDescent="0.25">
      <c r="A36" s="132" t="s">
        <v>322</v>
      </c>
      <c r="B36" s="132" t="s">
        <v>468</v>
      </c>
      <c r="C36" s="133" t="s">
        <v>321</v>
      </c>
      <c r="D36" s="134">
        <v>43801</v>
      </c>
      <c r="E36" s="136"/>
      <c r="F36" s="132" t="s">
        <v>515</v>
      </c>
      <c r="G36" s="132" t="s">
        <v>467</v>
      </c>
      <c r="H36" s="132" t="s">
        <v>321</v>
      </c>
      <c r="I36" s="132" t="s">
        <v>516</v>
      </c>
      <c r="J36" s="132" t="s">
        <v>488</v>
      </c>
      <c r="K36" s="135">
        <v>-0.25719999999999998</v>
      </c>
    </row>
    <row r="37" spans="1:11" x14ac:dyDescent="0.25">
      <c r="A37" s="132" t="s">
        <v>8</v>
      </c>
      <c r="B37" s="132" t="s">
        <v>517</v>
      </c>
      <c r="C37" s="133" t="s">
        <v>323</v>
      </c>
      <c r="D37" s="134">
        <v>42984</v>
      </c>
      <c r="E37" s="136"/>
      <c r="F37" s="132" t="s">
        <v>518</v>
      </c>
      <c r="G37" s="132" t="s">
        <v>467</v>
      </c>
      <c r="H37" s="132" t="s">
        <v>323</v>
      </c>
      <c r="I37" s="132" t="s">
        <v>519</v>
      </c>
      <c r="J37" s="132" t="s">
        <v>488</v>
      </c>
      <c r="K37" s="135">
        <v>-1.8100000000000002E-2</v>
      </c>
    </row>
    <row r="38" spans="1:11" x14ac:dyDescent="0.25">
      <c r="A38" s="132" t="s">
        <v>325</v>
      </c>
      <c r="B38" s="132" t="s">
        <v>471</v>
      </c>
      <c r="C38" s="133" t="s">
        <v>324</v>
      </c>
      <c r="D38" s="134">
        <v>43801</v>
      </c>
      <c r="E38" s="136"/>
      <c r="F38" s="132" t="s">
        <v>520</v>
      </c>
      <c r="G38" s="132" t="s">
        <v>467</v>
      </c>
      <c r="H38" s="132" t="s">
        <v>324</v>
      </c>
      <c r="I38" s="132" t="s">
        <v>521</v>
      </c>
      <c r="J38" s="132" t="s">
        <v>488</v>
      </c>
      <c r="K38" s="135">
        <v>-5.2499999999999998E-2</v>
      </c>
    </row>
    <row r="39" spans="1:11" x14ac:dyDescent="0.25">
      <c r="A39" s="132" t="s">
        <v>327</v>
      </c>
      <c r="B39" s="132" t="s">
        <v>468</v>
      </c>
      <c r="C39" s="133" t="s">
        <v>326</v>
      </c>
      <c r="D39" s="134">
        <v>42971</v>
      </c>
      <c r="E39" s="136"/>
      <c r="F39" s="132" t="s">
        <v>522</v>
      </c>
      <c r="G39" s="132" t="s">
        <v>469</v>
      </c>
      <c r="H39" s="132" t="s">
        <v>326</v>
      </c>
      <c r="I39" s="132" t="s">
        <v>523</v>
      </c>
      <c r="J39" s="132" t="s">
        <v>488</v>
      </c>
      <c r="K39" s="135">
        <v>0.63390000000000002</v>
      </c>
    </row>
    <row r="40" spans="1:11" x14ac:dyDescent="0.25">
      <c r="A40" s="132" t="s">
        <v>57</v>
      </c>
      <c r="B40" s="132" t="s">
        <v>465</v>
      </c>
      <c r="C40" s="133" t="s">
        <v>58</v>
      </c>
      <c r="D40" s="134">
        <v>43972</v>
      </c>
      <c r="E40" s="136"/>
      <c r="F40" s="132" t="s">
        <v>524</v>
      </c>
      <c r="G40" s="132" t="s">
        <v>469</v>
      </c>
      <c r="H40" s="132" t="s">
        <v>328</v>
      </c>
      <c r="I40" s="132" t="s">
        <v>525</v>
      </c>
      <c r="J40" s="132" t="s">
        <v>488</v>
      </c>
      <c r="K40" s="135">
        <v>2.12E-2</v>
      </c>
    </row>
    <row r="41" spans="1:11" x14ac:dyDescent="0.25">
      <c r="A41" s="132" t="s">
        <v>332</v>
      </c>
      <c r="B41" s="132" t="s">
        <v>473</v>
      </c>
      <c r="C41" s="133" t="s">
        <v>331</v>
      </c>
      <c r="D41" s="134">
        <v>43522</v>
      </c>
      <c r="E41" s="136"/>
      <c r="F41" s="132" t="s">
        <v>526</v>
      </c>
      <c r="G41" s="132" t="s">
        <v>467</v>
      </c>
      <c r="H41" s="132" t="s">
        <v>331</v>
      </c>
      <c r="I41" s="132" t="s">
        <v>527</v>
      </c>
      <c r="J41" s="132" t="s">
        <v>488</v>
      </c>
      <c r="K41" s="135">
        <v>-0.18579999999999999</v>
      </c>
    </row>
    <row r="42" spans="1:11" x14ac:dyDescent="0.25">
      <c r="A42" s="132" t="s">
        <v>334</v>
      </c>
      <c r="B42" s="132" t="s">
        <v>468</v>
      </c>
      <c r="C42" s="133" t="s">
        <v>333</v>
      </c>
      <c r="D42" s="134">
        <v>43872</v>
      </c>
      <c r="E42" s="136"/>
      <c r="F42" s="132" t="s">
        <v>528</v>
      </c>
      <c r="G42" s="132" t="s">
        <v>467</v>
      </c>
      <c r="H42" s="132" t="s">
        <v>333</v>
      </c>
      <c r="I42" s="132" t="s">
        <v>529</v>
      </c>
      <c r="J42" s="132" t="s">
        <v>488</v>
      </c>
      <c r="K42" s="135">
        <v>-0.10489999999999999</v>
      </c>
    </row>
    <row r="43" spans="1:11" x14ac:dyDescent="0.25">
      <c r="A43" s="132" t="s">
        <v>68</v>
      </c>
      <c r="B43" s="132" t="s">
        <v>517</v>
      </c>
      <c r="C43" s="133" t="s">
        <v>335</v>
      </c>
      <c r="D43" s="134">
        <v>43731</v>
      </c>
      <c r="E43" s="136"/>
      <c r="F43" s="132" t="s">
        <v>530</v>
      </c>
      <c r="G43" s="132" t="s">
        <v>467</v>
      </c>
      <c r="H43" s="132" t="s">
        <v>335</v>
      </c>
      <c r="I43" s="132" t="s">
        <v>531</v>
      </c>
      <c r="J43" s="132" t="s">
        <v>488</v>
      </c>
      <c r="K43" s="135">
        <v>-0.31069999999999998</v>
      </c>
    </row>
    <row r="44" spans="1:11" x14ac:dyDescent="0.25">
      <c r="A44" s="132" t="s">
        <v>62</v>
      </c>
      <c r="B44" s="132" t="s">
        <v>471</v>
      </c>
      <c r="C44" s="133" t="s">
        <v>336</v>
      </c>
      <c r="D44" s="134">
        <v>43021</v>
      </c>
      <c r="E44" s="136"/>
      <c r="F44" s="132" t="s">
        <v>532</v>
      </c>
      <c r="G44" s="132" t="s">
        <v>467</v>
      </c>
      <c r="H44" s="132" t="s">
        <v>336</v>
      </c>
      <c r="I44" s="132" t="s">
        <v>533</v>
      </c>
      <c r="J44" s="132" t="s">
        <v>488</v>
      </c>
      <c r="K44" s="135">
        <v>-0.1545</v>
      </c>
    </row>
    <row r="45" spans="1:11" x14ac:dyDescent="0.25">
      <c r="A45" s="130" t="s">
        <v>62</v>
      </c>
      <c r="B45" s="130" t="s">
        <v>470</v>
      </c>
      <c r="C45" s="131" t="s">
        <v>63</v>
      </c>
      <c r="D45" s="136"/>
      <c r="E45" s="137">
        <v>43714</v>
      </c>
      <c r="F45" s="130" t="s">
        <v>534</v>
      </c>
      <c r="G45" s="130" t="s">
        <v>469</v>
      </c>
      <c r="H45" s="130" t="s">
        <v>535</v>
      </c>
      <c r="I45" s="130" t="s">
        <v>536</v>
      </c>
      <c r="J45" s="130" t="s">
        <v>488</v>
      </c>
      <c r="K45" s="140">
        <v>2.0799999999999999E-2</v>
      </c>
    </row>
    <row r="46" spans="1:11" x14ac:dyDescent="0.25">
      <c r="A46" s="132" t="s">
        <v>62</v>
      </c>
      <c r="B46" s="132" t="s">
        <v>474</v>
      </c>
      <c r="C46" s="133" t="s">
        <v>337</v>
      </c>
      <c r="D46" s="134">
        <v>43801</v>
      </c>
      <c r="E46" s="136"/>
      <c r="F46" s="132" t="s">
        <v>537</v>
      </c>
      <c r="G46" s="132" t="s">
        <v>467</v>
      </c>
      <c r="H46" s="132" t="s">
        <v>337</v>
      </c>
      <c r="I46" s="132" t="s">
        <v>538</v>
      </c>
      <c r="J46" s="132" t="s">
        <v>488</v>
      </c>
      <c r="K46" s="135">
        <v>-0.13550000000000001</v>
      </c>
    </row>
    <row r="47" spans="1:11" x14ac:dyDescent="0.25">
      <c r="A47" s="132" t="s">
        <v>2</v>
      </c>
      <c r="B47" s="132" t="s">
        <v>485</v>
      </c>
      <c r="C47" s="133" t="s">
        <v>338</v>
      </c>
      <c r="D47" s="134">
        <v>43872</v>
      </c>
      <c r="E47" s="136"/>
      <c r="F47" s="132" t="s">
        <v>539</v>
      </c>
      <c r="G47" s="132" t="s">
        <v>467</v>
      </c>
      <c r="H47" s="132" t="s">
        <v>338</v>
      </c>
      <c r="I47" s="132" t="s">
        <v>540</v>
      </c>
      <c r="J47" s="132" t="s">
        <v>541</v>
      </c>
      <c r="K47" s="135">
        <v>-1.9800000000000002E-2</v>
      </c>
    </row>
    <row r="48" spans="1:11" x14ac:dyDescent="0.25">
      <c r="A48" s="132" t="s">
        <v>71</v>
      </c>
      <c r="B48" s="132" t="s">
        <v>473</v>
      </c>
      <c r="C48" s="133" t="s">
        <v>542</v>
      </c>
      <c r="D48" s="134">
        <v>43895</v>
      </c>
      <c r="E48" s="136"/>
      <c r="F48" s="132" t="s">
        <v>543</v>
      </c>
      <c r="G48" s="132" t="s">
        <v>469</v>
      </c>
      <c r="H48" s="132" t="s">
        <v>339</v>
      </c>
      <c r="I48" s="132" t="s">
        <v>544</v>
      </c>
      <c r="J48" s="132" t="s">
        <v>488</v>
      </c>
      <c r="K48" s="135">
        <v>0.2099</v>
      </c>
    </row>
    <row r="49" spans="1:11" x14ac:dyDescent="0.25">
      <c r="A49" s="132" t="s">
        <v>342</v>
      </c>
      <c r="B49" s="132" t="s">
        <v>468</v>
      </c>
      <c r="C49" s="133" t="s">
        <v>341</v>
      </c>
      <c r="D49" s="134">
        <v>43976</v>
      </c>
      <c r="E49" s="136"/>
      <c r="F49" s="132" t="s">
        <v>545</v>
      </c>
      <c r="G49" s="132" t="s">
        <v>469</v>
      </c>
      <c r="H49" s="132" t="s">
        <v>341</v>
      </c>
      <c r="I49" s="132" t="s">
        <v>546</v>
      </c>
      <c r="J49" s="132" t="s">
        <v>488</v>
      </c>
      <c r="K49" s="135">
        <v>2.47E-2</v>
      </c>
    </row>
    <row r="50" spans="1:11" x14ac:dyDescent="0.25">
      <c r="A50" s="132" t="s">
        <v>76</v>
      </c>
      <c r="B50" s="132" t="s">
        <v>474</v>
      </c>
      <c r="C50" s="133" t="s">
        <v>75</v>
      </c>
      <c r="D50" s="134">
        <v>43739</v>
      </c>
      <c r="E50" s="136"/>
      <c r="F50" s="132" t="s">
        <v>547</v>
      </c>
      <c r="G50" s="132" t="s">
        <v>469</v>
      </c>
      <c r="H50" s="132" t="s">
        <v>75</v>
      </c>
      <c r="I50" s="132" t="s">
        <v>548</v>
      </c>
      <c r="J50" s="132" t="s">
        <v>488</v>
      </c>
      <c r="K50" s="135">
        <v>1.66E-2</v>
      </c>
    </row>
    <row r="51" spans="1:11" x14ac:dyDescent="0.25">
      <c r="A51" s="132" t="s">
        <v>76</v>
      </c>
      <c r="B51" s="132" t="s">
        <v>468</v>
      </c>
      <c r="C51" s="133" t="s">
        <v>345</v>
      </c>
      <c r="D51" s="133"/>
      <c r="E51" s="134">
        <v>44008</v>
      </c>
      <c r="F51" s="132" t="s">
        <v>549</v>
      </c>
      <c r="G51" s="132" t="s">
        <v>469</v>
      </c>
      <c r="H51" s="132" t="s">
        <v>345</v>
      </c>
      <c r="I51" s="132" t="s">
        <v>550</v>
      </c>
      <c r="J51" s="132" t="s">
        <v>488</v>
      </c>
      <c r="K51" s="135">
        <v>0.1424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4"/>
  <sheetViews>
    <sheetView workbookViewId="0">
      <selection activeCell="I112" sqref="I112:J133"/>
    </sheetView>
  </sheetViews>
  <sheetFormatPr defaultRowHeight="15" x14ac:dyDescent="0.25"/>
  <cols>
    <col min="1" max="1" width="43.5703125" style="76" customWidth="1"/>
    <col min="2" max="2" width="23.7109375" style="76" bestFit="1" customWidth="1"/>
    <col min="3" max="3" width="23.7109375" style="100" customWidth="1"/>
    <col min="4" max="4" width="17" style="85" customWidth="1"/>
    <col min="5" max="5" width="17" style="86" customWidth="1"/>
    <col min="6" max="6" width="19" style="93" bestFit="1" customWidth="1"/>
    <col min="7" max="7" width="19.5703125" style="19" bestFit="1" customWidth="1"/>
    <col min="8" max="8" width="19.5703125" style="76" bestFit="1" customWidth="1"/>
    <col min="9" max="9" width="15.42578125" style="19" bestFit="1" customWidth="1"/>
    <col min="10" max="10" width="19.140625" style="76" bestFit="1" customWidth="1"/>
    <col min="11" max="16384" width="9.140625" style="76"/>
  </cols>
  <sheetData>
    <row r="1" spans="1:10" x14ac:dyDescent="0.25">
      <c r="A1" s="76" t="s">
        <v>78</v>
      </c>
      <c r="D1" s="83"/>
      <c r="E1" s="84"/>
      <c r="F1" s="19"/>
      <c r="G1" s="76"/>
    </row>
    <row r="2" spans="1:10" x14ac:dyDescent="0.25">
      <c r="A2" s="76" t="s">
        <v>165</v>
      </c>
      <c r="F2" s="19"/>
      <c r="G2" s="76"/>
    </row>
    <row r="3" spans="1:10" x14ac:dyDescent="0.25">
      <c r="A3" s="76" t="s">
        <v>166</v>
      </c>
      <c r="F3" s="19"/>
      <c r="G3" s="76"/>
    </row>
    <row r="4" spans="1:10" x14ac:dyDescent="0.25">
      <c r="B4" s="76" t="s">
        <v>79</v>
      </c>
      <c r="F4" s="19" t="s">
        <v>235</v>
      </c>
      <c r="G4" s="76" t="s">
        <v>14</v>
      </c>
      <c r="H4" s="76" t="s">
        <v>167</v>
      </c>
      <c r="I4" s="19" t="s">
        <v>15</v>
      </c>
      <c r="J4" s="76" t="s">
        <v>310</v>
      </c>
    </row>
    <row r="5" spans="1:10" hidden="1" x14ac:dyDescent="0.25">
      <c r="A5" s="76" t="s">
        <v>413</v>
      </c>
      <c r="B5" s="76" t="s">
        <v>46</v>
      </c>
      <c r="C5" s="100" t="s">
        <v>414</v>
      </c>
      <c r="D5" s="114" t="s">
        <v>415</v>
      </c>
      <c r="E5" s="102" t="s">
        <v>232</v>
      </c>
      <c r="F5" s="93">
        <f>IF(D5=$D$21,0,VLOOKUP(D5&amp;E5,Banco!D:E,2,0))</f>
        <v>149424740</v>
      </c>
      <c r="G5" s="115">
        <v>42370</v>
      </c>
      <c r="I5" s="116">
        <v>45050284</v>
      </c>
      <c r="J5" s="14">
        <f>IF(D5=$D$22,0,F5-I5)</f>
        <v>0</v>
      </c>
    </row>
    <row r="6" spans="1:10" hidden="1" x14ac:dyDescent="0.25">
      <c r="A6" s="114" t="s">
        <v>416</v>
      </c>
      <c r="B6" s="76" t="s">
        <v>16</v>
      </c>
      <c r="C6" s="117" t="s">
        <v>417</v>
      </c>
      <c r="D6" s="114" t="s">
        <v>418</v>
      </c>
      <c r="E6" s="114" t="s">
        <v>232</v>
      </c>
      <c r="F6" s="93">
        <f>IF(D6=$D$21,0,VLOOKUP(D6&amp;E6,Banco!D:E,2,0))</f>
        <v>195320970</v>
      </c>
      <c r="G6" s="115">
        <v>42370</v>
      </c>
      <c r="I6" s="19">
        <v>97660485</v>
      </c>
      <c r="J6" s="14">
        <f>IF(D6=$D$21,0,F6-I6-SUMIF($D$4:D5,D6,$I$4:I5))</f>
        <v>97660485</v>
      </c>
    </row>
    <row r="7" spans="1:10" hidden="1" x14ac:dyDescent="0.25">
      <c r="A7" s="114" t="s">
        <v>419</v>
      </c>
      <c r="B7" s="76" t="s">
        <v>62</v>
      </c>
      <c r="C7" s="117" t="s">
        <v>420</v>
      </c>
      <c r="D7" s="85" t="s">
        <v>421</v>
      </c>
      <c r="E7" s="102" t="s">
        <v>232</v>
      </c>
      <c r="F7" s="93">
        <f>IF(D7=$D$21,0,VLOOKUP(D7&amp;E7,Banco!D:E,2,0))</f>
        <v>35964410</v>
      </c>
      <c r="G7" s="115">
        <v>42370</v>
      </c>
      <c r="I7" s="19">
        <v>10789323</v>
      </c>
      <c r="J7" s="14">
        <f>IF(D7=$D$21,0,F7-I7-SUMIF($D$4:D6,D7,$I$4:I6))</f>
        <v>25175087</v>
      </c>
    </row>
    <row r="8" spans="1:10" hidden="1" x14ac:dyDescent="0.25">
      <c r="A8" s="114" t="s">
        <v>422</v>
      </c>
      <c r="C8" s="117" t="s">
        <v>329</v>
      </c>
      <c r="D8" s="114" t="s">
        <v>389</v>
      </c>
      <c r="E8" s="114" t="s">
        <v>232</v>
      </c>
      <c r="F8" s="93">
        <f>IF(D8=$D$21,0,VLOOKUP(D8&amp;E8,Banco!D:E,2,0))</f>
        <v>513990930</v>
      </c>
      <c r="G8" s="115">
        <v>42370</v>
      </c>
      <c r="I8" s="19">
        <v>511583598</v>
      </c>
      <c r="J8" s="14">
        <f>IF(D8=$D$21,0,F8-I8-SUMIF($D$4:D7,D8,$I$4:I7))</f>
        <v>2407332</v>
      </c>
    </row>
    <row r="9" spans="1:10" hidden="1" x14ac:dyDescent="0.25">
      <c r="A9" s="114" t="s">
        <v>423</v>
      </c>
      <c r="B9" s="76" t="s">
        <v>49</v>
      </c>
      <c r="C9" s="117" t="s">
        <v>424</v>
      </c>
      <c r="D9" s="114" t="s">
        <v>425</v>
      </c>
      <c r="E9" s="117" t="s">
        <v>232</v>
      </c>
      <c r="F9" s="93">
        <f>IF(D9=$D$21,0,VLOOKUP(D9&amp;E9,Banco!D:E,2,0))</f>
        <v>59263020</v>
      </c>
      <c r="G9" s="115">
        <v>42370</v>
      </c>
      <c r="I9" s="19">
        <v>17778906</v>
      </c>
      <c r="J9" s="14">
        <f>IF(D9=$D$21,0,F9-I9-SUMIF($D$4:D8,D9,$I$4:I8))</f>
        <v>41484114</v>
      </c>
    </row>
    <row r="10" spans="1:10" hidden="1" x14ac:dyDescent="0.25">
      <c r="A10" s="114" t="s">
        <v>426</v>
      </c>
      <c r="B10" s="76" t="s">
        <v>5</v>
      </c>
      <c r="C10" s="117" t="s">
        <v>427</v>
      </c>
      <c r="D10" s="114" t="s">
        <v>428</v>
      </c>
      <c r="E10" s="117" t="s">
        <v>232</v>
      </c>
      <c r="F10" s="93">
        <f>IF(D10=$D$21,0,VLOOKUP(D10&amp;E10,Banco!D:E,2,0))</f>
        <v>121877640</v>
      </c>
      <c r="G10" s="115">
        <v>42370</v>
      </c>
      <c r="I10" s="19">
        <v>36563292</v>
      </c>
      <c r="J10" s="14">
        <f>IF(D10=$D$21,0,F10-I10-SUMIF($D$4:D9,D10,$I$4:I9))</f>
        <v>85314348</v>
      </c>
    </row>
    <row r="11" spans="1:10" hidden="1" x14ac:dyDescent="0.25">
      <c r="A11" s="76" t="s">
        <v>429</v>
      </c>
      <c r="B11" s="76" t="s">
        <v>8</v>
      </c>
      <c r="C11" s="117" t="s">
        <v>430</v>
      </c>
      <c r="D11" s="114" t="s">
        <v>431</v>
      </c>
      <c r="E11" s="117" t="s">
        <v>232</v>
      </c>
      <c r="F11" s="93">
        <f>IF(D11=$D$21,0,VLOOKUP(D11&amp;E11,Banco!D:E,2,0))</f>
        <v>105317810</v>
      </c>
      <c r="G11" s="115">
        <v>42370</v>
      </c>
      <c r="I11" s="19">
        <v>52658905</v>
      </c>
      <c r="J11" s="14">
        <f>IF(D11=$D$21,0,F11-I11-SUMIF($D$4:D10,D11,$I$4:I10))</f>
        <v>52658905</v>
      </c>
    </row>
    <row r="12" spans="1:10" hidden="1" x14ac:dyDescent="0.25">
      <c r="A12" s="76" t="s">
        <v>432</v>
      </c>
      <c r="B12" s="76" t="s">
        <v>26</v>
      </c>
      <c r="C12" s="100" t="str">
        <f>D12&amp;E12</f>
        <v>ECOT-5/2017</v>
      </c>
      <c r="D12" s="85" t="s">
        <v>551</v>
      </c>
      <c r="E12" s="102" t="s">
        <v>232</v>
      </c>
      <c r="F12" s="93">
        <f>IF(D12=$D$21,0,VLOOKUP(D12&amp;E12,Banco!D:E,2,0))</f>
        <v>54077330</v>
      </c>
      <c r="G12" s="115">
        <v>42370</v>
      </c>
      <c r="I12" s="19">
        <v>27306330</v>
      </c>
      <c r="J12" s="14">
        <f>IF(D12=$D$21,0,F12-I12-SUMIF($D$4:D11,D12,$I$4:I11))</f>
        <v>26771000</v>
      </c>
    </row>
    <row r="13" spans="1:10" hidden="1" x14ac:dyDescent="0.25">
      <c r="A13" s="76" t="s">
        <v>218</v>
      </c>
      <c r="B13" s="76" t="s">
        <v>31</v>
      </c>
      <c r="C13" s="114" t="s">
        <v>433</v>
      </c>
      <c r="D13" s="114" t="s">
        <v>434</v>
      </c>
      <c r="E13" s="114" t="s">
        <v>435</v>
      </c>
      <c r="F13" s="93">
        <f>IF(D13=$D$21,0,VLOOKUP(D13&amp;E13,Banco!D:E,2,0))</f>
        <v>17429750</v>
      </c>
      <c r="G13" s="77">
        <v>42370</v>
      </c>
      <c r="I13" s="19">
        <v>5228925</v>
      </c>
      <c r="J13" s="14">
        <f>IF(D13=$D$21,0,F13-I13-SUMIF($D$4:D12,D13,$I$4:I12))</f>
        <v>12200825</v>
      </c>
    </row>
    <row r="14" spans="1:10" hidden="1" x14ac:dyDescent="0.25">
      <c r="A14" s="76" t="s">
        <v>177</v>
      </c>
      <c r="B14" s="76" t="s">
        <v>5</v>
      </c>
      <c r="C14" s="100" t="str">
        <f>D14&amp;E14</f>
        <v>ECOT-15/2017</v>
      </c>
      <c r="D14" s="85" t="s">
        <v>346</v>
      </c>
      <c r="E14" s="86" t="s">
        <v>232</v>
      </c>
      <c r="F14" s="93">
        <f>IF(D14=$D$21,0,VLOOKUP(D14&amp;E14,Banco!D:E,2,0))</f>
        <v>55928090</v>
      </c>
      <c r="G14" s="77">
        <v>42772</v>
      </c>
      <c r="I14" s="19">
        <v>16778427</v>
      </c>
      <c r="J14" s="14">
        <f>IF(D14=$D$21,0,F14-I14-SUMIF($D$4:D13,D14,$I$4:I13))</f>
        <v>39149663</v>
      </c>
    </row>
    <row r="15" spans="1:10" hidden="1" x14ac:dyDescent="0.25">
      <c r="A15" s="76" t="s">
        <v>239</v>
      </c>
      <c r="B15" s="76" t="s">
        <v>5</v>
      </c>
      <c r="C15" s="100" t="str">
        <f>D15&amp;E15</f>
        <v>ECOT-15/17</v>
      </c>
      <c r="D15" s="85" t="s">
        <v>346</v>
      </c>
      <c r="E15" s="86" t="s">
        <v>236</v>
      </c>
      <c r="F15" s="93">
        <f>IF(D15=$D$21,0,VLOOKUP(D15&amp;E15,Banco!D:E,2,0))</f>
        <v>55928090</v>
      </c>
      <c r="G15" s="77">
        <v>42772</v>
      </c>
      <c r="I15" s="93">
        <v>16778427</v>
      </c>
      <c r="J15" s="14">
        <f>IF(D15=$D$21,0,F15-I15-SUMIF($D$4:D14,D15,$I$4:I14))</f>
        <v>22371236</v>
      </c>
    </row>
    <row r="16" spans="1:10" hidden="1" x14ac:dyDescent="0.25">
      <c r="A16" s="76" t="s">
        <v>179</v>
      </c>
      <c r="B16" s="76" t="s">
        <v>16</v>
      </c>
      <c r="C16" s="118" t="s">
        <v>417</v>
      </c>
      <c r="D16" s="114" t="s">
        <v>418</v>
      </c>
      <c r="E16" s="119" t="s">
        <v>232</v>
      </c>
      <c r="F16" s="93">
        <f>IF(D16=$D$21,0,VLOOKUP(D16&amp;E16,Banco!D:E,2,0))</f>
        <v>195320970</v>
      </c>
      <c r="G16" s="77">
        <v>42818</v>
      </c>
      <c r="I16" s="19">
        <v>39064194</v>
      </c>
      <c r="J16" s="14">
        <f>IF(D16=$D$21,0,F16-I16-SUMIF($D$4:D15,D16,$I$4:I15))</f>
        <v>58596291</v>
      </c>
    </row>
    <row r="17" spans="1:10" hidden="1" x14ac:dyDescent="0.25">
      <c r="A17" s="76" t="s">
        <v>168</v>
      </c>
      <c r="B17" s="76" t="s">
        <v>62</v>
      </c>
      <c r="C17" s="114" t="s">
        <v>420</v>
      </c>
      <c r="D17" s="85" t="s">
        <v>421</v>
      </c>
      <c r="E17" s="111" t="s">
        <v>232</v>
      </c>
      <c r="F17" s="93">
        <f>IF(D17=$D$21,0,VLOOKUP(D17&amp;E17,Banco!D:E,2,0))</f>
        <v>35964410</v>
      </c>
      <c r="G17" s="77">
        <v>42822</v>
      </c>
      <c r="I17" s="19">
        <v>7192882</v>
      </c>
      <c r="J17" s="14">
        <f>IF(D17=$D$21,0,F17-I17-SUMIF($D$4:D16,D17,$I$4:I16))</f>
        <v>17982205</v>
      </c>
    </row>
    <row r="18" spans="1:10" hidden="1" x14ac:dyDescent="0.25">
      <c r="A18" s="76" t="s">
        <v>181</v>
      </c>
      <c r="B18" s="76" t="s">
        <v>49</v>
      </c>
      <c r="C18" s="114" t="s">
        <v>424</v>
      </c>
      <c r="D18" s="114" t="s">
        <v>425</v>
      </c>
      <c r="E18" s="119" t="s">
        <v>232</v>
      </c>
      <c r="F18" s="93">
        <f>IF(D18=$D$21,0,VLOOKUP(D18&amp;E18,Banco!D:E,2,0))</f>
        <v>59263020</v>
      </c>
      <c r="G18" s="77">
        <v>42824</v>
      </c>
      <c r="I18" s="19">
        <v>11852604</v>
      </c>
      <c r="J18" s="14">
        <f>IF(D18=$D$21,0,F18-I18-SUMIF($D$4:D17,D18,$I$4:I17))</f>
        <v>29631510</v>
      </c>
    </row>
    <row r="19" spans="1:10" hidden="1" x14ac:dyDescent="0.25">
      <c r="A19" s="76" t="s">
        <v>170</v>
      </c>
      <c r="B19" s="76" t="s">
        <v>171</v>
      </c>
      <c r="C19" s="120" t="str">
        <f>D19&amp;E19</f>
        <v>ECFS-268-A/2011</v>
      </c>
      <c r="D19" s="85" t="s">
        <v>347</v>
      </c>
      <c r="E19" s="111" t="s">
        <v>305</v>
      </c>
      <c r="F19" s="93">
        <f>IF(D19=$D$21,0,VLOOKUP(D19&amp;E19,Banco!D:E,2,0))</f>
        <v>17761860</v>
      </c>
      <c r="G19" s="77">
        <v>42836</v>
      </c>
      <c r="I19" s="19">
        <v>1021325.85</v>
      </c>
      <c r="J19" s="14">
        <f>IF(D19=$D$21,0,F19-I19-SUMIF($D$4:D18,D19,$I$4:I18))</f>
        <v>16740534.15</v>
      </c>
    </row>
    <row r="20" spans="1:10" hidden="1" x14ac:dyDescent="0.25">
      <c r="A20" s="76" t="s">
        <v>185</v>
      </c>
      <c r="B20" s="76" t="s">
        <v>57</v>
      </c>
      <c r="C20" s="100" t="str">
        <f>D20&amp;E20</f>
        <v>ECO-1/2017</v>
      </c>
      <c r="D20" s="85" t="s">
        <v>348</v>
      </c>
      <c r="E20" s="86" t="s">
        <v>232</v>
      </c>
      <c r="F20" s="93">
        <f>IF(D20=$D$21,0,VLOOKUP(D20&amp;E20,Banco!D:E,2,0))</f>
        <v>587197160</v>
      </c>
      <c r="G20" s="77">
        <v>42912</v>
      </c>
      <c r="I20" s="19">
        <v>176159147.30000001</v>
      </c>
      <c r="J20" s="14">
        <f>IF(D20=$D$21,0,F20-I20-SUMIF($D$4:D19,D20,$I$4:I19))</f>
        <v>411038012.69999999</v>
      </c>
    </row>
    <row r="21" spans="1:10" hidden="1" x14ac:dyDescent="0.25">
      <c r="A21" s="76" t="s">
        <v>239</v>
      </c>
      <c r="B21" s="76" t="s">
        <v>57</v>
      </c>
      <c r="C21" s="100" t="str">
        <f>D21&amp;E21</f>
        <v>EXCLUÍDO POR DUPLICIDADE OU SOLICITAÇÃO/17</v>
      </c>
      <c r="D21" s="85" t="s">
        <v>436</v>
      </c>
      <c r="E21" s="86" t="s">
        <v>236</v>
      </c>
      <c r="F21" s="93">
        <f>IF(D21=$D$21,0,VLOOKUP(D21&amp;E21,Banco!D:E,2,0))</f>
        <v>0</v>
      </c>
      <c r="G21" s="77">
        <v>42916</v>
      </c>
      <c r="I21" s="93">
        <v>176159148</v>
      </c>
      <c r="J21" s="14">
        <f>IF(D21=$D$21,0,F21-I21-SUMIF($D$4:D20,D21,$I$4:I20))</f>
        <v>0</v>
      </c>
    </row>
    <row r="22" spans="1:10" hidden="1" x14ac:dyDescent="0.25">
      <c r="A22" s="76" t="s">
        <v>187</v>
      </c>
      <c r="B22" s="76" t="s">
        <v>46</v>
      </c>
      <c r="C22" s="100" t="s">
        <v>414</v>
      </c>
      <c r="D22" s="114" t="s">
        <v>415</v>
      </c>
      <c r="E22" s="102" t="s">
        <v>232</v>
      </c>
      <c r="F22" s="93">
        <f>IF(D22=$D$21,0,VLOOKUP(D22&amp;E22,Banco!D:E,2,0))</f>
        <v>149424740</v>
      </c>
      <c r="G22" s="77">
        <v>42958</v>
      </c>
      <c r="I22" s="19">
        <v>29662086</v>
      </c>
      <c r="J22" s="14">
        <f>IF(D22=$D$21,0,F22-I22-SUMIF($D$4:D21,D22,$I$4:I21))</f>
        <v>74712370</v>
      </c>
    </row>
    <row r="23" spans="1:10" hidden="1" x14ac:dyDescent="0.25">
      <c r="A23" s="99" t="s">
        <v>349</v>
      </c>
      <c r="B23" s="104" t="s">
        <v>327</v>
      </c>
      <c r="C23" s="100" t="str">
        <f>D23&amp;E23</f>
        <v>ECFS-333/2013</v>
      </c>
      <c r="D23" s="85" t="s">
        <v>350</v>
      </c>
      <c r="E23" s="105" t="s">
        <v>351</v>
      </c>
      <c r="F23" s="93">
        <f>IF(D23=$D$21,0,VLOOKUP(D23&amp;E23,Banco!D:E,2,0))</f>
        <v>5661490</v>
      </c>
      <c r="G23" s="106">
        <v>42971</v>
      </c>
      <c r="H23" s="99"/>
      <c r="I23" s="19">
        <v>3588540.73</v>
      </c>
      <c r="J23" s="14">
        <f>IF(D23=$D$21,0,F23-I23-SUMIF($D$4:D22,D23,$I$4:I22))</f>
        <v>2072949.27</v>
      </c>
    </row>
    <row r="24" spans="1:10" hidden="1" x14ac:dyDescent="0.25">
      <c r="A24" s="107" t="s">
        <v>349</v>
      </c>
      <c r="B24" s="107" t="s">
        <v>8</v>
      </c>
      <c r="C24" s="100" t="str">
        <f>D24&amp;E24</f>
        <v>ECFS-332/2013</v>
      </c>
      <c r="D24" s="87" t="s">
        <v>352</v>
      </c>
      <c r="E24" s="108" t="s">
        <v>351</v>
      </c>
      <c r="F24" s="93">
        <f>IF(D24=$D$21,0,VLOOKUP(D24&amp;E24,Banco!D:E,2,0))</f>
        <v>213946460</v>
      </c>
      <c r="G24" s="109">
        <v>42984</v>
      </c>
      <c r="H24" s="107"/>
      <c r="I24" s="90">
        <v>-3880227.23</v>
      </c>
      <c r="J24" s="14">
        <f>IF(D24=$D$21,0,F24-I24-SUMIF($D$4:D23,D24,$I$4:I23))</f>
        <v>217826687.22999999</v>
      </c>
    </row>
    <row r="25" spans="1:10" hidden="1" x14ac:dyDescent="0.25">
      <c r="A25" s="76" t="s">
        <v>195</v>
      </c>
      <c r="B25" s="76" t="s">
        <v>76</v>
      </c>
      <c r="C25" s="100" t="str">
        <f>D25&amp;E25</f>
        <v>ECO-2/2017</v>
      </c>
      <c r="D25" s="85" t="s">
        <v>353</v>
      </c>
      <c r="E25" s="86" t="s">
        <v>232</v>
      </c>
      <c r="F25" s="93">
        <f>IF(D25=$D$21,0,VLOOKUP(D25&amp;E25,Banco!D:E,2,0))</f>
        <v>79387520</v>
      </c>
      <c r="G25" s="77">
        <v>42998</v>
      </c>
      <c r="I25" s="19">
        <v>23816256</v>
      </c>
      <c r="J25" s="14">
        <f>IF(D25=$D$21,0,F25-I25-SUMIF($D$4:D24,D25,$I$4:I24))</f>
        <v>55571264</v>
      </c>
    </row>
    <row r="26" spans="1:10" hidden="1" x14ac:dyDescent="0.25">
      <c r="A26" s="76" t="s">
        <v>239</v>
      </c>
      <c r="B26" s="76" t="s">
        <v>100</v>
      </c>
      <c r="C26" s="100" t="str">
        <f>D26&amp;E26</f>
        <v>EXCLUÍDO POR DUPLICIDADE OU SOLICITAÇÃO/17</v>
      </c>
      <c r="D26" s="85" t="s">
        <v>436</v>
      </c>
      <c r="E26" s="86" t="s">
        <v>236</v>
      </c>
      <c r="F26" s="93">
        <f>IF(D26=$D$21,0,VLOOKUP(D26&amp;E26,Banco!D:E,2,0))</f>
        <v>0</v>
      </c>
      <c r="G26" s="77">
        <v>42998</v>
      </c>
      <c r="I26" s="93">
        <v>23816256</v>
      </c>
      <c r="J26" s="14">
        <f>IF(D26=$D$21,0,F26-I26-SUMIF($D$4:D25,D26,$I$4:I25))</f>
        <v>0</v>
      </c>
    </row>
    <row r="27" spans="1:10" hidden="1" x14ac:dyDescent="0.25">
      <c r="A27" s="76" t="s">
        <v>183</v>
      </c>
      <c r="B27" s="76" t="s">
        <v>16</v>
      </c>
      <c r="C27" s="118" t="s">
        <v>417</v>
      </c>
      <c r="D27" s="114" t="s">
        <v>418</v>
      </c>
      <c r="E27" s="119" t="s">
        <v>232</v>
      </c>
      <c r="F27" s="93">
        <f>IF(D27=$D$21,0,VLOOKUP(D27&amp;E27,Banco!D:E,2,0))</f>
        <v>195320970</v>
      </c>
      <c r="G27" s="77">
        <v>43005</v>
      </c>
      <c r="I27" s="19">
        <v>39064194</v>
      </c>
      <c r="J27" s="14">
        <f>IF(D27=$D$21,0,F27-I27-SUMIF($D$4:D26,D27,$I$4:I26))</f>
        <v>19532097</v>
      </c>
    </row>
    <row r="28" spans="1:10" hidden="1" x14ac:dyDescent="0.25">
      <c r="A28" s="76" t="s">
        <v>173</v>
      </c>
      <c r="B28" s="76" t="s">
        <v>62</v>
      </c>
      <c r="C28" s="117" t="s">
        <v>420</v>
      </c>
      <c r="D28" s="85" t="s">
        <v>421</v>
      </c>
      <c r="E28" s="111" t="s">
        <v>232</v>
      </c>
      <c r="F28" s="93">
        <f>IF(D28=$D$21,0,VLOOKUP(D28&amp;E28,Banco!D:E,2,0))</f>
        <v>35964410</v>
      </c>
      <c r="G28" s="77">
        <v>43006</v>
      </c>
      <c r="I28" s="19">
        <v>7192882</v>
      </c>
      <c r="J28" s="14">
        <f>IF(D28=$D$21,0,F28-I28-SUMIF($D$4:D27,D28,$I$4:I27))</f>
        <v>10789323</v>
      </c>
    </row>
    <row r="29" spans="1:10" hidden="1" x14ac:dyDescent="0.25">
      <c r="A29" s="76" t="s">
        <v>184</v>
      </c>
      <c r="B29" s="76" t="s">
        <v>16</v>
      </c>
      <c r="C29" s="120" t="str">
        <f>D29&amp;E29</f>
        <v>EXCLUÍDO POR DUPLICIDADE OU SOLICITAÇÃO-A/2017</v>
      </c>
      <c r="D29" s="85" t="s">
        <v>436</v>
      </c>
      <c r="E29" s="102" t="s">
        <v>306</v>
      </c>
      <c r="F29" s="93">
        <f>IF(D29=$D$21,0,VLOOKUP(D29&amp;E29,Banco!D:E,2,0))</f>
        <v>0</v>
      </c>
      <c r="G29" s="77">
        <v>43006</v>
      </c>
      <c r="I29" s="19">
        <v>54890037</v>
      </c>
      <c r="J29" s="14">
        <f>IF(D29=$D$21,0,F29-I29-SUMIF($D$4:D28,D29,$I$4:I28))</f>
        <v>0</v>
      </c>
    </row>
    <row r="30" spans="1:10" hidden="1" x14ac:dyDescent="0.25">
      <c r="A30" s="76" t="s">
        <v>239</v>
      </c>
      <c r="B30" s="76" t="s">
        <v>0</v>
      </c>
      <c r="C30" s="100" t="str">
        <f>D30&amp;E30</f>
        <v>ECOT-14/17</v>
      </c>
      <c r="D30" s="85" t="s">
        <v>354</v>
      </c>
      <c r="E30" s="86" t="s">
        <v>236</v>
      </c>
      <c r="F30" s="93">
        <f>IF(D30=$D$21,0,VLOOKUP(D30&amp;E30,Banco!D:E,2,0))</f>
        <v>182966790</v>
      </c>
      <c r="G30" s="77">
        <v>43006</v>
      </c>
      <c r="I30" s="93">
        <v>54890037</v>
      </c>
      <c r="J30" s="14">
        <f>IF(D30=$D$21,0,F30-I30-SUMIF($D$4:D29,D30,$I$4:I29))</f>
        <v>128076753</v>
      </c>
    </row>
    <row r="31" spans="1:10" hidden="1" x14ac:dyDescent="0.25">
      <c r="A31" s="76" t="s">
        <v>552</v>
      </c>
      <c r="B31" s="76" t="s">
        <v>6</v>
      </c>
      <c r="C31" s="100" t="str">
        <f>D31&amp;E31</f>
        <v>ECFS-335-C/2016</v>
      </c>
      <c r="D31" s="85" t="s">
        <v>369</v>
      </c>
      <c r="E31" s="102" t="s">
        <v>307</v>
      </c>
      <c r="F31" s="93">
        <f>IF(D31=$D$21,0,VLOOKUP(D31&amp;E31,Banco!D:E,2,0))</f>
        <v>1201010</v>
      </c>
      <c r="G31" s="77">
        <v>43010</v>
      </c>
      <c r="I31" s="19">
        <v>209832.92</v>
      </c>
      <c r="J31" s="14">
        <f>IF(D31=$D$21,0,F31-I31-SUMIF($D$4:D30,D31,$I$4:I30))</f>
        <v>991177.08</v>
      </c>
    </row>
    <row r="32" spans="1:10" hidden="1" x14ac:dyDescent="0.25">
      <c r="A32" s="76" t="s">
        <v>197</v>
      </c>
      <c r="B32" s="76" t="s">
        <v>57</v>
      </c>
      <c r="C32" s="117" t="s">
        <v>329</v>
      </c>
      <c r="D32" s="114" t="s">
        <v>389</v>
      </c>
      <c r="E32" s="117" t="s">
        <v>232</v>
      </c>
      <c r="F32" s="93">
        <f>IF(D32=$D$21,0,VLOOKUP(D32&amp;E32,Banco!D:E,2,0))</f>
        <v>513990930</v>
      </c>
      <c r="G32" s="77">
        <v>43018</v>
      </c>
      <c r="I32" s="19">
        <v>-48991761</v>
      </c>
      <c r="J32" s="14">
        <f>IF(D32=$D$21,0,F32-I32-SUMIF($D$4:D31,D32,$I$4:I31))</f>
        <v>51399093</v>
      </c>
    </row>
    <row r="33" spans="1:10" hidden="1" x14ac:dyDescent="0.25">
      <c r="A33" s="76" t="s">
        <v>191</v>
      </c>
      <c r="B33" s="76" t="s">
        <v>62</v>
      </c>
      <c r="C33" s="117" t="s">
        <v>437</v>
      </c>
      <c r="D33" s="114" t="s">
        <v>359</v>
      </c>
      <c r="E33" s="117" t="s">
        <v>232</v>
      </c>
      <c r="F33" s="93">
        <f>IF(D33=$D$21,0,VLOOKUP(D33&amp;E33,Banco!D:E,2,0))</f>
        <v>35973870</v>
      </c>
      <c r="G33" s="77">
        <v>43021</v>
      </c>
      <c r="I33" s="19">
        <v>10792161</v>
      </c>
      <c r="J33" s="14">
        <f>IF(D33=$D$21,0,F33-I33-SUMIF($D$4:D32,D33,$I$4:I32))</f>
        <v>25181709</v>
      </c>
    </row>
    <row r="34" spans="1:10" hidden="1" x14ac:dyDescent="0.25">
      <c r="A34" s="99" t="s">
        <v>349</v>
      </c>
      <c r="B34" s="104" t="s">
        <v>62</v>
      </c>
      <c r="C34" s="100" t="str">
        <f>D34&amp;E34</f>
        <v>ECFS-144/2006</v>
      </c>
      <c r="D34" s="85" t="s">
        <v>355</v>
      </c>
      <c r="E34" s="105" t="s">
        <v>356</v>
      </c>
      <c r="F34" s="93">
        <f>IF(D34=$D$21,0,VLOOKUP(D34&amp;E34,Banco!D:E,2,0))</f>
        <v>87972470</v>
      </c>
      <c r="G34" s="106">
        <v>43021</v>
      </c>
      <c r="H34" s="99"/>
      <c r="I34" s="19">
        <v>-13591746.619999999</v>
      </c>
      <c r="J34" s="14">
        <f>IF(D34=$D$21,0,F34-I34-SUMIF($D$4:D33,D34,$I$4:I33))</f>
        <v>101564216.62</v>
      </c>
    </row>
    <row r="35" spans="1:10" hidden="1" x14ac:dyDescent="0.25">
      <c r="A35" s="76" t="s">
        <v>192</v>
      </c>
      <c r="B35" s="76" t="s">
        <v>49</v>
      </c>
      <c r="C35" s="117" t="s">
        <v>424</v>
      </c>
      <c r="D35" s="114" t="s">
        <v>425</v>
      </c>
      <c r="E35" s="117" t="s">
        <v>232</v>
      </c>
      <c r="F35" s="93">
        <f>IF(D35=$D$21,0,VLOOKUP(D35&amp;E35,Banco!D:E,2,0))</f>
        <v>59263020</v>
      </c>
      <c r="G35" s="77">
        <v>43031</v>
      </c>
      <c r="I35" s="19">
        <v>11852604</v>
      </c>
      <c r="J35" s="14">
        <f>IF(D35=$D$21,0,F35-I35-SUMIF($D$4:D34,D35,$I$4:I34))</f>
        <v>17778906</v>
      </c>
    </row>
    <row r="36" spans="1:10" hidden="1" x14ac:dyDescent="0.25">
      <c r="A36" s="76" t="s">
        <v>190</v>
      </c>
      <c r="B36" s="76" t="s">
        <v>5</v>
      </c>
      <c r="C36" s="117" t="s">
        <v>427</v>
      </c>
      <c r="D36" s="114" t="s">
        <v>428</v>
      </c>
      <c r="E36" s="117" t="s">
        <v>232</v>
      </c>
      <c r="F36" s="93">
        <f>IF(D36=$D$21,0,VLOOKUP(D36&amp;E36,Banco!D:E,2,0))</f>
        <v>121877640</v>
      </c>
      <c r="G36" s="77">
        <v>43035</v>
      </c>
      <c r="I36" s="19">
        <v>48751056</v>
      </c>
      <c r="J36" s="14">
        <f>IF(D36=$D$21,0,F36-I36-SUMIF($D$4:D35,D36,$I$4:I35))</f>
        <v>36563292</v>
      </c>
    </row>
    <row r="37" spans="1:10" hidden="1" x14ac:dyDescent="0.25">
      <c r="A37" s="75" t="s">
        <v>193</v>
      </c>
      <c r="B37" s="75" t="s">
        <v>49</v>
      </c>
      <c r="C37" s="114" t="s">
        <v>424</v>
      </c>
      <c r="D37" s="114" t="s">
        <v>425</v>
      </c>
      <c r="E37" s="114" t="s">
        <v>232</v>
      </c>
      <c r="F37" s="93">
        <f>IF(D37=$D$21,0,VLOOKUP(D37&amp;E37,Banco!D:E,2,0))</f>
        <v>59263020</v>
      </c>
      <c r="G37" s="78">
        <v>43045</v>
      </c>
      <c r="H37" s="75"/>
      <c r="I37" s="90">
        <v>11852604</v>
      </c>
      <c r="J37" s="14">
        <f>IF(D37=$D$21,0,F37-I37-SUMIF($D$4:D36,D37,$I$4:I36))</f>
        <v>5926302</v>
      </c>
    </row>
    <row r="38" spans="1:10" hidden="1" x14ac:dyDescent="0.25">
      <c r="A38" s="76" t="s">
        <v>186</v>
      </c>
      <c r="B38" s="76" t="s">
        <v>57</v>
      </c>
      <c r="C38" s="100" t="str">
        <f>D38&amp;E38</f>
        <v>ECO-1/2017</v>
      </c>
      <c r="D38" s="85" t="s">
        <v>348</v>
      </c>
      <c r="E38" s="86" t="s">
        <v>232</v>
      </c>
      <c r="F38" s="93">
        <f>IF(D38=$D$21,0,VLOOKUP(D38&amp;E38,Banco!D:E,2,0))</f>
        <v>587197160</v>
      </c>
      <c r="G38" s="77">
        <v>43066</v>
      </c>
      <c r="I38" s="19">
        <v>117439432</v>
      </c>
      <c r="J38" s="14">
        <f>IF(D38=$D$21,0,F38-I38-SUMIF($D$4:D37,D38,$I$4:I37))</f>
        <v>293598580.69999999</v>
      </c>
    </row>
    <row r="39" spans="1:10" hidden="1" x14ac:dyDescent="0.25">
      <c r="A39" s="76" t="s">
        <v>194</v>
      </c>
      <c r="B39" s="76" t="s">
        <v>8</v>
      </c>
      <c r="C39" s="117" t="s">
        <v>430</v>
      </c>
      <c r="D39" s="114" t="s">
        <v>431</v>
      </c>
      <c r="E39" s="117" t="s">
        <v>232</v>
      </c>
      <c r="F39" s="93">
        <f>IF(D39=$D$21,0,VLOOKUP(D39&amp;E39,Banco!D:E,2,0))</f>
        <v>105317810</v>
      </c>
      <c r="G39" s="77">
        <v>43075</v>
      </c>
      <c r="I39" s="19">
        <v>42127124</v>
      </c>
      <c r="J39" s="14">
        <f>IF(D39=$D$21,0,F39-I39-SUMIF($D$4:D38,D39,$I$4:I38))</f>
        <v>10531781</v>
      </c>
    </row>
    <row r="40" spans="1:10" hidden="1" x14ac:dyDescent="0.25">
      <c r="A40" s="76" t="s">
        <v>188</v>
      </c>
      <c r="B40" s="76" t="s">
        <v>46</v>
      </c>
      <c r="C40" s="100" t="s">
        <v>414</v>
      </c>
      <c r="D40" s="114" t="s">
        <v>415</v>
      </c>
      <c r="E40" s="102" t="s">
        <v>232</v>
      </c>
      <c r="F40" s="93">
        <f>IF(D40=$D$21,0,VLOOKUP(D40&amp;E40,Banco!D:E,2,0))</f>
        <v>149424740</v>
      </c>
      <c r="G40" s="77">
        <v>43077</v>
      </c>
      <c r="I40" s="19">
        <v>29662086</v>
      </c>
      <c r="J40" s="14">
        <f>IF(D40=$D$21,0,F40-I40-SUMIF($D$4:D39,D40,$I$4:I39))</f>
        <v>45050284</v>
      </c>
    </row>
    <row r="41" spans="1:10" hidden="1" x14ac:dyDescent="0.25">
      <c r="A41" s="76" t="s">
        <v>196</v>
      </c>
      <c r="B41" s="76" t="s">
        <v>49</v>
      </c>
      <c r="C41" s="100" t="str">
        <f t="shared" ref="C41:C57" si="0">D41&amp;E41</f>
        <v>ECO-4/2017</v>
      </c>
      <c r="D41" s="85" t="s">
        <v>357</v>
      </c>
      <c r="E41" s="86" t="s">
        <v>232</v>
      </c>
      <c r="F41" s="93">
        <f>IF(D41=$D$21,0,VLOOKUP(D41&amp;E41,Banco!D:E,2,0))</f>
        <v>106992500</v>
      </c>
      <c r="G41" s="77">
        <v>43083</v>
      </c>
      <c r="I41" s="19">
        <v>32097750</v>
      </c>
      <c r="J41" s="14">
        <f>IF(D41=$D$21,0,F41-I41-SUMIF($D$4:D40,D41,$I$4:I40))</f>
        <v>74894750</v>
      </c>
    </row>
    <row r="42" spans="1:10" hidden="1" x14ac:dyDescent="0.25">
      <c r="A42" s="76" t="s">
        <v>239</v>
      </c>
      <c r="B42" s="76" t="s">
        <v>5</v>
      </c>
      <c r="C42" s="100" t="str">
        <f t="shared" si="0"/>
        <v>EXCLUÍDO POR DUPLICIDADE OU SOLICITAÇÃO/17</v>
      </c>
      <c r="D42" s="85" t="s">
        <v>436</v>
      </c>
      <c r="E42" s="86" t="s">
        <v>236</v>
      </c>
      <c r="F42" s="93">
        <f>IF(D42=$D$21,0,VLOOKUP(D42&amp;E42,Banco!D:E,2,0))</f>
        <v>0</v>
      </c>
      <c r="G42" s="77">
        <v>43083</v>
      </c>
      <c r="I42" s="93">
        <v>73238764.799999997</v>
      </c>
      <c r="J42" s="14">
        <f>IF(D42=$D$21,0,F42-I42-SUMIF($D$4:D41,D42,$I$4:I41))</f>
        <v>0</v>
      </c>
    </row>
    <row r="43" spans="1:10" hidden="1" x14ac:dyDescent="0.25">
      <c r="A43" s="76" t="s">
        <v>239</v>
      </c>
      <c r="B43" s="76" t="s">
        <v>49</v>
      </c>
      <c r="C43" s="100" t="str">
        <f t="shared" si="0"/>
        <v>EXCLUÍDO POR DUPLICIDADE OU SOLICITAÇÃO/17</v>
      </c>
      <c r="D43" s="85" t="s">
        <v>436</v>
      </c>
      <c r="E43" s="86" t="s">
        <v>236</v>
      </c>
      <c r="F43" s="93">
        <f>IF(D43=$D$21,0,VLOOKUP(D43&amp;E43,Banco!D:E,2,0))</f>
        <v>0</v>
      </c>
      <c r="G43" s="77">
        <v>43083</v>
      </c>
      <c r="I43" s="93">
        <v>21634687.149999999</v>
      </c>
      <c r="J43" s="14">
        <f>IF(D43=$D$21,0,F43-I43-SUMIF($D$4:D42,D43,$I$4:I42))</f>
        <v>0</v>
      </c>
    </row>
    <row r="44" spans="1:10" hidden="1" x14ac:dyDescent="0.25">
      <c r="A44" s="76" t="s">
        <v>189</v>
      </c>
      <c r="B44" s="76" t="s">
        <v>26</v>
      </c>
      <c r="C44" s="100" t="str">
        <f t="shared" si="0"/>
        <v>ECOT-5/2017</v>
      </c>
      <c r="D44" s="85" t="s">
        <v>551</v>
      </c>
      <c r="E44" s="102" t="s">
        <v>232</v>
      </c>
      <c r="F44" s="93">
        <f>IF(D44=$D$21,0,VLOOKUP(D44&amp;E44,Banco!D:E,2,0))</f>
        <v>54077330</v>
      </c>
      <c r="G44" s="77">
        <v>43096</v>
      </c>
      <c r="I44" s="19">
        <v>10547801</v>
      </c>
      <c r="J44" s="14">
        <f>IF(D44=$D$21,0,F44-I44-SUMIF($D$4:D43,D44,$I$4:I43))</f>
        <v>16223199</v>
      </c>
    </row>
    <row r="45" spans="1:10" hidden="1" x14ac:dyDescent="0.25">
      <c r="A45" s="76" t="s">
        <v>239</v>
      </c>
      <c r="B45" s="76" t="s">
        <v>5</v>
      </c>
      <c r="C45" s="100" t="str">
        <f t="shared" si="0"/>
        <v>EXCLUÍDO POR DUPLICIDADE OU SOLICITAÇÃO/17</v>
      </c>
      <c r="D45" s="85" t="s">
        <v>436</v>
      </c>
      <c r="E45" s="86" t="s">
        <v>236</v>
      </c>
      <c r="F45" s="93">
        <f>IF(D45=$D$21,0,VLOOKUP(D45&amp;E45,Banco!D:E,2,0))</f>
        <v>0</v>
      </c>
      <c r="G45" s="77">
        <v>43097</v>
      </c>
      <c r="I45" s="93">
        <v>11321545.700000001</v>
      </c>
      <c r="J45" s="14">
        <f>IF(D45=$D$21,0,F45-I45-SUMIF($D$4:D44,D45,$I$4:I44))</f>
        <v>0</v>
      </c>
    </row>
    <row r="46" spans="1:10" hidden="1" x14ac:dyDescent="0.25">
      <c r="A46" s="76" t="s">
        <v>239</v>
      </c>
      <c r="B46" s="76" t="s">
        <v>49</v>
      </c>
      <c r="C46" s="100" t="str">
        <f t="shared" si="0"/>
        <v>EXCLUÍDO POR DUPLICIDADE OU SOLICITAÇÃO/17</v>
      </c>
      <c r="D46" s="85" t="s">
        <v>436</v>
      </c>
      <c r="E46" s="86" t="s">
        <v>236</v>
      </c>
      <c r="F46" s="93">
        <f>IF(D46=$D$21,0,VLOOKUP(D46&amp;E46,Banco!D:E,2,0))</f>
        <v>0</v>
      </c>
      <c r="G46" s="77">
        <v>43097</v>
      </c>
      <c r="I46" s="93">
        <v>3344377.8000000003</v>
      </c>
      <c r="J46" s="14">
        <f>IF(D46=$D$21,0,F46-I46-SUMIF($D$4:D45,D46,$I$4:I45))</f>
        <v>0</v>
      </c>
    </row>
    <row r="47" spans="1:10" hidden="1" x14ac:dyDescent="0.25">
      <c r="A47" s="76" t="s">
        <v>239</v>
      </c>
      <c r="B47" s="76" t="s">
        <v>62</v>
      </c>
      <c r="C47" s="100" t="str">
        <f t="shared" si="0"/>
        <v>EXCLUÍDO POR DUPLICIDADE OU SOLICITAÇÃO/17</v>
      </c>
      <c r="D47" s="85" t="s">
        <v>436</v>
      </c>
      <c r="E47" s="86" t="s">
        <v>236</v>
      </c>
      <c r="F47" s="93">
        <f>IF(D47=$D$21,0,VLOOKUP(D47&amp;E47,Banco!D:E,2,0))</f>
        <v>0</v>
      </c>
      <c r="G47" s="77">
        <v>43097</v>
      </c>
      <c r="I47" s="93">
        <v>10792161</v>
      </c>
      <c r="J47" s="14">
        <f>IF(D47=$D$21,0,F47-I47-SUMIF($D$4:D46,D47,$I$4:I46))</f>
        <v>0</v>
      </c>
    </row>
    <row r="48" spans="1:10" hidden="1" x14ac:dyDescent="0.25">
      <c r="A48" s="76" t="s">
        <v>198</v>
      </c>
      <c r="B48" s="76" t="s">
        <v>16</v>
      </c>
      <c r="C48" s="100" t="str">
        <f t="shared" si="0"/>
        <v>ECOT-14/2017</v>
      </c>
      <c r="D48" s="85" t="s">
        <v>354</v>
      </c>
      <c r="E48" s="102" t="s">
        <v>232</v>
      </c>
      <c r="F48" s="93">
        <f>IF(D48=$D$21,0,VLOOKUP(D48&amp;E48,Banco!D:E,2,0))</f>
        <v>182966790</v>
      </c>
      <c r="G48" s="77">
        <v>43115</v>
      </c>
      <c r="I48" s="19">
        <v>36593358</v>
      </c>
      <c r="J48" s="14">
        <f>IF(D48=$D$21,0,F48-I48-SUMIF($D$4:D47,D48,$I$4:I47))</f>
        <v>91483395</v>
      </c>
    </row>
    <row r="49" spans="1:10" hidden="1" x14ac:dyDescent="0.25">
      <c r="A49" s="76" t="s">
        <v>239</v>
      </c>
      <c r="B49" s="76" t="s">
        <v>5</v>
      </c>
      <c r="C49" s="100" t="str">
        <f t="shared" si="0"/>
        <v>EXCLUÍDO POR DUPLICIDADE OU SOLICITAÇÃO/17</v>
      </c>
      <c r="D49" s="85" t="s">
        <v>436</v>
      </c>
      <c r="E49" s="86" t="s">
        <v>236</v>
      </c>
      <c r="F49" s="93">
        <f>IF(D49=$D$21,0,VLOOKUP(D49&amp;E49,Banco!D:E,2,0))</f>
        <v>0</v>
      </c>
      <c r="G49" s="77">
        <v>43115</v>
      </c>
      <c r="I49" s="93">
        <v>23636297.5</v>
      </c>
      <c r="J49" s="14">
        <f>IF(D49=$D$21,0,F49-I49-SUMIF($D$4:D48,D49,$I$4:I48))</f>
        <v>0</v>
      </c>
    </row>
    <row r="50" spans="1:10" hidden="1" x14ac:dyDescent="0.25">
      <c r="A50" s="76" t="s">
        <v>239</v>
      </c>
      <c r="B50" s="76" t="s">
        <v>49</v>
      </c>
      <c r="C50" s="100" t="str">
        <f t="shared" si="0"/>
        <v>EXCLUÍDO POR DUPLICIDADE OU SOLICITAÇÃO/17</v>
      </c>
      <c r="D50" s="85" t="s">
        <v>436</v>
      </c>
      <c r="E50" s="86" t="s">
        <v>236</v>
      </c>
      <c r="F50" s="93">
        <f>IF(D50=$D$21,0,VLOOKUP(D50&amp;E50,Banco!D:E,2,0))</f>
        <v>0</v>
      </c>
      <c r="G50" s="77">
        <v>43115</v>
      </c>
      <c r="I50" s="93">
        <v>7118685.0500000007</v>
      </c>
      <c r="J50" s="14">
        <f>IF(D50=$D$21,0,F50-I50-SUMIF($D$4:D49,D50,$I$4:I49))</f>
        <v>0</v>
      </c>
    </row>
    <row r="51" spans="1:10" hidden="1" x14ac:dyDescent="0.25">
      <c r="A51" s="76" t="s">
        <v>239</v>
      </c>
      <c r="B51" s="76" t="s">
        <v>115</v>
      </c>
      <c r="C51" s="100" t="str">
        <f t="shared" si="0"/>
        <v>EXCLUÍDO POR DUPLICIDADE OU SOLICITAÇÃO/17</v>
      </c>
      <c r="D51" s="85" t="s">
        <v>436</v>
      </c>
      <c r="E51" s="86" t="s">
        <v>236</v>
      </c>
      <c r="F51" s="93">
        <f>IF(D51=$D$21,0,VLOOKUP(D51&amp;E51,Banco!D:E,2,0))</f>
        <v>0</v>
      </c>
      <c r="G51" s="77">
        <v>43115</v>
      </c>
      <c r="I51" s="93">
        <v>67986746.340000004</v>
      </c>
      <c r="J51" s="14">
        <f>IF(D51=$D$21,0,F51-I51-SUMIF($D$4:D50,D51,$I$4:I50))</f>
        <v>0</v>
      </c>
    </row>
    <row r="52" spans="1:10" hidden="1" x14ac:dyDescent="0.25">
      <c r="A52" s="99" t="s">
        <v>349</v>
      </c>
      <c r="B52" s="104" t="s">
        <v>344</v>
      </c>
      <c r="C52" s="100" t="str">
        <f t="shared" si="0"/>
        <v>ECFS-341/2013</v>
      </c>
      <c r="D52" s="85" t="s">
        <v>361</v>
      </c>
      <c r="E52" s="105" t="s">
        <v>351</v>
      </c>
      <c r="F52" s="93">
        <f>IF(D52=$D$21,0,VLOOKUP(D52&amp;E52,Banco!D:E,2,0))</f>
        <v>9120250</v>
      </c>
      <c r="G52" s="106">
        <v>43116</v>
      </c>
      <c r="H52" s="99"/>
      <c r="I52" s="19">
        <v>2800563.25</v>
      </c>
      <c r="J52" s="14">
        <f>IF(D52=$D$21,0,F52-I52-SUMIF($D$4:D51,D52,$I$4:I51))</f>
        <v>6319686.75</v>
      </c>
    </row>
    <row r="53" spans="1:10" hidden="1" x14ac:dyDescent="0.25">
      <c r="A53" s="76" t="s">
        <v>200</v>
      </c>
      <c r="B53" s="76" t="s">
        <v>5</v>
      </c>
      <c r="C53" s="100" t="str">
        <f t="shared" si="0"/>
        <v>ECOT-9/2017</v>
      </c>
      <c r="D53" s="114" t="s">
        <v>428</v>
      </c>
      <c r="E53" s="119" t="s">
        <v>232</v>
      </c>
      <c r="F53" s="93">
        <f>IF(D53=$D$21,0,VLOOKUP(D53&amp;E53,Banco!D:E,2,0))</f>
        <v>121877640</v>
      </c>
      <c r="G53" s="77">
        <v>43137</v>
      </c>
      <c r="I53" s="19">
        <v>24375528</v>
      </c>
      <c r="J53" s="14">
        <f>IF(D53=$D$21,0,F53-I53-SUMIF($D$4:D52,D53,$I$4:I52))</f>
        <v>12187764</v>
      </c>
    </row>
    <row r="54" spans="1:10" hidden="1" x14ac:dyDescent="0.25">
      <c r="A54" s="76" t="s">
        <v>201</v>
      </c>
      <c r="B54" s="76" t="s">
        <v>5</v>
      </c>
      <c r="C54" s="100" t="str">
        <f t="shared" si="0"/>
        <v>ECOT-15/2017</v>
      </c>
      <c r="D54" s="85" t="s">
        <v>346</v>
      </c>
      <c r="E54" s="86" t="s">
        <v>232</v>
      </c>
      <c r="F54" s="93">
        <f>IF(D54=$D$21,0,VLOOKUP(D54&amp;E54,Banco!D:E,2,0))</f>
        <v>55928090</v>
      </c>
      <c r="G54" s="77">
        <v>43137</v>
      </c>
      <c r="I54" s="19">
        <v>22371236</v>
      </c>
      <c r="J54" s="14">
        <f>IF(D54=$D$21,0,F54-I54-SUMIF($D$4:D53,D54,$I$4:I53))</f>
        <v>0</v>
      </c>
    </row>
    <row r="55" spans="1:10" hidden="1" x14ac:dyDescent="0.25">
      <c r="A55" s="76" t="s">
        <v>202</v>
      </c>
      <c r="B55" s="76" t="s">
        <v>5</v>
      </c>
      <c r="C55" s="100" t="str">
        <f t="shared" si="0"/>
        <v>ECO-7/2017</v>
      </c>
      <c r="D55" s="85" t="s">
        <v>358</v>
      </c>
      <c r="E55" s="86" t="s">
        <v>232</v>
      </c>
      <c r="F55" s="93">
        <f>IF(D55=$D$21,0,VLOOKUP(D55&amp;E55,Banco!D:E,2,0))</f>
        <v>360655360</v>
      </c>
      <c r="G55" s="77">
        <v>43152</v>
      </c>
      <c r="I55" s="19">
        <v>108196608</v>
      </c>
      <c r="J55" s="14">
        <f>IF(D55=$D$21,0,F55-I55-SUMIF($D$4:D54,D55,$I$4:I54))</f>
        <v>252458752</v>
      </c>
    </row>
    <row r="56" spans="1:10" hidden="1" x14ac:dyDescent="0.25">
      <c r="A56" s="76" t="s">
        <v>199</v>
      </c>
      <c r="B56" s="76" t="s">
        <v>26</v>
      </c>
      <c r="C56" s="100" t="str">
        <f t="shared" si="0"/>
        <v>ECOT-5/2017</v>
      </c>
      <c r="D56" s="85" t="s">
        <v>551</v>
      </c>
      <c r="E56" s="102" t="s">
        <v>232</v>
      </c>
      <c r="F56" s="93">
        <f>IF(D56=$D$21,0,VLOOKUP(D56&amp;E56,Banco!D:E,2,0))</f>
        <v>54077330</v>
      </c>
      <c r="G56" s="77">
        <v>43153</v>
      </c>
      <c r="I56" s="19">
        <v>10815466</v>
      </c>
      <c r="J56" s="14">
        <f>IF(D56=$D$21,0,F56-I56-SUMIF($D$4:D55,D56,$I$4:I55))</f>
        <v>5407733</v>
      </c>
    </row>
    <row r="57" spans="1:10" hidden="1" x14ac:dyDescent="0.25">
      <c r="A57" s="76" t="s">
        <v>239</v>
      </c>
      <c r="B57" s="76" t="s">
        <v>115</v>
      </c>
      <c r="C57" s="100" t="str">
        <f t="shared" si="0"/>
        <v>EXCLUÍDO POR DUPLICIDADE OU SOLICITAÇÃO/17</v>
      </c>
      <c r="D57" s="85" t="s">
        <v>436</v>
      </c>
      <c r="E57" s="86" t="s">
        <v>236</v>
      </c>
      <c r="F57" s="93">
        <f>IF(D57=$D$21,0,VLOOKUP(D57&amp;E57,Banco!D:E,2,0))</f>
        <v>0</v>
      </c>
      <c r="G57" s="77">
        <v>43153</v>
      </c>
      <c r="I57" s="93">
        <v>3784267.66</v>
      </c>
      <c r="J57" s="14">
        <f>IF(D57=$D$21,0,F57-I57-SUMIF($D$4:D56,D57,$I$4:I56))</f>
        <v>0</v>
      </c>
    </row>
    <row r="58" spans="1:10" hidden="1" x14ac:dyDescent="0.25">
      <c r="A58" s="76" t="s">
        <v>174</v>
      </c>
      <c r="B58" s="76" t="s">
        <v>62</v>
      </c>
      <c r="C58" s="117" t="s">
        <v>420</v>
      </c>
      <c r="D58" s="85" t="s">
        <v>421</v>
      </c>
      <c r="E58" s="102" t="s">
        <v>232</v>
      </c>
      <c r="F58" s="93">
        <f>IF(D58=$D$21,0,VLOOKUP(D58&amp;E58,Banco!D:E,2,0))</f>
        <v>35964410</v>
      </c>
      <c r="G58" s="77">
        <v>43172</v>
      </c>
      <c r="I58" s="19">
        <v>7192882</v>
      </c>
      <c r="J58" s="14">
        <f>IF(D58=$D$21,0,F58-I58-SUMIF($D$4:D57,D58,$I$4:I57))</f>
        <v>3596441</v>
      </c>
    </row>
    <row r="59" spans="1:10" hidden="1" x14ac:dyDescent="0.25">
      <c r="A59" s="76" t="s">
        <v>239</v>
      </c>
      <c r="B59" s="76" t="s">
        <v>115</v>
      </c>
      <c r="C59" s="100" t="str">
        <f t="shared" ref="C59:C72" si="1">D59&amp;E59</f>
        <v>EXCLUÍDO POR DUPLICIDADE OU SOLICITAÇÃO/17</v>
      </c>
      <c r="D59" s="85" t="s">
        <v>436</v>
      </c>
      <c r="E59" s="86" t="s">
        <v>236</v>
      </c>
      <c r="F59" s="93">
        <f>IF(D59=$D$21,0,VLOOKUP(D59&amp;E59,Banco!D:E,2,0))</f>
        <v>0</v>
      </c>
      <c r="G59" s="77">
        <v>43182</v>
      </c>
      <c r="I59" s="93">
        <v>-3501025</v>
      </c>
      <c r="J59" s="14">
        <f>IF(D59=$D$21,0,F59-I59-SUMIF($D$4:D58,D59,$I$4:I58))</f>
        <v>0</v>
      </c>
    </row>
    <row r="60" spans="1:10" hidden="1" x14ac:dyDescent="0.25">
      <c r="A60" s="76" t="s">
        <v>203</v>
      </c>
      <c r="B60" s="76" t="s">
        <v>16</v>
      </c>
      <c r="C60" s="100" t="str">
        <f t="shared" si="1"/>
        <v>ECOT-14/2017</v>
      </c>
      <c r="D60" s="85" t="s">
        <v>354</v>
      </c>
      <c r="E60" s="102" t="s">
        <v>232</v>
      </c>
      <c r="F60" s="93">
        <f>IF(D60=$D$21,0,VLOOKUP(D60&amp;E60,Banco!D:E,2,0))</f>
        <v>182966790</v>
      </c>
      <c r="G60" s="77">
        <v>43199</v>
      </c>
      <c r="I60" s="19">
        <v>36593358</v>
      </c>
      <c r="J60" s="14">
        <f>IF(D60=$D$21,0,F60-I60-SUMIF($D$4:D59,D60,$I$4:I59))</f>
        <v>54890037</v>
      </c>
    </row>
    <row r="61" spans="1:10" hidden="1" x14ac:dyDescent="0.25">
      <c r="A61" s="76" t="s">
        <v>239</v>
      </c>
      <c r="B61" s="76" t="s">
        <v>119</v>
      </c>
      <c r="C61" s="100" t="str">
        <f t="shared" si="1"/>
        <v>EXCLUÍDO POR DUPLICIDADE OU SOLICITAÇÃO/17</v>
      </c>
      <c r="D61" s="85" t="s">
        <v>436</v>
      </c>
      <c r="E61" s="86" t="s">
        <v>236</v>
      </c>
      <c r="F61" s="93">
        <f>IF(D61=$D$21,0,VLOOKUP(D61&amp;E61,Banco!D:E,2,0))</f>
        <v>0</v>
      </c>
      <c r="G61" s="77">
        <v>43203</v>
      </c>
      <c r="I61" s="93">
        <v>3156999</v>
      </c>
      <c r="J61" s="14">
        <f>IF(D61=$D$21,0,F61-I61-SUMIF($D$4:D60,D61,$I$4:I60))</f>
        <v>0</v>
      </c>
    </row>
    <row r="62" spans="1:10" hidden="1" x14ac:dyDescent="0.25">
      <c r="A62" s="76" t="s">
        <v>204</v>
      </c>
      <c r="B62" s="76" t="s">
        <v>16</v>
      </c>
      <c r="C62" s="100" t="str">
        <f t="shared" si="1"/>
        <v>ECOT-14/2017</v>
      </c>
      <c r="D62" s="85" t="s">
        <v>354</v>
      </c>
      <c r="E62" s="102" t="s">
        <v>232</v>
      </c>
      <c r="F62" s="93">
        <f>IF(D62=$D$21,0,VLOOKUP(D62&amp;E62,Banco!D:E,2,0))</f>
        <v>182966790</v>
      </c>
      <c r="G62" s="77">
        <v>43224</v>
      </c>
      <c r="I62" s="19">
        <v>36593358</v>
      </c>
      <c r="J62" s="14">
        <f>IF(D62=$D$21,0,F62-I62-SUMIF($D$4:D61,D62,$I$4:I61))</f>
        <v>18296679</v>
      </c>
    </row>
    <row r="63" spans="1:10" hidden="1" x14ac:dyDescent="0.25">
      <c r="A63" s="76" t="s">
        <v>205</v>
      </c>
      <c r="B63" s="76" t="s">
        <v>20</v>
      </c>
      <c r="C63" s="100" t="str">
        <f t="shared" si="1"/>
        <v>ECO-9/2017</v>
      </c>
      <c r="D63" s="85" t="s">
        <v>362</v>
      </c>
      <c r="E63" s="86" t="s">
        <v>232</v>
      </c>
      <c r="F63" s="93">
        <f>IF(D63=$D$21,0,VLOOKUP(D63&amp;E63,Banco!D:E,2,0))</f>
        <v>10523310</v>
      </c>
      <c r="G63" s="77">
        <v>43231</v>
      </c>
      <c r="I63" s="19">
        <v>3156999</v>
      </c>
      <c r="J63" s="14">
        <f>IF(D63=$D$21,0,F63-I63-SUMIF($D$4:D62,D63,$I$4:I62))</f>
        <v>7366311</v>
      </c>
    </row>
    <row r="64" spans="1:10" hidden="1" x14ac:dyDescent="0.25">
      <c r="A64" s="99" t="s">
        <v>349</v>
      </c>
      <c r="B64" s="104" t="s">
        <v>68</v>
      </c>
      <c r="C64" s="100" t="str">
        <f t="shared" si="1"/>
        <v>ECFS-307/2010</v>
      </c>
      <c r="D64" s="85" t="s">
        <v>363</v>
      </c>
      <c r="E64" s="105" t="s">
        <v>364</v>
      </c>
      <c r="F64" s="93">
        <f>IF(D64=$D$21,0,VLOOKUP(D64&amp;E64,Banco!D:E,2,0))</f>
        <v>18183210</v>
      </c>
      <c r="G64" s="106">
        <v>43237</v>
      </c>
      <c r="H64" s="99"/>
      <c r="I64" s="19">
        <v>61645.91</v>
      </c>
      <c r="J64" s="14">
        <f>IF(D64=$D$21,0,F64-I64-SUMIF($D$4:D63,D64,$I$4:I63))</f>
        <v>18121564.09</v>
      </c>
    </row>
    <row r="65" spans="1:10" hidden="1" x14ac:dyDescent="0.25">
      <c r="A65" s="76" t="s">
        <v>206</v>
      </c>
      <c r="B65" s="76" t="s">
        <v>5</v>
      </c>
      <c r="C65" s="100" t="str">
        <f t="shared" si="1"/>
        <v>ECOT-15/2017</v>
      </c>
      <c r="D65" s="85" t="s">
        <v>346</v>
      </c>
      <c r="E65" s="86" t="s">
        <v>232</v>
      </c>
      <c r="F65" s="93">
        <f>IF(D65=$D$21,0,VLOOKUP(D65&amp;E65,Banco!D:E,2,0))</f>
        <v>55928090</v>
      </c>
      <c r="G65" s="77">
        <v>43241</v>
      </c>
      <c r="I65" s="19">
        <v>11185168</v>
      </c>
      <c r="J65" s="14">
        <f>IF(D65=$D$21,0,F65-I65-SUMIF($D$4:D64,D65,$I$4:I64))</f>
        <v>-11185168</v>
      </c>
    </row>
    <row r="66" spans="1:10" hidden="1" x14ac:dyDescent="0.25">
      <c r="A66" s="76" t="s">
        <v>220</v>
      </c>
      <c r="B66" s="76" t="s">
        <v>5</v>
      </c>
      <c r="C66" s="100" t="str">
        <f t="shared" si="1"/>
        <v>ECO-12/2018</v>
      </c>
      <c r="D66" s="85" t="s">
        <v>365</v>
      </c>
      <c r="E66" s="86" t="s">
        <v>234</v>
      </c>
      <c r="F66" s="93">
        <f>IF(D66=$D$21,0,VLOOKUP(D66&amp;E66,Banco!D:E,2,0))</f>
        <v>31862860</v>
      </c>
      <c r="G66" s="77">
        <v>43250</v>
      </c>
      <c r="I66" s="19">
        <v>9243774</v>
      </c>
      <c r="J66" s="14">
        <f>IF(D66=$D$21,0,F66-I66-SUMIF($D$4:D65,D66,$I$4:I65))</f>
        <v>22619086</v>
      </c>
    </row>
    <row r="67" spans="1:10" hidden="1" x14ac:dyDescent="0.25">
      <c r="A67" s="76" t="s">
        <v>239</v>
      </c>
      <c r="B67" s="76" t="s">
        <v>5</v>
      </c>
      <c r="C67" s="100" t="str">
        <f t="shared" si="1"/>
        <v>EXCLUÍDO POR DUPLICIDADE OU SOLICITAÇÃO/18</v>
      </c>
      <c r="D67" s="85" t="s">
        <v>436</v>
      </c>
      <c r="E67" s="86" t="s">
        <v>237</v>
      </c>
      <c r="F67" s="93">
        <f>IF(D67=$D$21,0,VLOOKUP(D67&amp;E67,Banco!D:E,2,0))</f>
        <v>0</v>
      </c>
      <c r="G67" s="77">
        <v>43250</v>
      </c>
      <c r="I67" s="93">
        <v>9243774</v>
      </c>
      <c r="J67" s="14">
        <f>IF(D67=$D$21,0,F67-I67-SUMIF($D$4:D66,D67,$I$4:I66))</f>
        <v>0</v>
      </c>
    </row>
    <row r="68" spans="1:10" hidden="1" x14ac:dyDescent="0.25">
      <c r="A68" s="99" t="s">
        <v>349</v>
      </c>
      <c r="B68" s="104" t="s">
        <v>1</v>
      </c>
      <c r="C68" s="100" t="str">
        <f t="shared" si="1"/>
        <v>ECFS-302/2010</v>
      </c>
      <c r="D68" s="85" t="s">
        <v>366</v>
      </c>
      <c r="E68" s="105" t="s">
        <v>364</v>
      </c>
      <c r="F68" s="93">
        <f>IF(D68=$D$21,0,VLOOKUP(D68&amp;E68,Banco!D:E,2,0))</f>
        <v>16681170</v>
      </c>
      <c r="G68" s="106">
        <v>43259</v>
      </c>
      <c r="H68" s="99"/>
      <c r="I68" s="19">
        <v>36391.279999999999</v>
      </c>
      <c r="J68" s="14">
        <f>IF(D68=$D$21,0,F68-I68-SUMIF($D$4:D67,D68,$I$4:I67))</f>
        <v>16644778.720000001</v>
      </c>
    </row>
    <row r="69" spans="1:10" hidden="1" x14ac:dyDescent="0.25">
      <c r="A69" s="76" t="s">
        <v>221</v>
      </c>
      <c r="B69" s="76" t="s">
        <v>2</v>
      </c>
      <c r="C69" s="100" t="str">
        <f t="shared" si="1"/>
        <v>ECO-10/2018</v>
      </c>
      <c r="D69" s="85" t="s">
        <v>367</v>
      </c>
      <c r="E69" s="86" t="s">
        <v>234</v>
      </c>
      <c r="F69" s="93">
        <f>IF(D69=$D$21,0,VLOOKUP(D69&amp;E69,Banco!D:E,2,0))</f>
        <v>164392290</v>
      </c>
      <c r="G69" s="77">
        <v>43265</v>
      </c>
      <c r="I69" s="19">
        <v>49317687</v>
      </c>
      <c r="J69" s="14">
        <f>IF(D69=$D$21,0,F69-I69-SUMIF($D$4:D68,D69,$I$4:I68))</f>
        <v>115074603</v>
      </c>
    </row>
    <row r="70" spans="1:10" hidden="1" x14ac:dyDescent="0.25">
      <c r="A70" s="76" t="s">
        <v>239</v>
      </c>
      <c r="B70" s="76" t="s">
        <v>2</v>
      </c>
      <c r="C70" s="100" t="str">
        <f t="shared" si="1"/>
        <v>EXCLUÍDO POR DUPLICIDADE OU SOLICITAÇÃO/18</v>
      </c>
      <c r="D70" s="85" t="s">
        <v>436</v>
      </c>
      <c r="E70" s="86" t="s">
        <v>237</v>
      </c>
      <c r="F70" s="93">
        <f>IF(D70=$D$21,0,VLOOKUP(D70&amp;E70,Banco!D:E,2,0))</f>
        <v>0</v>
      </c>
      <c r="G70" s="77">
        <v>43265</v>
      </c>
      <c r="I70" s="93">
        <v>49317687</v>
      </c>
      <c r="J70" s="14">
        <f>IF(D70=$D$21,0,F70-I70-SUMIF($D$4:D69,D70,$I$4:I69))</f>
        <v>0</v>
      </c>
    </row>
    <row r="71" spans="1:10" hidden="1" x14ac:dyDescent="0.25">
      <c r="A71" s="76" t="s">
        <v>217</v>
      </c>
      <c r="B71" s="76" t="s">
        <v>23</v>
      </c>
      <c r="C71" s="100" t="str">
        <f t="shared" si="1"/>
        <v>ECO-11/2018</v>
      </c>
      <c r="D71" s="85" t="s">
        <v>368</v>
      </c>
      <c r="E71" s="86" t="s">
        <v>234</v>
      </c>
      <c r="F71" s="93">
        <f>IF(D71=$D$21,0,VLOOKUP(D71&amp;E71,Banco!D:E,2,0))</f>
        <v>74373550</v>
      </c>
      <c r="G71" s="77">
        <v>43280</v>
      </c>
      <c r="I71" s="19">
        <v>22312065</v>
      </c>
      <c r="J71" s="14">
        <f>IF(D71=$D$21,0,F71-I71-SUMIF($D$4:D70,D71,$I$4:I70))</f>
        <v>52061485</v>
      </c>
    </row>
    <row r="72" spans="1:10" hidden="1" x14ac:dyDescent="0.25">
      <c r="A72" s="76" t="s">
        <v>239</v>
      </c>
      <c r="B72" s="76" t="s">
        <v>23</v>
      </c>
      <c r="C72" s="100" t="str">
        <f t="shared" si="1"/>
        <v>ECO-11/18</v>
      </c>
      <c r="D72" s="85" t="s">
        <v>368</v>
      </c>
      <c r="E72" s="86" t="s">
        <v>237</v>
      </c>
      <c r="F72" s="93">
        <f>IF(D72=$D$21,0,VLOOKUP(D72&amp;E72,Banco!D:E,2,0))</f>
        <v>74373550</v>
      </c>
      <c r="G72" s="77">
        <v>43280</v>
      </c>
      <c r="I72" s="93">
        <v>826372.8</v>
      </c>
      <c r="J72" s="14">
        <f>IF(D72=$D$21,0,F72-I72-SUMIF($D$4:D71,D72,$I$4:I71))</f>
        <v>51235112.200000003</v>
      </c>
    </row>
    <row r="73" spans="1:10" hidden="1" x14ac:dyDescent="0.25">
      <c r="A73" s="76" t="s">
        <v>207</v>
      </c>
      <c r="B73" s="76" t="s">
        <v>46</v>
      </c>
      <c r="C73" s="100" t="s">
        <v>414</v>
      </c>
      <c r="D73" s="114" t="s">
        <v>415</v>
      </c>
      <c r="E73" s="102" t="s">
        <v>232</v>
      </c>
      <c r="F73" s="93">
        <f>IF(D73=$D$21,0,VLOOKUP(D73&amp;E73,Banco!D:E,2,0))</f>
        <v>149424740</v>
      </c>
      <c r="G73" s="77">
        <v>43281</v>
      </c>
      <c r="I73" s="19">
        <v>29662086</v>
      </c>
      <c r="J73" s="14">
        <f>IF(D73=$D$21,0,F73-I73-SUMIF($D$4:D72,D73,$I$4:I72))</f>
        <v>15388198</v>
      </c>
    </row>
    <row r="74" spans="1:10" hidden="1" x14ac:dyDescent="0.25">
      <c r="A74" s="76" t="s">
        <v>239</v>
      </c>
      <c r="B74" s="76" t="s">
        <v>23</v>
      </c>
      <c r="C74" s="100" t="str">
        <f>D74&amp;E74</f>
        <v>EXCLUÍDO POR DUPLICIDADE OU SOLICITAÇÃO/18</v>
      </c>
      <c r="D74" s="85" t="s">
        <v>436</v>
      </c>
      <c r="E74" s="86" t="s">
        <v>237</v>
      </c>
      <c r="F74" s="93">
        <f>IF(D74=$D$21,0,VLOOKUP(D74&amp;E74,Banco!D:E,2,0))</f>
        <v>0</v>
      </c>
      <c r="G74" s="77">
        <v>43311</v>
      </c>
      <c r="I74" s="93">
        <v>13418596.039999999</v>
      </c>
      <c r="J74" s="14">
        <f>IF(D74=$D$21,0,F74-I74-SUMIF($D$4:D73,D74,$I$4:I73))</f>
        <v>0</v>
      </c>
    </row>
    <row r="75" spans="1:10" hidden="1" x14ac:dyDescent="0.25">
      <c r="A75" s="76" t="s">
        <v>239</v>
      </c>
      <c r="B75" s="76" t="s">
        <v>0</v>
      </c>
      <c r="C75" s="100" t="str">
        <f>D75&amp;E75</f>
        <v>ECO-6/17</v>
      </c>
      <c r="D75" s="85" t="s">
        <v>370</v>
      </c>
      <c r="E75" s="86" t="s">
        <v>236</v>
      </c>
      <c r="F75" s="93">
        <f>IF(D75=$D$21,0,VLOOKUP(D75&amp;E75,Banco!D:E,2,0))</f>
        <v>70051610</v>
      </c>
      <c r="G75" s="77">
        <v>43311</v>
      </c>
      <c r="I75" s="93">
        <v>21015483</v>
      </c>
      <c r="J75" s="14">
        <f>IF(D75=$D$21,0,F75-I75-SUMIF($D$4:D74,D75,$I$4:I74))</f>
        <v>49036127</v>
      </c>
    </row>
    <row r="76" spans="1:10" hidden="1" x14ac:dyDescent="0.25">
      <c r="A76" s="76" t="s">
        <v>239</v>
      </c>
      <c r="B76" s="76" t="s">
        <v>0</v>
      </c>
      <c r="C76" s="100" t="str">
        <f>D76&amp;E76</f>
        <v>ECO-8/17</v>
      </c>
      <c r="D76" s="85" t="s">
        <v>371</v>
      </c>
      <c r="E76" s="86" t="s">
        <v>236</v>
      </c>
      <c r="F76" s="93">
        <f>IF(D76=$D$21,0,VLOOKUP(D76&amp;E76,Banco!D:E,2,0))</f>
        <v>295302080</v>
      </c>
      <c r="G76" s="77">
        <v>43311</v>
      </c>
      <c r="I76" s="93">
        <v>88590624</v>
      </c>
      <c r="J76" s="14">
        <f>IF(D76=$D$21,0,F76-I76-SUMIF($D$4:D75,D76,$I$4:I75))</f>
        <v>206711456</v>
      </c>
    </row>
    <row r="77" spans="1:10" hidden="1" x14ac:dyDescent="0.25">
      <c r="A77" s="76" t="s">
        <v>239</v>
      </c>
      <c r="B77" s="76" t="s">
        <v>8</v>
      </c>
      <c r="C77" s="100" t="str">
        <f>D77&amp;E77</f>
        <v>EXCLUÍDO POR DUPLICIDADE OU SOLICITAÇÃO/18</v>
      </c>
      <c r="D77" s="85" t="s">
        <v>436</v>
      </c>
      <c r="E77" s="86" t="s">
        <v>237</v>
      </c>
      <c r="F77" s="93">
        <f>IF(D77=$D$21,0,VLOOKUP(D77&amp;E77,Banco!D:E,2,0))</f>
        <v>0</v>
      </c>
      <c r="G77" s="77">
        <v>43327</v>
      </c>
      <c r="I77" s="93">
        <v>32697531</v>
      </c>
      <c r="J77" s="14">
        <f>IF(D77=$D$21,0,F77-I77-SUMIF($D$4:D76,D77,$I$4:I76))</f>
        <v>0</v>
      </c>
    </row>
    <row r="78" spans="1:10" hidden="1" x14ac:dyDescent="0.25">
      <c r="A78" s="76" t="s">
        <v>209</v>
      </c>
      <c r="B78" s="76" t="s">
        <v>8</v>
      </c>
      <c r="C78" s="100" t="str">
        <f>D78&amp;E78</f>
        <v>ECO-13/2018</v>
      </c>
      <c r="D78" s="85" t="s">
        <v>372</v>
      </c>
      <c r="E78" s="86" t="s">
        <v>234</v>
      </c>
      <c r="F78" s="93">
        <f>IF(D78=$D$21,0,VLOOKUP(D78&amp;E78,Banco!D:E,2,0))</f>
        <v>108991120</v>
      </c>
      <c r="G78" s="77">
        <v>43353</v>
      </c>
      <c r="I78" s="19">
        <v>32697531</v>
      </c>
      <c r="J78" s="14">
        <f>IF(D78=$D$21,0,F78-I78-SUMIF($D$4:D77,D78,$I$4:I77))</f>
        <v>76293589</v>
      </c>
    </row>
    <row r="79" spans="1:10" hidden="1" x14ac:dyDescent="0.25">
      <c r="A79" s="76" t="s">
        <v>208</v>
      </c>
      <c r="B79" s="76" t="s">
        <v>62</v>
      </c>
      <c r="C79" s="118" t="s">
        <v>437</v>
      </c>
      <c r="D79" s="114" t="s">
        <v>359</v>
      </c>
      <c r="E79" s="119" t="s">
        <v>232</v>
      </c>
      <c r="F79" s="93">
        <f>IF(D79=$D$21,0,VLOOKUP(D79&amp;E79,Banco!D:E,2,0))</f>
        <v>35973870</v>
      </c>
      <c r="G79" s="77">
        <v>43360</v>
      </c>
      <c r="I79" s="19">
        <v>7194774</v>
      </c>
      <c r="J79" s="14">
        <f>IF(D79=$D$21,0,F79-I79-SUMIF($D$4:D78,D79,$I$4:I78))</f>
        <v>17986935</v>
      </c>
    </row>
    <row r="80" spans="1:10" hidden="1" x14ac:dyDescent="0.25">
      <c r="A80" s="76" t="s">
        <v>211</v>
      </c>
      <c r="B80" s="76" t="s">
        <v>5</v>
      </c>
      <c r="C80" s="120" t="str">
        <f t="shared" ref="C80:C88" si="2">D80&amp;E80</f>
        <v>ECO-7/2017</v>
      </c>
      <c r="D80" s="85" t="s">
        <v>358</v>
      </c>
      <c r="E80" s="85" t="s">
        <v>232</v>
      </c>
      <c r="F80" s="93">
        <f>IF(D80=$D$21,0,VLOOKUP(D80&amp;E80,Banco!D:E,2,0))</f>
        <v>360655360</v>
      </c>
      <c r="G80" s="77">
        <v>43383</v>
      </c>
      <c r="I80" s="19">
        <v>72131072</v>
      </c>
      <c r="J80" s="14">
        <f>IF(D80=$D$21,0,F80-I80-SUMIF($D$4:D79,D80,$I$4:I79))</f>
        <v>180327680</v>
      </c>
    </row>
    <row r="81" spans="1:10" hidden="1" x14ac:dyDescent="0.25">
      <c r="A81" s="76" t="s">
        <v>210</v>
      </c>
      <c r="B81" s="76" t="s">
        <v>8</v>
      </c>
      <c r="C81" s="100" t="str">
        <f t="shared" si="2"/>
        <v>ECO-13/2018</v>
      </c>
      <c r="D81" s="85" t="s">
        <v>372</v>
      </c>
      <c r="E81" s="86" t="s">
        <v>234</v>
      </c>
      <c r="F81" s="93">
        <f>IF(D81=$D$21,0,VLOOKUP(D81&amp;E81,Banco!D:E,2,0))</f>
        <v>108991120</v>
      </c>
      <c r="G81" s="77">
        <v>43383</v>
      </c>
      <c r="I81" s="19">
        <v>21798354</v>
      </c>
      <c r="J81" s="14">
        <f>IF(D81=$D$21,0,F81-I81-SUMIF($D$4:D80,D81,$I$4:I80))</f>
        <v>54495235</v>
      </c>
    </row>
    <row r="82" spans="1:10" hidden="1" x14ac:dyDescent="0.25">
      <c r="A82" s="76" t="s">
        <v>239</v>
      </c>
      <c r="B82" s="76" t="s">
        <v>23</v>
      </c>
      <c r="C82" s="100" t="str">
        <f t="shared" si="2"/>
        <v>EXCLUÍDO POR DUPLICIDADE OU SOLICITAÇÃO/18</v>
      </c>
      <c r="D82" s="85" t="s">
        <v>436</v>
      </c>
      <c r="E82" s="86" t="s">
        <v>237</v>
      </c>
      <c r="F82" s="93">
        <f>IF(D82=$D$21,0,VLOOKUP(D82&amp;E82,Banco!D:E,2,0))</f>
        <v>0</v>
      </c>
      <c r="G82" s="77">
        <v>43404</v>
      </c>
      <c r="I82" s="93">
        <v>8067096.1600000001</v>
      </c>
      <c r="J82" s="14">
        <f>IF(D82=$D$21,0,F82-I82-SUMIF($D$4:D81,D82,$I$4:I81))</f>
        <v>0</v>
      </c>
    </row>
    <row r="83" spans="1:10" ht="18.75" hidden="1" customHeight="1" x14ac:dyDescent="0.25">
      <c r="A83" s="141" t="s">
        <v>553</v>
      </c>
      <c r="B83" s="79" t="s">
        <v>16</v>
      </c>
      <c r="C83" s="100" t="str">
        <f t="shared" si="2"/>
        <v>EXCLUÍDO POR DUPLICIDADE OU SOLICITAÇÃO/2017</v>
      </c>
      <c r="D83" s="85" t="s">
        <v>436</v>
      </c>
      <c r="E83" s="88" t="s">
        <v>232</v>
      </c>
      <c r="F83" s="93">
        <f>IF(D83=$D$21,0,VLOOKUP(D83&amp;E83,Banco!D:E,2,0))</f>
        <v>0</v>
      </c>
      <c r="G83" s="80">
        <v>43411</v>
      </c>
      <c r="H83" s="79"/>
      <c r="I83" s="91">
        <v>88590624</v>
      </c>
      <c r="J83" s="14">
        <f>IF(D83=$D$21,0,F83-I83-SUMIF($D$4:D82,D83,$I$4:I82))</f>
        <v>0</v>
      </c>
    </row>
    <row r="84" spans="1:10" hidden="1" x14ac:dyDescent="0.25">
      <c r="A84" s="76" t="s">
        <v>213</v>
      </c>
      <c r="B84" s="76" t="s">
        <v>71</v>
      </c>
      <c r="C84" s="100" t="str">
        <f t="shared" si="2"/>
        <v>ECO-5/2017</v>
      </c>
      <c r="D84" s="85" t="s">
        <v>360</v>
      </c>
      <c r="E84" s="86" t="s">
        <v>232</v>
      </c>
      <c r="F84" s="93">
        <f>IF(D84=$D$21,0,VLOOKUP(D84&amp;E84,Banco!D:E,2,0))</f>
        <v>227566630</v>
      </c>
      <c r="G84" s="77">
        <v>43416</v>
      </c>
      <c r="I84" s="19">
        <v>68269989</v>
      </c>
      <c r="J84" s="14">
        <f>IF(D84=$D$21,0,F84-I84-SUMIF($D$4:D83,D84,$I$4:I83))</f>
        <v>159296641</v>
      </c>
    </row>
    <row r="85" spans="1:10" hidden="1" x14ac:dyDescent="0.25">
      <c r="A85" s="76" t="s">
        <v>212</v>
      </c>
      <c r="B85" s="76" t="s">
        <v>16</v>
      </c>
      <c r="C85" s="100" t="str">
        <f t="shared" si="2"/>
        <v>ECO-8/2017</v>
      </c>
      <c r="D85" s="85" t="s">
        <v>371</v>
      </c>
      <c r="E85" s="86" t="s">
        <v>232</v>
      </c>
      <c r="F85" s="93">
        <f>IF(D85=$D$21,0,VLOOKUP(D85&amp;E85,Banco!D:E,2,0))</f>
        <v>295302080</v>
      </c>
      <c r="G85" s="77">
        <v>43418</v>
      </c>
      <c r="I85" s="19">
        <v>59060416</v>
      </c>
      <c r="J85" s="14">
        <f>IF(D85=$D$21,0,F85-I85-SUMIF($D$4:D84,D85,$I$4:I84))</f>
        <v>147651040</v>
      </c>
    </row>
    <row r="86" spans="1:10" hidden="1" x14ac:dyDescent="0.25">
      <c r="A86" s="76" t="s">
        <v>214</v>
      </c>
      <c r="B86" s="76" t="s">
        <v>71</v>
      </c>
      <c r="C86" s="100" t="str">
        <f t="shared" si="2"/>
        <v>ECO-5/2017</v>
      </c>
      <c r="D86" s="85" t="s">
        <v>360</v>
      </c>
      <c r="E86" s="86" t="s">
        <v>232</v>
      </c>
      <c r="F86" s="93">
        <f>IF(D86=$D$21,0,VLOOKUP(D86&amp;E86,Banco!D:E,2,0))</f>
        <v>227566630</v>
      </c>
      <c r="G86" s="77">
        <v>43426</v>
      </c>
      <c r="I86" s="19">
        <v>45513326</v>
      </c>
      <c r="J86" s="14">
        <f>IF(D86=$D$21,0,F86-I86-SUMIF($D$4:D85,D86,$I$4:I85))</f>
        <v>113783315</v>
      </c>
    </row>
    <row r="87" spans="1:10" hidden="1" x14ac:dyDescent="0.25">
      <c r="A87" s="76" t="s">
        <v>215</v>
      </c>
      <c r="B87" s="76" t="s">
        <v>8</v>
      </c>
      <c r="C87" s="100" t="str">
        <f t="shared" si="2"/>
        <v>ECO-13/2018</v>
      </c>
      <c r="D87" s="85" t="s">
        <v>372</v>
      </c>
      <c r="E87" s="86" t="s">
        <v>234</v>
      </c>
      <c r="F87" s="93">
        <f>IF(D87=$D$21,0,VLOOKUP(D87&amp;E87,Banco!D:E,2,0))</f>
        <v>108991120</v>
      </c>
      <c r="G87" s="77">
        <v>43433</v>
      </c>
      <c r="I87" s="19">
        <v>21798354</v>
      </c>
      <c r="J87" s="14">
        <f>IF(D87=$D$21,0,F87-I87-SUMIF($D$4:D86,D87,$I$4:I86))</f>
        <v>32696881</v>
      </c>
    </row>
    <row r="88" spans="1:10" hidden="1" x14ac:dyDescent="0.25">
      <c r="A88" s="76" t="s">
        <v>216</v>
      </c>
      <c r="B88" s="76" t="s">
        <v>8</v>
      </c>
      <c r="C88" s="100" t="str">
        <f t="shared" si="2"/>
        <v>ECO-13/2018</v>
      </c>
      <c r="D88" s="85" t="s">
        <v>372</v>
      </c>
      <c r="E88" s="86" t="s">
        <v>234</v>
      </c>
      <c r="F88" s="93">
        <f>IF(D88=$D$21,0,VLOOKUP(D88&amp;E88,Banco!D:E,2,0))</f>
        <v>108991120</v>
      </c>
      <c r="G88" s="77">
        <v>43444</v>
      </c>
      <c r="I88" s="19">
        <v>21798354</v>
      </c>
      <c r="J88" s="14">
        <f>IF(D88=$D$21,0,F88-I88-SUMIF($D$4:D87,D88,$I$4:I87))</f>
        <v>10898527</v>
      </c>
    </row>
    <row r="89" spans="1:10" hidden="1" x14ac:dyDescent="0.25">
      <c r="A89" s="76" t="s">
        <v>218</v>
      </c>
      <c r="B89" s="76" t="s">
        <v>31</v>
      </c>
      <c r="C89" s="114" t="s">
        <v>438</v>
      </c>
      <c r="D89" s="114" t="s">
        <v>434</v>
      </c>
      <c r="E89" s="114" t="s">
        <v>435</v>
      </c>
      <c r="F89" s="93">
        <f>IF(D89=$D$21,0,VLOOKUP(D89&amp;E89,Banco!D:E,2,0))</f>
        <v>17429750</v>
      </c>
      <c r="G89" s="77">
        <v>43480</v>
      </c>
      <c r="I89" s="19">
        <v>3485950</v>
      </c>
      <c r="J89" s="14">
        <f>IF(D89=$D$21,0,F89-I89-SUMIF($D$4:D88,D89,$I$4:I88))</f>
        <v>8714875</v>
      </c>
    </row>
    <row r="90" spans="1:10" hidden="1" x14ac:dyDescent="0.25">
      <c r="A90" s="76" t="s">
        <v>219</v>
      </c>
      <c r="B90" s="76" t="s">
        <v>57</v>
      </c>
      <c r="C90" s="100" t="str">
        <f>D90&amp;E90</f>
        <v>ECO-1/2017</v>
      </c>
      <c r="D90" s="85" t="s">
        <v>348</v>
      </c>
      <c r="E90" s="86" t="s">
        <v>232</v>
      </c>
      <c r="F90" s="93">
        <f>IF(D90=$D$21,0,VLOOKUP(D90&amp;E90,Banco!D:E,2,0))</f>
        <v>587197160</v>
      </c>
      <c r="G90" s="77">
        <v>43510</v>
      </c>
      <c r="I90" s="19">
        <v>117439432</v>
      </c>
      <c r="J90" s="14">
        <f>IF(D90=$D$21,0,F90-I90-SUMIF($D$4:D89,D90,$I$4:I89))</f>
        <v>176159148.69999999</v>
      </c>
    </row>
    <row r="91" spans="1:10" hidden="1" x14ac:dyDescent="0.25">
      <c r="A91" s="99" t="s">
        <v>349</v>
      </c>
      <c r="B91" s="104" t="s">
        <v>332</v>
      </c>
      <c r="C91" s="100" t="str">
        <f>D91&amp;E91</f>
        <v>ECFS-340/2013</v>
      </c>
      <c r="D91" s="85" t="s">
        <v>373</v>
      </c>
      <c r="E91" s="105" t="s">
        <v>351</v>
      </c>
      <c r="F91" s="93">
        <f>IF(D91=$D$21,0,VLOOKUP(D91&amp;E91,Banco!D:E,2,0))</f>
        <v>17641300</v>
      </c>
      <c r="G91" s="106">
        <v>43522</v>
      </c>
      <c r="H91" s="99"/>
      <c r="I91" s="19">
        <v>-3277496.14</v>
      </c>
      <c r="J91" s="14">
        <f>IF(D91=$D$21,0,F91-I91-SUMIF($D$4:D90,D91,$I$4:I90))</f>
        <v>20918796.140000001</v>
      </c>
    </row>
    <row r="92" spans="1:10" hidden="1" x14ac:dyDescent="0.25">
      <c r="A92" s="76" t="s">
        <v>222</v>
      </c>
      <c r="B92" s="76" t="s">
        <v>57</v>
      </c>
      <c r="C92" s="100" t="str">
        <f>D92&amp;E92</f>
        <v>ECO-1/2017</v>
      </c>
      <c r="D92" s="85" t="s">
        <v>348</v>
      </c>
      <c r="E92" s="86" t="s">
        <v>232</v>
      </c>
      <c r="F92" s="93">
        <f>IF(D92=$D$21,0,VLOOKUP(D92&amp;E92,Banco!D:E,2,0))</f>
        <v>587197160</v>
      </c>
      <c r="G92" s="77">
        <v>43630</v>
      </c>
      <c r="I92" s="19">
        <v>117439432</v>
      </c>
      <c r="J92" s="14">
        <f>IF(D92=$D$21,0,F92-I92-SUMIF($D$4:D91,D92,$I$4:I91))</f>
        <v>58719716.699999988</v>
      </c>
    </row>
    <row r="93" spans="1:10" hidden="1" x14ac:dyDescent="0.25">
      <c r="A93" s="76" t="s">
        <v>175</v>
      </c>
      <c r="B93" s="76" t="s">
        <v>20</v>
      </c>
      <c r="C93" s="100" t="str">
        <f>D93&amp;E93</f>
        <v>ECO-9-A/2019</v>
      </c>
      <c r="D93" s="85" t="s">
        <v>362</v>
      </c>
      <c r="E93" s="102" t="s">
        <v>308</v>
      </c>
      <c r="F93" s="93">
        <f>IF(D93=$D$21,0,VLOOKUP(D93&amp;E93,Banco!D:E,2,0))</f>
        <v>10523330</v>
      </c>
      <c r="G93" s="77">
        <v>43707</v>
      </c>
      <c r="I93" s="19">
        <v>1052333</v>
      </c>
      <c r="J93" s="14">
        <f>IF(D93=$D$21,0,F93-I93-SUMIF($D$4:D92,D93,$I$4:I92))</f>
        <v>6313998</v>
      </c>
    </row>
    <row r="94" spans="1:10" hidden="1" x14ac:dyDescent="0.25">
      <c r="A94" s="99" t="s">
        <v>439</v>
      </c>
      <c r="B94" s="104" t="s">
        <v>16</v>
      </c>
      <c r="C94" s="100" t="str">
        <f>D94&amp;E94</f>
        <v>ECO-6/2017</v>
      </c>
      <c r="D94" s="85" t="s">
        <v>370</v>
      </c>
      <c r="E94" s="105" t="s">
        <v>232</v>
      </c>
      <c r="F94" s="93">
        <f>IF(D94=$D$21,0,VLOOKUP(D94&amp;E94,Banco!D:E,2,0))</f>
        <v>70051710</v>
      </c>
      <c r="G94" s="106">
        <v>43713</v>
      </c>
      <c r="H94" s="99"/>
      <c r="I94" s="19">
        <v>-21015483</v>
      </c>
      <c r="J94" s="14">
        <f>IF(D94=$D$21,0,F94-I94-SUMIF($D$4:D93,D94,$I$4:I93))</f>
        <v>70051710</v>
      </c>
    </row>
    <row r="95" spans="1:10" hidden="1" x14ac:dyDescent="0.25">
      <c r="A95" s="76" t="s">
        <v>440</v>
      </c>
      <c r="B95" s="76" t="s">
        <v>16</v>
      </c>
      <c r="C95" s="100" t="s">
        <v>314</v>
      </c>
      <c r="D95" s="85" t="s">
        <v>436</v>
      </c>
      <c r="E95" s="86" t="s">
        <v>232</v>
      </c>
      <c r="F95" s="93">
        <f>IF(D95=$D$21,0,VLOOKUP(D95&amp;E95,Banco!D:E,2,0))</f>
        <v>0</v>
      </c>
      <c r="G95" s="106">
        <v>43713</v>
      </c>
      <c r="I95" s="19">
        <v>-21015483</v>
      </c>
      <c r="J95" s="14">
        <f>IF(D95=$D$21,0,F95-I95-SUMIF($D$4:D94,D95,$I$4:I94))</f>
        <v>0</v>
      </c>
    </row>
    <row r="96" spans="1:10" hidden="1" x14ac:dyDescent="0.25">
      <c r="A96" s="76" t="s">
        <v>441</v>
      </c>
      <c r="B96" s="76" t="s">
        <v>62</v>
      </c>
      <c r="C96" s="100" t="str">
        <f t="shared" ref="C96:C123" si="3">D96&amp;E96</f>
        <v>ECFS-202-E/2012</v>
      </c>
      <c r="D96" s="85" t="s">
        <v>374</v>
      </c>
      <c r="E96" s="102" t="s">
        <v>309</v>
      </c>
      <c r="F96" s="93">
        <f>IF(D96=$D$21,0,VLOOKUP(D96&amp;E96,Banco!D:E,2,0))</f>
        <v>88468460</v>
      </c>
      <c r="G96" s="77">
        <v>43714</v>
      </c>
      <c r="I96" s="19">
        <v>1840143.97</v>
      </c>
      <c r="J96" s="14">
        <f>IF(D96=$D$21,0,F96-I96-SUMIF($D$4:D95,D96,$I$4:I95))</f>
        <v>86628316.030000001</v>
      </c>
    </row>
    <row r="97" spans="1:10" hidden="1" x14ac:dyDescent="0.25">
      <c r="A97" s="99" t="s">
        <v>349</v>
      </c>
      <c r="B97" s="104" t="s">
        <v>68</v>
      </c>
      <c r="C97" s="100" t="str">
        <f t="shared" si="3"/>
        <v>ECFS-330/2013</v>
      </c>
      <c r="D97" s="85" t="s">
        <v>375</v>
      </c>
      <c r="E97" s="105" t="s">
        <v>351</v>
      </c>
      <c r="F97" s="93">
        <f>IF(D97=$D$21,0,VLOOKUP(D97&amp;E97,Banco!D:E,2,0))</f>
        <v>2698050</v>
      </c>
      <c r="G97" s="106">
        <v>43731</v>
      </c>
      <c r="H97" s="99"/>
      <c r="I97" s="19">
        <v>-838284.14</v>
      </c>
      <c r="J97" s="14">
        <f>IF(D97=$D$21,0,F97-I97-SUMIF($D$4:D96,D97,$I$4:I96))</f>
        <v>3536334.14</v>
      </c>
    </row>
    <row r="98" spans="1:10" hidden="1" x14ac:dyDescent="0.25">
      <c r="A98" s="76" t="s">
        <v>224</v>
      </c>
      <c r="B98" s="76" t="s">
        <v>5</v>
      </c>
      <c r="C98" s="100" t="str">
        <f t="shared" si="3"/>
        <v>ECO-14/2019</v>
      </c>
      <c r="D98" s="85" t="s">
        <v>376</v>
      </c>
      <c r="E98" s="86" t="s">
        <v>233</v>
      </c>
      <c r="F98" s="93">
        <f>IF(D98=$D$21,0,VLOOKUP(D98&amp;E98,Banco!D:E,2,0))</f>
        <v>51732750</v>
      </c>
      <c r="G98" s="77">
        <v>43738</v>
      </c>
      <c r="I98" s="19">
        <v>15519825</v>
      </c>
      <c r="J98" s="14">
        <f>IF(D98=$D$21,0,F98-I98-SUMIF($D$4:D97,D98,$I$4:I97))</f>
        <v>36212925</v>
      </c>
    </row>
    <row r="99" spans="1:10" hidden="1" x14ac:dyDescent="0.25">
      <c r="A99" s="76" t="s">
        <v>223</v>
      </c>
      <c r="B99" s="76" t="s">
        <v>8</v>
      </c>
      <c r="C99" s="100" t="str">
        <f t="shared" si="3"/>
        <v>ECO-15/2019</v>
      </c>
      <c r="D99" s="85" t="s">
        <v>377</v>
      </c>
      <c r="E99" s="86" t="s">
        <v>233</v>
      </c>
      <c r="F99" s="93">
        <f>IF(D99=$D$21,0,VLOOKUP(D99&amp;E99,Banco!D:E,2,0))</f>
        <v>182497060</v>
      </c>
      <c r="G99" s="77">
        <v>43738</v>
      </c>
      <c r="I99" s="19">
        <v>36499412</v>
      </c>
      <c r="J99" s="14">
        <f>IF(D99=$D$21,0,F99-I99-SUMIF($D$4:D98,D99,$I$4:I98))</f>
        <v>145997648</v>
      </c>
    </row>
    <row r="100" spans="1:10" hidden="1" x14ac:dyDescent="0.25">
      <c r="A100" s="76" t="s">
        <v>239</v>
      </c>
      <c r="B100" s="76" t="s">
        <v>5</v>
      </c>
      <c r="C100" s="100" t="str">
        <f t="shared" si="3"/>
        <v>EXCLUÍDO POR DUPLICIDADE OU SOLICITAÇÃO/19</v>
      </c>
      <c r="D100" s="85" t="s">
        <v>436</v>
      </c>
      <c r="E100" s="86" t="s">
        <v>238</v>
      </c>
      <c r="F100" s="93">
        <f>IF(D100=$D$21,0,VLOOKUP(D100&amp;E100,Banco!D:E,2,0))</f>
        <v>0</v>
      </c>
      <c r="G100" s="77">
        <v>43738</v>
      </c>
      <c r="I100" s="93">
        <v>15519825</v>
      </c>
      <c r="J100" s="14">
        <f>IF(D100=$D$21,0,F100-I100-SUMIF($D$4:D99,D100,$I$4:I99))</f>
        <v>0</v>
      </c>
    </row>
    <row r="101" spans="1:10" hidden="1" x14ac:dyDescent="0.25">
      <c r="A101" s="76" t="s">
        <v>239</v>
      </c>
      <c r="B101" s="76" t="s">
        <v>8</v>
      </c>
      <c r="C101" s="100" t="str">
        <f t="shared" si="3"/>
        <v>EXCLUÍDO POR DUPLICIDADE OU SOLICITAÇÃO/19</v>
      </c>
      <c r="D101" s="85" t="s">
        <v>436</v>
      </c>
      <c r="E101" s="86" t="s">
        <v>238</v>
      </c>
      <c r="F101" s="93">
        <f>IF(D101=$D$21,0,VLOOKUP(D101&amp;E101,Banco!D:E,2,0))</f>
        <v>0</v>
      </c>
      <c r="G101" s="77">
        <v>43738</v>
      </c>
      <c r="I101" s="93">
        <v>36499412</v>
      </c>
      <c r="J101" s="14">
        <f>IF(D101=$D$21,0,F101-I101-SUMIF($D$4:D100,D101,$I$4:I100))</f>
        <v>0</v>
      </c>
    </row>
    <row r="102" spans="1:10" hidden="1" x14ac:dyDescent="0.25">
      <c r="A102" s="99" t="s">
        <v>349</v>
      </c>
      <c r="B102" s="104" t="s">
        <v>76</v>
      </c>
      <c r="C102" s="100" t="str">
        <f t="shared" si="3"/>
        <v>ECFS-284/2010</v>
      </c>
      <c r="D102" s="85" t="s">
        <v>378</v>
      </c>
      <c r="E102" s="121" t="s">
        <v>364</v>
      </c>
      <c r="F102" s="93">
        <f>IF(D102=$D$21,0,VLOOKUP(D102&amp;E102,Banco!D:E,2,0))</f>
        <v>232510550</v>
      </c>
      <c r="G102" s="106">
        <v>43739</v>
      </c>
      <c r="H102" s="99"/>
      <c r="I102" s="19">
        <v>4446256.79</v>
      </c>
      <c r="J102" s="14">
        <f>IF(D102=$D$21,0,F102-I102-SUMIF($D$4:D101,D102,$I$4:I101))</f>
        <v>228064293.21000001</v>
      </c>
    </row>
    <row r="103" spans="1:10" hidden="1" x14ac:dyDescent="0.25">
      <c r="A103" s="76" t="s">
        <v>226</v>
      </c>
      <c r="B103" s="76" t="s">
        <v>57</v>
      </c>
      <c r="C103" s="100" t="str">
        <f t="shared" si="3"/>
        <v>ECO-18/2019</v>
      </c>
      <c r="D103" s="85" t="s">
        <v>379</v>
      </c>
      <c r="E103" s="85" t="s">
        <v>233</v>
      </c>
      <c r="F103" s="93">
        <f>IF(D103=$D$21,0,VLOOKUP(D103&amp;E103,Banco!D:E,2,0))</f>
        <v>684394220</v>
      </c>
      <c r="G103" s="77">
        <v>43749</v>
      </c>
      <c r="I103" s="19">
        <v>136878844</v>
      </c>
      <c r="J103" s="14">
        <f>IF(D103=$D$21,0,F103-I103-SUMIF($D$4:D102,D103,$I$4:I102))</f>
        <v>547515376</v>
      </c>
    </row>
    <row r="104" spans="1:10" hidden="1" x14ac:dyDescent="0.25">
      <c r="A104" s="76" t="s">
        <v>225</v>
      </c>
      <c r="B104" s="76" t="s">
        <v>46</v>
      </c>
      <c r="C104" s="100" t="str">
        <f t="shared" si="3"/>
        <v>ECO-16/2019</v>
      </c>
      <c r="D104" s="85" t="s">
        <v>380</v>
      </c>
      <c r="E104" s="85" t="s">
        <v>233</v>
      </c>
      <c r="F104" s="93">
        <f>IF(D104=$D$21,0,VLOOKUP(D104&amp;E104,Banco!D:E,2,0))</f>
        <v>164761180</v>
      </c>
      <c r="G104" s="77">
        <v>43752</v>
      </c>
      <c r="I104" s="19">
        <v>32952236</v>
      </c>
      <c r="J104" s="14">
        <f>IF(D104=$D$21,0,F104-I104-SUMIF($D$4:D103,D104,$I$4:I103))</f>
        <v>131808944</v>
      </c>
    </row>
    <row r="105" spans="1:10" hidden="1" x14ac:dyDescent="0.25">
      <c r="A105" s="76" t="s">
        <v>239</v>
      </c>
      <c r="B105" s="76" t="s">
        <v>46</v>
      </c>
      <c r="C105" s="100" t="str">
        <f t="shared" si="3"/>
        <v>EXCLUÍDO POR DUPLICIDADE OU SOLICITAÇÃO/19</v>
      </c>
      <c r="D105" s="85" t="s">
        <v>436</v>
      </c>
      <c r="E105" s="85" t="s">
        <v>238</v>
      </c>
      <c r="F105" s="93">
        <f>IF(D105=$D$21,0,VLOOKUP(D105&amp;E105,Banco!D:E,2,0))</f>
        <v>0</v>
      </c>
      <c r="G105" s="77">
        <v>43752</v>
      </c>
      <c r="I105" s="93">
        <v>32952236</v>
      </c>
      <c r="J105" s="14">
        <f>IF(D105=$D$21,0,F105-I105-SUMIF($D$4:D104,D105,$I$4:I104))</f>
        <v>0</v>
      </c>
    </row>
    <row r="106" spans="1:10" hidden="1" x14ac:dyDescent="0.25">
      <c r="A106" s="95" t="s">
        <v>239</v>
      </c>
      <c r="B106" s="95" t="s">
        <v>57</v>
      </c>
      <c r="C106" s="100" t="str">
        <f t="shared" si="3"/>
        <v>EXCLUÍDO POR DUPLICIDADE OU SOLICITAÇÃO/19</v>
      </c>
      <c r="D106" s="85" t="s">
        <v>436</v>
      </c>
      <c r="E106" s="96" t="s">
        <v>238</v>
      </c>
      <c r="F106" s="93">
        <f>IF(D106=$D$21,0,VLOOKUP(D106&amp;E106,Banco!D:E,2,0))</f>
        <v>0</v>
      </c>
      <c r="G106" s="98">
        <v>43759</v>
      </c>
      <c r="H106" s="95"/>
      <c r="I106" s="97">
        <v>136878844</v>
      </c>
      <c r="J106" s="14">
        <f>IF(D106=$D$21,0,F106-I106-SUMIF($D$4:D105,D106,$I$4:I105))</f>
        <v>0</v>
      </c>
    </row>
    <row r="107" spans="1:10" hidden="1" x14ac:dyDescent="0.25">
      <c r="A107" s="99" t="s">
        <v>349</v>
      </c>
      <c r="B107" s="104" t="s">
        <v>317</v>
      </c>
      <c r="C107" s="100" t="str">
        <f t="shared" si="3"/>
        <v>ECFS-328/2013</v>
      </c>
      <c r="D107" s="85" t="s">
        <v>381</v>
      </c>
      <c r="E107" s="121" t="s">
        <v>351</v>
      </c>
      <c r="F107" s="93">
        <f>IF(D107=$D$21,0,VLOOKUP(D107&amp;E107,Banco!D:E,2,0))</f>
        <v>7550160</v>
      </c>
      <c r="G107" s="106">
        <v>43801</v>
      </c>
      <c r="H107" s="99"/>
      <c r="I107" s="19">
        <v>-1467759.58</v>
      </c>
      <c r="J107" s="14">
        <f>IF(D107=$D$21,0,F107-I107-SUMIF($D$4:D106,D107,$I$4:I106))</f>
        <v>9017919.5800000001</v>
      </c>
    </row>
    <row r="108" spans="1:10" hidden="1" x14ac:dyDescent="0.25">
      <c r="A108" s="99" t="s">
        <v>349</v>
      </c>
      <c r="B108" s="104" t="s">
        <v>322</v>
      </c>
      <c r="C108" s="100" t="str">
        <f t="shared" si="3"/>
        <v>ECFS-339/2013</v>
      </c>
      <c r="D108" s="85" t="s">
        <v>382</v>
      </c>
      <c r="E108" s="121" t="s">
        <v>351</v>
      </c>
      <c r="F108" s="93">
        <f>IF(D108=$D$21,0,VLOOKUP(D108&amp;E108,Banco!D:E,2,0))</f>
        <v>24069030</v>
      </c>
      <c r="G108" s="106">
        <v>43801</v>
      </c>
      <c r="H108" s="99"/>
      <c r="I108" s="19">
        <v>-6190786.4699999997</v>
      </c>
      <c r="J108" s="14">
        <f>IF(D108=$D$21,0,F108-I108-SUMIF($D$4:D107,D108,$I$4:I107))</f>
        <v>30259816.469999999</v>
      </c>
    </row>
    <row r="109" spans="1:10" hidden="1" x14ac:dyDescent="0.25">
      <c r="A109" s="99" t="s">
        <v>349</v>
      </c>
      <c r="B109" s="104" t="s">
        <v>325</v>
      </c>
      <c r="C109" s="100" t="str">
        <f t="shared" si="3"/>
        <v>ECFS-306/2010</v>
      </c>
      <c r="D109" s="85" t="s">
        <v>383</v>
      </c>
      <c r="E109" s="121" t="s">
        <v>364</v>
      </c>
      <c r="F109" s="93">
        <f>IF(D109=$D$21,0,VLOOKUP(D109&amp;E109,Banco!D:E,2,0))</f>
        <v>325010</v>
      </c>
      <c r="G109" s="106">
        <v>43801</v>
      </c>
      <c r="H109" s="99"/>
      <c r="I109" s="19">
        <v>-79604.23</v>
      </c>
      <c r="J109" s="14">
        <f>IF(D109=$D$21,0,F109-I109-SUMIF($D$4:D108,D109,$I$4:I108))</f>
        <v>404614.23</v>
      </c>
    </row>
    <row r="110" spans="1:10" hidden="1" x14ac:dyDescent="0.25">
      <c r="A110" s="99" t="s">
        <v>349</v>
      </c>
      <c r="B110" s="104" t="s">
        <v>62</v>
      </c>
      <c r="C110" s="100" t="str">
        <f t="shared" si="3"/>
        <v>ECFS-280/2009</v>
      </c>
      <c r="D110" s="85" t="s">
        <v>384</v>
      </c>
      <c r="E110" s="110" t="s">
        <v>385</v>
      </c>
      <c r="F110" s="93">
        <f>IF(D110=$D$21,0,VLOOKUP(D110&amp;E110,Banco!D:E,2,0))</f>
        <v>36807580</v>
      </c>
      <c r="G110" s="106">
        <v>43801</v>
      </c>
      <c r="H110" s="99"/>
      <c r="I110" s="19">
        <v>-4986476.8</v>
      </c>
      <c r="J110" s="14">
        <f>IF(D110=$D$21,0,F110-I110-SUMIF($D$4:D109,D110,$I$4:I109))</f>
        <v>41794056.799999997</v>
      </c>
    </row>
    <row r="111" spans="1:10" hidden="1" x14ac:dyDescent="0.25">
      <c r="A111" s="99" t="s">
        <v>349</v>
      </c>
      <c r="B111" s="104" t="s">
        <v>57</v>
      </c>
      <c r="C111" s="100" t="str">
        <f t="shared" si="3"/>
        <v>ECO-18/2019</v>
      </c>
      <c r="D111" s="85" t="s">
        <v>379</v>
      </c>
      <c r="E111" s="110" t="s">
        <v>233</v>
      </c>
      <c r="F111" s="93">
        <f>IF(D111=$D$21,0,VLOOKUP(D111&amp;E111,Banco!D:E,2,0))</f>
        <v>684394220</v>
      </c>
      <c r="G111" s="106">
        <v>43817</v>
      </c>
      <c r="H111" s="99"/>
      <c r="I111" s="19">
        <v>136878844</v>
      </c>
      <c r="J111" s="14">
        <f>IF(D111=$D$21,0,F111-I111-SUMIF($D$4:D110,D111,$I$4:I110))</f>
        <v>410636532</v>
      </c>
    </row>
    <row r="112" spans="1:10" x14ac:dyDescent="0.25">
      <c r="A112" s="99" t="s">
        <v>349</v>
      </c>
      <c r="B112" s="104" t="s">
        <v>5</v>
      </c>
      <c r="C112" s="100" t="str">
        <f t="shared" si="3"/>
        <v>ECO-12/2018</v>
      </c>
      <c r="D112" s="85" t="s">
        <v>365</v>
      </c>
      <c r="E112" s="110" t="s">
        <v>234</v>
      </c>
      <c r="F112" s="93">
        <f>IF(D112=$D$21,0,VLOOKUP(D112&amp;E112,Banco!D:E,2,0))</f>
        <v>31862860</v>
      </c>
      <c r="G112" s="106">
        <v>43845</v>
      </c>
      <c r="H112" s="99"/>
      <c r="I112" s="19">
        <v>19117716</v>
      </c>
      <c r="J112" s="14">
        <f>IF(D112=$D$21,0,F112-I112-SUMIF($D$4:D111,D112,$I$4:I111))</f>
        <v>3501370</v>
      </c>
    </row>
    <row r="113" spans="1:12" x14ac:dyDescent="0.25">
      <c r="A113" s="76" t="s">
        <v>644</v>
      </c>
      <c r="B113" s="76" t="s">
        <v>71</v>
      </c>
      <c r="C113" s="100" t="str">
        <f t="shared" si="3"/>
        <v>ECO-5/2017</v>
      </c>
      <c r="D113" s="85" t="s">
        <v>360</v>
      </c>
      <c r="E113" s="158" t="s">
        <v>232</v>
      </c>
      <c r="F113" s="93">
        <f>IF(D113=$D$21,0,VLOOKUP(D113&amp;E113,Banco!D:E,2,0))</f>
        <v>227566630</v>
      </c>
      <c r="G113" s="77">
        <v>43866</v>
      </c>
      <c r="I113" s="19">
        <v>45513326</v>
      </c>
      <c r="J113" s="14">
        <f>IF(D113=$D$21,0,F113-I113-SUMIF($D$4:D112,D113,$I$4:I112))</f>
        <v>68269989</v>
      </c>
    </row>
    <row r="114" spans="1:12" x14ac:dyDescent="0.25">
      <c r="A114" s="99" t="s">
        <v>645</v>
      </c>
      <c r="B114" s="104" t="s">
        <v>334</v>
      </c>
      <c r="C114" s="100" t="str">
        <f t="shared" si="3"/>
        <v>ECFS-329/2013</v>
      </c>
      <c r="D114" s="85" t="s">
        <v>386</v>
      </c>
      <c r="E114" s="110" t="s">
        <v>351</v>
      </c>
      <c r="F114" s="93">
        <f>IF(D114=$D$21,0,VLOOKUP(D114&amp;E114,Banco!D:E,2,0))</f>
        <v>1081570</v>
      </c>
      <c r="G114" s="106">
        <v>43872</v>
      </c>
      <c r="H114" s="99"/>
      <c r="I114" s="19">
        <v>-113436.99</v>
      </c>
      <c r="J114" s="159">
        <v>0</v>
      </c>
    </row>
    <row r="115" spans="1:12" x14ac:dyDescent="0.25">
      <c r="A115" s="99" t="s">
        <v>645</v>
      </c>
      <c r="B115" s="104" t="s">
        <v>2</v>
      </c>
      <c r="C115" s="100" t="str">
        <f t="shared" si="3"/>
        <v>ECFS-130/2006</v>
      </c>
      <c r="D115" s="85" t="s">
        <v>387</v>
      </c>
      <c r="E115" s="110" t="s">
        <v>356</v>
      </c>
      <c r="F115" s="93">
        <f>IF(D115=$D$21,0,VLOOKUP(D115&amp;E115,Banco!D:E,2,0))</f>
        <v>11768420</v>
      </c>
      <c r="G115" s="106">
        <v>43872</v>
      </c>
      <c r="H115" s="99"/>
      <c r="I115" s="19">
        <v>-232904.01</v>
      </c>
      <c r="J115" s="159">
        <v>0</v>
      </c>
    </row>
    <row r="116" spans="1:12" x14ac:dyDescent="0.25">
      <c r="A116" s="99" t="s">
        <v>349</v>
      </c>
      <c r="B116" s="104" t="s">
        <v>5</v>
      </c>
      <c r="C116" s="100" t="str">
        <f t="shared" si="3"/>
        <v>ECO-7/2017</v>
      </c>
      <c r="D116" s="85" t="s">
        <v>358</v>
      </c>
      <c r="E116" s="110" t="s">
        <v>232</v>
      </c>
      <c r="F116" s="93">
        <f>IF(D116=$D$21,0,VLOOKUP(D116&amp;E116,Banco!D:E,2,0))</f>
        <v>360655360</v>
      </c>
      <c r="G116" s="106">
        <v>43881</v>
      </c>
      <c r="H116" s="99"/>
      <c r="I116" s="19">
        <f>144262144</f>
        <v>144262144</v>
      </c>
      <c r="J116" s="14">
        <f>IF(D116=$D$21,0,F116-I116-SUMIF($D$4:D115,D116,$I$4:I115))</f>
        <v>36065536</v>
      </c>
      <c r="L116" s="114"/>
    </row>
    <row r="117" spans="1:12" x14ac:dyDescent="0.25">
      <c r="A117" s="99" t="s">
        <v>645</v>
      </c>
      <c r="B117" s="104" t="s">
        <v>71</v>
      </c>
      <c r="C117" s="100" t="str">
        <f t="shared" si="3"/>
        <v>ECOT-10/2017</v>
      </c>
      <c r="D117" s="85" t="s">
        <v>388</v>
      </c>
      <c r="E117" s="110" t="s">
        <v>232</v>
      </c>
      <c r="F117" s="93">
        <f>IF(D117=$D$21,0,VLOOKUP(D117&amp;E117,Banco!D:E,2,0))</f>
        <v>58450960</v>
      </c>
      <c r="G117" s="106">
        <v>43895</v>
      </c>
      <c r="H117" s="99"/>
      <c r="I117" s="19">
        <v>12267570.73</v>
      </c>
      <c r="J117" s="159">
        <v>0</v>
      </c>
    </row>
    <row r="118" spans="1:12" x14ac:dyDescent="0.25">
      <c r="A118" s="81" t="s">
        <v>230</v>
      </c>
      <c r="B118" s="81" t="s">
        <v>46</v>
      </c>
      <c r="C118" s="100" t="str">
        <f t="shared" si="3"/>
        <v>ECO-16/2019</v>
      </c>
      <c r="D118" s="85" t="s">
        <v>380</v>
      </c>
      <c r="E118" s="89" t="s">
        <v>233</v>
      </c>
      <c r="F118" s="93">
        <f>IF(D118=$D$21,0,VLOOKUP(D118&amp;E118,Banco!D:E,2,0))</f>
        <v>164761180</v>
      </c>
      <c r="G118" s="82">
        <v>43896</v>
      </c>
      <c r="H118" s="81"/>
      <c r="I118" s="92">
        <v>32952236</v>
      </c>
      <c r="J118" s="14">
        <f>IF(D118=$D$21,0,F118-I118-SUMIF($D$4:D117,D118,$I$4:I117))</f>
        <v>98856708</v>
      </c>
    </row>
    <row r="119" spans="1:12" x14ac:dyDescent="0.25">
      <c r="A119" s="76" t="s">
        <v>227</v>
      </c>
      <c r="B119" s="76" t="s">
        <v>8</v>
      </c>
      <c r="C119" s="100" t="str">
        <f t="shared" si="3"/>
        <v>ECO-15/2019</v>
      </c>
      <c r="D119" s="85" t="s">
        <v>377</v>
      </c>
      <c r="E119" s="85" t="s">
        <v>233</v>
      </c>
      <c r="F119" s="93">
        <f>IF(D119=$D$21,0,VLOOKUP(D119&amp;E119,Banco!D:E,2,0))</f>
        <v>182497060</v>
      </c>
      <c r="G119" s="77">
        <v>43965</v>
      </c>
      <c r="I119" s="19">
        <v>36499412</v>
      </c>
      <c r="J119" s="14">
        <f>IF(D119=$D$21,0,F119-I119-SUMIF($D$4:D118,D119,$I$4:I118))</f>
        <v>109498236</v>
      </c>
    </row>
    <row r="120" spans="1:12" x14ac:dyDescent="0.25">
      <c r="A120" s="99" t="s">
        <v>647</v>
      </c>
      <c r="B120" s="104" t="s">
        <v>57</v>
      </c>
      <c r="C120" s="100" t="str">
        <f t="shared" si="3"/>
        <v>ECOT-13/2017</v>
      </c>
      <c r="D120" s="85" t="s">
        <v>389</v>
      </c>
      <c r="E120" s="110" t="s">
        <v>232</v>
      </c>
      <c r="F120" s="93">
        <f>IF(D120=$D$21,0,VLOOKUP(D120&amp;E120,Banco!D:E,2,0))</f>
        <v>513990930</v>
      </c>
      <c r="G120" s="106">
        <v>43972</v>
      </c>
      <c r="H120" s="99"/>
      <c r="I120" s="19">
        <v>10876567.68</v>
      </c>
      <c r="J120" s="159">
        <v>0</v>
      </c>
    </row>
    <row r="121" spans="1:12" x14ac:dyDescent="0.25">
      <c r="A121" s="99" t="s">
        <v>647</v>
      </c>
      <c r="B121" s="104" t="s">
        <v>342</v>
      </c>
      <c r="C121" s="100" t="str">
        <f t="shared" si="3"/>
        <v>ECFS-338/2013</v>
      </c>
      <c r="D121" s="85" t="s">
        <v>390</v>
      </c>
      <c r="E121" s="110" t="s">
        <v>351</v>
      </c>
      <c r="F121" s="93">
        <f>IF(D121=$D$21,0,VLOOKUP(D121&amp;E121,Banco!D:E,2,0))</f>
        <v>20267610</v>
      </c>
      <c r="G121" s="106">
        <v>43976</v>
      </c>
      <c r="H121" s="99"/>
      <c r="I121" s="19">
        <v>500649.15</v>
      </c>
      <c r="J121" s="159">
        <v>0</v>
      </c>
    </row>
    <row r="122" spans="1:12" x14ac:dyDescent="0.25">
      <c r="A122" s="99" t="s">
        <v>647</v>
      </c>
      <c r="B122" s="104" t="s">
        <v>31</v>
      </c>
      <c r="C122" s="100" t="str">
        <f t="shared" si="3"/>
        <v>ECOT-16/2017</v>
      </c>
      <c r="D122" s="85" t="s">
        <v>391</v>
      </c>
      <c r="E122" s="110" t="s">
        <v>232</v>
      </c>
      <c r="F122" s="93">
        <f>IF(D122=$D$21,0,VLOOKUP(D122&amp;E122,Banco!D:E,2,0))</f>
        <v>75559480</v>
      </c>
      <c r="G122" s="106">
        <v>43979</v>
      </c>
      <c r="H122" s="99"/>
      <c r="I122" s="19">
        <v>2719615.32</v>
      </c>
      <c r="J122" s="159">
        <v>0</v>
      </c>
    </row>
    <row r="123" spans="1:12" x14ac:dyDescent="0.25">
      <c r="A123" s="76" t="s">
        <v>228</v>
      </c>
      <c r="B123" s="76" t="s">
        <v>71</v>
      </c>
      <c r="C123" s="100" t="str">
        <f t="shared" si="3"/>
        <v>ECO-5-A/2019</v>
      </c>
      <c r="D123" s="85" t="s">
        <v>360</v>
      </c>
      <c r="E123" s="111" t="s">
        <v>308</v>
      </c>
      <c r="F123" s="93">
        <f>IF(D123=$D$21,0,VLOOKUP(D123&amp;E123,Banco!D:E,2,0))</f>
        <v>227566630</v>
      </c>
      <c r="G123" s="77">
        <v>43986</v>
      </c>
      <c r="I123" s="19">
        <v>45513326</v>
      </c>
      <c r="J123" s="14">
        <f>IF(D123=$D$21,0,F123-I123-SUMIF($D$4:D122,D123,$I$4:I122))</f>
        <v>22756663</v>
      </c>
    </row>
    <row r="124" spans="1:12" x14ac:dyDescent="0.25">
      <c r="A124" s="76" t="s">
        <v>648</v>
      </c>
      <c r="B124" s="76" t="s">
        <v>5</v>
      </c>
      <c r="C124" s="100" t="s">
        <v>272</v>
      </c>
      <c r="D124" s="85" t="s">
        <v>442</v>
      </c>
      <c r="E124" s="85" t="s">
        <v>364</v>
      </c>
      <c r="F124" s="93">
        <f>IF(D124=$D$21,0,VLOOKUP(D124&amp;E124,Banco!D:E,2,0))</f>
        <v>335900</v>
      </c>
      <c r="G124" s="106">
        <v>44001</v>
      </c>
      <c r="I124" s="19">
        <v>258710.18</v>
      </c>
      <c r="J124" s="159">
        <v>0</v>
      </c>
    </row>
    <row r="125" spans="1:12" x14ac:dyDescent="0.25">
      <c r="A125" s="76" t="s">
        <v>648</v>
      </c>
      <c r="B125" s="76" t="s">
        <v>5</v>
      </c>
      <c r="C125" s="100" t="s">
        <v>273</v>
      </c>
      <c r="D125" s="85" t="s">
        <v>443</v>
      </c>
      <c r="E125" s="85" t="s">
        <v>364</v>
      </c>
      <c r="F125" s="93">
        <f>IF(D125=$D$21,0,VLOOKUP(D125&amp;E125,Banco!D:E,2,0))</f>
        <v>375350</v>
      </c>
      <c r="G125" s="106">
        <v>44001</v>
      </c>
      <c r="I125" s="19">
        <v>312816.69</v>
      </c>
      <c r="J125" s="159">
        <v>0</v>
      </c>
    </row>
    <row r="126" spans="1:12" x14ac:dyDescent="0.25">
      <c r="A126" s="76" t="s">
        <v>649</v>
      </c>
      <c r="B126" s="76" t="s">
        <v>5</v>
      </c>
      <c r="C126" s="100" t="s">
        <v>274</v>
      </c>
      <c r="D126" s="85" t="s">
        <v>444</v>
      </c>
      <c r="E126" s="85" t="s">
        <v>364</v>
      </c>
      <c r="F126" s="93">
        <f>IF(D126=$D$21,0,VLOOKUP(D126&amp;E126,Banco!D:E,2,0))</f>
        <v>860270</v>
      </c>
      <c r="G126" s="106">
        <v>44001</v>
      </c>
      <c r="I126" s="19">
        <v>662493.93000000005</v>
      </c>
      <c r="J126" s="159">
        <v>0</v>
      </c>
    </row>
    <row r="127" spans="1:12" x14ac:dyDescent="0.25">
      <c r="A127" s="76" t="s">
        <v>649</v>
      </c>
      <c r="B127" s="76" t="s">
        <v>5</v>
      </c>
      <c r="C127" s="100" t="s">
        <v>275</v>
      </c>
      <c r="D127" s="85" t="s">
        <v>445</v>
      </c>
      <c r="E127" s="85" t="s">
        <v>364</v>
      </c>
      <c r="F127" s="93">
        <f>IF(D127=$D$21,0,VLOOKUP(D127&amp;E127,Banco!D:E,2,0))</f>
        <v>104280</v>
      </c>
      <c r="G127" s="106">
        <v>44001</v>
      </c>
      <c r="I127" s="19">
        <v>76666.66</v>
      </c>
      <c r="J127" s="159">
        <v>0</v>
      </c>
    </row>
    <row r="128" spans="1:12" x14ac:dyDescent="0.25">
      <c r="A128" s="99" t="s">
        <v>647</v>
      </c>
      <c r="B128" s="104" t="s">
        <v>26</v>
      </c>
      <c r="C128" s="100" t="str">
        <f>D128&amp;E128</f>
        <v>ECFS-326/2012</v>
      </c>
      <c r="D128" s="85" t="s">
        <v>392</v>
      </c>
      <c r="E128" s="110" t="s">
        <v>393</v>
      </c>
      <c r="F128" s="93">
        <f>IF(D128=$D$21,0,VLOOKUP(D128&amp;E128,Banco!D:E,2,0))</f>
        <v>18003630</v>
      </c>
      <c r="G128" s="106">
        <v>44006</v>
      </c>
      <c r="H128" s="99"/>
      <c r="I128" s="19">
        <v>-1926106.41</v>
      </c>
      <c r="J128" s="159">
        <v>0</v>
      </c>
    </row>
    <row r="129" spans="1:10" x14ac:dyDescent="0.25">
      <c r="A129" s="99" t="s">
        <v>647</v>
      </c>
      <c r="B129" s="104" t="s">
        <v>76</v>
      </c>
      <c r="C129" s="100" t="str">
        <f>D129&amp;E129</f>
        <v>ECFS-343/2013</v>
      </c>
      <c r="D129" s="85" t="s">
        <v>394</v>
      </c>
      <c r="E129" s="105" t="s">
        <v>351</v>
      </c>
      <c r="F129" s="93">
        <f>IF(D129=$D$21,0,VLOOKUP(D129&amp;E129,Banco!D:E,2,0))</f>
        <v>88486120</v>
      </c>
      <c r="G129" s="106">
        <v>44008</v>
      </c>
      <c r="H129" s="99"/>
      <c r="I129" s="19">
        <v>12604397.560000001</v>
      </c>
      <c r="J129" s="159">
        <v>0</v>
      </c>
    </row>
    <row r="130" spans="1:10" x14ac:dyDescent="0.25">
      <c r="A130" s="76" t="s">
        <v>229</v>
      </c>
      <c r="B130" s="76" t="s">
        <v>62</v>
      </c>
      <c r="C130" s="100" t="s">
        <v>437</v>
      </c>
      <c r="D130" s="114" t="s">
        <v>359</v>
      </c>
      <c r="E130" s="119" t="s">
        <v>232</v>
      </c>
      <c r="F130" s="93">
        <f>IF(D130=$D$21,0,VLOOKUP(D130&amp;E130,Banco!D:E,2,0))</f>
        <v>35973870</v>
      </c>
      <c r="G130" s="77">
        <v>44015</v>
      </c>
      <c r="I130" s="19">
        <v>14389548</v>
      </c>
      <c r="J130" s="14">
        <f>IF(D130=$D$21,0,F130-I130-SUMIF($D$4:D129,D130,$I$4:I129))</f>
        <v>3597387</v>
      </c>
    </row>
    <row r="131" spans="1:10" x14ac:dyDescent="0.25">
      <c r="A131" s="99" t="s">
        <v>646</v>
      </c>
      <c r="B131" s="104" t="s">
        <v>52</v>
      </c>
      <c r="C131" s="100" t="str">
        <f>D131&amp;E131</f>
        <v>ECFS-101/2005</v>
      </c>
      <c r="D131" s="85" t="s">
        <v>395</v>
      </c>
      <c r="E131" s="105" t="s">
        <v>396</v>
      </c>
      <c r="F131" s="93">
        <f>IF(D131=$D$21,0,VLOOKUP(D131&amp;E131,Banco!D:E,2,0))</f>
        <v>1715180</v>
      </c>
      <c r="G131" s="106">
        <v>44029</v>
      </c>
      <c r="H131" s="99"/>
      <c r="I131" s="19">
        <v>26817.84</v>
      </c>
      <c r="J131" s="159">
        <v>0</v>
      </c>
    </row>
    <row r="132" spans="1:10" x14ac:dyDescent="0.25">
      <c r="A132" s="99" t="s">
        <v>645</v>
      </c>
      <c r="B132" s="104" t="s">
        <v>55</v>
      </c>
      <c r="C132" s="100" t="str">
        <f>D132&amp;E132</f>
        <v>ECFS-108/2005</v>
      </c>
      <c r="D132" s="85" t="s">
        <v>397</v>
      </c>
      <c r="E132" s="105" t="s">
        <v>396</v>
      </c>
      <c r="F132" s="93">
        <f>IF(D132=$D$21,0,VLOOKUP(D132&amp;E132,Banco!D:E,2,0))</f>
        <v>3959370</v>
      </c>
      <c r="G132" s="106">
        <v>44029</v>
      </c>
      <c r="H132" s="99"/>
      <c r="I132" s="19">
        <v>32439.75</v>
      </c>
      <c r="J132" s="159">
        <v>0</v>
      </c>
    </row>
    <row r="133" spans="1:10" x14ac:dyDescent="0.25">
      <c r="A133" s="76" t="s">
        <v>651</v>
      </c>
      <c r="B133" s="76" t="s">
        <v>650</v>
      </c>
      <c r="C133" s="100" t="s">
        <v>653</v>
      </c>
      <c r="D133" s="85" t="s">
        <v>652</v>
      </c>
      <c r="E133" s="105" t="s">
        <v>654</v>
      </c>
      <c r="F133" s="93">
        <f>IF(D133=$D$21,0,VLOOKUP(D133&amp;E133,Banco!D:E,2,0))</f>
        <v>94173890</v>
      </c>
      <c r="G133" s="77">
        <v>44044</v>
      </c>
      <c r="I133" s="19">
        <v>18834778</v>
      </c>
      <c r="J133" s="14">
        <f>IF(D133=$D$21,0,F133-I133-SUMIF($D$4:D132,D133,$I$4:I132))</f>
        <v>75339112</v>
      </c>
    </row>
    <row r="134" spans="1:10" x14ac:dyDescent="0.25">
      <c r="J134" s="14"/>
    </row>
  </sheetData>
  <conditionalFormatting sqref="G129:G133">
    <cfRule type="containsText" dxfId="92" priority="2" operator="containsText" text="eXCLUÍDO">
      <formula>NOT(ISERROR(SEARCH("eXCLUÍDO",G129)))</formula>
    </cfRule>
  </conditionalFormatting>
  <conditionalFormatting sqref="D1:D4 D18 D16 D34 D20:D22 D38 D24:D27 D29:D31 D127:D128 D134:D1048576 D41:D42 D74:D79 D90:D125 D54 D44:D52 D56:D63 D65:D72 D81:D88">
    <cfRule type="containsText" dxfId="91" priority="18" operator="containsText" text="excluído">
      <formula>NOT(ISERROR(SEARCH("excluído",D1)))</formula>
    </cfRule>
    <cfRule type="cellIs" dxfId="90" priority="20" operator="equal">
      <formula>1</formula>
    </cfRule>
  </conditionalFormatting>
  <conditionalFormatting sqref="G102:G128 C1:C4 C20:C27 C30:C31 C16 C59:C79 C34 C81:C88 C38 C40:C57 C127:C128 C134:C1048576 C90:C125">
    <cfRule type="containsText" dxfId="89" priority="19" operator="containsText" text="eXCLUÍDO">
      <formula>NOT(ISERROR(SEARCH("eXCLUÍDO",C1)))</formula>
    </cfRule>
  </conditionalFormatting>
  <conditionalFormatting sqref="C5">
    <cfRule type="containsText" dxfId="88" priority="17" operator="containsText" text="eXCLUÍDO">
      <formula>NOT(ISERROR(SEARCH("eXCLUÍDO",C5)))</formula>
    </cfRule>
  </conditionalFormatting>
  <conditionalFormatting sqref="D7">
    <cfRule type="containsText" dxfId="87" priority="15" operator="containsText" text="excluído">
      <formula>NOT(ISERROR(SEARCH("excluído",D7)))</formula>
    </cfRule>
    <cfRule type="cellIs" dxfId="86" priority="16" operator="equal">
      <formula>1</formula>
    </cfRule>
  </conditionalFormatting>
  <conditionalFormatting sqref="D14 D53 D64">
    <cfRule type="containsText" dxfId="85" priority="12" operator="containsText" text="excluído">
      <formula>NOT(ISERROR(SEARCH("excluído",D14)))</formula>
    </cfRule>
    <cfRule type="cellIs" dxfId="84" priority="14" operator="equal">
      <formula>1</formula>
    </cfRule>
  </conditionalFormatting>
  <conditionalFormatting sqref="C14">
    <cfRule type="containsText" dxfId="83" priority="13" operator="containsText" text="eXCLUÍDO">
      <formula>NOT(ISERROR(SEARCH("eXCLUÍDO",C14)))</formula>
    </cfRule>
  </conditionalFormatting>
  <conditionalFormatting sqref="D12 D43 D55">
    <cfRule type="containsText" dxfId="82" priority="9" operator="containsText" text="excluído">
      <formula>NOT(ISERROR(SEARCH("excluído",D12)))</formula>
    </cfRule>
    <cfRule type="cellIs" dxfId="81" priority="11" operator="equal">
      <formula>1</formula>
    </cfRule>
  </conditionalFormatting>
  <conditionalFormatting sqref="C12">
    <cfRule type="containsText" dxfId="80" priority="10" operator="containsText" text="eXCLUÍDO">
      <formula>NOT(ISERROR(SEARCH("eXCLUÍDO",C12)))</formula>
    </cfRule>
  </conditionalFormatting>
  <conditionalFormatting sqref="C15">
    <cfRule type="containsText" dxfId="79" priority="7" operator="containsText" text="eXCLUÍDO">
      <formula>NOT(ISERROR(SEARCH("eXCLUÍDO",C15)))</formula>
    </cfRule>
  </conditionalFormatting>
  <conditionalFormatting sqref="D15">
    <cfRule type="containsText" dxfId="78" priority="6" operator="containsText" text="excluído">
      <formula>NOT(ISERROR(SEARCH("excluído",D15)))</formula>
    </cfRule>
    <cfRule type="cellIs" dxfId="77" priority="8" operator="equal">
      <formula>1</formula>
    </cfRule>
  </conditionalFormatting>
  <conditionalFormatting sqref="C129:C133">
    <cfRule type="containsText" dxfId="76" priority="4" operator="containsText" text="eXCLUÍDO">
      <formula>NOT(ISERROR(SEARCH("eXCLUÍDO",C129)))</formula>
    </cfRule>
  </conditionalFormatting>
  <conditionalFormatting sqref="D129:D133">
    <cfRule type="containsText" dxfId="75" priority="3" operator="containsText" text="excluído">
      <formula>NOT(ISERROR(SEARCH("excluído",D129)))</formula>
    </cfRule>
    <cfRule type="cellIs" dxfId="74" priority="5" operator="equal">
      <formula>1</formula>
    </cfRule>
  </conditionalFormatting>
  <conditionalFormatting sqref="C126">
    <cfRule type="containsText" dxfId="73" priority="1" operator="containsText" text="eXCLUÍDO">
      <formula>NOT(ISERROR(SEARCH("eXCLUÍDO",C126)))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showGridLines="0" workbookViewId="0">
      <selection activeCell="G8" sqref="G8"/>
    </sheetView>
  </sheetViews>
  <sheetFormatPr defaultRowHeight="15" x14ac:dyDescent="0.25"/>
  <cols>
    <col min="1" max="1" width="1.42578125" style="76" customWidth="1"/>
    <col min="2" max="2" width="22" style="1" customWidth="1"/>
    <col min="3" max="3" width="21.7109375" style="76" customWidth="1"/>
    <col min="4" max="4" width="18.5703125" style="1" bestFit="1" customWidth="1"/>
    <col min="5" max="5" width="16.7109375" style="76" customWidth="1"/>
    <col min="6" max="6" width="16.85546875" style="76" bestFit="1" customWidth="1"/>
    <col min="7" max="7" width="15.5703125" style="76" customWidth="1"/>
    <col min="8" max="16384" width="9.140625" style="76"/>
  </cols>
  <sheetData>
    <row r="1" spans="2:7" x14ac:dyDescent="0.25">
      <c r="B1" s="13" t="s">
        <v>13</v>
      </c>
    </row>
    <row r="2" spans="2:7" x14ac:dyDescent="0.25">
      <c r="B2" s="13" t="s">
        <v>12</v>
      </c>
      <c r="C2" s="11"/>
      <c r="D2" s="12"/>
      <c r="E2" s="11"/>
    </row>
    <row r="3" spans="2:7" x14ac:dyDescent="0.25">
      <c r="B3" s="13" t="s">
        <v>311</v>
      </c>
      <c r="C3" s="11"/>
      <c r="D3" s="12"/>
      <c r="E3" s="11"/>
    </row>
    <row r="4" spans="2:7" x14ac:dyDescent="0.25">
      <c r="B4" s="13" t="s">
        <v>656</v>
      </c>
      <c r="C4" s="11"/>
      <c r="F4" s="103">
        <v>43831</v>
      </c>
      <c r="G4" s="101">
        <v>43861</v>
      </c>
    </row>
    <row r="5" spans="2:7" ht="7.5" customHeight="1" x14ac:dyDescent="0.25"/>
    <row r="6" spans="2:7" ht="38.25" customHeight="1" x14ac:dyDescent="0.25">
      <c r="B6" s="9" t="s">
        <v>11</v>
      </c>
      <c r="C6" s="10" t="s">
        <v>10</v>
      </c>
      <c r="D6" s="9" t="s">
        <v>9</v>
      </c>
      <c r="E6" s="61" t="s">
        <v>475</v>
      </c>
      <c r="F6" s="8" t="s">
        <v>154</v>
      </c>
      <c r="G6" s="8" t="s">
        <v>155</v>
      </c>
    </row>
    <row r="7" spans="2:7" s="2" customFormat="1" x14ac:dyDescent="0.25">
      <c r="B7" s="7"/>
      <c r="C7" s="6"/>
      <c r="D7" s="5"/>
      <c r="E7" s="4"/>
      <c r="F7" s="3"/>
      <c r="G7" s="3"/>
    </row>
    <row r="8" spans="2:7" x14ac:dyDescent="0.25">
      <c r="B8" s="112" t="s">
        <v>5</v>
      </c>
      <c r="C8" s="112" t="s">
        <v>406</v>
      </c>
      <c r="D8" s="112" t="s">
        <v>37</v>
      </c>
      <c r="E8" s="112">
        <v>31862860</v>
      </c>
      <c r="F8" s="113">
        <v>19117716</v>
      </c>
      <c r="G8" s="113">
        <v>3501370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showGridLines="0" topLeftCell="A4" workbookViewId="0">
      <selection activeCell="D20" sqref="D20"/>
    </sheetView>
  </sheetViews>
  <sheetFormatPr defaultRowHeight="15" x14ac:dyDescent="0.25"/>
  <cols>
    <col min="1" max="1" width="1.42578125" style="76" customWidth="1"/>
    <col min="2" max="2" width="22" style="1" customWidth="1"/>
    <col min="3" max="3" width="21.7109375" style="76" customWidth="1"/>
    <col min="4" max="4" width="18.5703125" style="1" bestFit="1" customWidth="1"/>
    <col min="5" max="5" width="16.7109375" style="76" customWidth="1"/>
    <col min="6" max="6" width="16.85546875" style="76" bestFit="1" customWidth="1"/>
    <col min="7" max="7" width="15.5703125" style="76" customWidth="1"/>
    <col min="8" max="16384" width="9.140625" style="76"/>
  </cols>
  <sheetData>
    <row r="1" spans="2:7" x14ac:dyDescent="0.25">
      <c r="B1" s="13" t="s">
        <v>13</v>
      </c>
    </row>
    <row r="2" spans="2:7" x14ac:dyDescent="0.25">
      <c r="B2" s="13" t="s">
        <v>12</v>
      </c>
      <c r="C2" s="11"/>
      <c r="D2" s="12"/>
      <c r="E2" s="11"/>
    </row>
    <row r="3" spans="2:7" x14ac:dyDescent="0.25">
      <c r="B3" s="13" t="s">
        <v>311</v>
      </c>
      <c r="C3" s="11"/>
      <c r="D3" s="12"/>
      <c r="E3" s="11"/>
    </row>
    <row r="4" spans="2:7" x14ac:dyDescent="0.25">
      <c r="B4" s="13" t="s">
        <v>657</v>
      </c>
      <c r="C4" s="11"/>
      <c r="F4" s="103">
        <v>43862</v>
      </c>
      <c r="G4" s="101">
        <v>43889</v>
      </c>
    </row>
    <row r="5" spans="2:7" ht="7.5" customHeight="1" x14ac:dyDescent="0.25"/>
    <row r="6" spans="2:7" ht="38.25" customHeight="1" x14ac:dyDescent="0.25">
      <c r="B6" s="9" t="s">
        <v>11</v>
      </c>
      <c r="C6" s="10" t="s">
        <v>10</v>
      </c>
      <c r="D6" s="9" t="s">
        <v>9</v>
      </c>
      <c r="E6" s="61" t="s">
        <v>153</v>
      </c>
      <c r="F6" s="8" t="s">
        <v>154</v>
      </c>
      <c r="G6" s="8" t="s">
        <v>155</v>
      </c>
    </row>
    <row r="7" spans="2:7" s="2" customFormat="1" x14ac:dyDescent="0.25">
      <c r="B7" s="7"/>
      <c r="C7" s="6"/>
      <c r="D7" s="5"/>
      <c r="E7" s="4"/>
      <c r="F7" s="3"/>
      <c r="G7" s="3"/>
    </row>
    <row r="8" spans="2:7" x14ac:dyDescent="0.25">
      <c r="B8" s="112" t="s">
        <v>71</v>
      </c>
      <c r="C8" s="112" t="s">
        <v>72</v>
      </c>
      <c r="D8" s="112" t="s">
        <v>73</v>
      </c>
      <c r="E8" s="112">
        <v>227566630</v>
      </c>
      <c r="F8" s="113">
        <v>45513326</v>
      </c>
      <c r="G8" s="113">
        <v>68269989</v>
      </c>
    </row>
    <row r="9" spans="2:7" x14ac:dyDescent="0.25">
      <c r="B9" s="112" t="s">
        <v>334</v>
      </c>
      <c r="C9" s="112" t="s">
        <v>69</v>
      </c>
      <c r="D9" s="112" t="s">
        <v>333</v>
      </c>
      <c r="E9" s="112">
        <v>1081570</v>
      </c>
      <c r="F9" s="113">
        <v>-113436.99</v>
      </c>
      <c r="G9" s="113">
        <v>0</v>
      </c>
    </row>
    <row r="10" spans="2:7" x14ac:dyDescent="0.25">
      <c r="B10" s="112" t="s">
        <v>2</v>
      </c>
      <c r="C10" s="112" t="s">
        <v>412</v>
      </c>
      <c r="D10" s="112" t="s">
        <v>338</v>
      </c>
      <c r="E10" s="112">
        <v>11768420</v>
      </c>
      <c r="F10" s="113">
        <v>-232904.01</v>
      </c>
      <c r="G10" s="113">
        <v>0</v>
      </c>
    </row>
    <row r="11" spans="2:7" x14ac:dyDescent="0.25">
      <c r="B11" s="112" t="s">
        <v>5</v>
      </c>
      <c r="C11" s="112" t="s">
        <v>406</v>
      </c>
      <c r="D11" s="112" t="s">
        <v>36</v>
      </c>
      <c r="E11" s="112">
        <v>360655360</v>
      </c>
      <c r="F11" s="113">
        <v>144262144</v>
      </c>
      <c r="G11" s="113">
        <v>36065536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showGridLines="0" workbookViewId="0">
      <selection activeCell="D20" sqref="D20"/>
    </sheetView>
  </sheetViews>
  <sheetFormatPr defaultRowHeight="15" x14ac:dyDescent="0.25"/>
  <cols>
    <col min="1" max="1" width="1.42578125" style="76" customWidth="1"/>
    <col min="2" max="2" width="22" style="1" customWidth="1"/>
    <col min="3" max="3" width="21.7109375" style="76" customWidth="1"/>
    <col min="4" max="4" width="18.5703125" style="1" bestFit="1" customWidth="1"/>
    <col min="5" max="5" width="16.7109375" style="76" customWidth="1"/>
    <col min="6" max="6" width="16.85546875" style="76" bestFit="1" customWidth="1"/>
    <col min="7" max="7" width="15.5703125" style="76" customWidth="1"/>
    <col min="8" max="16384" width="9.140625" style="76"/>
  </cols>
  <sheetData>
    <row r="1" spans="2:7" x14ac:dyDescent="0.25">
      <c r="B1" s="13" t="s">
        <v>13</v>
      </c>
    </row>
    <row r="2" spans="2:7" x14ac:dyDescent="0.25">
      <c r="B2" s="13" t="s">
        <v>12</v>
      </c>
      <c r="C2" s="11"/>
      <c r="D2" s="12"/>
      <c r="E2" s="11"/>
    </row>
    <row r="3" spans="2:7" x14ac:dyDescent="0.25">
      <c r="B3" s="13" t="s">
        <v>311</v>
      </c>
      <c r="C3" s="11"/>
      <c r="D3" s="12"/>
      <c r="E3" s="11"/>
    </row>
    <row r="4" spans="2:7" x14ac:dyDescent="0.25">
      <c r="B4" s="13" t="s">
        <v>658</v>
      </c>
      <c r="C4" s="11"/>
      <c r="F4" s="103">
        <v>43891</v>
      </c>
      <c r="G4" s="101">
        <v>43921</v>
      </c>
    </row>
    <row r="5" spans="2:7" ht="7.5" customHeight="1" x14ac:dyDescent="0.25"/>
    <row r="6" spans="2:7" ht="38.25" customHeight="1" x14ac:dyDescent="0.25">
      <c r="B6" s="9" t="s">
        <v>11</v>
      </c>
      <c r="C6" s="10" t="s">
        <v>10</v>
      </c>
      <c r="D6" s="9" t="s">
        <v>9</v>
      </c>
      <c r="E6" s="61" t="s">
        <v>153</v>
      </c>
      <c r="F6" s="8" t="s">
        <v>154</v>
      </c>
      <c r="G6" s="8" t="s">
        <v>155</v>
      </c>
    </row>
    <row r="7" spans="2:7" s="2" customFormat="1" x14ac:dyDescent="0.25">
      <c r="B7" s="7"/>
      <c r="C7" s="6"/>
      <c r="D7" s="5"/>
      <c r="E7" s="4"/>
      <c r="F7" s="3"/>
      <c r="G7" s="3"/>
    </row>
    <row r="8" spans="2:7" x14ac:dyDescent="0.25">
      <c r="B8" s="112" t="s">
        <v>71</v>
      </c>
      <c r="C8" s="112" t="s">
        <v>72</v>
      </c>
      <c r="D8" s="112" t="s">
        <v>339</v>
      </c>
      <c r="E8" s="112">
        <v>58450960</v>
      </c>
      <c r="F8" s="113">
        <v>12267570.73</v>
      </c>
      <c r="G8" s="113">
        <v>0</v>
      </c>
    </row>
    <row r="9" spans="2:7" x14ac:dyDescent="0.25">
      <c r="B9" s="112" t="s">
        <v>46</v>
      </c>
      <c r="C9" s="112" t="s">
        <v>408</v>
      </c>
      <c r="D9" s="112" t="s">
        <v>48</v>
      </c>
      <c r="E9" s="112">
        <v>164761180</v>
      </c>
      <c r="F9" s="113">
        <v>32952236</v>
      </c>
      <c r="G9" s="113">
        <v>98856708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showGridLines="0" workbookViewId="0">
      <selection activeCell="F16" sqref="F16"/>
    </sheetView>
  </sheetViews>
  <sheetFormatPr defaultRowHeight="15" x14ac:dyDescent="0.25"/>
  <cols>
    <col min="1" max="1" width="1.42578125" style="76" customWidth="1"/>
    <col min="2" max="2" width="22" style="1" customWidth="1"/>
    <col min="3" max="3" width="21.7109375" style="76" customWidth="1"/>
    <col min="4" max="4" width="18.5703125" style="1" bestFit="1" customWidth="1"/>
    <col min="5" max="5" width="16.7109375" style="76" customWidth="1"/>
    <col min="6" max="6" width="16.85546875" style="76" bestFit="1" customWidth="1"/>
    <col min="7" max="7" width="15.5703125" style="76" customWidth="1"/>
    <col min="8" max="16384" width="9.140625" style="76"/>
  </cols>
  <sheetData>
    <row r="1" spans="2:7" x14ac:dyDescent="0.25">
      <c r="B1" s="13" t="s">
        <v>13</v>
      </c>
    </row>
    <row r="2" spans="2:7" x14ac:dyDescent="0.25">
      <c r="B2" s="13" t="s">
        <v>12</v>
      </c>
      <c r="C2" s="11"/>
      <c r="D2" s="12"/>
      <c r="E2" s="11"/>
    </row>
    <row r="3" spans="2:7" x14ac:dyDescent="0.25">
      <c r="B3" s="13" t="s">
        <v>311</v>
      </c>
      <c r="C3" s="11"/>
      <c r="D3" s="12"/>
      <c r="E3" s="11"/>
    </row>
    <row r="4" spans="2:7" x14ac:dyDescent="0.25">
      <c r="B4" s="13" t="s">
        <v>659</v>
      </c>
      <c r="C4" s="11"/>
      <c r="F4" s="103">
        <v>43922</v>
      </c>
      <c r="G4" s="101">
        <v>43951</v>
      </c>
    </row>
    <row r="5" spans="2:7" ht="7.5" customHeight="1" x14ac:dyDescent="0.25"/>
    <row r="6" spans="2:7" ht="38.25" customHeight="1" x14ac:dyDescent="0.25">
      <c r="B6" s="9" t="s">
        <v>11</v>
      </c>
      <c r="C6" s="10" t="s">
        <v>10</v>
      </c>
      <c r="D6" s="9" t="s">
        <v>9</v>
      </c>
      <c r="E6" s="61" t="s">
        <v>153</v>
      </c>
      <c r="F6" s="8" t="s">
        <v>154</v>
      </c>
      <c r="G6" s="8" t="s">
        <v>155</v>
      </c>
    </row>
    <row r="7" spans="2:7" s="2" customFormat="1" x14ac:dyDescent="0.25">
      <c r="B7" s="7"/>
      <c r="C7" s="6"/>
      <c r="D7" s="5"/>
      <c r="E7" s="4"/>
      <c r="F7" s="3"/>
      <c r="G7" s="3"/>
    </row>
    <row r="8" spans="2:7" x14ac:dyDescent="0.25">
      <c r="B8" s="1" t="s">
        <v>655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showGridLines="0" workbookViewId="0">
      <selection activeCell="E24" sqref="E24"/>
    </sheetView>
  </sheetViews>
  <sheetFormatPr defaultRowHeight="15" x14ac:dyDescent="0.25"/>
  <cols>
    <col min="1" max="1" width="1.42578125" style="76" customWidth="1"/>
    <col min="2" max="2" width="22" style="1" customWidth="1"/>
    <col min="3" max="3" width="21.7109375" style="76" customWidth="1"/>
    <col min="4" max="4" width="18.5703125" style="1" bestFit="1" customWidth="1"/>
    <col min="5" max="5" width="16.7109375" style="76" customWidth="1"/>
    <col min="6" max="6" width="16.85546875" style="76" bestFit="1" customWidth="1"/>
    <col min="7" max="7" width="15.5703125" style="76" customWidth="1"/>
    <col min="8" max="16384" width="9.140625" style="76"/>
  </cols>
  <sheetData>
    <row r="1" spans="2:7" x14ac:dyDescent="0.25">
      <c r="B1" s="13" t="s">
        <v>13</v>
      </c>
    </row>
    <row r="2" spans="2:7" x14ac:dyDescent="0.25">
      <c r="B2" s="13" t="s">
        <v>12</v>
      </c>
      <c r="C2" s="11"/>
      <c r="D2" s="12"/>
      <c r="E2" s="11"/>
    </row>
    <row r="3" spans="2:7" x14ac:dyDescent="0.25">
      <c r="B3" s="13" t="s">
        <v>311</v>
      </c>
      <c r="C3" s="11"/>
      <c r="D3" s="12"/>
      <c r="E3" s="11"/>
    </row>
    <row r="4" spans="2:7" x14ac:dyDescent="0.25">
      <c r="B4" s="13" t="s">
        <v>660</v>
      </c>
      <c r="C4" s="11"/>
      <c r="F4" s="103">
        <v>43952</v>
      </c>
      <c r="G4" s="101">
        <v>43981</v>
      </c>
    </row>
    <row r="5" spans="2:7" ht="7.5" customHeight="1" x14ac:dyDescent="0.25"/>
    <row r="6" spans="2:7" ht="38.25" customHeight="1" x14ac:dyDescent="0.25">
      <c r="B6" s="9" t="s">
        <v>11</v>
      </c>
      <c r="C6" s="10" t="s">
        <v>10</v>
      </c>
      <c r="D6" s="9" t="s">
        <v>9</v>
      </c>
      <c r="E6" s="61" t="s">
        <v>153</v>
      </c>
      <c r="F6" s="8" t="s">
        <v>154</v>
      </c>
      <c r="G6" s="8" t="s">
        <v>155</v>
      </c>
    </row>
    <row r="7" spans="2:7" s="2" customFormat="1" x14ac:dyDescent="0.25">
      <c r="B7" s="7"/>
      <c r="C7" s="6"/>
      <c r="D7" s="5"/>
      <c r="E7" s="4"/>
      <c r="F7" s="3"/>
      <c r="G7" s="3"/>
    </row>
    <row r="8" spans="2:7" x14ac:dyDescent="0.25">
      <c r="B8" s="112" t="s">
        <v>8</v>
      </c>
      <c r="C8" s="112" t="s">
        <v>407</v>
      </c>
      <c r="D8" s="112" t="s">
        <v>45</v>
      </c>
      <c r="E8" s="112">
        <v>182497060</v>
      </c>
      <c r="F8" s="113">
        <v>36499412</v>
      </c>
      <c r="G8" s="113">
        <v>109498236</v>
      </c>
    </row>
    <row r="9" spans="2:7" x14ac:dyDescent="0.25">
      <c r="B9" s="112" t="s">
        <v>57</v>
      </c>
      <c r="C9" s="112" t="s">
        <v>410</v>
      </c>
      <c r="D9" s="112" t="s">
        <v>328</v>
      </c>
      <c r="E9" s="112">
        <v>513990930</v>
      </c>
      <c r="F9" s="113">
        <v>10876567.68</v>
      </c>
      <c r="G9" s="113">
        <v>0</v>
      </c>
    </row>
    <row r="10" spans="2:7" x14ac:dyDescent="0.25">
      <c r="B10" s="112" t="s">
        <v>342</v>
      </c>
      <c r="C10" s="112" t="s">
        <v>401</v>
      </c>
      <c r="D10" s="112" t="s">
        <v>341</v>
      </c>
      <c r="E10" s="112">
        <v>20267610</v>
      </c>
      <c r="F10" s="113">
        <v>500649.15</v>
      </c>
      <c r="G10" s="113">
        <v>0</v>
      </c>
    </row>
    <row r="11" spans="2:7" x14ac:dyDescent="0.25">
      <c r="B11" s="112" t="s">
        <v>31</v>
      </c>
      <c r="C11" s="112" t="s">
        <v>405</v>
      </c>
      <c r="D11" s="112" t="s">
        <v>32</v>
      </c>
      <c r="E11" s="112">
        <v>75559480</v>
      </c>
      <c r="F11" s="113">
        <v>2719615.32</v>
      </c>
      <c r="G11" s="113"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showGridLines="0" workbookViewId="0">
      <selection activeCell="G34" sqref="G34"/>
    </sheetView>
  </sheetViews>
  <sheetFormatPr defaultRowHeight="15" x14ac:dyDescent="0.25"/>
  <cols>
    <col min="1" max="1" width="1.42578125" style="76" customWidth="1"/>
    <col min="2" max="2" width="22" style="1" customWidth="1"/>
    <col min="3" max="3" width="21.7109375" style="76" customWidth="1"/>
    <col min="4" max="4" width="18.5703125" style="1" bestFit="1" customWidth="1"/>
    <col min="5" max="5" width="16.7109375" style="76" customWidth="1"/>
    <col min="6" max="6" width="16.85546875" style="76" bestFit="1" customWidth="1"/>
    <col min="7" max="7" width="15.5703125" style="76" customWidth="1"/>
    <col min="8" max="16384" width="9.140625" style="76"/>
  </cols>
  <sheetData>
    <row r="1" spans="2:7" x14ac:dyDescent="0.25">
      <c r="B1" s="13" t="s">
        <v>13</v>
      </c>
    </row>
    <row r="2" spans="2:7" x14ac:dyDescent="0.25">
      <c r="B2" s="13" t="s">
        <v>12</v>
      </c>
      <c r="C2" s="11"/>
      <c r="D2" s="12"/>
      <c r="E2" s="11"/>
    </row>
    <row r="3" spans="2:7" x14ac:dyDescent="0.25">
      <c r="B3" s="13" t="s">
        <v>311</v>
      </c>
      <c r="C3" s="11"/>
      <c r="D3" s="12"/>
      <c r="E3" s="11"/>
    </row>
    <row r="4" spans="2:7" x14ac:dyDescent="0.25">
      <c r="B4" s="13" t="s">
        <v>661</v>
      </c>
      <c r="C4" s="11"/>
      <c r="F4" s="103">
        <v>43983</v>
      </c>
      <c r="G4" s="101">
        <v>44012</v>
      </c>
    </row>
    <row r="5" spans="2:7" ht="7.5" customHeight="1" x14ac:dyDescent="0.25"/>
    <row r="6" spans="2:7" ht="38.25" customHeight="1" x14ac:dyDescent="0.25">
      <c r="B6" s="9" t="s">
        <v>11</v>
      </c>
      <c r="C6" s="10" t="s">
        <v>10</v>
      </c>
      <c r="D6" s="9" t="s">
        <v>9</v>
      </c>
      <c r="E6" s="61" t="s">
        <v>153</v>
      </c>
      <c r="F6" s="8" t="s">
        <v>154</v>
      </c>
      <c r="G6" s="8" t="s">
        <v>155</v>
      </c>
    </row>
    <row r="7" spans="2:7" s="2" customFormat="1" x14ac:dyDescent="0.25">
      <c r="B7" s="7"/>
      <c r="C7" s="6"/>
      <c r="D7" s="5"/>
      <c r="E7" s="4"/>
      <c r="F7" s="3"/>
      <c r="G7" s="3"/>
    </row>
    <row r="8" spans="2:7" x14ac:dyDescent="0.25">
      <c r="B8" s="112" t="s">
        <v>71</v>
      </c>
      <c r="C8" s="112" t="s">
        <v>72</v>
      </c>
      <c r="D8" s="112" t="s">
        <v>74</v>
      </c>
      <c r="E8" s="112">
        <v>227566630</v>
      </c>
      <c r="F8" s="113">
        <v>45513326</v>
      </c>
      <c r="G8" s="113">
        <v>22756663</v>
      </c>
    </row>
    <row r="9" spans="2:7" x14ac:dyDescent="0.25">
      <c r="B9" s="112" t="s">
        <v>5</v>
      </c>
      <c r="C9" s="112" t="s">
        <v>406</v>
      </c>
      <c r="D9" s="112" t="s">
        <v>39</v>
      </c>
      <c r="E9" s="112">
        <v>335900</v>
      </c>
      <c r="F9" s="113">
        <v>258710.18</v>
      </c>
      <c r="G9" s="113">
        <v>0</v>
      </c>
    </row>
    <row r="10" spans="2:7" x14ac:dyDescent="0.25">
      <c r="B10" s="112" t="s">
        <v>5</v>
      </c>
      <c r="C10" s="112" t="s">
        <v>406</v>
      </c>
      <c r="D10" s="112" t="s">
        <v>40</v>
      </c>
      <c r="E10" s="112">
        <v>375350</v>
      </c>
      <c r="F10" s="113">
        <v>312816.69</v>
      </c>
      <c r="G10" s="113">
        <v>0</v>
      </c>
    </row>
    <row r="11" spans="2:7" x14ac:dyDescent="0.25">
      <c r="B11" s="112" t="s">
        <v>5</v>
      </c>
      <c r="C11" s="112" t="s">
        <v>406</v>
      </c>
      <c r="D11" s="112" t="s">
        <v>41</v>
      </c>
      <c r="E11" s="112">
        <v>860270</v>
      </c>
      <c r="F11" s="113">
        <v>662493.93000000005</v>
      </c>
      <c r="G11" s="113">
        <v>0</v>
      </c>
    </row>
    <row r="12" spans="2:7" x14ac:dyDescent="0.25">
      <c r="B12" s="112" t="s">
        <v>5</v>
      </c>
      <c r="C12" s="112" t="s">
        <v>406</v>
      </c>
      <c r="D12" s="112" t="s">
        <v>42</v>
      </c>
      <c r="E12" s="112">
        <v>104280</v>
      </c>
      <c r="F12" s="113">
        <v>76666.66</v>
      </c>
      <c r="G12" s="113">
        <v>0</v>
      </c>
    </row>
    <row r="13" spans="2:7" x14ac:dyDescent="0.25">
      <c r="B13" s="112" t="s">
        <v>26</v>
      </c>
      <c r="C13" s="112" t="s">
        <v>27</v>
      </c>
      <c r="D13" s="112" t="s">
        <v>318</v>
      </c>
      <c r="E13" s="112">
        <v>18003630</v>
      </c>
      <c r="F13" s="113">
        <v>-1926106.41</v>
      </c>
      <c r="G13" s="113">
        <v>0</v>
      </c>
    </row>
    <row r="14" spans="2:7" x14ac:dyDescent="0.25">
      <c r="B14" s="112" t="s">
        <v>76</v>
      </c>
      <c r="C14" s="112" t="s">
        <v>3</v>
      </c>
      <c r="D14" s="112" t="s">
        <v>345</v>
      </c>
      <c r="E14" s="112">
        <v>88486120</v>
      </c>
      <c r="F14" s="113">
        <v>12604397.560000001</v>
      </c>
      <c r="G14" s="113"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E8DDB83B63B247A8CAB23BF028D619" ma:contentTypeVersion="5" ma:contentTypeDescription="Crie um novo documento." ma:contentTypeScope="" ma:versionID="c036d12dede886245eb08cd0355e62dc">
  <xsd:schema xmlns:xsd="http://www.w3.org/2001/XMLSchema" xmlns:xs="http://www.w3.org/2001/XMLSchema" xmlns:p="http://schemas.microsoft.com/office/2006/metadata/properties" xmlns:ns2="02fb9184-f59e-4684-aad0-03bf93b17f1c" targetNamespace="http://schemas.microsoft.com/office/2006/metadata/properties" ma:root="true" ma:fieldsID="e9f53291c475a85163c8aaafdb53e0a9" ns2:_="">
    <xsd:import namespace="02fb9184-f59e-4684-aad0-03bf93b17f1c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TipoCDE" minOccurs="0"/>
                <xsd:element ref="ns2:C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b9184-f59e-4684-aad0-03bf93b17f1c" elementFormDefault="qualified">
    <xsd:import namespace="http://schemas.microsoft.com/office/2006/documentManagement/types"/>
    <xsd:import namespace="http://schemas.microsoft.com/office/infopath/2007/PartnerControls"/>
    <xsd:element name="Ano" ma:index="2" nillable="true" ma:displayName="Ano" ma:internalName="Ano">
      <xsd:simpleType>
        <xsd:restriction base="dms:Text">
          <xsd:maxLength value="4"/>
        </xsd:restriction>
      </xsd:simpleType>
    </xsd:element>
    <xsd:element name="TipoCDE" ma:index="3" nillable="true" ma:displayName="Tipo CDE" ma:list="{0a352a18-0bfa-4734-a2c0-9849229059f6}" ma:internalName="TipoCDE" ma:readOnly="false" ma:showField="Title">
      <xsd:simpleType>
        <xsd:restriction base="dms:Lookup"/>
      </xsd:simpleType>
    </xsd:element>
    <xsd:element name="CDE" ma:index="4" nillable="true" ma:displayName="CDE" ma:format="Dropdown" ma:internalName="CDE">
      <xsd:simpleType>
        <xsd:restriction base="dms:Choice">
          <xsd:enumeration value="Calendário de Pagamentos"/>
          <xsd:enumeration value="Movimentação de Combustível - Carvão Mineral"/>
          <xsd:enumeration value="Movimentação Financeira"/>
          <xsd:enumeration value="Pagamentos - Carvão Mineral"/>
          <xsd:enumeration value="Pagamentos Pendentes"/>
          <xsd:enumeration value="Pagamentos Realizados"/>
          <xsd:enumeration value="Preços por Mês de Referência - Carvão Mineral"/>
          <xsd:enumeration value="Previsão Orçamentária - Carvão Mineral"/>
          <xsd:enumeration value="Quantidades de Combustível Reembolsadas por Mês de Referência - Carvão Mineral"/>
          <xsd:enumeration value="Valores Reembolsados por Mês de Referência - Carvão Mineral"/>
          <xsd:enumeration value="Controle das liberações PLPT - a partir de maio/2017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CDE xmlns="02fb9184-f59e-4684-aad0-03bf93b17f1c" xsi:nil="true"/>
    <Ano xmlns="02fb9184-f59e-4684-aad0-03bf93b17f1c">2020</Ano>
    <CDE xmlns="02fb9184-f59e-4684-aad0-03bf93b17f1c">Controle das liberações PLPT - a partir de maio/2017</CDE>
  </documentManagement>
</p:properties>
</file>

<file path=customXml/itemProps1.xml><?xml version="1.0" encoding="utf-8"?>
<ds:datastoreItem xmlns:ds="http://schemas.openxmlformats.org/officeDocument/2006/customXml" ds:itemID="{A7A922AF-EFAF-4050-979E-4B5E693E346E}"/>
</file>

<file path=customXml/itemProps2.xml><?xml version="1.0" encoding="utf-8"?>
<ds:datastoreItem xmlns:ds="http://schemas.openxmlformats.org/officeDocument/2006/customXml" ds:itemID="{C747FD8B-8ED7-4D78-ADFB-C46E0C24DEA4}"/>
</file>

<file path=customXml/itemProps3.xml><?xml version="1.0" encoding="utf-8"?>
<ds:datastoreItem xmlns:ds="http://schemas.openxmlformats.org/officeDocument/2006/customXml" ds:itemID="{81B34D24-BA93-4297-97C4-A082460AFA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2</vt:i4>
      </vt:variant>
    </vt:vector>
  </HeadingPairs>
  <TitlesOfParts>
    <vt:vector size="19" baseType="lpstr">
      <vt:lpstr>Banco</vt:lpstr>
      <vt:lpstr>Info de email</vt:lpstr>
      <vt:lpstr>Plan1</vt:lpstr>
      <vt:lpstr>JANEIRO-2020</vt:lpstr>
      <vt:lpstr>FEVEREIRO-2020</vt:lpstr>
      <vt:lpstr>MARÇO-2020</vt:lpstr>
      <vt:lpstr>ABRIL-2020</vt:lpstr>
      <vt:lpstr>MAIO-2020</vt:lpstr>
      <vt:lpstr>JUNHO-2020</vt:lpstr>
      <vt:lpstr>JULHO-2020</vt:lpstr>
      <vt:lpstr>AGOSTO-2020</vt:lpstr>
      <vt:lpstr>SETEMBRO-2020</vt:lpstr>
      <vt:lpstr>OUTUBRO-2020</vt:lpstr>
      <vt:lpstr>NOVEMBRO-2020</vt:lpstr>
      <vt:lpstr>DEZEMBRO-2020</vt:lpstr>
      <vt:lpstr>E-MAIL DE 1109</vt:lpstr>
      <vt:lpstr>Liberações 1ª parcela 2017_2020</vt:lpstr>
      <vt:lpstr>'Liberações 1ª parcela 2017_2020'!Area_de_impressao</vt:lpstr>
      <vt:lpstr>'Liberações 1ª parcela 2017_2020'!Titulos_de_impressao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ANEEL - CDE - 2020</dc:title>
  <dc:creator/>
  <cp:lastModifiedBy/>
  <dcterms:created xsi:type="dcterms:W3CDTF">2015-06-05T18:19:34Z</dcterms:created>
  <dcterms:modified xsi:type="dcterms:W3CDTF">2021-01-11T20:49:38Z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0x010100FBE8DDB83B63B247A8CAB23BF028D619</vt:lpwstr>
  </property>
</Properties>
</file>