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R:\DPG\FNRB\Plano Quadrienal FNRB 2024-2027\versão para site - protegida\"/>
    </mc:Choice>
  </mc:AlternateContent>
  <xr:revisionPtr revIDLastSave="0" documentId="13_ncr:1_{EDB50153-02BD-4A5E-92AC-29C37A4842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bilização de Recursos" sheetId="3" r:id="rId1"/>
    <sheet name="Plano Quadrienal" sheetId="1" r:id="rId2"/>
    <sheet name="Plano Anua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al2VaT0O198HHIGk+e3u0hMXhFg=="/>
    </ext>
  </extLst>
</workbook>
</file>

<file path=xl/calcChain.xml><?xml version="1.0" encoding="utf-8"?>
<calcChain xmlns="http://schemas.openxmlformats.org/spreadsheetml/2006/main">
  <c r="H10" i="3" l="1"/>
  <c r="H9" i="3"/>
  <c r="H8" i="3"/>
  <c r="L16" i="1"/>
  <c r="G25" i="1"/>
  <c r="F25" i="1"/>
  <c r="L19" i="1"/>
  <c r="I19" i="1"/>
  <c r="H19" i="1"/>
  <c r="G13" i="1"/>
  <c r="G10" i="1"/>
  <c r="H7" i="1"/>
  <c r="H13" i="1"/>
  <c r="I13" i="1" s="1"/>
  <c r="G7" i="1"/>
  <c r="H10" i="1"/>
  <c r="H25" i="1" s="1"/>
  <c r="K16" i="1"/>
  <c r="J16" i="1"/>
  <c r="I16" i="1"/>
  <c r="H16" i="1"/>
  <c r="L11" i="3"/>
  <c r="K11" i="3"/>
  <c r="J11" i="3"/>
  <c r="I11" i="3"/>
  <c r="H11" i="3"/>
  <c r="G11" i="1"/>
  <c r="J7" i="1" l="1"/>
  <c r="J19" i="1"/>
  <c r="I7" i="1"/>
  <c r="J13" i="1"/>
  <c r="K13" i="1" s="1"/>
  <c r="L13" i="1" s="1"/>
  <c r="I10" i="1"/>
  <c r="I25" i="1" s="1"/>
  <c r="G8" i="3"/>
  <c r="K19" i="1" l="1"/>
  <c r="J10" i="1"/>
  <c r="J25" i="1" s="1"/>
  <c r="G16" i="1"/>
  <c r="G10" i="3"/>
  <c r="I10" i="3" s="1"/>
  <c r="J10" i="3" s="1"/>
  <c r="K10" i="3" s="1"/>
  <c r="L10" i="3" s="1"/>
  <c r="G9" i="3"/>
  <c r="I9" i="3" s="1"/>
  <c r="J9" i="3" s="1"/>
  <c r="K9" i="3" s="1"/>
  <c r="L9" i="3" s="1"/>
  <c r="G7" i="3"/>
  <c r="H7" i="3" s="1"/>
  <c r="K7" i="1" l="1"/>
  <c r="K10" i="1"/>
  <c r="K25" i="1" s="1"/>
  <c r="I8" i="3"/>
  <c r="H17" i="3"/>
  <c r="I7" i="3"/>
  <c r="F17" i="3"/>
  <c r="L7" i="1" l="1"/>
  <c r="L10" i="1"/>
  <c r="L25" i="1" s="1"/>
  <c r="J8" i="3"/>
  <c r="I17" i="3"/>
  <c r="J7" i="3"/>
  <c r="G17" i="3"/>
  <c r="M31" i="1"/>
  <c r="M29" i="1"/>
  <c r="K8" i="3" l="1"/>
  <c r="J17" i="3"/>
  <c r="K7" i="3"/>
  <c r="M35" i="1"/>
  <c r="L35" i="1"/>
  <c r="L31" i="1"/>
  <c r="L8" i="3" l="1"/>
  <c r="L17" i="3" s="1"/>
  <c r="K17" i="3"/>
  <c r="L7" i="3"/>
  <c r="M41" i="1"/>
  <c r="L41" i="1"/>
  <c r="L42" i="1"/>
  <c r="M44" i="1" l="1"/>
  <c r="M42" i="1"/>
  <c r="M45" i="1" s="1"/>
  <c r="M43" i="1"/>
  <c r="L44" i="1"/>
  <c r="L47" i="1" l="1"/>
  <c r="M47" i="1"/>
  <c r="L45" i="1"/>
  <c r="L48" i="1" s="1"/>
  <c r="L43" i="1"/>
  <c r="M50" i="1" l="1"/>
  <c r="L50" i="1"/>
  <c r="M48" i="1"/>
  <c r="L46" i="1"/>
  <c r="M46" i="1"/>
  <c r="M49" i="1" l="1"/>
  <c r="L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</author>
  </authors>
  <commentList>
    <comment ref="G5" authorId="0" shapeId="0" xr:uid="{8400C8F9-6D6E-463E-8C64-A283D65EB4B1}">
      <text>
        <r>
          <rPr>
            <b/>
            <sz val="9"/>
            <color indexed="81"/>
            <rFont val="Segoe UI"/>
            <family val="2"/>
          </rPr>
          <t>Adm: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36"/>
            <color indexed="81"/>
            <rFont val="Segoe UI"/>
            <family val="2"/>
          </rPr>
          <t>Reserva técnica de 3 milhões de reais.
Corresponde a 41,65% do total acumulado</t>
        </r>
      </text>
    </comment>
    <comment ref="E11" authorId="0" shapeId="0" xr:uid="{05E6B6AD-3246-4972-A57E-A7D698C71E6F}">
      <text>
        <r>
          <rPr>
            <b/>
            <sz val="25"/>
            <color indexed="81"/>
            <rFont val="Segoe UI"/>
            <family val="2"/>
          </rPr>
          <t>Meta anual da estratégia de mobilização de recursos do FNRB, a ser implementada pela Secretaria Executiva do CG-FNRB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</author>
  </authors>
  <commentList>
    <comment ref="G7" authorId="0" shapeId="0" xr:uid="{48EE1C40-7E52-4E31-B6F6-1D511C9E399E}">
      <text>
        <r>
          <rPr>
            <sz val="36"/>
            <color indexed="81"/>
            <rFont val="Segoe UI"/>
            <family val="2"/>
          </rPr>
          <t>Reserva técnica de 3 milhões de reais.
Corresponde a 41,65% do total acumulado</t>
        </r>
      </text>
    </comment>
  </commentList>
</comments>
</file>

<file path=xl/sharedStrings.xml><?xml version="1.0" encoding="utf-8"?>
<sst xmlns="http://schemas.openxmlformats.org/spreadsheetml/2006/main" count="140" uniqueCount="100">
  <si>
    <t>PLANO QUADRIENAL</t>
  </si>
  <si>
    <t>Ações</t>
  </si>
  <si>
    <t>Programas Temáticos</t>
  </si>
  <si>
    <t>Eixos de Ação</t>
  </si>
  <si>
    <t>Programa de Demandas Permanentes</t>
  </si>
  <si>
    <t>Programa de Demandas Prioritárias</t>
  </si>
  <si>
    <t>Programa de Demandas Espontâneas</t>
  </si>
  <si>
    <t>Eixo de Ação 3 – Formação, Pesquisa e Desenvolvimento</t>
  </si>
  <si>
    <t>Eixo de Ação 4 – Fortalecimento Institucional</t>
  </si>
  <si>
    <t>Disponibilidades do Fundo Nacional Para a Repartição de Benefícios por receita</t>
  </si>
  <si>
    <t>Total para o Quadriênio</t>
  </si>
  <si>
    <t>Fortalecimento institucional, formação de capacidades, gestão de instrumentos de apoio, avaliação e monitoramento;</t>
  </si>
  <si>
    <t>Proteção, promoção do uso e valorização dos conhecimentos tradicionais associados e Protocolos Comunitários;</t>
  </si>
  <si>
    <t xml:space="preserve">Apoio as coleções ex situ.
</t>
  </si>
  <si>
    <t>Eixo de ação 5 - Gestão, Monitoramento, Avaliação e Comunicação</t>
  </si>
  <si>
    <t xml:space="preserve">Eixo de Ação 2 - Proteção e valorização do conhecimento tradicional associado </t>
  </si>
  <si>
    <t>I - conservação da diversidade biológica
II - adoção de medidas para minimizar ou, se possível, eliminar as ameaças ao patrimônio genético
III - implantação e desenvolvimento de atividades relacionadas ao uso sustentável da diversidade biológica, sua conservação e repartição de benefícios; 
IV - apoio aos esforços das populações indígenas, das comunidades tradicionais e dos agricultores tradicionais no manejo sustentável e na conservação de patrimônio genético;
V - conservação das plantas silvestres;
VI - recuperação, criação e manutenção de coleções ex situ de amostra do patrimônio genético; 
VII - desenvolvimento de um sistema eficiente e sustentável de conservação ex situ e in situ e desenvolvimento e transferência de tecnologias apropriadas para essa finalidade com vistas a melhorar o uso sustentável do patrimônio genético;
VIII - desenvolvimento e manutenção dos diversos sistemas de cultivo que favoreçam o uso sustentável do patrimônio genético;
IX- elaboração e execução dos Planos de Desenvolvimento Sustentável de Populações ou Comunidades Tradicionais;
X - outras ações relacionadas ao acesso ao patrimônio genético e aos conhecimentos tradicionais associados, conforme definido pelo CG - FNRB.</t>
  </si>
  <si>
    <t>I - elaboração e execução dos Planos de Desenvolvimento Sustentável de Populações ou Comunidades Tradicionais;
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</t>
  </si>
  <si>
    <t>I - adoção de medidas para minimizar ou, se possível, eliminar as ameaças ao patrimônio genético;
II - fomento à pesquisa e desenvolvimento tecnológico associado ao patrimônio genético e ao conhecimento tradicional associado;
III - prospecção e capacitação de recursos humanos associados ao uso e à conservação do patrimônio genético ou do conhecimento tradicional associado;
IV - levantamento e inventário do patrimônio genético, considerando a situação e o grau de variação das populações existentes, incluindo aquelas de uso potencial e, quando viável, avaliando qualquer ameaça a elas;
V - monitoramento e manutenção da viabilidade, do grau de variação e da integridade genética das coleções de patrimônio genético;
VI – projetos e atividades de capacitação dos servidores dos órgãos e entidades federais de proteção dos direitos, de assistência ou de fomento das atividades das populações indígenas, comunidades tradicionais e agricultores tradicionais;
VII - proteção, promoção do uso e valorização dos conhecimentos tradicionais associados; e
VIII - outras ações relacionadas ao acesso ao patrimônio genético e aos conhecimentos tradicionais associados, conforme definido pelo CG - FNRB.</t>
  </si>
  <si>
    <t>I - fortalecimento institucional e das capacidades técnica e gerencial das beneficiárias da Lei nº13.123 de 2015, incluindo as organizações de base de populações indígenas, comunidades tradicionais e agricultores tradicionais; inclusive mediante treinamento, para a elaboração, aprovação, implementação e prestação de contas referentes aos instrumentos de apoio do FNRB destinados a esses públicos;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outras ações relacionadas ao acesso ao patrimônio genético e aos conhecimentos tradicionais associados, conforme o regulamento.</t>
  </si>
  <si>
    <t>I - instrumentos de cooperação, inclusive com Estados, o Distrito Federal e Municípios;
II - instrumentos de cooperação e repasse de recursos com instituições públicas nacionais de pesquisa, ensino e apoio técnico, inclusive com apoio financeiro do FNRB, para acompanhar as ações e atividades apoiadas pelo FNRB;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ações de comunicação, bens, serviços e custos operacionais para elaborar e implementar a estratégia de comunicação dos Instrumentos de apoio do FNRB, incluídas a mobilização comunitária para a implementação dos instrumentos de apoio;
VI - ações de comunicação, bens, serviços e custos operacionais para elaborar e implementar a estratégia de comunicação do FNRB, voltada a captar recursos e disseminar suas experiências, lições apreendidas, bem como divulgar os resultados do FNRB e dos instrumentos de apoio implementados; 
VII – a contratação, conforme decisão do CG-FNRB, de Agência Implementadora do FNRB, bem como equipe especializada voltada a apoiar a implementação, monitoramento de resultados e avaliação do FNRB e dos instrumentos de apoio implementados; e
VII - outras ações relacionadas ao acesso ao patrimônio genético e aos conhecimentos tradicionais associados, conforme definido pelo CG-FNRB.</t>
  </si>
  <si>
    <t>I - recuperação, criação e manutenção de coleções ex situ de amostra do patrimônio genético; 
II - desenvolvimento de um sistema eficiente e sustentável de conservação ex situ e in situ e desenvolvimento e transferência de tecnologias apropriadas para essa finalidade com vistas a melhorar o uso sustentável do patrimônio genético;
III - monitoramento e manutenção da viabilidade, do grau de variação e da integridade genética das coleções de patrimônio genético;
IV - apoio aos esforços das populações indígenas, das comunidades tradicionais e dos agricultores tradicionais no manejo sustentável e na conservação de patrimônio genético;</t>
  </si>
  <si>
    <t>Observações</t>
  </si>
  <si>
    <r>
      <t>Eixo de Ação 1 - Conservação, uso sustentável e</t>
    </r>
    <r>
      <rPr>
        <sz val="24"/>
        <color rgb="FF000000"/>
        <rFont val="Calibri"/>
        <family val="2"/>
      </rPr>
      <t xml:space="preserve"> mitigação das ameaças à Biodiversidade.</t>
    </r>
  </si>
  <si>
    <t xml:space="preserve">I - elaboração e execução dos Planos de Desenvolvimento Sustentável de Populações ou Comunidades Tradicionais;
II - proteção, promoção do uso e valorização dos conhecimentos tradicionais associados;
III - projetos e atividades relacionados à elaboração de protocolos comunitários; e
IV - outras ações relacionadas ao acesso ao patrimônio genético e aos conhecimentos tradicionais associados, conforme definido pelo CG- FNRB.
</t>
  </si>
  <si>
    <t>II - proteção, promoção do uso e valorização dos conhecimentos tradicionais associados</t>
  </si>
  <si>
    <t>VII – a contratação, conforme decisão do CG-FNRB, de Agência Implementadora do FNRB</t>
  </si>
  <si>
    <t>II - desenvolvimento de um sistema eficiente e sustentável de conservação ex situ</t>
  </si>
  <si>
    <t>Ação Ano 1</t>
  </si>
  <si>
    <t>Atividade</t>
  </si>
  <si>
    <t>Indicador</t>
  </si>
  <si>
    <t>observações</t>
  </si>
  <si>
    <t xml:space="preserve">I - fortalecimento institucional e das capacidades técnica e gerencial das beneficiárias da Lei nº13.123 de 2015, incluindo as organizações de base </t>
  </si>
  <si>
    <t>Prêmio Guardiãs da Sociobiodiversidade</t>
  </si>
  <si>
    <t>Empenhado no Programa de Demandas Permanentes</t>
  </si>
  <si>
    <t>Organizações fortalecias por bioma identificadas</t>
  </si>
  <si>
    <t>Plano de Mobilização de Recursos do FNRB</t>
  </si>
  <si>
    <t>Total acumulado para o Quadriênio (2024-2027)</t>
  </si>
  <si>
    <t>Total Geral</t>
  </si>
  <si>
    <t>Ação</t>
  </si>
  <si>
    <t>Total 2º ciclo</t>
  </si>
  <si>
    <r>
      <t xml:space="preserve">Total oriundo do </t>
    </r>
    <r>
      <rPr>
        <b/>
        <sz val="36"/>
        <color rgb="FF000000"/>
        <rFont val="Calibri"/>
        <family val="2"/>
      </rPr>
      <t>Patrimônio Genético</t>
    </r>
  </si>
  <si>
    <r>
      <t xml:space="preserve">Total oriundo de </t>
    </r>
    <r>
      <rPr>
        <b/>
        <sz val="36"/>
        <color rgb="FF000000"/>
        <rFont val="Calibri"/>
        <family val="2"/>
      </rPr>
      <t>Coleções ex situ</t>
    </r>
  </si>
  <si>
    <r>
      <t>Total oriundo do</t>
    </r>
    <r>
      <rPr>
        <b/>
        <sz val="36"/>
        <color rgb="FF000000"/>
        <rFont val="Calibri"/>
        <family val="2"/>
      </rPr>
      <t xml:space="preserve"> Conhecimento Tradicional Associado</t>
    </r>
  </si>
  <si>
    <r>
      <t xml:space="preserve">Total oriundo de </t>
    </r>
    <r>
      <rPr>
        <b/>
        <sz val="36"/>
        <color rgb="FF000000"/>
        <rFont val="Calibri"/>
        <family val="2"/>
      </rPr>
      <t>doações</t>
    </r>
  </si>
  <si>
    <r>
      <t>Total de</t>
    </r>
    <r>
      <rPr>
        <b/>
        <sz val="36"/>
        <color rgb="FF000000"/>
        <rFont val="Calibri"/>
        <family val="2"/>
      </rPr>
      <t xml:space="preserve"> Repartição de Benefícios</t>
    </r>
  </si>
  <si>
    <t>Total de Repartição de Benefícios</t>
  </si>
  <si>
    <r>
      <t xml:space="preserve">Total para </t>
    </r>
    <r>
      <rPr>
        <b/>
        <sz val="36"/>
        <color rgb="FF000000"/>
        <rFont val="Calibri"/>
        <family val="2"/>
      </rPr>
      <t>execução</t>
    </r>
    <r>
      <rPr>
        <sz val="36"/>
        <color rgb="FF000000"/>
        <rFont val="Calibri"/>
        <family val="2"/>
      </rPr>
      <t xml:space="preserve"> (total descontado as diretrizes de aplicação do CGEN)</t>
    </r>
  </si>
  <si>
    <r>
      <t xml:space="preserve">Total oriundo de </t>
    </r>
    <r>
      <rPr>
        <b/>
        <sz val="36"/>
        <color rgb="FF000000"/>
        <rFont val="Calibri"/>
        <family val="2"/>
      </rPr>
      <t>dotações consignadas na lei orçamentária</t>
    </r>
    <r>
      <rPr>
        <sz val="36"/>
        <color rgb="FF000000"/>
        <rFont val="Calibri"/>
        <family val="2"/>
      </rPr>
      <t xml:space="preserve"> anual e seus créditos adicionais</t>
    </r>
  </si>
  <si>
    <r>
      <t>Total oriundo de valores arrecadados com o</t>
    </r>
    <r>
      <rPr>
        <b/>
        <sz val="36"/>
        <color rgb="FF000000"/>
        <rFont val="Calibri"/>
        <family val="2"/>
      </rPr>
      <t xml:space="preserve"> pagamento de multas</t>
    </r>
    <r>
      <rPr>
        <sz val="36"/>
        <color rgb="FF000000"/>
        <rFont val="Calibri"/>
        <family val="2"/>
      </rPr>
      <t xml:space="preserve"> administrativas aplicadas em virtude do descumprimento da Lei nº 13.123, de 2015 ;</t>
    </r>
  </si>
  <si>
    <r>
      <t xml:space="preserve">Total oriundo de recursos financeiros de </t>
    </r>
    <r>
      <rPr>
        <b/>
        <sz val="36"/>
        <color rgb="FF000000"/>
        <rFont val="Calibri"/>
        <family val="2"/>
      </rPr>
      <t>origem externa</t>
    </r>
    <r>
      <rPr>
        <sz val="36"/>
        <color rgb="FF000000"/>
        <rFont val="Calibri"/>
        <family val="2"/>
      </rPr>
      <t xml:space="preserve"> decorrentes de contratos, acordos ou convênios, especialmente reservados para as finalidades do Fundo;</t>
    </r>
  </si>
  <si>
    <r>
      <t xml:space="preserve">Total oriundo de </t>
    </r>
    <r>
      <rPr>
        <b/>
        <sz val="36"/>
        <color rgb="FF000000"/>
        <rFont val="Calibri"/>
        <family val="2"/>
      </rPr>
      <t>contribuições</t>
    </r>
    <r>
      <rPr>
        <sz val="36"/>
        <color rgb="FF000000"/>
        <rFont val="Calibri"/>
        <family val="2"/>
      </rPr>
      <t xml:space="preserve"> feitas por usuários de patrimônio genético ou de conhecimento tradicional associado para o Programa Nacional de Repartição de Benefícios</t>
    </r>
  </si>
  <si>
    <r>
      <t xml:space="preserve">Total oriundo de </t>
    </r>
    <r>
      <rPr>
        <b/>
        <sz val="36"/>
        <color rgb="FF000000"/>
        <rFont val="Calibri"/>
        <family val="2"/>
      </rPr>
      <t>outras receitas</t>
    </r>
    <r>
      <rPr>
        <sz val="36"/>
        <color rgb="FF000000"/>
        <rFont val="Calibri"/>
        <family val="2"/>
      </rPr>
      <t xml:space="preserve"> que lhe vierem a ser destinadas</t>
    </r>
  </si>
  <si>
    <t>Prêmio em Reconhecimento das Guardiãs da Sociobiodiversidade</t>
  </si>
  <si>
    <t>Projeção quadrienal de arrecadação do Fundo Nacional Para a Repartição de Benefícios por receita.</t>
  </si>
  <si>
    <t>Acumulado menos reserva técnica</t>
  </si>
  <si>
    <r>
      <t xml:space="preserve">Total oriundo de </t>
    </r>
    <r>
      <rPr>
        <b/>
        <sz val="36"/>
        <color rgb="FF000000"/>
        <rFont val="Calibri"/>
        <family val="2"/>
      </rPr>
      <t>contribuições</t>
    </r>
    <r>
      <rPr>
        <sz val="36"/>
        <color rgb="FF000000"/>
        <rFont val="Calibri"/>
        <family val="2"/>
      </rPr>
      <t xml:space="preserve"> feitas por usuários de PG  ou de CTA para o Programa Nacional de Repartição de Benefícios</t>
    </r>
  </si>
  <si>
    <r>
      <t xml:space="preserve">Total oriundo de recursos financeiros de </t>
    </r>
    <r>
      <rPr>
        <b/>
        <sz val="36"/>
        <color rgb="FF000000"/>
        <rFont val="Calibri"/>
        <family val="2"/>
      </rPr>
      <t>origem externa</t>
    </r>
    <r>
      <rPr>
        <sz val="36"/>
        <color rgb="FF000000"/>
        <rFont val="Calibri"/>
        <family val="2"/>
      </rPr>
      <t xml:space="preserve"> decorrentes de contratos, acordos ou convênios</t>
    </r>
  </si>
  <si>
    <r>
      <t>Total oriundo de valores arrecadados com o</t>
    </r>
    <r>
      <rPr>
        <b/>
        <sz val="36"/>
        <color rgb="FF000000"/>
        <rFont val="Calibri"/>
        <family val="2"/>
      </rPr>
      <t xml:space="preserve"> pagamento de multas</t>
    </r>
    <r>
      <rPr>
        <sz val="36"/>
        <color rgb="FF000000"/>
        <rFont val="Calibri"/>
        <family val="2"/>
      </rPr>
      <t xml:space="preserve"> administrativas </t>
    </r>
  </si>
  <si>
    <r>
      <rPr>
        <sz val="36"/>
        <color rgb="FF000000"/>
        <rFont val="Times New Roman"/>
        <family val="1"/>
      </rPr>
      <t>O Fundo Nacional para a Repartição de Benefícios se destina a apoiar ações, atividades e projetos que visem valorizar o patrimônio genético e os conhecimentos tradicionais associados, além de promover o seu uso de forma sustentável, cuja implementação se dará por meio do Programa Nacional de Repartição de Benefícios - PNRB.
Conforme estabelecido pelo Manual de Operações do FNRB, o Plano Operativo Quadrienal está organizado em 03 programas temáticos. 
O Programa de Demandas Permanentes; o Programa de Demandas Prioritárias e o Programa de Demandas Espontâneas. 
Os Programas temáticos deverão contemplar os Eixos de Ação do FNRB, estabelecidos pelo Manual de Operações do FNRB; 
O Plano prevê, em linhas gerais, o desembolso dos recursos disponíveis no FNRB para o quadriênio, revisado bienalmente, observada as diretrizes de aplicação definidas pelo CGen</t>
    </r>
    <r>
      <rPr>
        <sz val="28"/>
        <color rgb="FF000000"/>
        <rFont val="Times New Roman"/>
        <family val="1"/>
      </rPr>
      <t>.</t>
    </r>
  </si>
  <si>
    <r>
      <t xml:space="preserve">I - elaboração e execução dos Planos de Desenvolvimento Sustentável de Populações ou Comunidades Tradicionais;
</t>
    </r>
    <r>
      <rPr>
        <b/>
        <u/>
        <sz val="36"/>
        <color rgb="FF000000"/>
        <rFont val="Calibri"/>
        <family val="2"/>
      </rPr>
      <t>II - proteção, promoção do uso e valorização dos conhecimentos tradicionais associados;</t>
    </r>
    <r>
      <rPr>
        <sz val="36"/>
        <color rgb="FF000000"/>
        <rFont val="Calibri"/>
        <family val="2"/>
      </rPr>
      <t xml:space="preserve">
III - projetos e atividades relacionados à elaboração de protocolos comunitários; e
IV - outras ações relacionadas ao acesso ao patrimônio genético e aos conhecimentos tradicionais associados, conforme definido pelo CG- FNRB.
</t>
    </r>
  </si>
  <si>
    <r>
      <rPr>
        <b/>
        <u/>
        <sz val="26"/>
        <color rgb="FF000000"/>
        <rFont val="Calibri"/>
        <family val="2"/>
      </rPr>
      <t>I - fortalecimento institucional e das capacidades técnica e gerencial das beneficiárias da Lei nº13.123 de 2015, incluindo as organizações de base de populações indígenas, comunidades tradicionais e agricultores tradicionais; inclusive mediante treinamento, para a elaboração, aprovação, implementação e prestação de contas referentes aos instrumentos de apoio do FNRB destinados a esses públicos</t>
    </r>
    <r>
      <rPr>
        <sz val="26"/>
        <color rgb="FF000000"/>
        <rFont val="Calibri"/>
        <family val="2"/>
      </rPr>
      <t>; 
II – análise, supervisão, gerenciamento e acompanhamento das ações, atividades e projetos apoiados pelo FNRB;
III – projetos e atividades relacionados à elaboração de protocolos comunitários;
IV – projetos e atividades de capacitação dos servidores dos órgãos e entidades federais de proteção dos direitos, de assistência ou de fomento das atividades das populações indígenas, comunidades tradicionais e agricultores tradicionais;
V - outras ações relacionadas ao acesso ao patrimônio genético e aos conhecimentos tradicionais associados, conforme o regulamento.</t>
    </r>
  </si>
  <si>
    <t>Projeção do valor total acumulado - ano 2</t>
  </si>
  <si>
    <t>Projeção do valor total acumulado - ano 3</t>
  </si>
  <si>
    <t>Projeção do valor total acumulado - ano 4</t>
  </si>
  <si>
    <t>Projeção do valor total acumulado para o 2º ciclo</t>
  </si>
  <si>
    <t>Projeção do valor total acumulado - ano 1</t>
  </si>
  <si>
    <t>2º Ciclo</t>
  </si>
  <si>
    <t>O Plano de mobilização de recursos do FNRB reúne a projeção das receitas a serem arrecadadas para o quadriênio, incluídas as projeções resultantes da estratégia de mobilização de recursos do FNRB.
A estratégia de mobilização de recursos do FNRB será implementada pela Secretaria-Executiva do CG-FNRB, mobilizará doações e recursos provenientes das receitas dos incisos IV e V do art. 32 da Lei n° 13.123 de 2015.
A estratégia consiste em alcançar as seguintes metas:
2024 - mobilizar 20 milhões de reais;
2025 - mobilizar 150 milhões de reais.</t>
  </si>
  <si>
    <t>DE24</t>
  </si>
  <si>
    <t>META</t>
  </si>
  <si>
    <t>dez/25</t>
  </si>
  <si>
    <t>dez/26</t>
  </si>
  <si>
    <t>dez/27</t>
  </si>
  <si>
    <t>INICIATIVA</t>
  </si>
  <si>
    <t>240 organizações de base fortalecidas;
40 por bioma</t>
  </si>
  <si>
    <t>Disponibilidades para a execução em 2024</t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</si>
  <si>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Calibri"/>
        <family val="2"/>
        <scheme val="minor"/>
      </rPr>
      <t xml:space="preserve"> ENTRADA</t>
    </r>
  </si>
  <si>
    <r>
      <t xml:space="preserve">Total oriundo do </t>
    </r>
    <r>
      <rPr>
        <sz val="36"/>
        <color rgb="FF000000"/>
        <rFont val="Calibri"/>
        <family val="2"/>
      </rPr>
      <t>Patrimônio Genético</t>
    </r>
    <r>
      <rPr>
        <sz val="36"/>
        <color theme="1"/>
        <rFont val="Calibri"/>
        <family val="2"/>
        <scheme val="minor"/>
      </rPr>
      <t xml:space="preserve"> SAÍDA</t>
    </r>
  </si>
  <si>
    <r>
      <t xml:space="preserve">Total oriundo do </t>
    </r>
    <r>
      <rPr>
        <b/>
        <sz val="36"/>
        <color rgb="FF000000"/>
        <rFont val="Calibri"/>
        <family val="2"/>
      </rPr>
      <t>Patrimônio Genético</t>
    </r>
    <r>
      <rPr>
        <b/>
        <sz val="36"/>
        <color theme="1"/>
        <rFont val="Calibri"/>
        <family val="2"/>
        <scheme val="minor"/>
      </rPr>
      <t xml:space="preserve"> SALDO</t>
    </r>
  </si>
  <si>
    <r>
      <t xml:space="preserve">Total oriundo de </t>
    </r>
    <r>
      <rPr>
        <sz val="36"/>
        <color rgb="FF000000"/>
        <rFont val="Calibri"/>
        <family val="2"/>
      </rPr>
      <t>Coleções ex situ</t>
    </r>
    <r>
      <rPr>
        <sz val="36"/>
        <color theme="1"/>
        <rFont val="Calibri"/>
        <family val="2"/>
        <scheme val="minor"/>
      </rPr>
      <t xml:space="preserve"> ENTRADA</t>
    </r>
  </si>
  <si>
    <r>
      <t xml:space="preserve">Total oriundo de </t>
    </r>
    <r>
      <rPr>
        <sz val="36"/>
        <color rgb="FF000000"/>
        <rFont val="Calibri"/>
        <family val="2"/>
      </rPr>
      <t>Coleções ex situ</t>
    </r>
    <r>
      <rPr>
        <sz val="36"/>
        <color theme="1"/>
        <rFont val="Calibri"/>
        <family val="2"/>
        <scheme val="minor"/>
      </rPr>
      <t xml:space="preserve"> SAÍDA</t>
    </r>
  </si>
  <si>
    <r>
      <t xml:space="preserve">Total oriundo de </t>
    </r>
    <r>
      <rPr>
        <b/>
        <sz val="36"/>
        <color rgb="FF000000"/>
        <rFont val="Calibri"/>
        <family val="2"/>
      </rPr>
      <t>Coleções ex situ</t>
    </r>
    <r>
      <rPr>
        <b/>
        <sz val="36"/>
        <color theme="1"/>
        <rFont val="Calibri"/>
        <family val="2"/>
        <scheme val="minor"/>
      </rPr>
      <t xml:space="preserve"> SALDO</t>
    </r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</si>
  <si>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Calibri"/>
        <family val="2"/>
        <scheme val="minor"/>
      </rPr>
      <t xml:space="preserve"> ENTRADA</t>
    </r>
  </si>
  <si>
    <r>
      <t>Total oriundo do</t>
    </r>
    <r>
      <rPr>
        <sz val="36"/>
        <color rgb="FF000000"/>
        <rFont val="Calibri"/>
        <family val="2"/>
      </rPr>
      <t xml:space="preserve"> Conhecimento Tradicional Associado</t>
    </r>
    <r>
      <rPr>
        <sz val="36"/>
        <color theme="1"/>
        <rFont val="Calibri"/>
        <family val="2"/>
        <scheme val="minor"/>
      </rPr>
      <t xml:space="preserve"> SAÍDA</t>
    </r>
  </si>
  <si>
    <r>
      <t>Total oriundo do</t>
    </r>
    <r>
      <rPr>
        <b/>
        <sz val="36"/>
        <color rgb="FF000000"/>
        <rFont val="Calibri"/>
        <family val="2"/>
      </rPr>
      <t xml:space="preserve"> Conhecimento Tradicional Associado</t>
    </r>
    <r>
      <rPr>
        <b/>
        <sz val="36"/>
        <color theme="1"/>
        <rFont val="Calibri"/>
        <family val="2"/>
        <scheme val="minor"/>
      </rPr>
      <t xml:space="preserve"> SALDO</t>
    </r>
  </si>
  <si>
    <t>Total oriundo de doações ENTRADA</t>
  </si>
  <si>
    <t>Total oriundo de doações SAÍDA</t>
  </si>
  <si>
    <t>Total oriundo de doações SALDO</t>
  </si>
  <si>
    <t>VII – a contratação, conforme decisão do CG-FNRB, de Agência Implementadora do FNRB, bem como equipe especializada voltada a apoiar a implementação, monitoramento de resultados e avaliação do FNRB e dos instrumentos de apoio implementado</t>
  </si>
  <si>
    <t>Apoio à Secretaria Executiva</t>
  </si>
  <si>
    <t>Organização de base premiada</t>
  </si>
  <si>
    <t>240 organizações (40 por bioma) com nível de maturidade identificadas;
Agência(s) Implementadora(s) contratada(s);
Metodologia e materiais aprovados;
Captação de 20 milhões de reais em doações</t>
  </si>
  <si>
    <t>Entregas</t>
  </si>
  <si>
    <t>ENRAÍZA BIO - Plano de Fortalecimento institucional das organizações de base de guardiões.</t>
  </si>
  <si>
    <t>20 Organizações de Base de Guardiãs e Guardiões da biodiversidade premiadas</t>
  </si>
  <si>
    <t>Proposta de Desembolso Anual 2025</t>
  </si>
  <si>
    <t>Execução anual - 2025</t>
  </si>
  <si>
    <t>40 organizações de guardiãs premiadas</t>
  </si>
  <si>
    <t>período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</si>
</sst>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b/>
      <sz val="28"/>
      <color theme="1"/>
      <name val="Arial"/>
      <family val="2"/>
    </font>
    <font>
      <sz val="26"/>
      <color theme="1"/>
      <name val="Calibri"/>
      <family val="2"/>
      <scheme val="minor"/>
    </font>
    <font>
      <b/>
      <sz val="28"/>
      <color rgb="FFFF0000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  <scheme val="minor"/>
    </font>
    <font>
      <sz val="20"/>
      <color rgb="FF000000"/>
      <name val="Calibri"/>
      <family val="2"/>
    </font>
    <font>
      <sz val="24"/>
      <color rgb="FF000000"/>
      <name val="Calibri"/>
      <family val="2"/>
    </font>
    <font>
      <sz val="28"/>
      <color rgb="FF000000"/>
      <name val="Calibri"/>
      <family val="2"/>
    </font>
    <font>
      <b/>
      <sz val="28"/>
      <color theme="1"/>
      <name val="Calibri"/>
      <family val="2"/>
      <scheme val="minor"/>
    </font>
    <font>
      <sz val="24"/>
      <color theme="1"/>
      <name val="Calibri"/>
      <family val="2"/>
    </font>
    <font>
      <b/>
      <sz val="72"/>
      <color theme="1"/>
      <name val="Calibri"/>
      <family val="2"/>
    </font>
    <font>
      <sz val="72"/>
      <name val="Calibri"/>
      <family val="2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30"/>
      <color theme="1"/>
      <name val="Calibri"/>
      <family val="2"/>
    </font>
    <font>
      <b/>
      <sz val="36"/>
      <color theme="1"/>
      <name val="Calibri"/>
      <family val="2"/>
    </font>
    <font>
      <b/>
      <sz val="48"/>
      <color theme="1"/>
      <name val="Arial"/>
      <family val="2"/>
    </font>
    <font>
      <b/>
      <sz val="24"/>
      <color rgb="FFFF0000"/>
      <name val="Calibri"/>
      <family val="2"/>
    </font>
    <font>
      <b/>
      <sz val="24"/>
      <color theme="1"/>
      <name val="Arial"/>
      <family val="2"/>
    </font>
    <font>
      <b/>
      <sz val="24"/>
      <color theme="1"/>
      <name val="Calibri"/>
      <family val="2"/>
    </font>
    <font>
      <b/>
      <sz val="36"/>
      <color theme="1"/>
      <name val="Arial"/>
      <family val="2"/>
    </font>
    <font>
      <b/>
      <sz val="48"/>
      <color theme="1"/>
      <name val="Calibri"/>
      <family val="2"/>
    </font>
    <font>
      <sz val="36"/>
      <color theme="1"/>
      <name val="Calibri"/>
      <family val="2"/>
      <scheme val="minor"/>
    </font>
    <font>
      <sz val="36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36"/>
      <color indexed="81"/>
      <name val="Segoe UI"/>
      <family val="2"/>
    </font>
    <font>
      <b/>
      <sz val="25"/>
      <color indexed="81"/>
      <name val="Segoe UI"/>
      <family val="2"/>
    </font>
    <font>
      <b/>
      <sz val="36"/>
      <color theme="1"/>
      <name val="Calibri"/>
      <family val="2"/>
      <scheme val="minor"/>
    </font>
    <font>
      <b/>
      <sz val="48"/>
      <color rgb="FF000000"/>
      <name val="Calibri"/>
      <family val="2"/>
    </font>
    <font>
      <b/>
      <sz val="26"/>
      <color theme="1"/>
      <name val="Calibri"/>
      <family val="2"/>
    </font>
    <font>
      <b/>
      <sz val="60"/>
      <color theme="1"/>
      <name val="Calibri"/>
      <family val="2"/>
    </font>
    <font>
      <b/>
      <sz val="40"/>
      <color theme="1"/>
      <name val="Calibri"/>
      <family val="2"/>
    </font>
    <font>
      <sz val="36"/>
      <color theme="1"/>
      <name val="Calibri"/>
      <family val="2"/>
    </font>
    <font>
      <b/>
      <sz val="36"/>
      <color rgb="FF000000"/>
      <name val="Calibri"/>
      <family val="2"/>
    </font>
    <font>
      <b/>
      <sz val="48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48"/>
      <color rgb="FF000000"/>
      <name val="Calibri"/>
      <family val="2"/>
    </font>
    <font>
      <b/>
      <u/>
      <sz val="72"/>
      <color theme="1"/>
      <name val="Calibri"/>
      <family val="2"/>
      <scheme val="minor"/>
    </font>
    <font>
      <sz val="28"/>
      <color rgb="FF000000"/>
      <name val="Times New Roman"/>
      <family val="1"/>
    </font>
    <font>
      <sz val="36"/>
      <color rgb="FF000000"/>
      <name val="Times New Roman"/>
      <family val="1"/>
    </font>
    <font>
      <sz val="26"/>
      <color rgb="FF000000"/>
      <name val="Calibri"/>
      <family val="2"/>
    </font>
    <font>
      <b/>
      <u/>
      <sz val="26"/>
      <color rgb="FF000000"/>
      <name val="Calibri"/>
      <family val="2"/>
    </font>
    <font>
      <b/>
      <u/>
      <sz val="36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4.9989318521683403E-2"/>
        <bgColor rgb="FFD8D8D8"/>
      </patternFill>
    </fill>
    <fill>
      <patternFill patternType="solid">
        <fgColor theme="3" tint="4.9989318521683403E-2"/>
        <bgColor indexed="64"/>
      </patternFill>
    </fill>
    <fill>
      <patternFill patternType="solid">
        <fgColor rgb="FFBDBDBD"/>
        <bgColor rgb="FFBDBDBD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rgb="FFD8D8D8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7" fillId="0" borderId="0" applyFont="0" applyFill="0" applyBorder="0" applyAlignment="0" applyProtection="0"/>
  </cellStyleXfs>
  <cellXfs count="285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9" fillId="4" borderId="0" xfId="0" applyFont="1" applyFill="1"/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9" fillId="5" borderId="0" xfId="0" applyFont="1" applyFill="1"/>
    <xf numFmtId="0" fontId="10" fillId="5" borderId="7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9" fillId="6" borderId="0" xfId="0" applyFont="1" applyFill="1"/>
    <xf numFmtId="0" fontId="10" fillId="6" borderId="7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 applyAlignment="1">
      <alignment wrapText="1"/>
    </xf>
    <xf numFmtId="0" fontId="19" fillId="0" borderId="0" xfId="0" applyFont="1"/>
    <xf numFmtId="0" fontId="16" fillId="4" borderId="9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vertical="center" wrapText="1"/>
    </xf>
    <xf numFmtId="0" fontId="11" fillId="6" borderId="0" xfId="0" applyFont="1" applyFill="1"/>
    <xf numFmtId="0" fontId="20" fillId="6" borderId="7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horizontal="left" vertical="center" wrapText="1"/>
    </xf>
    <xf numFmtId="3" fontId="12" fillId="11" borderId="0" xfId="0" applyNumberFormat="1" applyFont="1" applyFill="1"/>
    <xf numFmtId="3" fontId="0" fillId="0" borderId="0" xfId="0" applyNumberFormat="1"/>
    <xf numFmtId="3" fontId="0" fillId="4" borderId="0" xfId="0" applyNumberFormat="1" applyFill="1"/>
    <xf numFmtId="3" fontId="0" fillId="5" borderId="0" xfId="0" applyNumberFormat="1" applyFill="1"/>
    <xf numFmtId="3" fontId="0" fillId="6" borderId="0" xfId="0" applyNumberFormat="1" applyFill="1"/>
    <xf numFmtId="3" fontId="24" fillId="4" borderId="0" xfId="0" applyNumberFormat="1" applyFont="1" applyFill="1"/>
    <xf numFmtId="0" fontId="0" fillId="13" borderId="0" xfId="0" applyFill="1"/>
    <xf numFmtId="0" fontId="0" fillId="14" borderId="0" xfId="0" applyFill="1"/>
    <xf numFmtId="0" fontId="29" fillId="15" borderId="0" xfId="0" applyFont="1" applyFill="1"/>
    <xf numFmtId="0" fontId="17" fillId="15" borderId="8" xfId="0" applyFont="1" applyFill="1" applyBorder="1" applyAlignment="1">
      <alignment horizontal="left" vertical="center" wrapText="1"/>
    </xf>
    <xf numFmtId="0" fontId="17" fillId="15" borderId="9" xfId="0" applyFont="1" applyFill="1" applyBorder="1" applyAlignment="1">
      <alignment horizontal="left" vertical="center" wrapText="1"/>
    </xf>
    <xf numFmtId="0" fontId="30" fillId="16" borderId="0" xfId="0" applyFont="1" applyFill="1" applyAlignment="1">
      <alignment wrapText="1"/>
    </xf>
    <xf numFmtId="0" fontId="13" fillId="16" borderId="0" xfId="0" applyFont="1" applyFill="1" applyAlignment="1">
      <alignment wrapText="1"/>
    </xf>
    <xf numFmtId="0" fontId="31" fillId="17" borderId="0" xfId="0" applyFont="1" applyFill="1"/>
    <xf numFmtId="0" fontId="17" fillId="17" borderId="9" xfId="0" applyFont="1" applyFill="1" applyBorder="1" applyAlignment="1">
      <alignment horizontal="left" vertical="center" wrapText="1"/>
    </xf>
    <xf numFmtId="0" fontId="30" fillId="17" borderId="0" xfId="0" applyFont="1" applyFill="1" applyAlignment="1">
      <alignment wrapText="1"/>
    </xf>
    <xf numFmtId="0" fontId="20" fillId="15" borderId="7" xfId="0" applyFont="1" applyFill="1" applyBorder="1" applyAlignment="1">
      <alignment vertical="center" wrapText="1"/>
    </xf>
    <xf numFmtId="0" fontId="30" fillId="15" borderId="0" xfId="0" applyFont="1" applyFill="1" applyAlignment="1">
      <alignment wrapText="1"/>
    </xf>
    <xf numFmtId="0" fontId="32" fillId="10" borderId="0" xfId="0" applyFont="1" applyFill="1" applyAlignment="1">
      <alignment vertical="top" wrapText="1"/>
    </xf>
    <xf numFmtId="0" fontId="32" fillId="13" borderId="0" xfId="0" applyFont="1" applyFill="1" applyAlignment="1">
      <alignment vertical="top" wrapText="1"/>
    </xf>
    <xf numFmtId="0" fontId="33" fillId="9" borderId="0" xfId="0" applyFont="1" applyFill="1"/>
    <xf numFmtId="2" fontId="12" fillId="12" borderId="0" xfId="0" applyNumberFormat="1" applyFont="1" applyFill="1"/>
    <xf numFmtId="0" fontId="12" fillId="18" borderId="0" xfId="0" applyFont="1" applyFill="1"/>
    <xf numFmtId="0" fontId="0" fillId="20" borderId="0" xfId="0" applyFill="1"/>
    <xf numFmtId="3" fontId="35" fillId="11" borderId="0" xfId="0" applyNumberFormat="1" applyFont="1" applyFill="1"/>
    <xf numFmtId="0" fontId="35" fillId="18" borderId="0" xfId="0" applyFont="1" applyFill="1"/>
    <xf numFmtId="0" fontId="35" fillId="10" borderId="0" xfId="0" applyFont="1" applyFill="1"/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26" fillId="21" borderId="5" xfId="0" applyFont="1" applyFill="1" applyBorder="1" applyAlignment="1">
      <alignment horizontal="center" vertical="center"/>
    </xf>
    <xf numFmtId="0" fontId="26" fillId="21" borderId="6" xfId="0" applyFont="1" applyFill="1" applyBorder="1" applyAlignment="1">
      <alignment horizontal="center" vertical="center"/>
    </xf>
    <xf numFmtId="0" fontId="42" fillId="21" borderId="6" xfId="0" applyFont="1" applyFill="1" applyBorder="1" applyAlignment="1">
      <alignment horizontal="center" vertical="center"/>
    </xf>
    <xf numFmtId="0" fontId="0" fillId="22" borderId="0" xfId="0" applyFill="1"/>
    <xf numFmtId="0" fontId="5" fillId="23" borderId="5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left" vertical="top" wrapText="1"/>
    </xf>
    <xf numFmtId="0" fontId="28" fillId="11" borderId="0" xfId="0" applyFont="1" applyFill="1" applyAlignment="1">
      <alignment vertical="top" wrapText="1"/>
    </xf>
    <xf numFmtId="0" fontId="43" fillId="24" borderId="0" xfId="0" applyFont="1" applyFill="1" applyAlignment="1">
      <alignment vertical="top" wrapText="1"/>
    </xf>
    <xf numFmtId="0" fontId="34" fillId="24" borderId="0" xfId="0" applyFont="1" applyFill="1" applyAlignment="1">
      <alignment vertical="top" wrapText="1"/>
    </xf>
    <xf numFmtId="0" fontId="34" fillId="11" borderId="0" xfId="0" applyFont="1" applyFill="1" applyAlignment="1">
      <alignment vertical="top" wrapText="1"/>
    </xf>
    <xf numFmtId="0" fontId="44" fillId="11" borderId="0" xfId="0" applyFont="1" applyFill="1" applyAlignment="1">
      <alignment vertical="top" wrapText="1"/>
    </xf>
    <xf numFmtId="0" fontId="45" fillId="10" borderId="0" xfId="0" applyFont="1" applyFill="1" applyAlignment="1">
      <alignment horizontal="left" vertical="top" wrapText="1"/>
    </xf>
    <xf numFmtId="0" fontId="44" fillId="10" borderId="0" xfId="0" applyFont="1" applyFill="1" applyAlignment="1">
      <alignment horizontal="left" vertical="top" wrapText="1"/>
    </xf>
    <xf numFmtId="0" fontId="35" fillId="13" borderId="0" xfId="0" applyFont="1" applyFill="1"/>
    <xf numFmtId="0" fontId="35" fillId="0" borderId="0" xfId="0" applyFont="1"/>
    <xf numFmtId="0" fontId="18" fillId="0" borderId="0" xfId="0" applyFont="1" applyAlignment="1">
      <alignment horizontal="left" vertical="top" wrapText="1"/>
    </xf>
    <xf numFmtId="0" fontId="3" fillId="0" borderId="0" xfId="0" applyFont="1"/>
    <xf numFmtId="0" fontId="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2" fontId="12" fillId="22" borderId="0" xfId="0" applyNumberFormat="1" applyFont="1" applyFill="1"/>
    <xf numFmtId="3" fontId="25" fillId="23" borderId="0" xfId="0" applyNumberFormat="1" applyFont="1" applyFill="1"/>
    <xf numFmtId="0" fontId="26" fillId="25" borderId="5" xfId="0" applyFont="1" applyFill="1" applyBorder="1" applyAlignment="1">
      <alignment horizontal="center" vertical="center"/>
    </xf>
    <xf numFmtId="0" fontId="33" fillId="4" borderId="0" xfId="0" applyFont="1" applyFill="1"/>
    <xf numFmtId="0" fontId="33" fillId="5" borderId="0" xfId="0" applyFont="1" applyFill="1"/>
    <xf numFmtId="0" fontId="46" fillId="10" borderId="0" xfId="0" applyFont="1" applyFill="1" applyAlignment="1">
      <alignment horizontal="left" vertical="top" wrapText="1"/>
    </xf>
    <xf numFmtId="0" fontId="46" fillId="11" borderId="0" xfId="0" applyFont="1" applyFill="1" applyAlignment="1">
      <alignment vertical="top" wrapText="1"/>
    </xf>
    <xf numFmtId="2" fontId="35" fillId="12" borderId="0" xfId="0" applyNumberFormat="1" applyFont="1" applyFill="1"/>
    <xf numFmtId="0" fontId="0" fillId="0" borderId="12" xfId="0" applyBorder="1"/>
    <xf numFmtId="0" fontId="19" fillId="24" borderId="0" xfId="0" applyFont="1" applyFill="1"/>
    <xf numFmtId="0" fontId="48" fillId="24" borderId="12" xfId="0" applyFont="1" applyFill="1" applyBorder="1"/>
    <xf numFmtId="0" fontId="0" fillId="0" borderId="12" xfId="0" applyBorder="1" applyAlignment="1">
      <alignment wrapText="1"/>
    </xf>
    <xf numFmtId="0" fontId="11" fillId="0" borderId="12" xfId="0" applyFont="1" applyBorder="1"/>
    <xf numFmtId="0" fontId="13" fillId="4" borderId="12" xfId="0" applyFont="1" applyFill="1" applyBorder="1" applyAlignment="1">
      <alignment wrapText="1"/>
    </xf>
    <xf numFmtId="0" fontId="0" fillId="4" borderId="12" xfId="0" applyFill="1" applyBorder="1"/>
    <xf numFmtId="0" fontId="14" fillId="12" borderId="12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wrapText="1"/>
    </xf>
    <xf numFmtId="0" fontId="0" fillId="5" borderId="12" xfId="0" applyFill="1" applyBorder="1"/>
    <xf numFmtId="0" fontId="14" fillId="5" borderId="12" xfId="0" applyFont="1" applyFill="1" applyBorder="1" applyAlignment="1">
      <alignment wrapText="1"/>
    </xf>
    <xf numFmtId="0" fontId="14" fillId="11" borderId="12" xfId="0" applyFont="1" applyFill="1" applyBorder="1" applyAlignment="1">
      <alignment vertical="top" wrapText="1"/>
    </xf>
    <xf numFmtId="0" fontId="14" fillId="10" borderId="12" xfId="0" applyFont="1" applyFill="1" applyBorder="1" applyAlignment="1">
      <alignment horizontal="left" vertical="top" wrapText="1"/>
    </xf>
    <xf numFmtId="0" fontId="15" fillId="6" borderId="12" xfId="0" applyFont="1" applyFill="1" applyBorder="1" applyAlignment="1">
      <alignment wrapText="1"/>
    </xf>
    <xf numFmtId="0" fontId="0" fillId="6" borderId="12" xfId="0" applyFill="1" applyBorder="1"/>
    <xf numFmtId="0" fontId="14" fillId="6" borderId="12" xfId="0" applyFont="1" applyFill="1" applyBorder="1" applyAlignment="1">
      <alignment wrapText="1"/>
    </xf>
    <xf numFmtId="0" fontId="5" fillId="0" borderId="12" xfId="0" applyFont="1" applyBorder="1" applyAlignment="1">
      <alignment horizontal="center" vertical="center"/>
    </xf>
    <xf numFmtId="3" fontId="35" fillId="0" borderId="12" xfId="0" applyNumberFormat="1" applyFont="1" applyBorder="1" applyAlignment="1">
      <alignment wrapText="1"/>
    </xf>
    <xf numFmtId="0" fontId="36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36" fillId="23" borderId="4" xfId="0" applyFont="1" applyFill="1" applyBorder="1" applyAlignment="1">
      <alignment horizontal="left" vertical="center" indent="1"/>
    </xf>
    <xf numFmtId="0" fontId="36" fillId="23" borderId="4" xfId="0" applyFont="1" applyFill="1" applyBorder="1" applyAlignment="1">
      <alignment horizontal="left" vertical="center"/>
    </xf>
    <xf numFmtId="0" fontId="42" fillId="25" borderId="4" xfId="0" applyFont="1" applyFill="1" applyBorder="1" applyAlignment="1">
      <alignment horizontal="left" vertical="center"/>
    </xf>
    <xf numFmtId="0" fontId="41" fillId="3" borderId="12" xfId="0" applyFont="1" applyFill="1" applyBorder="1" applyAlignment="1">
      <alignment wrapText="1"/>
    </xf>
    <xf numFmtId="0" fontId="41" fillId="3" borderId="12" xfId="0" applyFont="1" applyFill="1" applyBorder="1"/>
    <xf numFmtId="0" fontId="41" fillId="9" borderId="0" xfId="0" applyFont="1" applyFill="1"/>
    <xf numFmtId="0" fontId="36" fillId="14" borderId="4" xfId="0" applyFont="1" applyFill="1" applyBorder="1" applyAlignment="1">
      <alignment horizontal="left" vertical="center"/>
    </xf>
    <xf numFmtId="0" fontId="0" fillId="15" borderId="0" xfId="0" applyFill="1"/>
    <xf numFmtId="0" fontId="2" fillId="20" borderId="0" xfId="0" applyFont="1" applyFill="1" applyAlignment="1">
      <alignment wrapText="1"/>
    </xf>
    <xf numFmtId="0" fontId="2" fillId="20" borderId="0" xfId="0" applyFont="1" applyFill="1"/>
    <xf numFmtId="0" fontId="6" fillId="20" borderId="4" xfId="0" applyFont="1" applyFill="1" applyBorder="1" applyAlignment="1">
      <alignment horizontal="center" vertical="top" wrapText="1"/>
    </xf>
    <xf numFmtId="0" fontId="3" fillId="20" borderId="5" xfId="0" applyFont="1" applyFill="1" applyBorder="1"/>
    <xf numFmtId="0" fontId="3" fillId="20" borderId="6" xfId="0" applyFont="1" applyFill="1" applyBorder="1"/>
    <xf numFmtId="0" fontId="4" fillId="20" borderId="0" xfId="0" applyFont="1" applyFill="1" applyAlignment="1">
      <alignment vertical="top" wrapText="1"/>
    </xf>
    <xf numFmtId="0" fontId="4" fillId="20" borderId="12" xfId="0" applyFont="1" applyFill="1" applyBorder="1" applyAlignment="1">
      <alignment vertical="top" wrapText="1"/>
    </xf>
    <xf numFmtId="0" fontId="0" fillId="20" borderId="12" xfId="0" applyFill="1" applyBorder="1"/>
    <xf numFmtId="0" fontId="36" fillId="25" borderId="4" xfId="0" applyFont="1" applyFill="1" applyBorder="1" applyAlignment="1">
      <alignment horizontal="left" vertical="center"/>
    </xf>
    <xf numFmtId="0" fontId="5" fillId="25" borderId="5" xfId="0" applyFont="1" applyFill="1" applyBorder="1" applyAlignment="1">
      <alignment horizontal="center" vertical="center"/>
    </xf>
    <xf numFmtId="0" fontId="5" fillId="25" borderId="6" xfId="0" applyFont="1" applyFill="1" applyBorder="1" applyAlignment="1">
      <alignment horizontal="center" vertical="center"/>
    </xf>
    <xf numFmtId="0" fontId="14" fillId="20" borderId="0" xfId="0" applyFont="1" applyFill="1" applyAlignment="1">
      <alignment wrapText="1"/>
    </xf>
    <xf numFmtId="3" fontId="0" fillId="20" borderId="0" xfId="0" applyNumberFormat="1" applyFill="1"/>
    <xf numFmtId="2" fontId="12" fillId="20" borderId="0" xfId="0" applyNumberFormat="1" applyFont="1" applyFill="1"/>
    <xf numFmtId="3" fontId="35" fillId="19" borderId="0" xfId="0" applyNumberFormat="1" applyFont="1" applyFill="1"/>
    <xf numFmtId="3" fontId="35" fillId="26" borderId="0" xfId="0" applyNumberFormat="1" applyFont="1" applyFill="1"/>
    <xf numFmtId="0" fontId="22" fillId="14" borderId="0" xfId="0" applyFont="1" applyFill="1"/>
    <xf numFmtId="0" fontId="0" fillId="14" borderId="0" xfId="0" applyFill="1" applyAlignment="1">
      <alignment wrapText="1"/>
    </xf>
    <xf numFmtId="0" fontId="3" fillId="20" borderId="0" xfId="0" applyFont="1" applyFill="1"/>
    <xf numFmtId="0" fontId="54" fillId="17" borderId="9" xfId="0" applyFont="1" applyFill="1" applyBorder="1" applyAlignment="1">
      <alignment horizontal="left" vertical="center" wrapText="1"/>
    </xf>
    <xf numFmtId="0" fontId="36" fillId="17" borderId="9" xfId="0" applyFont="1" applyFill="1" applyBorder="1" applyAlignment="1">
      <alignment horizontal="left" vertical="center" wrapText="1"/>
    </xf>
    <xf numFmtId="0" fontId="34" fillId="10" borderId="0" xfId="0" applyFont="1" applyFill="1" applyAlignment="1">
      <alignment vertical="top" wrapText="1"/>
    </xf>
    <xf numFmtId="0" fontId="7" fillId="30" borderId="22" xfId="0" applyFont="1" applyFill="1" applyBorder="1" applyAlignment="1">
      <alignment horizontal="center"/>
    </xf>
    <xf numFmtId="0" fontId="7" fillId="30" borderId="21" xfId="0" applyFont="1" applyFill="1" applyBorder="1" applyAlignment="1">
      <alignment horizontal="center"/>
    </xf>
    <xf numFmtId="0" fontId="34" fillId="17" borderId="7" xfId="0" applyFont="1" applyFill="1" applyBorder="1" applyAlignment="1">
      <alignment vertical="center" wrapText="1"/>
    </xf>
    <xf numFmtId="44" fontId="35" fillId="0" borderId="13" xfId="1" applyFont="1" applyBorder="1" applyAlignment="1">
      <alignment wrapText="1"/>
    </xf>
    <xf numFmtId="44" fontId="12" fillId="0" borderId="14" xfId="1" applyFont="1" applyBorder="1" applyAlignment="1">
      <alignment wrapText="1"/>
    </xf>
    <xf numFmtId="44" fontId="12" fillId="29" borderId="12" xfId="1" applyFont="1" applyFill="1" applyBorder="1"/>
    <xf numFmtId="44" fontId="0" fillId="0" borderId="12" xfId="1" applyFont="1" applyBorder="1"/>
    <xf numFmtId="44" fontId="35" fillId="23" borderId="0" xfId="1" applyFont="1" applyFill="1" applyAlignment="1">
      <alignment wrapText="1"/>
    </xf>
    <xf numFmtId="44" fontId="35" fillId="22" borderId="12" xfId="1" applyFont="1" applyFill="1" applyBorder="1" applyAlignment="1">
      <alignment wrapText="1"/>
    </xf>
    <xf numFmtId="44" fontId="49" fillId="23" borderId="12" xfId="1" applyFont="1" applyFill="1" applyBorder="1" applyAlignment="1">
      <alignment wrapText="1"/>
    </xf>
    <xf numFmtId="44" fontId="35" fillId="23" borderId="12" xfId="1" applyFont="1" applyFill="1" applyBorder="1" applyAlignment="1">
      <alignment wrapText="1"/>
    </xf>
    <xf numFmtId="44" fontId="35" fillId="10" borderId="12" xfId="1" applyFont="1" applyFill="1" applyBorder="1"/>
    <xf numFmtId="44" fontId="49" fillId="10" borderId="12" xfId="1" applyFont="1" applyFill="1" applyBorder="1"/>
    <xf numFmtId="44" fontId="35" fillId="12" borderId="12" xfId="1" applyFont="1" applyFill="1" applyBorder="1"/>
    <xf numFmtId="44" fontId="49" fillId="12" borderId="12" xfId="1" applyFont="1" applyFill="1" applyBorder="1"/>
    <xf numFmtId="44" fontId="35" fillId="11" borderId="12" xfId="1" applyFont="1" applyFill="1" applyBorder="1"/>
    <xf numFmtId="44" fontId="49" fillId="11" borderId="12" xfId="1" applyFont="1" applyFill="1" applyBorder="1"/>
    <xf numFmtId="44" fontId="12" fillId="18" borderId="12" xfId="1" applyFont="1" applyFill="1" applyBorder="1"/>
    <xf numFmtId="44" fontId="35" fillId="18" borderId="12" xfId="1" applyFont="1" applyFill="1" applyBorder="1"/>
    <xf numFmtId="44" fontId="49" fillId="18" borderId="12" xfId="1" applyFont="1" applyFill="1" applyBorder="1"/>
    <xf numFmtId="44" fontId="12" fillId="22" borderId="0" xfId="1" applyFont="1" applyFill="1" applyAlignment="1">
      <alignment wrapText="1"/>
    </xf>
    <xf numFmtId="44" fontId="12" fillId="22" borderId="12" xfId="1" applyFont="1" applyFill="1" applyBorder="1" applyAlignment="1">
      <alignment wrapText="1"/>
    </xf>
    <xf numFmtId="44" fontId="12" fillId="14" borderId="12" xfId="1" applyFont="1" applyFill="1" applyBorder="1"/>
    <xf numFmtId="44" fontId="1" fillId="22" borderId="12" xfId="1" applyFont="1" applyFill="1" applyBorder="1"/>
    <xf numFmtId="44" fontId="0" fillId="22" borderId="12" xfId="1" applyFont="1" applyFill="1" applyBorder="1"/>
    <xf numFmtId="44" fontId="41" fillId="21" borderId="0" xfId="1" applyFont="1" applyFill="1" applyAlignment="1">
      <alignment wrapText="1"/>
    </xf>
    <xf numFmtId="44" fontId="41" fillId="14" borderId="12" xfId="1" applyFont="1" applyFill="1" applyBorder="1" applyAlignment="1">
      <alignment wrapText="1"/>
    </xf>
    <xf numFmtId="44" fontId="49" fillId="21" borderId="12" xfId="1" applyFont="1" applyFill="1" applyBorder="1"/>
    <xf numFmtId="44" fontId="48" fillId="14" borderId="12" xfId="1" applyFont="1" applyFill="1" applyBorder="1"/>
    <xf numFmtId="0" fontId="41" fillId="28" borderId="12" xfId="0" applyFont="1" applyFill="1" applyBorder="1" applyAlignment="1">
      <alignment vertical="center" wrapText="1"/>
    </xf>
    <xf numFmtId="0" fontId="0" fillId="15" borderId="0" xfId="0" applyFill="1" applyAlignment="1">
      <alignment vertical="center"/>
    </xf>
    <xf numFmtId="0" fontId="0" fillId="22" borderId="0" xfId="0" applyFill="1" applyAlignment="1">
      <alignment vertical="center"/>
    </xf>
    <xf numFmtId="0" fontId="41" fillId="27" borderId="0" xfId="0" applyFont="1" applyFill="1" applyAlignment="1">
      <alignment vertical="center" wrapText="1"/>
    </xf>
    <xf numFmtId="0" fontId="41" fillId="27" borderId="12" xfId="0" applyFont="1" applyFill="1" applyBorder="1" applyAlignment="1">
      <alignment vertical="center" wrapText="1"/>
    </xf>
    <xf numFmtId="0" fontId="41" fillId="22" borderId="1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0" borderId="0" xfId="0" applyFill="1" applyAlignment="1">
      <alignment vertical="center"/>
    </xf>
    <xf numFmtId="44" fontId="35" fillId="0" borderId="12" xfId="1" applyFont="1" applyBorder="1" applyAlignment="1">
      <alignment wrapText="1"/>
    </xf>
    <xf numFmtId="44" fontId="35" fillId="0" borderId="12" xfId="1" applyFont="1" applyBorder="1"/>
    <xf numFmtId="44" fontId="49" fillId="23" borderId="12" xfId="1" applyFont="1" applyFill="1" applyBorder="1"/>
    <xf numFmtId="44" fontId="41" fillId="23" borderId="12" xfId="1" applyFont="1" applyFill="1" applyBorder="1"/>
    <xf numFmtId="44" fontId="35" fillId="23" borderId="12" xfId="1" applyFont="1" applyFill="1" applyBorder="1"/>
    <xf numFmtId="44" fontId="34" fillId="10" borderId="12" xfId="1" applyFont="1" applyFill="1" applyBorder="1" applyAlignment="1">
      <alignment horizontal="right" vertical="top" wrapText="1"/>
    </xf>
    <xf numFmtId="44" fontId="34" fillId="10" borderId="12" xfId="1" applyFont="1" applyFill="1" applyBorder="1" applyAlignment="1">
      <alignment vertical="top" wrapText="1"/>
    </xf>
    <xf numFmtId="44" fontId="34" fillId="11" borderId="12" xfId="1" applyFont="1" applyFill="1" applyBorder="1" applyAlignment="1">
      <alignment vertical="top" wrapText="1"/>
    </xf>
    <xf numFmtId="44" fontId="21" fillId="10" borderId="0" xfId="1" applyFont="1" applyFill="1" applyAlignment="1">
      <alignment horizontal="left" vertical="top" wrapText="1"/>
    </xf>
    <xf numFmtId="44" fontId="21" fillId="10" borderId="0" xfId="1" applyFont="1" applyFill="1" applyAlignment="1">
      <alignment horizontal="right" vertical="top" wrapText="1"/>
    </xf>
    <xf numFmtId="44" fontId="21" fillId="11" borderId="0" xfId="1" applyFont="1" applyFill="1" applyAlignment="1">
      <alignment vertical="top" wrapText="1"/>
    </xf>
    <xf numFmtId="44" fontId="30" fillId="15" borderId="0" xfId="1" applyFont="1" applyFill="1" applyAlignment="1">
      <alignment wrapText="1"/>
    </xf>
    <xf numFmtId="44" fontId="32" fillId="13" borderId="0" xfId="1" applyFont="1" applyFill="1" applyAlignment="1">
      <alignment vertical="top" wrapText="1"/>
    </xf>
    <xf numFmtId="17" fontId="48" fillId="24" borderId="12" xfId="0" applyNumberFormat="1" applyFont="1" applyFill="1" applyBorder="1"/>
    <xf numFmtId="17" fontId="51" fillId="3" borderId="12" xfId="0" applyNumberFormat="1" applyFont="1" applyFill="1" applyBorder="1"/>
    <xf numFmtId="17" fontId="41" fillId="3" borderId="12" xfId="0" applyNumberFormat="1" applyFont="1" applyFill="1" applyBorder="1"/>
    <xf numFmtId="17" fontId="11" fillId="0" borderId="12" xfId="0" applyNumberFormat="1" applyFont="1" applyBorder="1"/>
    <xf numFmtId="3" fontId="35" fillId="10" borderId="0" xfId="0" applyNumberFormat="1" applyFont="1" applyFill="1"/>
    <xf numFmtId="0" fontId="5" fillId="10" borderId="0" xfId="0" applyFont="1" applyFill="1" applyAlignment="1">
      <alignment horizontal="center" vertical="center"/>
    </xf>
    <xf numFmtId="0" fontId="58" fillId="20" borderId="0" xfId="0" applyFont="1" applyFill="1"/>
    <xf numFmtId="0" fontId="58" fillId="0" borderId="0" xfId="0" applyFont="1"/>
    <xf numFmtId="3" fontId="59" fillId="11" borderId="0" xfId="0" applyNumberFormat="1" applyFont="1" applyFill="1"/>
    <xf numFmtId="3" fontId="41" fillId="19" borderId="0" xfId="0" applyNumberFormat="1" applyFont="1" applyFill="1"/>
    <xf numFmtId="2" fontId="59" fillId="20" borderId="0" xfId="0" applyNumberFormat="1" applyFont="1" applyFill="1"/>
    <xf numFmtId="2" fontId="59" fillId="22" borderId="0" xfId="0" applyNumberFormat="1" applyFont="1" applyFill="1"/>
    <xf numFmtId="44" fontId="35" fillId="11" borderId="14" xfId="1" applyFont="1" applyFill="1" applyBorder="1"/>
    <xf numFmtId="0" fontId="36" fillId="18" borderId="15" xfId="0" applyFont="1" applyFill="1" applyBorder="1" applyAlignment="1">
      <alignment horizontal="left" vertical="center"/>
    </xf>
    <xf numFmtId="0" fontId="5" fillId="18" borderId="16" xfId="0" applyFont="1" applyFill="1" applyBorder="1" applyAlignment="1">
      <alignment horizontal="center" vertical="center"/>
    </xf>
    <xf numFmtId="0" fontId="36" fillId="18" borderId="29" xfId="0" applyFont="1" applyFill="1" applyBorder="1" applyAlignment="1">
      <alignment horizontal="left" vertical="center"/>
    </xf>
    <xf numFmtId="0" fontId="36" fillId="23" borderId="15" xfId="0" applyFont="1" applyFill="1" applyBorder="1" applyAlignment="1">
      <alignment horizontal="left" vertical="center"/>
    </xf>
    <xf numFmtId="0" fontId="5" fillId="18" borderId="11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44" fontId="35" fillId="23" borderId="30" xfId="1" applyFont="1" applyFill="1" applyBorder="1" applyAlignment="1">
      <alignment wrapText="1"/>
    </xf>
    <xf numFmtId="44" fontId="41" fillId="23" borderId="30" xfId="1" applyFont="1" applyFill="1" applyBorder="1"/>
    <xf numFmtId="44" fontId="35" fillId="23" borderId="30" xfId="1" applyFont="1" applyFill="1" applyBorder="1"/>
    <xf numFmtId="44" fontId="35" fillId="18" borderId="31" xfId="1" applyFont="1" applyFill="1" applyBorder="1"/>
    <xf numFmtId="44" fontId="49" fillId="18" borderId="31" xfId="1" applyFont="1" applyFill="1" applyBorder="1"/>
    <xf numFmtId="44" fontId="35" fillId="18" borderId="32" xfId="1" applyFont="1" applyFill="1" applyBorder="1"/>
    <xf numFmtId="44" fontId="35" fillId="18" borderId="33" xfId="1" applyFont="1" applyFill="1" applyBorder="1"/>
    <xf numFmtId="3" fontId="41" fillId="12" borderId="26" xfId="0" applyNumberFormat="1" applyFont="1" applyFill="1" applyBorder="1"/>
    <xf numFmtId="44" fontId="35" fillId="12" borderId="14" xfId="1" applyFont="1" applyFill="1" applyBorder="1"/>
    <xf numFmtId="3" fontId="41" fillId="10" borderId="25" xfId="0" applyNumberFormat="1" applyFont="1" applyFill="1" applyBorder="1"/>
    <xf numFmtId="3" fontId="41" fillId="11" borderId="25" xfId="0" applyNumberFormat="1" applyFont="1" applyFill="1" applyBorder="1"/>
    <xf numFmtId="44" fontId="36" fillId="10" borderId="0" xfId="1" applyFont="1" applyFill="1" applyBorder="1" applyAlignment="1">
      <alignment horizontal="center" vertical="center"/>
    </xf>
    <xf numFmtId="8" fontId="36" fillId="10" borderId="0" xfId="1" applyNumberFormat="1" applyFont="1" applyFill="1" applyBorder="1" applyAlignment="1">
      <alignment horizontal="center" vertical="center"/>
    </xf>
    <xf numFmtId="44" fontId="35" fillId="12" borderId="30" xfId="1" applyFont="1" applyFill="1" applyBorder="1"/>
    <xf numFmtId="44" fontId="49" fillId="12" borderId="30" xfId="1" applyFont="1" applyFill="1" applyBorder="1"/>
    <xf numFmtId="44" fontId="35" fillId="10" borderId="25" xfId="1" applyFont="1" applyFill="1" applyBorder="1"/>
    <xf numFmtId="44" fontId="49" fillId="10" borderId="25" xfId="1" applyFont="1" applyFill="1" applyBorder="1"/>
    <xf numFmtId="0" fontId="0" fillId="0" borderId="26" xfId="0" applyBorder="1"/>
    <xf numFmtId="3" fontId="41" fillId="12" borderId="27" xfId="0" applyNumberFormat="1" applyFont="1" applyFill="1" applyBorder="1"/>
    <xf numFmtId="0" fontId="0" fillId="18" borderId="0" xfId="0" applyFill="1"/>
    <xf numFmtId="3" fontId="41" fillId="18" borderId="20" xfId="0" applyNumberFormat="1" applyFont="1" applyFill="1" applyBorder="1"/>
    <xf numFmtId="3" fontId="41" fillId="18" borderId="18" xfId="0" applyNumberFormat="1" applyFont="1" applyFill="1" applyBorder="1"/>
    <xf numFmtId="3" fontId="41" fillId="18" borderId="19" xfId="0" applyNumberFormat="1" applyFont="1" applyFill="1" applyBorder="1"/>
    <xf numFmtId="8" fontId="36" fillId="10" borderId="0" xfId="1" applyNumberFormat="1" applyFont="1" applyFill="1" applyBorder="1" applyAlignment="1">
      <alignment horizontal="center" vertical="top"/>
    </xf>
    <xf numFmtId="44" fontId="35" fillId="12" borderId="34" xfId="1" applyFont="1" applyFill="1" applyBorder="1"/>
    <xf numFmtId="44" fontId="49" fillId="12" borderId="34" xfId="1" applyFont="1" applyFill="1" applyBorder="1"/>
    <xf numFmtId="44" fontId="35" fillId="12" borderId="27" xfId="1" applyFont="1" applyFill="1" applyBorder="1"/>
    <xf numFmtId="44" fontId="49" fillId="12" borderId="27" xfId="1" applyFont="1" applyFill="1" applyBorder="1"/>
    <xf numFmtId="44" fontId="49" fillId="12" borderId="28" xfId="1" applyFont="1" applyFill="1" applyBorder="1"/>
    <xf numFmtId="44" fontId="35" fillId="11" borderId="26" xfId="1" applyFont="1" applyFill="1" applyBorder="1"/>
    <xf numFmtId="44" fontId="35" fillId="11" borderId="27" xfId="1" applyFont="1" applyFill="1" applyBorder="1"/>
    <xf numFmtId="44" fontId="49" fillId="11" borderId="27" xfId="1" applyFont="1" applyFill="1" applyBorder="1"/>
    <xf numFmtId="44" fontId="49" fillId="11" borderId="28" xfId="1" applyFont="1" applyFill="1" applyBorder="1"/>
    <xf numFmtId="8" fontId="36" fillId="11" borderId="0" xfId="1" applyNumberFormat="1" applyFont="1" applyFill="1" applyBorder="1" applyAlignment="1">
      <alignment horizontal="center" vertical="top"/>
    </xf>
    <xf numFmtId="8" fontId="49" fillId="11" borderId="27" xfId="1" applyNumberFormat="1" applyFont="1" applyFill="1" applyBorder="1"/>
    <xf numFmtId="44" fontId="36" fillId="11" borderId="0" xfId="1" applyFont="1" applyFill="1" applyBorder="1" applyAlignment="1">
      <alignment horizontal="center" vertical="top"/>
    </xf>
    <xf numFmtId="44" fontId="41" fillId="25" borderId="12" xfId="1" applyFont="1" applyFill="1" applyBorder="1" applyAlignment="1">
      <alignment wrapText="1"/>
    </xf>
    <xf numFmtId="44" fontId="41" fillId="3" borderId="12" xfId="1" applyFont="1" applyFill="1" applyBorder="1"/>
    <xf numFmtId="44" fontId="41" fillId="25" borderId="12" xfId="1" applyFont="1" applyFill="1" applyBorder="1"/>
    <xf numFmtId="44" fontId="41" fillId="11" borderId="0" xfId="1" applyFont="1" applyFill="1"/>
    <xf numFmtId="44" fontId="35" fillId="11" borderId="0" xfId="1" applyFont="1" applyFill="1"/>
    <xf numFmtId="44" fontId="36" fillId="18" borderId="16" xfId="1" applyFont="1" applyFill="1" applyBorder="1" applyAlignment="1">
      <alignment horizontal="center" vertical="center"/>
    </xf>
    <xf numFmtId="44" fontId="36" fillId="18" borderId="5" xfId="1" applyFont="1" applyFill="1" applyBorder="1" applyAlignment="1">
      <alignment horizontal="center" vertical="center"/>
    </xf>
    <xf numFmtId="44" fontId="36" fillId="18" borderId="11" xfId="1" applyFont="1" applyFill="1" applyBorder="1" applyAlignment="1">
      <alignment horizontal="center" vertical="center"/>
    </xf>
    <xf numFmtId="44" fontId="21" fillId="10" borderId="0" xfId="1" applyFont="1" applyFill="1" applyAlignment="1">
      <alignment vertical="top" wrapText="1"/>
    </xf>
    <xf numFmtId="0" fontId="28" fillId="11" borderId="0" xfId="0" applyFont="1" applyFill="1" applyAlignment="1">
      <alignment horizontal="left" vertical="top" wrapText="1"/>
    </xf>
    <xf numFmtId="44" fontId="35" fillId="12" borderId="35" xfId="1" applyFont="1" applyFill="1" applyBorder="1"/>
    <xf numFmtId="0" fontId="21" fillId="2" borderId="1" xfId="0" applyFont="1" applyFill="1" applyBorder="1" applyAlignment="1">
      <alignment horizontal="center"/>
    </xf>
    <xf numFmtId="0" fontId="22" fillId="0" borderId="2" xfId="0" applyFont="1" applyBorder="1"/>
    <xf numFmtId="0" fontId="22" fillId="0" borderId="3" xfId="0" applyFont="1" applyBorder="1"/>
    <xf numFmtId="0" fontId="2" fillId="7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8" borderId="3" xfId="0" applyFont="1" applyFill="1" applyBorder="1"/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47" fillId="27" borderId="4" xfId="0" applyFont="1" applyFill="1" applyBorder="1" applyAlignment="1">
      <alignment horizontal="left" vertical="center"/>
    </xf>
    <xf numFmtId="0" fontId="36" fillId="27" borderId="5" xfId="0" applyFont="1" applyFill="1" applyBorder="1" applyAlignment="1">
      <alignment horizontal="left" vertical="center"/>
    </xf>
    <xf numFmtId="0" fontId="36" fillId="27" borderId="6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" fillId="7" borderId="15" xfId="0" applyFont="1" applyFill="1" applyBorder="1" applyAlignment="1">
      <alignment horizontal="center"/>
    </xf>
    <xf numFmtId="0" fontId="3" fillId="8" borderId="16" xfId="0" applyFont="1" applyFill="1" applyBorder="1"/>
    <xf numFmtId="0" fontId="3" fillId="8" borderId="17" xfId="0" applyFont="1" applyFill="1" applyBorder="1"/>
    <xf numFmtId="0" fontId="52" fillId="0" borderId="4" xfId="0" applyFont="1" applyBorder="1" applyAlignment="1">
      <alignment horizontal="left" vertical="top" wrapText="1"/>
    </xf>
    <xf numFmtId="0" fontId="52" fillId="0" borderId="5" xfId="0" applyFont="1" applyBorder="1" applyAlignment="1">
      <alignment horizontal="left" vertical="top" wrapText="1"/>
    </xf>
    <xf numFmtId="0" fontId="52" fillId="0" borderId="6" xfId="0" applyFont="1" applyBorder="1" applyAlignment="1">
      <alignment horizontal="left" vertical="top" wrapText="1"/>
    </xf>
    <xf numFmtId="0" fontId="42" fillId="3" borderId="4" xfId="0" applyFont="1" applyFill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0" fontId="22" fillId="0" borderId="23" xfId="0" applyFont="1" applyBorder="1"/>
    <xf numFmtId="0" fontId="21" fillId="2" borderId="24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7"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Calibri"/>
        <scheme val="none"/>
      </font>
      <alignment horizontal="general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Plano Quadrienal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7:M50">
  <tableColumns count="11">
    <tableColumn id="1" xr3:uid="{00000000-0010-0000-0000-000001000000}" name="Programas Temáticos"/>
    <tableColumn id="2" xr3:uid="{00000000-0010-0000-0000-000002000000}" name="Eixos de Ação"/>
    <tableColumn id="3" xr3:uid="{00000000-0010-0000-0000-000003000000}" name="Ações"/>
    <tableColumn id="11" xr3:uid="{AD81344C-326A-4049-8F65-4A24D3CCCD1D}" name="Ação"/>
    <tableColumn id="10" xr3:uid="{6DB65B6F-401A-427A-AD3D-872AD96386CC}" name="INICIATIVA"/>
    <tableColumn id="4" xr3:uid="{00000000-0010-0000-0000-000004000000}" name="DE24" dataDxfId="3"/>
    <tableColumn id="9" xr3:uid="{B6ED1B68-838C-4330-8C1D-B22897E03E6C}" name="dez/25" dataDxfId="2"/>
    <tableColumn id="5" xr3:uid="{46D331F6-0B88-4594-A2C4-04A5C0407D5F}" name="dez/26"/>
    <tableColumn id="6" xr3:uid="{4BAD5CEF-45E4-4D1B-AA9A-B9B28F822C5D}" name="dez/27"/>
    <tableColumn id="7" xr3:uid="{42C874BA-D616-4BD0-85AB-605E40E5DFD1}" name="META" dataDxfId="1">
      <calculatedColumnFormula>H25+I25+#REF!+K25</calculatedColumnFormula>
    </tableColumn>
    <tableColumn id="8" xr3:uid="{741939ED-CF74-4528-8209-8193DF65FFB8}" name="Observações" dataDxfId="0">
      <calculatedColumnFormula>K25+#REF!+I25+H25</calculatedColumnFormula>
    </tableColumn>
  </tableColumns>
  <tableStyleInfo name="Plano Quadrien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2D7A-925A-433D-BD05-3E57AB34B3A3}">
  <dimension ref="A1:EP19"/>
  <sheetViews>
    <sheetView topLeftCell="B1" zoomScale="40" zoomScaleNormal="40" workbookViewId="0">
      <selection activeCell="G8" sqref="G8:G16"/>
    </sheetView>
  </sheetViews>
  <sheetFormatPr defaultRowHeight="15" x14ac:dyDescent="0.25"/>
  <cols>
    <col min="1" max="1" width="0.42578125" customWidth="1"/>
    <col min="2" max="2" width="1.85546875" style="63" customWidth="1"/>
    <col min="3" max="3" width="45.140625" customWidth="1"/>
    <col min="4" max="4" width="49.140625" customWidth="1"/>
    <col min="5" max="5" width="230.85546875" customWidth="1"/>
    <col min="6" max="6" width="77.85546875" customWidth="1"/>
    <col min="7" max="7" width="61.42578125" customWidth="1"/>
    <col min="8" max="8" width="59.5703125" customWidth="1"/>
    <col min="9" max="9" width="88.7109375" customWidth="1"/>
    <col min="10" max="10" width="60.85546875" bestFit="1" customWidth="1"/>
    <col min="11" max="11" width="64.85546875" bestFit="1" customWidth="1"/>
    <col min="12" max="12" width="85.5703125" bestFit="1" customWidth="1"/>
  </cols>
  <sheetData>
    <row r="1" spans="1:14" ht="102.95" customHeight="1" thickBot="1" x14ac:dyDescent="1.4">
      <c r="A1" s="120"/>
      <c r="C1" s="259" t="s">
        <v>36</v>
      </c>
      <c r="D1" s="260"/>
      <c r="E1" s="261"/>
      <c r="F1" s="2"/>
      <c r="G1" s="2"/>
      <c r="N1" s="54"/>
    </row>
    <row r="2" spans="1:14" x14ac:dyDescent="0.25">
      <c r="A2" s="120"/>
      <c r="C2" s="262"/>
      <c r="D2" s="263"/>
      <c r="E2" s="264"/>
      <c r="F2" s="121"/>
      <c r="G2" s="121"/>
      <c r="H2" s="122"/>
      <c r="I2" s="122"/>
      <c r="J2" s="54"/>
      <c r="K2" s="54"/>
      <c r="L2" s="54"/>
      <c r="N2" s="54"/>
    </row>
    <row r="3" spans="1:14" ht="409.6" customHeight="1" x14ac:dyDescent="1.35">
      <c r="A3" s="120"/>
      <c r="C3" s="265" t="s">
        <v>68</v>
      </c>
      <c r="D3" s="266"/>
      <c r="E3" s="267"/>
      <c r="F3" s="94"/>
      <c r="G3" s="193">
        <v>45261</v>
      </c>
      <c r="H3" s="194">
        <v>45627</v>
      </c>
      <c r="I3" s="194">
        <v>45992</v>
      </c>
      <c r="J3" s="194">
        <v>46357</v>
      </c>
      <c r="K3" s="194">
        <v>46722</v>
      </c>
      <c r="L3" s="95" t="s">
        <v>67</v>
      </c>
      <c r="N3" s="54"/>
    </row>
    <row r="4" spans="1:14" x14ac:dyDescent="0.25">
      <c r="A4" s="120"/>
      <c r="C4" s="123">
        <v>20</v>
      </c>
      <c r="D4" s="124"/>
      <c r="E4" s="125"/>
      <c r="F4" s="126"/>
      <c r="G4" s="127"/>
      <c r="H4" s="127"/>
      <c r="I4" s="127"/>
      <c r="J4" s="128"/>
      <c r="K4" s="128"/>
      <c r="L4" s="128"/>
      <c r="N4" s="54"/>
    </row>
    <row r="5" spans="1:14" s="178" customFormat="1" ht="195" customHeight="1" thickBot="1" x14ac:dyDescent="0.3">
      <c r="A5" s="173"/>
      <c r="B5" s="174"/>
      <c r="C5" s="268" t="s">
        <v>54</v>
      </c>
      <c r="D5" s="269"/>
      <c r="E5" s="270"/>
      <c r="F5" s="175" t="s">
        <v>37</v>
      </c>
      <c r="G5" s="176" t="s">
        <v>55</v>
      </c>
      <c r="H5" s="172" t="s">
        <v>66</v>
      </c>
      <c r="I5" s="172" t="s">
        <v>62</v>
      </c>
      <c r="J5" s="172" t="s">
        <v>63</v>
      </c>
      <c r="K5" s="172" t="s">
        <v>64</v>
      </c>
      <c r="L5" s="177" t="s">
        <v>65</v>
      </c>
      <c r="N5" s="179"/>
    </row>
    <row r="6" spans="1:14" ht="47.25" thickBot="1" x14ac:dyDescent="0.75">
      <c r="A6" s="120"/>
      <c r="C6" s="111" t="s">
        <v>45</v>
      </c>
      <c r="D6" s="8"/>
      <c r="E6" s="7"/>
      <c r="F6" s="146">
        <v>7202704</v>
      </c>
      <c r="G6" s="147"/>
      <c r="H6" s="148"/>
      <c r="I6" s="148"/>
      <c r="J6" s="148"/>
      <c r="K6" s="148"/>
      <c r="L6" s="149"/>
      <c r="N6" s="54"/>
    </row>
    <row r="7" spans="1:14" ht="46.5" x14ac:dyDescent="0.7">
      <c r="A7" s="120"/>
      <c r="C7" s="113" t="s">
        <v>47</v>
      </c>
      <c r="D7" s="64"/>
      <c r="E7" s="65"/>
      <c r="F7" s="150"/>
      <c r="G7" s="151">
        <f>F6*0.5835</f>
        <v>4202777.784</v>
      </c>
      <c r="H7" s="152">
        <f>G7+G11</f>
        <v>4202777.784</v>
      </c>
      <c r="I7" s="152">
        <f>H7+(1000000+400000+100000)</f>
        <v>5702777.784</v>
      </c>
      <c r="J7" s="152">
        <f>I7+(1000000+400000+100000)</f>
        <v>7202777.784</v>
      </c>
      <c r="K7" s="152">
        <f>J7+(1000000+400000+100000)</f>
        <v>8702777.784</v>
      </c>
      <c r="L7" s="153">
        <f>K7+(1000000+400000+100000)</f>
        <v>10202777.784</v>
      </c>
      <c r="N7" s="54"/>
    </row>
    <row r="8" spans="1:14" ht="46.5" x14ac:dyDescent="0.7">
      <c r="A8" s="120"/>
      <c r="C8" s="57" t="s">
        <v>41</v>
      </c>
      <c r="D8" s="57"/>
      <c r="E8" s="57"/>
      <c r="F8" s="154">
        <v>5196440.6900000004</v>
      </c>
      <c r="G8" s="154">
        <f>F8*0.5835</f>
        <v>3032123.1426150003</v>
      </c>
      <c r="H8" s="155">
        <f>G8+1000000</f>
        <v>4032123.1426150003</v>
      </c>
      <c r="I8" s="155">
        <f>H8+1000000</f>
        <v>5032123.1426149998</v>
      </c>
      <c r="J8" s="155">
        <f>I8+1000000</f>
        <v>6032123.1426149998</v>
      </c>
      <c r="K8" s="155">
        <f>J8+1000000</f>
        <v>7032123.1426149998</v>
      </c>
      <c r="L8" s="154">
        <f>K8+1000000</f>
        <v>8032123.1426149998</v>
      </c>
      <c r="N8" s="54"/>
    </row>
    <row r="9" spans="1:14" ht="46.5" x14ac:dyDescent="0.7">
      <c r="A9" s="120"/>
      <c r="C9" s="92" t="s">
        <v>42</v>
      </c>
      <c r="D9" s="52"/>
      <c r="E9" s="52"/>
      <c r="F9" s="156">
        <v>473793.79</v>
      </c>
      <c r="G9" s="156">
        <f>F9*0.5835</f>
        <v>276458.67646499997</v>
      </c>
      <c r="H9" s="157">
        <f>G9+100000</f>
        <v>376458.67646499997</v>
      </c>
      <c r="I9" s="157">
        <f>H9+100000</f>
        <v>476458.67646499997</v>
      </c>
      <c r="J9" s="157">
        <f>I9+100000</f>
        <v>576458.67646500003</v>
      </c>
      <c r="K9" s="157">
        <f>J9+100000</f>
        <v>676458.67646500003</v>
      </c>
      <c r="L9" s="156">
        <f>K9+100000</f>
        <v>776458.67646500003</v>
      </c>
      <c r="N9" s="54"/>
    </row>
    <row r="10" spans="1:14" ht="46.5" x14ac:dyDescent="0.7">
      <c r="A10" s="120"/>
      <c r="C10" s="55" t="s">
        <v>43</v>
      </c>
      <c r="D10" s="31"/>
      <c r="E10" s="31"/>
      <c r="F10" s="158">
        <v>1532469.61</v>
      </c>
      <c r="G10" s="158">
        <f>F10*0.5835</f>
        <v>894196.01743500005</v>
      </c>
      <c r="H10" s="159">
        <f>G10+400000</f>
        <v>1294196.017435</v>
      </c>
      <c r="I10" s="159">
        <f>H10+400000</f>
        <v>1694196.017435</v>
      </c>
      <c r="J10" s="159">
        <f>I10+400000</f>
        <v>2094196.017435</v>
      </c>
      <c r="K10" s="159">
        <f>J10+400000</f>
        <v>2494196.0174350003</v>
      </c>
      <c r="L10" s="158">
        <f>K10+400000</f>
        <v>2894196.0174350003</v>
      </c>
      <c r="N10" s="54"/>
    </row>
    <row r="11" spans="1:14" ht="46.5" x14ac:dyDescent="0.7">
      <c r="A11" s="120"/>
      <c r="C11" s="56" t="s">
        <v>44</v>
      </c>
      <c r="D11" s="53"/>
      <c r="E11" s="53"/>
      <c r="F11" s="160">
        <v>0</v>
      </c>
      <c r="G11" s="161"/>
      <c r="H11" s="162">
        <f>G11+20000000</f>
        <v>20000000</v>
      </c>
      <c r="I11" s="162">
        <f>H11+150000000</f>
        <v>170000000</v>
      </c>
      <c r="J11" s="162">
        <f>I11+0</f>
        <v>170000000</v>
      </c>
      <c r="K11" s="162">
        <f>J11+0</f>
        <v>170000000</v>
      </c>
      <c r="L11" s="161">
        <f>K11+0</f>
        <v>170000000</v>
      </c>
      <c r="N11" s="54"/>
    </row>
    <row r="12" spans="1:14" ht="46.5" x14ac:dyDescent="0.5">
      <c r="A12" s="120"/>
      <c r="C12" s="119" t="s">
        <v>48</v>
      </c>
      <c r="D12" s="58"/>
      <c r="E12" s="59"/>
      <c r="F12" s="163">
        <v>0</v>
      </c>
      <c r="G12" s="164"/>
      <c r="H12" s="165">
        <v>0</v>
      </c>
      <c r="I12" s="165">
        <v>0</v>
      </c>
      <c r="J12" s="165">
        <v>0</v>
      </c>
      <c r="K12" s="165">
        <v>0</v>
      </c>
      <c r="L12" s="166"/>
      <c r="N12" s="54"/>
    </row>
    <row r="13" spans="1:14" ht="46.5" x14ac:dyDescent="0.5">
      <c r="A13" s="120"/>
      <c r="C13" s="119" t="s">
        <v>58</v>
      </c>
      <c r="D13" s="58"/>
      <c r="E13" s="59"/>
      <c r="F13" s="163">
        <v>0</v>
      </c>
      <c r="G13" s="164"/>
      <c r="H13" s="165">
        <v>0</v>
      </c>
      <c r="I13" s="165">
        <v>0</v>
      </c>
      <c r="J13" s="165">
        <v>0</v>
      </c>
      <c r="K13" s="165">
        <v>0</v>
      </c>
      <c r="L13" s="167"/>
      <c r="N13" s="54"/>
    </row>
    <row r="14" spans="1:14" ht="46.5" x14ac:dyDescent="0.5">
      <c r="A14" s="120"/>
      <c r="C14" s="129" t="s">
        <v>57</v>
      </c>
      <c r="D14" s="130"/>
      <c r="E14" s="131"/>
      <c r="F14" s="163">
        <v>0</v>
      </c>
      <c r="G14" s="164"/>
      <c r="H14" s="165">
        <v>0</v>
      </c>
      <c r="I14" s="165">
        <v>0</v>
      </c>
      <c r="J14" s="165">
        <v>0</v>
      </c>
      <c r="K14" s="165">
        <v>0</v>
      </c>
      <c r="L14" s="167"/>
      <c r="N14" s="54"/>
    </row>
    <row r="15" spans="1:14" ht="46.5" x14ac:dyDescent="0.5">
      <c r="A15" s="120"/>
      <c r="C15" s="129" t="s">
        <v>56</v>
      </c>
      <c r="D15" s="130"/>
      <c r="E15" s="131"/>
      <c r="F15" s="163">
        <v>0</v>
      </c>
      <c r="G15" s="164"/>
      <c r="H15" s="165">
        <v>0</v>
      </c>
      <c r="I15" s="165">
        <v>0</v>
      </c>
      <c r="J15" s="165">
        <v>0</v>
      </c>
      <c r="K15" s="165">
        <v>0</v>
      </c>
      <c r="L15" s="167"/>
      <c r="N15" s="54"/>
    </row>
    <row r="16" spans="1:14" ht="46.5" x14ac:dyDescent="0.5">
      <c r="A16" s="120"/>
      <c r="C16" s="119" t="s">
        <v>52</v>
      </c>
      <c r="D16" s="58"/>
      <c r="E16" s="59"/>
      <c r="F16" s="163">
        <v>0</v>
      </c>
      <c r="G16" s="164"/>
      <c r="H16" s="165">
        <v>0</v>
      </c>
      <c r="I16" s="165">
        <v>0</v>
      </c>
      <c r="J16" s="165">
        <v>0</v>
      </c>
      <c r="K16" s="165">
        <v>0</v>
      </c>
      <c r="L16" s="167"/>
      <c r="N16" s="54"/>
    </row>
    <row r="17" spans="1:146" ht="61.5" x14ac:dyDescent="0.9">
      <c r="A17" s="120"/>
      <c r="C17" s="62" t="s">
        <v>38</v>
      </c>
      <c r="D17" s="60"/>
      <c r="E17" s="61"/>
      <c r="F17" s="168">
        <f>F8+F10+F9+F11+F12+F13+F14+F15+F16</f>
        <v>7202704.0900000008</v>
      </c>
      <c r="G17" s="169">
        <f t="shared" ref="G17:L17" si="0">G8+G9+G10+G11+G12+G13+G14+G15+G16</f>
        <v>4202777.8365150001</v>
      </c>
      <c r="H17" s="170">
        <f t="shared" si="0"/>
        <v>25702777.836515002</v>
      </c>
      <c r="I17" s="170">
        <f t="shared" si="0"/>
        <v>177202777.83651501</v>
      </c>
      <c r="J17" s="170">
        <f t="shared" si="0"/>
        <v>178702777.83651501</v>
      </c>
      <c r="K17" s="170">
        <f t="shared" si="0"/>
        <v>180202777.83651501</v>
      </c>
      <c r="L17" s="171">
        <f t="shared" si="0"/>
        <v>181702777.83651501</v>
      </c>
      <c r="N17" s="54"/>
    </row>
    <row r="18" spans="1:146" ht="15.75" x14ac:dyDescent="0.25">
      <c r="A18" s="54"/>
      <c r="B18" s="54"/>
      <c r="C18" s="9"/>
      <c r="D18" s="6"/>
      <c r="E18" s="7"/>
      <c r="F18" s="2"/>
      <c r="G18" s="2"/>
      <c r="N18" s="54"/>
    </row>
    <row r="19" spans="1:146" s="54" customFormat="1" x14ac:dyDescent="0.25"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</row>
  </sheetData>
  <sheetProtection algorithmName="SHA-512" hashValue="zQ4K4ps1ia2Kup8VrYPxXtkw5yze3d2RblEuRUzd6BMlZm/80Zq7ER4StckiwITVtPY7hO4fAodg32x33WtAIg==" saltValue="n5KaftuYslBsX9hbjoeZ5Q==" spinCount="100000" sheet="1" objects="1" scenarios="1" sort="0"/>
  <mergeCells count="4">
    <mergeCell ref="C1:E1"/>
    <mergeCell ref="C2:E2"/>
    <mergeCell ref="C3:E3"/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4" zoomScale="28" zoomScaleNormal="28" workbookViewId="0">
      <selection activeCell="G20" sqref="G20"/>
    </sheetView>
  </sheetViews>
  <sheetFormatPr defaultColWidth="14.42578125" defaultRowHeight="15" customHeight="1" x14ac:dyDescent="0.25"/>
  <cols>
    <col min="1" max="1" width="5" customWidth="1"/>
    <col min="2" max="2" width="2.7109375" customWidth="1"/>
    <col min="3" max="3" width="63.42578125" customWidth="1"/>
    <col min="4" max="4" width="56" customWidth="1"/>
    <col min="5" max="5" width="255.85546875" customWidth="1"/>
    <col min="6" max="6" width="100.85546875" customWidth="1"/>
    <col min="7" max="7" width="95.5703125" customWidth="1"/>
    <col min="8" max="9" width="74" style="2" bestFit="1" customWidth="1"/>
    <col min="10" max="11" width="74" bestFit="1" customWidth="1"/>
    <col min="12" max="12" width="82.5703125" bestFit="1" customWidth="1"/>
    <col min="13" max="13" width="42.5703125" customWidth="1"/>
    <col min="14" max="31" width="8.7109375" customWidth="1"/>
  </cols>
  <sheetData>
    <row r="1" spans="1:17" ht="338.25" customHeight="1" thickBot="1" x14ac:dyDescent="1.4">
      <c r="A1" s="54"/>
      <c r="C1" s="271" t="s">
        <v>0</v>
      </c>
      <c r="D1" s="272"/>
      <c r="E1" s="273"/>
      <c r="F1" s="137"/>
      <c r="G1" s="137"/>
      <c r="H1" s="138"/>
      <c r="I1" s="138"/>
      <c r="J1" s="38"/>
      <c r="K1" s="38"/>
      <c r="L1" s="38"/>
      <c r="M1" s="38"/>
      <c r="N1" s="54"/>
    </row>
    <row r="2" spans="1:17" ht="20.25" customHeight="1" x14ac:dyDescent="0.25">
      <c r="A2" s="54"/>
      <c r="C2" s="274"/>
      <c r="D2" s="275"/>
      <c r="E2" s="276"/>
      <c r="F2" s="139"/>
      <c r="G2" s="139"/>
      <c r="H2" s="121"/>
      <c r="I2" s="121"/>
      <c r="J2" s="122"/>
      <c r="K2" s="122"/>
      <c r="L2" s="54"/>
      <c r="M2" s="54"/>
      <c r="N2" s="54"/>
    </row>
    <row r="3" spans="1:17" ht="409.5" customHeight="1" x14ac:dyDescent="0.25">
      <c r="A3" s="54"/>
      <c r="C3" s="277" t="s">
        <v>59</v>
      </c>
      <c r="D3" s="278"/>
      <c r="E3" s="279"/>
      <c r="F3" s="76"/>
      <c r="G3" s="76"/>
      <c r="H3" s="1"/>
      <c r="I3" s="1"/>
      <c r="J3" s="1"/>
      <c r="K3" s="1"/>
      <c r="N3" s="54"/>
    </row>
    <row r="4" spans="1:17" ht="32.1" customHeight="1" x14ac:dyDescent="0.25">
      <c r="A4" s="54"/>
      <c r="C4" s="3"/>
      <c r="D4" s="4"/>
      <c r="E4" s="5"/>
      <c r="F4" s="77"/>
      <c r="G4" s="77"/>
      <c r="H4" s="1"/>
      <c r="I4" s="1"/>
      <c r="J4" s="1"/>
      <c r="K4" s="1"/>
      <c r="N4" s="54"/>
    </row>
    <row r="5" spans="1:17" ht="93" x14ac:dyDescent="0.7">
      <c r="A5" s="54"/>
      <c r="C5" s="280" t="s">
        <v>9</v>
      </c>
      <c r="D5" s="281"/>
      <c r="E5" s="281"/>
      <c r="F5" s="116" t="s">
        <v>10</v>
      </c>
      <c r="G5" s="116" t="s">
        <v>76</v>
      </c>
      <c r="H5" s="195">
        <v>45627</v>
      </c>
      <c r="I5" s="195">
        <v>45992</v>
      </c>
      <c r="J5" s="195">
        <v>46357</v>
      </c>
      <c r="K5" s="195">
        <v>46722</v>
      </c>
      <c r="L5" s="117" t="s">
        <v>40</v>
      </c>
      <c r="M5" s="118" t="s">
        <v>22</v>
      </c>
      <c r="N5" s="54"/>
    </row>
    <row r="6" spans="1:17" ht="46.5" x14ac:dyDescent="0.7">
      <c r="A6" s="54"/>
      <c r="C6" s="112" t="s">
        <v>46</v>
      </c>
      <c r="D6" s="8"/>
      <c r="E6" s="6"/>
      <c r="F6" s="180">
        <v>7202704.0899999999</v>
      </c>
      <c r="G6" s="180"/>
      <c r="H6" s="181"/>
      <c r="I6" s="181"/>
      <c r="J6" s="181"/>
      <c r="K6" s="181"/>
      <c r="L6" s="181"/>
      <c r="M6" s="135"/>
      <c r="N6" s="54"/>
    </row>
    <row r="7" spans="1:17" ht="46.5" x14ac:dyDescent="0.7">
      <c r="A7" s="54"/>
      <c r="C7" s="113" t="s">
        <v>47</v>
      </c>
      <c r="D7" s="64"/>
      <c r="E7" s="64"/>
      <c r="F7" s="153"/>
      <c r="G7" s="153">
        <f>F6*0.5835</f>
        <v>4202777.8365150001</v>
      </c>
      <c r="H7" s="182">
        <f>F6*0.5835</f>
        <v>4202777.8365150001</v>
      </c>
      <c r="I7" s="182">
        <f>H10+H13+H16+H19</f>
        <v>23602777.836515002</v>
      </c>
      <c r="J7" s="182">
        <f>I10+I13+I16+I19</f>
        <v>173002777.83651501</v>
      </c>
      <c r="K7" s="182">
        <f>J10+J13+J16+J19</f>
        <v>173402777.83651501</v>
      </c>
      <c r="L7" s="184">
        <f>K10</f>
        <v>2632123.1426150003</v>
      </c>
      <c r="M7" s="135"/>
      <c r="N7" s="54"/>
    </row>
    <row r="8" spans="1:17" ht="46.5" x14ac:dyDescent="0.7">
      <c r="A8" s="54"/>
      <c r="C8" s="197" t="s">
        <v>77</v>
      </c>
      <c r="D8" s="198"/>
      <c r="E8" s="198"/>
      <c r="F8" s="223"/>
      <c r="G8" s="223">
        <v>0</v>
      </c>
      <c r="H8" s="223">
        <v>1000000</v>
      </c>
      <c r="I8" s="223">
        <v>1000000</v>
      </c>
      <c r="J8" s="223">
        <v>1000000</v>
      </c>
      <c r="K8" s="223">
        <v>1000000</v>
      </c>
      <c r="L8" s="223">
        <v>1000000</v>
      </c>
      <c r="M8" s="135"/>
      <c r="N8" s="54"/>
    </row>
    <row r="9" spans="1:17" ht="47.25" thickBot="1" x14ac:dyDescent="0.75">
      <c r="A9" s="54"/>
      <c r="C9" s="197" t="s">
        <v>78</v>
      </c>
      <c r="D9" s="198"/>
      <c r="E9" s="198"/>
      <c r="F9" s="223"/>
      <c r="G9" s="223">
        <v>0</v>
      </c>
      <c r="H9" s="235">
        <v>-1100000</v>
      </c>
      <c r="I9" s="224">
        <v>-1100000</v>
      </c>
      <c r="J9" s="224">
        <v>-1100000</v>
      </c>
      <c r="K9" s="224">
        <v>-1100000</v>
      </c>
      <c r="L9" s="223"/>
      <c r="M9" s="135"/>
      <c r="N9" s="54"/>
    </row>
    <row r="10" spans="1:17" ht="48" thickTop="1" thickBot="1" x14ac:dyDescent="0.75">
      <c r="A10" s="54"/>
      <c r="C10" s="221" t="s">
        <v>79</v>
      </c>
      <c r="D10" s="221"/>
      <c r="E10" s="221"/>
      <c r="F10" s="227">
        <v>5196440.6900000004</v>
      </c>
      <c r="G10" s="227">
        <f>F10*0.5835</f>
        <v>3032123.1426150003</v>
      </c>
      <c r="H10" s="228">
        <f>G10+H8+H9</f>
        <v>2932123.1426150003</v>
      </c>
      <c r="I10" s="228">
        <f>H10+I8+I9</f>
        <v>2832123.1426150003</v>
      </c>
      <c r="J10" s="228">
        <f>I10+J8+J9</f>
        <v>2732123.1426150003</v>
      </c>
      <c r="K10" s="228">
        <f>J10+K8+K9</f>
        <v>2632123.1426150003</v>
      </c>
      <c r="L10" s="227">
        <f>K10+L8+L9</f>
        <v>3632123.1426150003</v>
      </c>
      <c r="M10" s="135"/>
      <c r="N10" s="54"/>
    </row>
    <row r="11" spans="1:17" ht="47.25" thickTop="1" x14ac:dyDescent="0.7">
      <c r="A11" s="54"/>
      <c r="C11" s="92" t="s">
        <v>80</v>
      </c>
      <c r="D11" s="92"/>
      <c r="E11" s="52"/>
      <c r="F11" s="225"/>
      <c r="G11" s="225">
        <f>F11*0.5835</f>
        <v>0</v>
      </c>
      <c r="H11" s="226">
        <v>100000</v>
      </c>
      <c r="I11" s="226">
        <v>100000</v>
      </c>
      <c r="J11" s="226">
        <v>100000</v>
      </c>
      <c r="K11" s="226">
        <v>100000</v>
      </c>
      <c r="L11" s="225">
        <v>100000</v>
      </c>
      <c r="M11" s="135"/>
      <c r="N11" s="134"/>
      <c r="O11" s="85"/>
      <c r="P11" s="85"/>
      <c r="Q11" s="85"/>
    </row>
    <row r="12" spans="1:17" ht="47.25" thickBot="1" x14ac:dyDescent="0.75">
      <c r="A12" s="54"/>
      <c r="C12" s="92" t="s">
        <v>81</v>
      </c>
      <c r="D12" s="92"/>
      <c r="E12" s="52"/>
      <c r="F12" s="236"/>
      <c r="G12" s="236">
        <v>0</v>
      </c>
      <c r="H12" s="237">
        <v>0</v>
      </c>
      <c r="I12" s="237"/>
      <c r="J12" s="237"/>
      <c r="K12" s="237"/>
      <c r="L12" s="156"/>
      <c r="M12" s="135"/>
      <c r="N12" s="134"/>
      <c r="O12" s="85"/>
      <c r="P12" s="85"/>
      <c r="Q12" s="85"/>
    </row>
    <row r="13" spans="1:17" ht="48" thickTop="1" thickBot="1" x14ac:dyDescent="0.75">
      <c r="A13" s="54"/>
      <c r="B13" s="229"/>
      <c r="C13" s="219" t="s">
        <v>82</v>
      </c>
      <c r="D13" s="230"/>
      <c r="E13" s="230"/>
      <c r="F13" s="258">
        <v>473793.79</v>
      </c>
      <c r="G13" s="238">
        <f>F13*0.5835</f>
        <v>276458.67646499997</v>
      </c>
      <c r="H13" s="239">
        <f>G13+H11+H12</f>
        <v>376458.67646499997</v>
      </c>
      <c r="I13" s="239">
        <f>H13+I11+I12</f>
        <v>476458.67646499997</v>
      </c>
      <c r="J13" s="239">
        <f>I13+J12+J11</f>
        <v>576458.67646500003</v>
      </c>
      <c r="K13" s="240">
        <f>J13+K12+K11</f>
        <v>676458.67646500003</v>
      </c>
      <c r="L13" s="220">
        <f>K13+L11+L12</f>
        <v>776458.67646500003</v>
      </c>
      <c r="M13" s="135"/>
      <c r="N13" s="134"/>
      <c r="O13" s="85"/>
      <c r="P13" s="85"/>
      <c r="Q13" s="85"/>
    </row>
    <row r="14" spans="1:17" s="200" customFormat="1" ht="47.25" thickTop="1" x14ac:dyDescent="0.7">
      <c r="A14" s="199"/>
      <c r="C14" s="55" t="s">
        <v>83</v>
      </c>
      <c r="D14" s="201"/>
      <c r="E14" s="201"/>
      <c r="F14" s="251"/>
      <c r="G14" s="251">
        <v>0</v>
      </c>
      <c r="H14" s="251">
        <v>400000</v>
      </c>
      <c r="I14" s="251">
        <v>400000</v>
      </c>
      <c r="J14" s="251">
        <v>400000</v>
      </c>
      <c r="K14" s="251">
        <v>400000</v>
      </c>
      <c r="L14" s="251">
        <v>400000</v>
      </c>
      <c r="M14" s="202"/>
      <c r="N14" s="203"/>
      <c r="O14" s="204"/>
      <c r="P14" s="204"/>
      <c r="Q14" s="204"/>
    </row>
    <row r="15" spans="1:17" ht="47.25" thickBot="1" x14ac:dyDescent="0.75">
      <c r="A15" s="54"/>
      <c r="C15" s="55" t="s">
        <v>84</v>
      </c>
      <c r="D15" s="31"/>
      <c r="E15" s="31"/>
      <c r="F15" s="252"/>
      <c r="G15" s="247">
        <v>0</v>
      </c>
      <c r="H15" s="245">
        <v>-1000000</v>
      </c>
      <c r="I15" s="245">
        <v>-1000000</v>
      </c>
      <c r="J15" s="252"/>
      <c r="K15" s="252"/>
      <c r="L15" s="252"/>
      <c r="M15" s="135"/>
      <c r="N15" s="134"/>
      <c r="O15" s="85"/>
      <c r="P15" s="85"/>
      <c r="Q15" s="85"/>
    </row>
    <row r="16" spans="1:17" ht="48" thickTop="1" thickBot="1" x14ac:dyDescent="0.75">
      <c r="A16" s="54"/>
      <c r="C16" s="222" t="s">
        <v>85</v>
      </c>
      <c r="D16" s="222"/>
      <c r="E16" s="222"/>
      <c r="F16" s="241">
        <v>1532469.61</v>
      </c>
      <c r="G16" s="242">
        <f>F16*0.5835</f>
        <v>894196.01743500005</v>
      </c>
      <c r="H16" s="243">
        <f>G16+H14+H15</f>
        <v>294196.01743500005</v>
      </c>
      <c r="I16" s="246">
        <f>H16+I14+I15</f>
        <v>-305803.98256499995</v>
      </c>
      <c r="J16" s="243">
        <f>I16+J14+J15</f>
        <v>94196.017435000045</v>
      </c>
      <c r="K16" s="244">
        <f>J16+K14+K15</f>
        <v>494196.01743500005</v>
      </c>
      <c r="L16" s="205">
        <f>K16+L14</f>
        <v>894196.01743500005</v>
      </c>
      <c r="M16" s="135"/>
      <c r="N16" s="54"/>
    </row>
    <row r="17" spans="1:14" ht="47.25" thickTop="1" x14ac:dyDescent="0.7">
      <c r="A17" s="54"/>
      <c r="C17" s="206" t="s">
        <v>86</v>
      </c>
      <c r="D17" s="207"/>
      <c r="E17" s="207"/>
      <c r="F17" s="253"/>
      <c r="G17" s="253"/>
      <c r="H17" s="253">
        <v>20000000</v>
      </c>
      <c r="I17" s="253">
        <v>150000000</v>
      </c>
      <c r="J17" s="253">
        <v>0</v>
      </c>
      <c r="K17" s="253">
        <v>0</v>
      </c>
      <c r="L17" s="254"/>
      <c r="M17" s="135"/>
      <c r="N17" s="54"/>
    </row>
    <row r="18" spans="1:14" ht="47.25" thickBot="1" x14ac:dyDescent="0.75">
      <c r="A18" s="54"/>
      <c r="C18" s="208" t="s">
        <v>87</v>
      </c>
      <c r="D18" s="210"/>
      <c r="E18" s="231"/>
      <c r="F18" s="255"/>
      <c r="G18" s="255"/>
      <c r="H18" s="255">
        <v>0</v>
      </c>
      <c r="I18" s="255">
        <v>0</v>
      </c>
      <c r="J18" s="255">
        <v>0</v>
      </c>
      <c r="K18" s="255">
        <v>0</v>
      </c>
      <c r="L18" s="255"/>
      <c r="M18" s="135"/>
      <c r="N18" s="54"/>
    </row>
    <row r="19" spans="1:14" ht="47.25" thickBot="1" x14ac:dyDescent="0.75">
      <c r="A19" s="54"/>
      <c r="C19" s="233" t="s">
        <v>88</v>
      </c>
      <c r="D19" s="234"/>
      <c r="E19" s="232"/>
      <c r="F19" s="218">
        <v>0</v>
      </c>
      <c r="G19" s="215"/>
      <c r="H19" s="216">
        <f>H17+H18</f>
        <v>20000000</v>
      </c>
      <c r="I19" s="216">
        <f>H19+I17+I18</f>
        <v>170000000</v>
      </c>
      <c r="J19" s="216">
        <f>I19+J17+J18</f>
        <v>170000000</v>
      </c>
      <c r="K19" s="216">
        <f>J19+K17+K18</f>
        <v>170000000</v>
      </c>
      <c r="L19" s="217">
        <f>K19+L17+L18</f>
        <v>170000000</v>
      </c>
      <c r="M19" s="135"/>
      <c r="N19" s="54"/>
    </row>
    <row r="20" spans="1:14" ht="46.5" x14ac:dyDescent="0.7">
      <c r="A20" s="54"/>
      <c r="C20" s="209" t="s">
        <v>48</v>
      </c>
      <c r="D20" s="211"/>
      <c r="E20" s="211"/>
      <c r="F20" s="212">
        <v>0</v>
      </c>
      <c r="G20" s="212"/>
      <c r="H20" s="213">
        <v>0</v>
      </c>
      <c r="I20" s="213">
        <v>0</v>
      </c>
      <c r="J20" s="213">
        <v>0</v>
      </c>
      <c r="K20" s="213">
        <v>0</v>
      </c>
      <c r="L20" s="214"/>
      <c r="M20" s="135"/>
      <c r="N20" s="54"/>
    </row>
    <row r="21" spans="1:14" ht="46.5" x14ac:dyDescent="0.7">
      <c r="A21" s="54"/>
      <c r="C21" s="114" t="s">
        <v>49</v>
      </c>
      <c r="D21" s="64"/>
      <c r="E21" s="64"/>
      <c r="F21" s="153">
        <v>0</v>
      </c>
      <c r="G21" s="153"/>
      <c r="H21" s="183">
        <v>0</v>
      </c>
      <c r="I21" s="183">
        <v>0</v>
      </c>
      <c r="J21" s="183">
        <v>0</v>
      </c>
      <c r="K21" s="183">
        <v>0</v>
      </c>
      <c r="L21" s="184"/>
      <c r="M21" s="135"/>
      <c r="N21" s="54"/>
    </row>
    <row r="22" spans="1:14" ht="46.5" x14ac:dyDescent="0.7">
      <c r="A22" s="54"/>
      <c r="C22" s="114" t="s">
        <v>50</v>
      </c>
      <c r="D22" s="64"/>
      <c r="E22" s="64"/>
      <c r="F22" s="153">
        <v>0</v>
      </c>
      <c r="G22" s="153"/>
      <c r="H22" s="183">
        <v>0</v>
      </c>
      <c r="I22" s="183">
        <v>0</v>
      </c>
      <c r="J22" s="183">
        <v>0</v>
      </c>
      <c r="K22" s="183">
        <v>0</v>
      </c>
      <c r="L22" s="184"/>
      <c r="M22" s="135"/>
      <c r="N22" s="54"/>
    </row>
    <row r="23" spans="1:14" ht="46.5" x14ac:dyDescent="0.7">
      <c r="A23" s="54"/>
      <c r="C23" s="114" t="s">
        <v>51</v>
      </c>
      <c r="D23" s="64"/>
      <c r="E23" s="64"/>
      <c r="F23" s="153">
        <v>0</v>
      </c>
      <c r="G23" s="153"/>
      <c r="H23" s="183">
        <v>0</v>
      </c>
      <c r="I23" s="183">
        <v>0</v>
      </c>
      <c r="J23" s="183">
        <v>0</v>
      </c>
      <c r="K23" s="183">
        <v>0</v>
      </c>
      <c r="L23" s="184"/>
      <c r="M23" s="135"/>
      <c r="N23" s="54"/>
    </row>
    <row r="24" spans="1:14" ht="46.5" x14ac:dyDescent="0.7">
      <c r="A24" s="54"/>
      <c r="C24" s="114" t="s">
        <v>52</v>
      </c>
      <c r="D24" s="64"/>
      <c r="E24" s="64"/>
      <c r="F24" s="153">
        <v>0</v>
      </c>
      <c r="G24" s="153"/>
      <c r="H24" s="183">
        <v>0</v>
      </c>
      <c r="I24" s="183">
        <v>0</v>
      </c>
      <c r="J24" s="183">
        <v>0</v>
      </c>
      <c r="K24" s="183">
        <v>0</v>
      </c>
      <c r="L24" s="184"/>
      <c r="M24" s="135"/>
      <c r="N24" s="54"/>
    </row>
    <row r="25" spans="1:14" ht="61.5" x14ac:dyDescent="0.7">
      <c r="A25" s="54"/>
      <c r="C25" s="115" t="s">
        <v>38</v>
      </c>
      <c r="D25" s="87"/>
      <c r="E25" s="87"/>
      <c r="F25" s="248">
        <f>F10+F11+F12+F13+F14+F15+F16+F17+F18+F19+F20+F21+F22+F23+F24</f>
        <v>7202704.0900000008</v>
      </c>
      <c r="G25" s="248">
        <f>G10+G13+G16</f>
        <v>4202777.8365150001</v>
      </c>
      <c r="H25" s="249">
        <f>H10+H13+H16+H19</f>
        <v>23602777.836515002</v>
      </c>
      <c r="I25" s="249">
        <f>I10+I13+I16+I19</f>
        <v>173002777.83651501</v>
      </c>
      <c r="J25" s="249">
        <f>J10+J16+J13+J19</f>
        <v>173402777.83651501</v>
      </c>
      <c r="K25" s="249">
        <f>K10+K13+K16+K19</f>
        <v>173802777.83651501</v>
      </c>
      <c r="L25" s="250">
        <f>L10+L13+L16+L19</f>
        <v>175302777.83651501</v>
      </c>
      <c r="M25" s="136"/>
      <c r="N25" s="133"/>
    </row>
    <row r="26" spans="1:14" ht="46.5" x14ac:dyDescent="0.7">
      <c r="A26" s="54"/>
      <c r="C26" s="9"/>
      <c r="D26" s="6"/>
      <c r="E26" s="6"/>
      <c r="F26" s="109"/>
      <c r="G26" s="109"/>
      <c r="H26" s="110"/>
      <c r="I26" s="96"/>
      <c r="K26" s="93"/>
      <c r="N26" s="54"/>
    </row>
    <row r="27" spans="1:14" ht="84.75" customHeight="1" x14ac:dyDescent="0.55000000000000004">
      <c r="A27" s="54"/>
      <c r="C27" s="21" t="s">
        <v>2</v>
      </c>
      <c r="D27" s="21" t="s">
        <v>3</v>
      </c>
      <c r="E27" s="21" t="s">
        <v>1</v>
      </c>
      <c r="F27" s="97" t="s">
        <v>39</v>
      </c>
      <c r="G27" s="97" t="s">
        <v>74</v>
      </c>
      <c r="H27" s="97" t="s">
        <v>69</v>
      </c>
      <c r="I27" s="196" t="s">
        <v>71</v>
      </c>
      <c r="J27" s="196" t="s">
        <v>72</v>
      </c>
      <c r="K27" s="196" t="s">
        <v>73</v>
      </c>
      <c r="L27" s="21" t="s">
        <v>70</v>
      </c>
      <c r="M27" s="23" t="s">
        <v>22</v>
      </c>
      <c r="N27" s="54"/>
    </row>
    <row r="28" spans="1:14" ht="114.75" customHeight="1" x14ac:dyDescent="0.6">
      <c r="A28" s="54"/>
      <c r="C28" s="88" t="s">
        <v>4</v>
      </c>
      <c r="D28" s="12"/>
      <c r="E28" s="13"/>
      <c r="F28" s="78"/>
      <c r="G28" s="78"/>
      <c r="H28" s="98"/>
      <c r="I28" s="98"/>
      <c r="J28" s="99"/>
      <c r="K28" s="99"/>
      <c r="L28" s="36"/>
      <c r="M28" s="86"/>
      <c r="N28" s="54"/>
    </row>
    <row r="29" spans="1:14" ht="260.25" customHeight="1" x14ac:dyDescent="0.3">
      <c r="A29" s="54"/>
      <c r="C29" s="11"/>
      <c r="D29" s="25" t="s">
        <v>11</v>
      </c>
      <c r="E29" s="24" t="s">
        <v>19</v>
      </c>
      <c r="F29" s="66" t="s">
        <v>32</v>
      </c>
      <c r="G29" s="66" t="s">
        <v>94</v>
      </c>
      <c r="H29" s="185">
        <v>0</v>
      </c>
      <c r="I29" s="186">
        <v>2000000</v>
      </c>
      <c r="J29" s="186">
        <v>1000000</v>
      </c>
      <c r="K29" s="186">
        <v>1000000</v>
      </c>
      <c r="L29" s="186" t="s">
        <v>75</v>
      </c>
      <c r="M29" s="32">
        <f>M26+L26+K26+J25</f>
        <v>173402777.83651501</v>
      </c>
      <c r="N29" s="54"/>
    </row>
    <row r="30" spans="1:14" ht="178.5" customHeight="1" x14ac:dyDescent="0.3">
      <c r="A30" s="54"/>
      <c r="C30" s="11"/>
      <c r="D30" s="25" t="s">
        <v>12</v>
      </c>
      <c r="E30" s="24" t="s">
        <v>24</v>
      </c>
      <c r="F30" s="67" t="s">
        <v>25</v>
      </c>
      <c r="G30" s="67" t="s">
        <v>53</v>
      </c>
      <c r="H30" s="187">
        <v>1000000</v>
      </c>
      <c r="I30" s="187">
        <v>1000000</v>
      </c>
      <c r="J30" s="187">
        <v>0</v>
      </c>
      <c r="K30" s="187">
        <v>0</v>
      </c>
      <c r="L30" s="187" t="s">
        <v>98</v>
      </c>
      <c r="M30" s="32"/>
      <c r="N30" s="54"/>
    </row>
    <row r="31" spans="1:14" ht="260.25" customHeight="1" x14ac:dyDescent="0.55000000000000004">
      <c r="A31" s="54"/>
      <c r="C31" s="14"/>
      <c r="D31" s="25" t="s">
        <v>13</v>
      </c>
      <c r="E31" s="24" t="s">
        <v>21</v>
      </c>
      <c r="F31" s="79"/>
      <c r="G31" s="79"/>
      <c r="H31" s="98"/>
      <c r="I31" s="100" t="s">
        <v>27</v>
      </c>
      <c r="J31" s="100" t="s">
        <v>27</v>
      </c>
      <c r="K31" s="100" t="s">
        <v>27</v>
      </c>
      <c r="L31" s="33">
        <f t="shared" ref="L31:L50" si="0">J28+K28+L28+M28</f>
        <v>0</v>
      </c>
      <c r="M31" s="32">
        <f t="shared" ref="M31:M50" si="1">M28+L28+K28+J28</f>
        <v>0</v>
      </c>
      <c r="N31" s="54"/>
    </row>
    <row r="32" spans="1:14" ht="140.25" customHeight="1" x14ac:dyDescent="0.6">
      <c r="A32" s="54"/>
      <c r="C32" s="89" t="s">
        <v>5</v>
      </c>
      <c r="D32" s="16"/>
      <c r="E32" s="17"/>
      <c r="F32" s="80"/>
      <c r="G32" s="80"/>
      <c r="H32" s="101"/>
      <c r="I32" s="101"/>
      <c r="J32" s="102"/>
      <c r="K32" s="102"/>
      <c r="L32" s="34"/>
      <c r="M32" s="32"/>
      <c r="N32" s="54"/>
    </row>
    <row r="33" spans="1:14" ht="409.5" customHeight="1" x14ac:dyDescent="0.55000000000000004">
      <c r="A33" s="54"/>
      <c r="C33" s="15"/>
      <c r="D33" s="27" t="s">
        <v>23</v>
      </c>
      <c r="E33" s="26" t="s">
        <v>16</v>
      </c>
      <c r="F33" s="81"/>
      <c r="G33" s="81"/>
      <c r="H33" s="103"/>
      <c r="I33" s="100" t="s">
        <v>27</v>
      </c>
      <c r="J33" s="100" t="s">
        <v>27</v>
      </c>
      <c r="K33" s="100" t="s">
        <v>27</v>
      </c>
      <c r="L33" s="34"/>
      <c r="M33" s="32"/>
      <c r="N33" s="54"/>
    </row>
    <row r="34" spans="1:14" ht="192.75" customHeight="1" x14ac:dyDescent="0.3">
      <c r="A34" s="54"/>
      <c r="C34" s="15"/>
      <c r="D34" s="27" t="s">
        <v>15</v>
      </c>
      <c r="E34" s="26" t="s">
        <v>17</v>
      </c>
      <c r="F34" s="91" t="s">
        <v>25</v>
      </c>
      <c r="G34" s="70" t="s">
        <v>33</v>
      </c>
      <c r="H34" s="104">
        <v>0</v>
      </c>
      <c r="I34" s="104">
        <v>0</v>
      </c>
      <c r="J34" s="104">
        <v>0</v>
      </c>
      <c r="K34" s="104">
        <v>0</v>
      </c>
      <c r="L34" s="34"/>
      <c r="M34" s="68" t="s">
        <v>34</v>
      </c>
      <c r="N34" s="54"/>
    </row>
    <row r="35" spans="1:14" ht="381.75" customHeight="1" x14ac:dyDescent="0.55000000000000004">
      <c r="A35" s="54"/>
      <c r="C35" s="15"/>
      <c r="D35" s="27" t="s">
        <v>7</v>
      </c>
      <c r="E35" s="26" t="s">
        <v>18</v>
      </c>
      <c r="F35" s="81"/>
      <c r="G35" s="81"/>
      <c r="H35" s="103"/>
      <c r="I35" s="103"/>
      <c r="J35" s="102"/>
      <c r="K35" s="102"/>
      <c r="L35" s="34">
        <f t="shared" si="0"/>
        <v>0</v>
      </c>
      <c r="M35" s="32">
        <f t="shared" si="1"/>
        <v>0</v>
      </c>
      <c r="N35" s="54"/>
    </row>
    <row r="36" spans="1:14" ht="408.75" customHeight="1" x14ac:dyDescent="0.3">
      <c r="A36" s="54"/>
      <c r="C36" s="15"/>
      <c r="D36" s="27" t="s">
        <v>8</v>
      </c>
      <c r="E36" s="26" t="s">
        <v>19</v>
      </c>
      <c r="F36" s="90" t="s">
        <v>32</v>
      </c>
      <c r="G36" s="72" t="s">
        <v>94</v>
      </c>
      <c r="H36" s="105">
        <v>0</v>
      </c>
      <c r="I36" s="105">
        <v>0</v>
      </c>
      <c r="J36" s="105">
        <v>0</v>
      </c>
      <c r="K36" s="105">
        <v>0</v>
      </c>
      <c r="L36" s="34"/>
      <c r="M36" s="68" t="s">
        <v>34</v>
      </c>
      <c r="N36" s="54"/>
    </row>
    <row r="37" spans="1:14" ht="408.75" customHeight="1" x14ac:dyDescent="0.3">
      <c r="A37" s="54"/>
      <c r="C37" s="15"/>
      <c r="D37" s="27" t="s">
        <v>14</v>
      </c>
      <c r="E37" s="26" t="s">
        <v>20</v>
      </c>
      <c r="F37" s="90" t="s">
        <v>26</v>
      </c>
      <c r="G37" s="72" t="s">
        <v>94</v>
      </c>
      <c r="H37" s="105">
        <v>0</v>
      </c>
      <c r="I37" s="105">
        <v>0</v>
      </c>
      <c r="J37" s="105">
        <v>0</v>
      </c>
      <c r="K37" s="105">
        <v>0</v>
      </c>
      <c r="L37" s="34"/>
      <c r="M37" s="68" t="s">
        <v>34</v>
      </c>
      <c r="N37" s="54"/>
    </row>
    <row r="38" spans="1:14" ht="135.75" customHeight="1" thickBot="1" x14ac:dyDescent="0.6">
      <c r="A38" s="54"/>
      <c r="C38" s="28" t="s">
        <v>6</v>
      </c>
      <c r="D38" s="19"/>
      <c r="E38" s="20"/>
      <c r="F38" s="82"/>
      <c r="G38" s="82"/>
      <c r="H38" s="106"/>
      <c r="I38" s="106"/>
      <c r="J38" s="107"/>
      <c r="K38" s="107"/>
      <c r="L38" s="35"/>
      <c r="M38" s="32"/>
      <c r="N38" s="54"/>
    </row>
    <row r="39" spans="1:14" ht="408.75" customHeight="1" x14ac:dyDescent="0.55000000000000004">
      <c r="A39" s="54"/>
      <c r="C39" s="18"/>
      <c r="D39" s="29" t="s">
        <v>23</v>
      </c>
      <c r="E39" s="30" t="s">
        <v>16</v>
      </c>
      <c r="F39" s="83"/>
      <c r="G39" s="83"/>
      <c r="H39" s="108"/>
      <c r="I39" s="108"/>
      <c r="J39" s="107"/>
      <c r="K39" s="107"/>
      <c r="L39" s="35"/>
      <c r="M39" s="32"/>
      <c r="N39" s="54"/>
    </row>
    <row r="40" spans="1:14" ht="227.25" customHeight="1" x14ac:dyDescent="0.55000000000000004">
      <c r="A40" s="54"/>
      <c r="C40" s="18"/>
      <c r="D40" s="29" t="s">
        <v>15</v>
      </c>
      <c r="E40" s="30" t="s">
        <v>17</v>
      </c>
      <c r="F40" s="83"/>
      <c r="G40" s="83"/>
      <c r="H40" s="108"/>
      <c r="I40" s="108"/>
      <c r="J40" s="107"/>
      <c r="K40" s="107"/>
      <c r="L40" s="35"/>
      <c r="M40" s="32"/>
      <c r="N40" s="54"/>
    </row>
    <row r="41" spans="1:14" ht="405.75" customHeight="1" x14ac:dyDescent="0.55000000000000004">
      <c r="A41" s="54"/>
      <c r="C41" s="18"/>
      <c r="D41" s="29" t="s">
        <v>7</v>
      </c>
      <c r="E41" s="30" t="s">
        <v>18</v>
      </c>
      <c r="F41" s="83"/>
      <c r="G41" s="83"/>
      <c r="H41" s="108"/>
      <c r="I41" s="108"/>
      <c r="J41" s="107"/>
      <c r="K41" s="107"/>
      <c r="L41" s="35">
        <f t="shared" si="0"/>
        <v>0</v>
      </c>
      <c r="M41" s="32">
        <f t="shared" si="1"/>
        <v>0</v>
      </c>
      <c r="N41" s="54"/>
    </row>
    <row r="42" spans="1:14" ht="381.75" customHeight="1" x14ac:dyDescent="0.55000000000000004">
      <c r="A42" s="54"/>
      <c r="C42" s="18"/>
      <c r="D42" s="29" t="s">
        <v>8</v>
      </c>
      <c r="E42" s="30" t="s">
        <v>19</v>
      </c>
      <c r="F42" s="83"/>
      <c r="G42" s="83"/>
      <c r="H42" s="108"/>
      <c r="I42" s="108"/>
      <c r="J42" s="107"/>
      <c r="K42" s="107"/>
      <c r="L42" s="35">
        <f t="shared" si="0"/>
        <v>0</v>
      </c>
      <c r="M42" s="32">
        <f t="shared" si="1"/>
        <v>0</v>
      </c>
      <c r="N42" s="54"/>
    </row>
    <row r="43" spans="1:14" ht="409.5" customHeight="1" x14ac:dyDescent="0.55000000000000004">
      <c r="A43" s="54"/>
      <c r="C43" s="18"/>
      <c r="D43" s="29" t="s">
        <v>14</v>
      </c>
      <c r="E43" s="30" t="s">
        <v>20</v>
      </c>
      <c r="F43" s="83"/>
      <c r="G43" s="83"/>
      <c r="H43" s="108"/>
      <c r="I43" s="108"/>
      <c r="J43" s="107"/>
      <c r="K43" s="107"/>
      <c r="L43" s="35">
        <f t="shared" si="0"/>
        <v>0</v>
      </c>
      <c r="M43" s="32">
        <f t="shared" si="1"/>
        <v>0</v>
      </c>
      <c r="N43" s="54"/>
    </row>
    <row r="44" spans="1:14" ht="19.5" customHeight="1" x14ac:dyDescent="0.55000000000000004">
      <c r="A44" s="54"/>
      <c r="D44" s="10"/>
      <c r="E44" s="10"/>
      <c r="F44" s="84"/>
      <c r="G44" s="84"/>
      <c r="H44" s="22"/>
      <c r="I44" s="22"/>
      <c r="L44" s="32">
        <f t="shared" si="0"/>
        <v>0</v>
      </c>
      <c r="M44" s="32">
        <f t="shared" si="1"/>
        <v>0</v>
      </c>
      <c r="N44" s="54"/>
    </row>
    <row r="45" spans="1:14" ht="66.75" customHeight="1" x14ac:dyDescent="0.55000000000000004">
      <c r="A45" s="54"/>
      <c r="B45" s="54"/>
      <c r="C45" s="54"/>
      <c r="D45" s="54"/>
      <c r="E45" s="54"/>
      <c r="F45" s="54"/>
      <c r="G45" s="54"/>
      <c r="H45" s="132"/>
      <c r="I45" s="132"/>
      <c r="J45" s="54"/>
      <c r="K45" s="54"/>
      <c r="L45" s="133">
        <f t="shared" si="0"/>
        <v>0</v>
      </c>
      <c r="M45" s="133">
        <f t="shared" si="1"/>
        <v>0</v>
      </c>
      <c r="N45" s="54"/>
    </row>
    <row r="46" spans="1:14" ht="42.75" customHeight="1" x14ac:dyDescent="0.55000000000000004">
      <c r="H46" s="22"/>
      <c r="I46" s="22"/>
      <c r="L46" s="32">
        <f t="shared" si="0"/>
        <v>0</v>
      </c>
      <c r="M46" s="32">
        <f t="shared" si="1"/>
        <v>0</v>
      </c>
    </row>
    <row r="47" spans="1:14" ht="72.75" customHeight="1" x14ac:dyDescent="0.55000000000000004">
      <c r="H47" s="22"/>
      <c r="I47" s="22"/>
      <c r="L47" s="32">
        <f t="shared" si="0"/>
        <v>0</v>
      </c>
      <c r="M47" s="32">
        <f t="shared" si="1"/>
        <v>0</v>
      </c>
    </row>
    <row r="48" spans="1:14" ht="66.75" customHeight="1" x14ac:dyDescent="0.55000000000000004">
      <c r="H48" s="22"/>
      <c r="I48" s="22"/>
      <c r="L48" s="32">
        <f t="shared" si="0"/>
        <v>0</v>
      </c>
      <c r="M48" s="32">
        <f t="shared" si="1"/>
        <v>0</v>
      </c>
    </row>
    <row r="49" spans="8:13" ht="15" customHeight="1" x14ac:dyDescent="0.55000000000000004">
      <c r="H49" s="22"/>
      <c r="I49" s="22"/>
      <c r="L49" s="32">
        <f t="shared" si="0"/>
        <v>0</v>
      </c>
      <c r="M49" s="32">
        <f t="shared" si="1"/>
        <v>0</v>
      </c>
    </row>
    <row r="50" spans="8:13" ht="15.75" customHeight="1" x14ac:dyDescent="0.55000000000000004">
      <c r="H50" s="22"/>
      <c r="I50" s="22"/>
      <c r="L50" s="32">
        <f t="shared" si="0"/>
        <v>0</v>
      </c>
      <c r="M50" s="32">
        <f t="shared" si="1"/>
        <v>0</v>
      </c>
    </row>
    <row r="51" spans="8:13" ht="15.75" customHeight="1" x14ac:dyDescent="0.25"/>
    <row r="52" spans="8:13" ht="15.75" customHeight="1" x14ac:dyDescent="0.25"/>
    <row r="53" spans="8:13" ht="15.75" customHeight="1" x14ac:dyDescent="0.25"/>
    <row r="54" spans="8:13" ht="15.75" customHeight="1" x14ac:dyDescent="0.25"/>
    <row r="55" spans="8:13" ht="15.75" customHeight="1" x14ac:dyDescent="0.25"/>
    <row r="56" spans="8:13" ht="15.75" customHeight="1" x14ac:dyDescent="0.25"/>
    <row r="57" spans="8:13" ht="15.75" customHeight="1" x14ac:dyDescent="0.25"/>
    <row r="58" spans="8:13" ht="15.75" customHeight="1" x14ac:dyDescent="0.25"/>
    <row r="59" spans="8:13" ht="15.75" customHeight="1" x14ac:dyDescent="0.25"/>
    <row r="60" spans="8:13" ht="15.75" customHeight="1" x14ac:dyDescent="0.25"/>
    <row r="61" spans="8:13" ht="15.75" customHeight="1" x14ac:dyDescent="0.25"/>
    <row r="62" spans="8:13" ht="15.75" customHeight="1" x14ac:dyDescent="0.25"/>
    <row r="63" spans="8:13" ht="15.75" customHeight="1" x14ac:dyDescent="0.25"/>
    <row r="64" spans="8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</sheetData>
  <sheetProtection algorithmName="SHA-512" hashValue="Tt20Ppl10ejSnuxlk/QPk3uvSXNJ84uNZyzBBrUzHVQn+AJglx1LPpRbRd4MUlfcqa5+PtWoP+zwO+kfqEzyag==" saltValue="SFX4d6yNr6XPCxT1LOysXg==" spinCount="100000" sheet="1" objects="1" scenarios="1" sort="0"/>
  <mergeCells count="4">
    <mergeCell ref="C1:E1"/>
    <mergeCell ref="C2:E2"/>
    <mergeCell ref="C3:E3"/>
    <mergeCell ref="C5:E5"/>
  </mergeCells>
  <phoneticPr fontId="23" type="noConversion"/>
  <printOptions horizontalCentered="1" verticalCentered="1"/>
  <pageMargins left="0.51181102362204722" right="0.51181102362204722" top="0.78740157480314965" bottom="0.78740157480314965" header="0" footer="0"/>
  <pageSetup paperSize="9" scale="63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3"/>
  <sheetViews>
    <sheetView zoomScale="30" zoomScaleNormal="30" workbookViewId="0">
      <selection activeCell="A5" sqref="A5"/>
    </sheetView>
  </sheetViews>
  <sheetFormatPr defaultColWidth="14.42578125" defaultRowHeight="15" customHeight="1" x14ac:dyDescent="0.25"/>
  <cols>
    <col min="1" max="1" width="4.140625" customWidth="1"/>
    <col min="2" max="2" width="102.85546875" customWidth="1"/>
    <col min="3" max="3" width="255.5703125" customWidth="1"/>
    <col min="4" max="4" width="95.5703125" customWidth="1"/>
    <col min="5" max="5" width="111.42578125" customWidth="1"/>
    <col min="6" max="7" width="112" bestFit="1" customWidth="1"/>
    <col min="8" max="8" width="58.5703125" customWidth="1"/>
    <col min="9" max="9" width="53.140625" customWidth="1"/>
    <col min="10" max="10" width="55.140625" customWidth="1"/>
    <col min="11" max="25" width="8.7109375" customWidth="1"/>
  </cols>
  <sheetData>
    <row r="1" spans="1:11" ht="204.6" customHeight="1" thickBot="1" x14ac:dyDescent="1.4">
      <c r="A1" s="271" t="s">
        <v>96</v>
      </c>
      <c r="B1" s="272"/>
      <c r="C1" s="282"/>
      <c r="D1" s="283"/>
      <c r="E1" s="272"/>
      <c r="F1" s="282"/>
      <c r="G1" s="284"/>
      <c r="H1" s="282"/>
      <c r="I1" s="284"/>
      <c r="J1" s="272"/>
      <c r="K1" s="273"/>
    </row>
    <row r="2" spans="1:11" x14ac:dyDescent="0.25">
      <c r="A2" s="144"/>
      <c r="B2" s="143"/>
      <c r="C2" s="54"/>
      <c r="D2" s="54"/>
      <c r="E2" s="54"/>
      <c r="F2" s="54"/>
      <c r="G2" s="54"/>
      <c r="H2" s="54"/>
      <c r="I2" s="54"/>
      <c r="J2" s="54"/>
      <c r="K2" s="54"/>
    </row>
    <row r="3" spans="1:11" s="75" customFormat="1" ht="99.95" customHeight="1" x14ac:dyDescent="0.7">
      <c r="A3" s="51" t="s">
        <v>2</v>
      </c>
      <c r="B3" s="51" t="s">
        <v>3</v>
      </c>
      <c r="C3" s="51" t="s">
        <v>1</v>
      </c>
      <c r="D3" s="51" t="s">
        <v>28</v>
      </c>
      <c r="E3" s="51" t="s">
        <v>29</v>
      </c>
      <c r="F3" s="51" t="s">
        <v>99</v>
      </c>
      <c r="G3" s="51" t="s">
        <v>97</v>
      </c>
      <c r="H3" s="51" t="s">
        <v>93</v>
      </c>
      <c r="I3" s="51" t="s">
        <v>30</v>
      </c>
      <c r="J3" s="51" t="s">
        <v>31</v>
      </c>
      <c r="K3" s="74"/>
    </row>
    <row r="4" spans="1:11" ht="55.5" customHeight="1" x14ac:dyDescent="0.8">
      <c r="A4" s="39" t="s">
        <v>4</v>
      </c>
      <c r="B4" s="40"/>
      <c r="C4" s="41"/>
      <c r="D4" s="42"/>
      <c r="E4" s="42"/>
      <c r="F4" s="42"/>
      <c r="G4" s="42"/>
      <c r="H4" s="43"/>
      <c r="I4" s="43"/>
      <c r="J4" s="43"/>
      <c r="K4" s="37"/>
    </row>
    <row r="5" spans="1:11" ht="409.6" customHeight="1" x14ac:dyDescent="0.5">
      <c r="A5" s="44"/>
      <c r="B5" s="145" t="s">
        <v>11</v>
      </c>
      <c r="C5" s="140" t="s">
        <v>61</v>
      </c>
      <c r="D5" s="72" t="s">
        <v>32</v>
      </c>
      <c r="E5" s="73" t="s">
        <v>94</v>
      </c>
      <c r="F5" s="188">
        <v>4000000</v>
      </c>
      <c r="G5" s="189">
        <v>2000000</v>
      </c>
      <c r="H5" s="66" t="s">
        <v>92</v>
      </c>
      <c r="I5" s="66" t="s">
        <v>35</v>
      </c>
      <c r="J5" s="46"/>
      <c r="K5" s="37"/>
    </row>
    <row r="6" spans="1:11" ht="409.6" customHeight="1" x14ac:dyDescent="0.5">
      <c r="A6" s="44"/>
      <c r="B6" s="145" t="s">
        <v>12</v>
      </c>
      <c r="C6" s="141" t="s">
        <v>60</v>
      </c>
      <c r="D6" s="70" t="s">
        <v>25</v>
      </c>
      <c r="E6" s="71" t="s">
        <v>33</v>
      </c>
      <c r="F6" s="190">
        <v>2000000</v>
      </c>
      <c r="G6" s="190">
        <v>1000000</v>
      </c>
      <c r="H6" s="67" t="s">
        <v>95</v>
      </c>
      <c r="I6" s="257" t="s">
        <v>91</v>
      </c>
      <c r="J6" s="46"/>
      <c r="K6" s="37"/>
    </row>
    <row r="7" spans="1:11" ht="120" customHeight="1" x14ac:dyDescent="0.8">
      <c r="A7" s="39" t="s">
        <v>5</v>
      </c>
      <c r="B7" s="47"/>
      <c r="C7" s="41"/>
      <c r="D7" s="48"/>
      <c r="E7" s="48"/>
      <c r="F7" s="191"/>
      <c r="G7" s="191"/>
      <c r="H7" s="48"/>
      <c r="I7" s="48"/>
      <c r="J7" s="48"/>
      <c r="K7" s="37"/>
    </row>
    <row r="8" spans="1:11" ht="330.75" customHeight="1" x14ac:dyDescent="0.4">
      <c r="A8" s="44"/>
      <c r="B8" s="145" t="s">
        <v>14</v>
      </c>
      <c r="C8" s="45" t="s">
        <v>20</v>
      </c>
      <c r="D8" s="142" t="s">
        <v>89</v>
      </c>
      <c r="E8" s="142" t="s">
        <v>90</v>
      </c>
      <c r="F8" s="256">
        <v>400000</v>
      </c>
      <c r="G8" s="256">
        <v>100000</v>
      </c>
      <c r="H8" s="49"/>
      <c r="I8" s="49"/>
      <c r="J8" s="69"/>
      <c r="K8" s="37"/>
    </row>
    <row r="9" spans="1:11" ht="15" customHeight="1" x14ac:dyDescent="0.25">
      <c r="C9" s="37"/>
      <c r="D9" s="50"/>
      <c r="E9" s="50"/>
      <c r="F9" s="192"/>
      <c r="G9" s="192"/>
      <c r="H9" s="50"/>
      <c r="I9" s="50"/>
      <c r="J9" s="37"/>
      <c r="K9" s="37"/>
    </row>
    <row r="14" spans="1:11" ht="15.75" customHeight="1" x14ac:dyDescent="0.25"/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sheetProtection algorithmName="SHA-512" hashValue="Sd3CiPSPVWLALwDBB6LBvHMSUfxV9XyGAgZebULewqtD7J6J02SGSYqbspiRn9ZGKeQGQOzyHFjDyA6JJrpQqw==" saltValue="JolM8bg+ShjYJmtR8xhWQA==" spinCount="100000" sheet="1" objects="1" scenarios="1" sort="0"/>
  <mergeCells count="4">
    <mergeCell ref="A1:C1"/>
    <mergeCell ref="D1:F1"/>
    <mergeCell ref="G1:H1"/>
    <mergeCell ref="I1:K1"/>
  </mergeCells>
  <printOptions horizontalCentered="1"/>
  <pageMargins left="0.51181102362204722" right="0.51181102362204722" top="0.78740157480314965" bottom="0.78740157480314965" header="0" footer="0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Mobilização de Recursos</vt:lpstr>
      <vt:lpstr>Plano Quadrienal</vt:lpstr>
      <vt:lpstr>Plano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Renato Barcellos Ferreira</dc:creator>
  <cp:lastModifiedBy>Fernando Araujo dos Santos</cp:lastModifiedBy>
  <dcterms:created xsi:type="dcterms:W3CDTF">2022-05-24T18:49:49Z</dcterms:created>
  <dcterms:modified xsi:type="dcterms:W3CDTF">2025-02-12T12:03:30Z</dcterms:modified>
</cp:coreProperties>
</file>