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justicagovbr-my.sharepoint.com/personal/ivan_graziato_mj_gov_br/Documents/Área de Trabalho/OPERADORES DE AUDIOVISUAL 2022/Termo de Referência/"/>
    </mc:Choice>
  </mc:AlternateContent>
  <xr:revisionPtr revIDLastSave="65" documentId="8_{59A876DF-76BC-4701-8C79-094C85D0F972}" xr6:coauthVersionLast="47" xr6:coauthVersionMax="47" xr10:uidLastSave="{670887B7-B3C0-4E92-B144-3BDD889676F4}"/>
  <bookViews>
    <workbookView xWindow="-120" yWindow="-120" windowWidth="20730" windowHeight="11160" tabRatio="500" xr2:uid="{00000000-000D-0000-FFFF-FFFF00000000}"/>
  </bookViews>
  <sheets>
    <sheet name="Instruções" sheetId="1" r:id="rId1"/>
    <sheet name="Modelo de Proposta" sheetId="2" r:id="rId2"/>
    <sheet name="Planilha de Custos" sheetId="3" r:id="rId3"/>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101" i="3" l="1"/>
  <c r="D101" i="3"/>
  <c r="F91" i="3"/>
  <c r="D91" i="3"/>
  <c r="F82" i="3"/>
  <c r="D82" i="3"/>
  <c r="F75" i="3"/>
  <c r="D75" i="3"/>
  <c r="F69" i="3"/>
  <c r="D69" i="3"/>
  <c r="F58" i="3"/>
  <c r="D58" i="3"/>
  <c r="F48" i="3"/>
  <c r="D48" i="3"/>
  <c r="F40" i="3"/>
  <c r="D40" i="3"/>
  <c r="F31" i="3"/>
  <c r="D31" i="3"/>
  <c r="F18" i="3"/>
  <c r="D18" i="3"/>
  <c r="F11" i="3"/>
  <c r="D11" i="3"/>
  <c r="J117" i="3"/>
  <c r="F95" i="3"/>
  <c r="D95" i="3"/>
  <c r="G72" i="3"/>
  <c r="G78" i="3" s="1"/>
  <c r="E72" i="3"/>
  <c r="E78" i="3" s="1"/>
  <c r="G35" i="3"/>
  <c r="E35" i="3"/>
  <c r="G33" i="3"/>
  <c r="E33" i="3"/>
  <c r="E37" i="3" s="1"/>
  <c r="E44" i="3" s="1"/>
  <c r="F28" i="3"/>
  <c r="F53" i="3" s="1"/>
  <c r="D28" i="3"/>
  <c r="D53" i="3" s="1"/>
  <c r="F15" i="3"/>
  <c r="D15" i="3"/>
  <c r="G8" i="3"/>
  <c r="E8" i="3"/>
  <c r="G13" i="3" l="1"/>
  <c r="G14" i="3"/>
  <c r="E14" i="3"/>
  <c r="E13" i="3"/>
  <c r="G88" i="3"/>
  <c r="G107" i="3" s="1"/>
  <c r="E88" i="3"/>
  <c r="E107" i="3" s="1"/>
  <c r="G15" i="3"/>
  <c r="G24" i="3" s="1"/>
  <c r="G37" i="3"/>
  <c r="G44" i="3" s="1"/>
  <c r="G50" i="3"/>
  <c r="G52" i="3"/>
  <c r="G53" i="3" s="1"/>
  <c r="G103" i="3"/>
  <c r="E103" i="3"/>
  <c r="E54" i="3"/>
  <c r="E50" i="3"/>
  <c r="E52" i="3"/>
  <c r="E53" i="3" s="1"/>
  <c r="G54" i="3"/>
  <c r="G42" i="3" l="1"/>
  <c r="G22" i="3"/>
  <c r="G21" i="3"/>
  <c r="G26" i="3"/>
  <c r="G25" i="3"/>
  <c r="G23" i="3"/>
  <c r="G27" i="3"/>
  <c r="G20" i="3"/>
  <c r="E15" i="3"/>
  <c r="E24" i="3" s="1"/>
  <c r="E51" i="3"/>
  <c r="E55" i="3" s="1"/>
  <c r="G51" i="3"/>
  <c r="G55" i="3" s="1"/>
  <c r="G105" i="3" s="1"/>
  <c r="G28" i="3" l="1"/>
  <c r="G43" i="3" s="1"/>
  <c r="G45" i="3" s="1"/>
  <c r="G104" i="3" s="1"/>
  <c r="E25" i="3"/>
  <c r="E42" i="3"/>
  <c r="E23" i="3"/>
  <c r="E22" i="3"/>
  <c r="E27" i="3"/>
  <c r="E26" i="3"/>
  <c r="E21" i="3"/>
  <c r="E20" i="3"/>
  <c r="G63" i="3"/>
  <c r="G60" i="3"/>
  <c r="G64" i="3"/>
  <c r="G62" i="3"/>
  <c r="G65" i="3"/>
  <c r="G61" i="3"/>
  <c r="E105" i="3"/>
  <c r="E28" i="3" l="1"/>
  <c r="E43" i="3" s="1"/>
  <c r="E45" i="3" s="1"/>
  <c r="E104" i="3" s="1"/>
  <c r="E60" i="3"/>
  <c r="E61" i="3"/>
  <c r="E62" i="3"/>
  <c r="G66" i="3"/>
  <c r="G77" i="3" s="1"/>
  <c r="G79" i="3" s="1"/>
  <c r="G106" i="3" s="1"/>
  <c r="G108" i="3" s="1"/>
  <c r="E64" i="3" l="1"/>
  <c r="E65" i="3"/>
  <c r="E63" i="3"/>
  <c r="G93" i="3"/>
  <c r="E66" i="3" l="1"/>
  <c r="E77" i="3" s="1"/>
  <c r="E79" i="3" s="1"/>
  <c r="E106" i="3" s="1"/>
  <c r="E108" i="3" s="1"/>
  <c r="E93" i="3" s="1"/>
  <c r="E94" i="3" s="1"/>
  <c r="E110" i="3" s="1"/>
  <c r="D115" i="3" s="1"/>
  <c r="H115" i="3" s="1"/>
  <c r="G94" i="3"/>
  <c r="E97" i="3" l="1"/>
  <c r="E96" i="3"/>
  <c r="E98" i="3"/>
  <c r="G110" i="3"/>
  <c r="L115" i="3"/>
  <c r="E24" i="2"/>
  <c r="F24" i="2" s="1"/>
  <c r="G24" i="2" s="1"/>
  <c r="E95" i="3" l="1"/>
  <c r="E99" i="3" s="1"/>
  <c r="E109" i="3" s="1"/>
  <c r="G97" i="3"/>
  <c r="D116" i="3"/>
  <c r="H116" i="3" s="1"/>
  <c r="E25" i="2" s="1"/>
  <c r="G98" i="3"/>
  <c r="G96" i="3"/>
  <c r="G95" i="3" l="1"/>
  <c r="G99" i="3" s="1"/>
  <c r="G109" i="3" s="1"/>
  <c r="L116" i="3"/>
  <c r="F25" i="2"/>
  <c r="G25" i="2" s="1"/>
  <c r="G26" i="2" s="1"/>
  <c r="L117" i="3" l="1"/>
  <c r="L118" i="3" s="1"/>
</calcChain>
</file>

<file path=xl/sharedStrings.xml><?xml version="1.0" encoding="utf-8"?>
<sst xmlns="http://schemas.openxmlformats.org/spreadsheetml/2006/main" count="257" uniqueCount="151">
  <si>
    <t>ATENÇÃO!</t>
  </si>
  <si>
    <r>
      <rPr>
        <sz val="13"/>
        <color rgb="FF000000"/>
        <rFont val="Calibri"/>
        <family val="2"/>
        <charset val="1"/>
      </rPr>
      <t xml:space="preserve"> - Esta planilha foi desenvolvida para facilitar o preenchimento por parte das licitantes e decorre de uma adaptação do modelo disposto no Anexo VII-D da IN/SEGES nº 05/2017 e suas alterações (destaque para IN 07/2018), </t>
    </r>
    <r>
      <rPr>
        <b/>
        <sz val="13"/>
        <color rgb="FF000000"/>
        <rFont val="Calibri"/>
        <family val="2"/>
        <charset val="1"/>
      </rPr>
      <t>não constituindo uma obrigatoriedade o uso deste modelo.</t>
    </r>
  </si>
  <si>
    <t xml:space="preserve"> - A utilização e o preenchimento desta planilha são de inteira responsabilidade da licitante.</t>
  </si>
  <si>
    <t xml:space="preserve"> - Com o objetivo de evitar o preenchimento equivocado da planilha de custos e a fim de facilitar e orientar a elaboração das propostas, esta planilha contém células protegidas contendo as fórmulas utilizadas na definição do preço de referência. Assim, recomenda-se o preenchimento da planilha por parte dos licitantes mediante a alteração somente das células desprotegidas destacadas em amarelo.</t>
  </si>
  <si>
    <t xml:space="preserve"> - Ressalta-se que o arquivo segue com células protegidas para preservação de fórmulas, mas não contém senha. Caso seja necessário editar células protegidas, basta acionar a função “Desproteger planilha" no editor de planilhas utilizado.</t>
  </si>
  <si>
    <r>
      <rPr>
        <b/>
        <sz val="11"/>
        <color rgb="FF000000"/>
        <rFont val="Arial"/>
        <family val="2"/>
        <charset val="1"/>
      </rPr>
      <t xml:space="preserve"> - Reitera-se que o uso desta planilha é opcional e deverá a licitante observar as disposições do edital, em especial quanto às formalidades de </t>
    </r>
    <r>
      <rPr>
        <b/>
        <u/>
        <sz val="11"/>
        <color rgb="FF000000"/>
        <rFont val="Arial"/>
        <family val="2"/>
        <charset val="1"/>
      </rPr>
      <t>apresentação das propostas</t>
    </r>
    <r>
      <rPr>
        <b/>
        <sz val="11"/>
        <color rgb="FF000000"/>
        <rFont val="Arial"/>
        <family val="2"/>
        <charset val="1"/>
      </rPr>
      <t>, não cabendo a alegação de erros decorrentes da utilização desta ferramenta.</t>
    </r>
  </si>
  <si>
    <t>DADOS DA EMPRESA</t>
  </si>
  <si>
    <t>Identificação da empresa:</t>
  </si>
  <si>
    <t>Razão Social:</t>
  </si>
  <si>
    <t>CNPJ/MF:</t>
  </si>
  <si>
    <t>Endereço:</t>
  </si>
  <si>
    <t>CEP:</t>
  </si>
  <si>
    <t>Telefone:</t>
  </si>
  <si>
    <t>E-mail:</t>
  </si>
  <si>
    <t>Validade da proposta:</t>
  </si>
  <si>
    <t>DISCRIMINAÇÃO DOS SERVIÇOS (DADOS REFERENTES À CONTRATAÇÃO)</t>
  </si>
  <si>
    <t>A</t>
  </si>
  <si>
    <t xml:space="preserve">Data da apresentação da proposta  (dia/mês/ano) </t>
  </si>
  <si>
    <t>B</t>
  </si>
  <si>
    <t>Município/UF</t>
  </si>
  <si>
    <t>C</t>
  </si>
  <si>
    <t>Ano Acordo, Convenção ou Sentença Normativa em Dissídio Coletivo</t>
  </si>
  <si>
    <t>D</t>
  </si>
  <si>
    <t>Nº de Meses de execução contratual</t>
  </si>
  <si>
    <t>OBJETO</t>
  </si>
  <si>
    <t>PERFIL PROFISSIONAL</t>
  </si>
  <si>
    <t>QUANTIDADE (postos)</t>
  </si>
  <si>
    <t>QTD. DE PESSOAS POR POSTO</t>
  </si>
  <si>
    <t>VALOR UNITÁRIO</t>
  </si>
  <si>
    <t>VALOR MENSAL</t>
  </si>
  <si>
    <t>VALOR GLOBAL (12 meses)</t>
  </si>
  <si>
    <t>Item 02 – Assistente Administrativo</t>
  </si>
  <si>
    <t>TOTAL</t>
  </si>
  <si>
    <t>VALOR GLOBAL DA PROPOSTA (por extenso em Reais)</t>
  </si>
  <si>
    <t>Declaramos que estamos de pleno acordo com todas as condições estabelecidas no Edital e seus anexos, bem como aceitamos todas as obrigações e responsabilidades especificadas no Termo de Referência.
Declaramos que nos preços cotados estão incluídas todas as despesas que, direta ou indiretamente, façam parte da prestação dos serviços, tais como gastos da empresa com suporte técnico e administrativo, impostos, seguro, taxas, fretes, ou quaisquer outros que possam incidir sobre gastos da empresa, sem quaisquer acréscimos em virtude de expectativa inflacionária e deduzidos os descontos eventualmente concedidos.
Caso nos seja adjudicado o objeto da licitação, comprometemos a assinar o Contrato no prazo determinado no documento de convocação, e, para esse fim, fornecemos os seguintes dados:</t>
  </si>
  <si>
    <t>RAZÃO SOCIAL:</t>
  </si>
  <si>
    <t>ENDEREÇO:</t>
  </si>
  <si>
    <t>TELEFONE:</t>
  </si>
  <si>
    <t>CIDADE:</t>
  </si>
  <si>
    <t>UF:</t>
  </si>
  <si>
    <t>BANCO:</t>
  </si>
  <si>
    <t>AGÊNCIA:</t>
  </si>
  <si>
    <t>C/C:</t>
  </si>
  <si>
    <t>DADOS DO(S) REPRESENTANTE(S) LEGAIS DA EMPRESA PARA ASSINATURA DO CONTRATO</t>
  </si>
  <si>
    <t>NOME:</t>
  </si>
  <si>
    <t>CPF/MF:</t>
  </si>
  <si>
    <t>CARGO/FUNÇÃO:</t>
  </si>
  <si>
    <t>IDENTIDADE:</t>
  </si>
  <si>
    <t>EXPEDIDO POR:</t>
  </si>
  <si>
    <t>NATURALIDADE:</t>
  </si>
  <si>
    <t>NACIONALIDADE:</t>
  </si>
  <si>
    <t>(Assinatura do Representante Legal)
NOME COMPLETO
(Local e Data)</t>
  </si>
  <si>
    <t>Módulo 1 - Composição da Remuneração</t>
  </si>
  <si>
    <t>Composição da Remuneração</t>
  </si>
  <si>
    <t>(R$)</t>
  </si>
  <si>
    <t>Salário Base</t>
  </si>
  <si>
    <t>Outros (especificar)</t>
  </si>
  <si>
    <t>Total:</t>
  </si>
  <si>
    <t>Submódulo 2.1 - Encargos e Benefícios Anuais, Mensais e Diários</t>
  </si>
  <si>
    <t>2.1</t>
  </si>
  <si>
    <t>13º salário e adicional de férias</t>
  </si>
  <si>
    <t>(%)</t>
  </si>
  <si>
    <t>13º (décimo terceiro) Salário</t>
  </si>
  <si>
    <t>Adicional de Férias</t>
  </si>
  <si>
    <t>Submódulo 2.2 - Encargos Previdenciários (GPS), Fundo de Garantia por Tempo de Serviço (FGTS) e outras contribuições.</t>
  </si>
  <si>
    <t>2.2</t>
  </si>
  <si>
    <t>GPS, FGTS e outras contribuições</t>
  </si>
  <si>
    <t>INSS</t>
  </si>
  <si>
    <t>Salário Educação</t>
  </si>
  <si>
    <t>SAT</t>
  </si>
  <si>
    <t>SESC ou SESI</t>
  </si>
  <si>
    <t>E</t>
  </si>
  <si>
    <t>SENAI - SENAC</t>
  </si>
  <si>
    <t>F</t>
  </si>
  <si>
    <t>SEBRAE</t>
  </si>
  <si>
    <t>G</t>
  </si>
  <si>
    <t>INCRA</t>
  </si>
  <si>
    <t>H</t>
  </si>
  <si>
    <t>FGTS</t>
  </si>
  <si>
    <t>Submódulo 2.3 - Benefícios Mensais e Diários</t>
  </si>
  <si>
    <t>2.3</t>
  </si>
  <si>
    <t>Benefícios Mensais e Diários</t>
  </si>
  <si>
    <t>Valor do Bilhete</t>
  </si>
  <si>
    <t>Transporte</t>
  </si>
  <si>
    <t>Auxílio-Refeição/Alimentação</t>
  </si>
  <si>
    <t>Valor do Ticket</t>
  </si>
  <si>
    <t>Quadro Resumo do Módulo 2 - Encargos e Benefícios Anuais, Mensais e Diários</t>
  </si>
  <si>
    <t>13º (décimo terceiro) Salário, Férias e Adicional de Férias</t>
  </si>
  <si>
    <t>Módulo 3  - Provisão para Rescisão</t>
  </si>
  <si>
    <t>Provisão para Rescisão</t>
  </si>
  <si>
    <t>Aviso prévio indenizado</t>
  </si>
  <si>
    <t>Incidência do FGTS sobre Aviso prévio indenizado</t>
  </si>
  <si>
    <t>Aviso prévio trabalhado</t>
  </si>
  <si>
    <t>Incidência de GPS, FGTS sobre o Aviso Prévio Trabalhado</t>
  </si>
  <si>
    <t>Multa do FGTS sobre o Aviso Prévio Trabalhado e Indenizado</t>
  </si>
  <si>
    <t>Submódulo 4.1 - Substituto nas Ausências Legais</t>
  </si>
  <si>
    <t>4.1</t>
  </si>
  <si>
    <t>Substituto na cobertura de Férias</t>
  </si>
  <si>
    <t>Substituto na cobertura de Ausências Legais</t>
  </si>
  <si>
    <t>Substituto na cobertura de Licença-Paternidade</t>
  </si>
  <si>
    <t>Substituto na cobertura de Ausência por acidente de trabalho</t>
  </si>
  <si>
    <t>Substituto na cobertura de Afastamento Maternidade</t>
  </si>
  <si>
    <t>Substituto na cobertura de Outras ausências (especificar)</t>
  </si>
  <si>
    <t>Submódulo 4.2 - Substituto na Intrajornada</t>
  </si>
  <si>
    <t>4.2</t>
  </si>
  <si>
    <t>Substituto na cobertura de Intervalo para repouso ou alimentação</t>
  </si>
  <si>
    <t>Quadro Resumo do Módulo 4 - Custo de Reposição do Profissional Ausente</t>
  </si>
  <si>
    <t>Substituto nas Ausências Legais</t>
  </si>
  <si>
    <t>Substituto na Intrajornada</t>
  </si>
  <si>
    <t>Módulo 5 - Insumos Diversos</t>
  </si>
  <si>
    <t>Insumos Diversos</t>
  </si>
  <si>
    <t>Uniformes</t>
  </si>
  <si>
    <t>Materiais</t>
  </si>
  <si>
    <t>Equipamentos</t>
  </si>
  <si>
    <t>Módulo 6 - Custos Indiretos, Tributos e Lucro</t>
  </si>
  <si>
    <t>Custos Indiretos</t>
  </si>
  <si>
    <t>Lucro</t>
  </si>
  <si>
    <t>Tributos</t>
  </si>
  <si>
    <t>C.1</t>
  </si>
  <si>
    <t>PIS</t>
  </si>
  <si>
    <t>C.2</t>
  </si>
  <si>
    <t>COFINS</t>
  </si>
  <si>
    <t>C.3</t>
  </si>
  <si>
    <t>ISS</t>
  </si>
  <si>
    <t>Quadro Resumo do custo por empregado</t>
  </si>
  <si>
    <t>Valor por empregado</t>
  </si>
  <si>
    <t>Módulo 1 – Composição da Remuneração</t>
  </si>
  <si>
    <t>Módulo 2 – Encargos e Benefícios Anuais, Mensais e Diários</t>
  </si>
  <si>
    <t>Módulo 3 – Provisão para rescisão</t>
  </si>
  <si>
    <t>Módulo 4 – Custo de Reposição do profissional ausente</t>
  </si>
  <si>
    <t>Módulo 5 – Insumos Diversos</t>
  </si>
  <si>
    <t>Subtotal ( A + B + C + D + E)</t>
  </si>
  <si>
    <t>Valor total por empregado</t>
  </si>
  <si>
    <t>QUADRO DEMONSTRATIVO DO VALOR GLOBAL DA PROPOSTA</t>
  </si>
  <si>
    <t>Tipo de Serviço
(A)</t>
  </si>
  <si>
    <t>Valor Proposto por Empregado 
(B)</t>
  </si>
  <si>
    <t>Qtde. de Empregados por Posto
(C)</t>
  </si>
  <si>
    <t>Valor Proposto por Posto 
(D) = (B x C)</t>
  </si>
  <si>
    <t>Qtde. de Postos 
(E)</t>
  </si>
  <si>
    <t>Valor Total do Serviço
(F) = (D x E)</t>
  </si>
  <si>
    <t>I</t>
  </si>
  <si>
    <t>II</t>
  </si>
  <si>
    <t>Valor Mensal dos Serviços</t>
  </si>
  <si>
    <t>Valor Global da Proposta (12 meses)</t>
  </si>
  <si>
    <t>Adicional de hora noturna (incluso hora noturna reduzida)</t>
  </si>
  <si>
    <t>Item 01
Operador de Mídia Audiovisual</t>
  </si>
  <si>
    <t>Item 02
Editor de Mídias Audiovisuais</t>
  </si>
  <si>
    <t>Item 01 - Operador de Mídia Audiovisual</t>
  </si>
  <si>
    <t>Item 02 - Editor de Mídias Audiovisuais</t>
  </si>
  <si>
    <t>Contratação de serviços de Operadores de Mídias Audiovisuais e Editor de Mídias Audiovisuais, mediante cessão de mão de obra com dedicação exclusiva, para atender as necessidades do Ministério da Justiça e Segurança Pública em Brasília/DF</t>
  </si>
  <si>
    <t>Anexo II do Termo de Referência – Modelo de Planilha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</si>
</sst>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R$-416]\ #,##0.00;[Red]\-[$R$-416]\ #,##0.00"/>
    <numFmt numFmtId="165" formatCode="_-&quot;R$&quot;* #,##0.00_-;&quot;-R$&quot;* #,##0.00_-;_-&quot;R$&quot;* \-??_-;_-@_-"/>
    <numFmt numFmtId="166" formatCode="0.000%"/>
    <numFmt numFmtId="167" formatCode="0.0%"/>
  </numFmts>
  <fonts count="12" x14ac:knownFonts="1">
    <font>
      <sz val="11"/>
      <color rgb="FF000000"/>
      <name val="Calibri"/>
      <family val="2"/>
      <charset val="1"/>
    </font>
    <font>
      <sz val="13"/>
      <color rgb="FF000000"/>
      <name val="Calibri"/>
      <family val="2"/>
      <charset val="1"/>
    </font>
    <font>
      <b/>
      <sz val="13"/>
      <color rgb="FF000000"/>
      <name val="Calibri"/>
      <family val="2"/>
      <charset val="1"/>
    </font>
    <font>
      <b/>
      <sz val="11"/>
      <color rgb="FF000000"/>
      <name val="Arial"/>
      <family val="2"/>
      <charset val="1"/>
    </font>
    <font>
      <b/>
      <u/>
      <sz val="11"/>
      <color rgb="FF000000"/>
      <name val="Arial"/>
      <family val="2"/>
      <charset val="1"/>
    </font>
    <font>
      <sz val="11"/>
      <name val="Calibri"/>
      <family val="2"/>
      <charset val="1"/>
    </font>
    <font>
      <b/>
      <sz val="11"/>
      <name val="Calibri"/>
      <family val="2"/>
      <charset val="1"/>
    </font>
    <font>
      <b/>
      <sz val="11"/>
      <color rgb="FF000000"/>
      <name val="Calibri"/>
      <family val="2"/>
      <charset val="1"/>
    </font>
    <font>
      <sz val="11"/>
      <color rgb="FF000000"/>
      <name val="Calibri"/>
      <family val="2"/>
      <charset val="1"/>
    </font>
    <font>
      <b/>
      <sz val="20"/>
      <color rgb="FFED1C24"/>
      <name val="Calibri"/>
      <family val="2"/>
      <charset val="1"/>
    </font>
    <font>
      <sz val="11"/>
      <color rgb="FF000000"/>
      <name val="Calibri"/>
      <family val="2"/>
    </font>
    <font>
      <b/>
      <sz val="14"/>
      <name val="Calibri"/>
      <family val="2"/>
      <charset val="1"/>
    </font>
  </fonts>
  <fills count="5">
    <fill>
      <patternFill patternType="none"/>
    </fill>
    <fill>
      <patternFill patternType="gray125"/>
    </fill>
    <fill>
      <patternFill patternType="solid">
        <fgColor rgb="FFEDEDED"/>
        <bgColor rgb="FFD9D9D9"/>
      </patternFill>
    </fill>
    <fill>
      <patternFill patternType="solid">
        <fgColor rgb="FFD9D9D9"/>
        <bgColor rgb="FFEDEDED"/>
      </patternFill>
    </fill>
    <fill>
      <patternFill patternType="solid">
        <fgColor rgb="FFFFF685"/>
        <bgColor rgb="FFFFFFCC"/>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165" fontId="8" fillId="0" borderId="0" applyBorder="0" applyProtection="0"/>
    <xf numFmtId="9" fontId="8" fillId="0" borderId="0" applyBorder="0" applyProtection="0"/>
    <xf numFmtId="0" fontId="8" fillId="2" borderId="0" applyBorder="0" applyProtection="0"/>
  </cellStyleXfs>
  <cellXfs count="67">
    <xf numFmtId="0" fontId="0" fillId="0" borderId="0" xfId="0"/>
    <xf numFmtId="0" fontId="1" fillId="0" borderId="0" xfId="0" applyFont="1" applyAlignment="1">
      <alignment wrapText="1"/>
    </xf>
    <xf numFmtId="0" fontId="1" fillId="0" borderId="0" xfId="0" applyFont="1"/>
    <xf numFmtId="0" fontId="5" fillId="0" borderId="0" xfId="0" applyFont="1" applyAlignment="1" applyProtection="1">
      <alignment wrapText="1"/>
    </xf>
    <xf numFmtId="0" fontId="5" fillId="0" borderId="4" xfId="0" applyFont="1" applyBorder="1" applyAlignment="1" applyProtection="1">
      <alignment wrapText="1"/>
    </xf>
    <xf numFmtId="0" fontId="5" fillId="4" borderId="4" xfId="0" applyFont="1" applyFill="1" applyBorder="1" applyAlignment="1" applyProtection="1">
      <alignment horizontal="left" vertical="center" wrapText="1"/>
      <protection locked="0"/>
    </xf>
    <xf numFmtId="0" fontId="5" fillId="0" borderId="4" xfId="0" applyFont="1" applyBorder="1" applyAlignment="1" applyProtection="1">
      <alignment horizontal="center" wrapText="1"/>
    </xf>
    <xf numFmtId="0" fontId="6" fillId="3" borderId="4" xfId="0" applyFont="1" applyFill="1" applyBorder="1" applyAlignment="1" applyProtection="1">
      <alignment horizontal="center" wrapText="1"/>
    </xf>
    <xf numFmtId="164" fontId="5" fillId="0" borderId="4" xfId="0" applyNumberFormat="1" applyFont="1" applyBorder="1" applyAlignment="1" applyProtection="1">
      <alignment horizontal="center" wrapText="1"/>
    </xf>
    <xf numFmtId="0" fontId="6" fillId="0" borderId="4" xfId="0" applyFont="1" applyBorder="1" applyAlignment="1" applyProtection="1">
      <alignment horizontal="center" vertical="center" wrapText="1"/>
    </xf>
    <xf numFmtId="0" fontId="6" fillId="0" borderId="4" xfId="0" applyFont="1" applyBorder="1" applyAlignment="1" applyProtection="1">
      <alignment wrapText="1"/>
    </xf>
    <xf numFmtId="0" fontId="5" fillId="4" borderId="4" xfId="0" applyFont="1" applyFill="1" applyBorder="1" applyAlignment="1" applyProtection="1">
      <alignment wrapText="1"/>
      <protection locked="0"/>
    </xf>
    <xf numFmtId="0" fontId="0" fillId="0" borderId="4" xfId="0" applyFont="1" applyBorder="1" applyAlignment="1">
      <alignment horizontal="center"/>
    </xf>
    <xf numFmtId="0" fontId="0" fillId="0" borderId="4" xfId="0" applyFont="1" applyBorder="1"/>
    <xf numFmtId="9" fontId="0" fillId="0" borderId="4" xfId="2" applyFont="1" applyBorder="1" applyAlignment="1" applyProtection="1"/>
    <xf numFmtId="165" fontId="0" fillId="4" borderId="4" xfId="1" applyFont="1" applyFill="1" applyBorder="1" applyAlignment="1" applyProtection="1">
      <protection locked="0"/>
    </xf>
    <xf numFmtId="165" fontId="0" fillId="0" borderId="4" xfId="1" applyFont="1" applyBorder="1" applyAlignment="1" applyProtection="1"/>
    <xf numFmtId="165" fontId="7" fillId="0" borderId="4" xfId="1" applyFont="1" applyBorder="1" applyAlignment="1" applyProtection="1"/>
    <xf numFmtId="10" fontId="0" fillId="0" borderId="4" xfId="2" applyNumberFormat="1" applyFont="1" applyBorder="1" applyAlignment="1" applyProtection="1">
      <alignment horizontal="center"/>
    </xf>
    <xf numFmtId="166" fontId="0" fillId="0" borderId="4" xfId="2" applyNumberFormat="1" applyFont="1" applyBorder="1" applyAlignment="1" applyProtection="1">
      <alignment horizontal="center"/>
    </xf>
    <xf numFmtId="10" fontId="0" fillId="0" borderId="4" xfId="0" applyNumberFormat="1" applyFont="1" applyBorder="1" applyAlignment="1">
      <alignment horizontal="center"/>
    </xf>
    <xf numFmtId="167" fontId="0" fillId="0" borderId="4" xfId="2" applyNumberFormat="1" applyFont="1" applyBorder="1" applyAlignment="1" applyProtection="1">
      <alignment horizontal="center"/>
    </xf>
    <xf numFmtId="167" fontId="0" fillId="4" borderId="4" xfId="2" applyNumberFormat="1" applyFont="1" applyFill="1" applyBorder="1" applyAlignment="1" applyProtection="1">
      <alignment horizontal="center"/>
      <protection locked="0"/>
    </xf>
    <xf numFmtId="164" fontId="0" fillId="4" borderId="4" xfId="2" applyNumberFormat="1" applyFont="1" applyFill="1" applyBorder="1" applyAlignment="1" applyProtection="1">
      <alignment horizontal="center"/>
      <protection locked="0"/>
    </xf>
    <xf numFmtId="0" fontId="0" fillId="0" borderId="4" xfId="0" applyFont="1" applyBorder="1" applyAlignment="1">
      <alignment horizontal="center" vertical="center"/>
    </xf>
    <xf numFmtId="9" fontId="0" fillId="0" borderId="4" xfId="2" applyFont="1" applyBorder="1" applyAlignment="1" applyProtection="1">
      <alignment horizontal="center"/>
    </xf>
    <xf numFmtId="165" fontId="0" fillId="0" borderId="4" xfId="0" applyNumberFormat="1" applyFont="1" applyBorder="1" applyAlignment="1">
      <alignment horizontal="center"/>
    </xf>
    <xf numFmtId="164" fontId="7" fillId="0" borderId="4" xfId="1" applyNumberFormat="1" applyFont="1" applyBorder="1" applyAlignment="1" applyProtection="1"/>
    <xf numFmtId="10" fontId="0" fillId="4" borderId="4" xfId="2" applyNumberFormat="1" applyFont="1" applyFill="1" applyBorder="1" applyAlignment="1" applyProtection="1">
      <alignment horizontal="center"/>
      <protection locked="0"/>
    </xf>
    <xf numFmtId="0" fontId="0" fillId="0" borderId="4" xfId="0" applyFont="1" applyBorder="1" applyAlignment="1">
      <alignment wrapText="1"/>
    </xf>
    <xf numFmtId="167" fontId="0" fillId="0" borderId="4" xfId="2" applyNumberFormat="1" applyFont="1" applyBorder="1" applyAlignment="1" applyProtection="1">
      <alignment horizontal="center" wrapText="1"/>
    </xf>
    <xf numFmtId="0" fontId="0" fillId="0" borderId="0" xfId="0" applyBorder="1" applyAlignment="1">
      <alignment horizontal="right"/>
    </xf>
    <xf numFmtId="0" fontId="0" fillId="0" borderId="0" xfId="0" applyBorder="1"/>
    <xf numFmtId="165" fontId="7" fillId="0" borderId="0" xfId="1" applyFont="1" applyBorder="1" applyAlignment="1" applyProtection="1"/>
    <xf numFmtId="165" fontId="7" fillId="0" borderId="4" xfId="0" applyNumberFormat="1" applyFont="1" applyBorder="1" applyAlignment="1">
      <alignment horizontal="center"/>
    </xf>
    <xf numFmtId="0" fontId="0" fillId="0" borderId="4" xfId="0" applyFont="1" applyBorder="1" applyAlignment="1">
      <alignment horizontal="left"/>
    </xf>
    <xf numFmtId="0" fontId="0" fillId="0" borderId="4" xfId="0" applyFont="1" applyBorder="1" applyAlignment="1">
      <alignment horizontal="center" wrapText="1"/>
    </xf>
    <xf numFmtId="0" fontId="0" fillId="0" borderId="4" xfId="0" applyFont="1" applyBorder="1" applyAlignment="1" applyProtection="1">
      <alignment horizontal="center"/>
    </xf>
    <xf numFmtId="0" fontId="0" fillId="0" borderId="4" xfId="0" applyFont="1" applyBorder="1" applyProtection="1"/>
    <xf numFmtId="0" fontId="1" fillId="0" borderId="2" xfId="0" applyFont="1" applyBorder="1" applyAlignment="1">
      <alignment vertical="center" wrapText="1"/>
    </xf>
    <xf numFmtId="0" fontId="2" fillId="0" borderId="2" xfId="0" applyFont="1" applyBorder="1" applyAlignment="1">
      <alignment vertical="center" wrapText="1"/>
    </xf>
    <xf numFmtId="0" fontId="3" fillId="0" borderId="3" xfId="0" applyFont="1" applyBorder="1" applyAlignment="1">
      <alignment vertical="center" wrapText="1"/>
    </xf>
    <xf numFmtId="0" fontId="9" fillId="0" borderId="1" xfId="0" applyFont="1" applyBorder="1" applyAlignment="1">
      <alignment horizontal="center" wrapText="1"/>
    </xf>
    <xf numFmtId="0" fontId="10" fillId="0" borderId="4" xfId="0" applyFont="1" applyBorder="1" applyAlignment="1">
      <alignment horizontal="center"/>
    </xf>
    <xf numFmtId="0" fontId="11" fillId="0" borderId="0" xfId="0" applyFont="1" applyBorder="1" applyAlignment="1" applyProtection="1">
      <alignment horizontal="center" vertical="center" wrapText="1"/>
    </xf>
    <xf numFmtId="0" fontId="11" fillId="0" borderId="0" xfId="0" applyFont="1" applyBorder="1" applyAlignment="1" applyProtection="1">
      <alignment vertical="center" wrapText="1"/>
    </xf>
    <xf numFmtId="0" fontId="11"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5" fillId="4" borderId="4" xfId="0" applyFont="1" applyFill="1" applyBorder="1" applyAlignment="1" applyProtection="1">
      <alignment horizontal="left" vertical="center" wrapText="1"/>
      <protection locked="0"/>
    </xf>
    <xf numFmtId="0" fontId="5" fillId="0" borderId="4" xfId="0" applyFont="1" applyBorder="1" applyAlignment="1" applyProtection="1">
      <alignment horizontal="left" vertical="center" wrapText="1"/>
    </xf>
    <xf numFmtId="49" fontId="5" fillId="0" borderId="4" xfId="0" applyNumberFormat="1" applyFont="1" applyBorder="1" applyAlignment="1" applyProtection="1">
      <alignment horizontal="left" vertical="center" wrapText="1"/>
    </xf>
    <xf numFmtId="0" fontId="6" fillId="0" borderId="4"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5" fillId="4" borderId="0" xfId="0" applyFont="1" applyFill="1" applyBorder="1" applyAlignment="1" applyProtection="1">
      <alignment horizontal="center" vertical="center" wrapText="1"/>
      <protection locked="0"/>
    </xf>
    <xf numFmtId="0" fontId="7" fillId="2" borderId="4" xfId="3" applyFont="1" applyBorder="1" applyAlignment="1" applyProtection="1">
      <alignment horizontal="center" vertical="center" wrapText="1"/>
    </xf>
    <xf numFmtId="0" fontId="7" fillId="2" borderId="4" xfId="3" applyFont="1" applyBorder="1" applyAlignment="1" applyProtection="1">
      <alignment horizontal="center" vertical="center"/>
    </xf>
    <xf numFmtId="0" fontId="0" fillId="0" borderId="4" xfId="0" applyFont="1" applyBorder="1" applyAlignment="1" applyProtection="1">
      <alignment horizontal="right"/>
    </xf>
    <xf numFmtId="0" fontId="0" fillId="0" borderId="4" xfId="0" applyFont="1" applyBorder="1" applyAlignment="1">
      <alignment horizontal="right"/>
    </xf>
    <xf numFmtId="0" fontId="0" fillId="0" borderId="4" xfId="0" applyFont="1" applyBorder="1" applyAlignment="1">
      <alignment horizontal="center" vertical="center"/>
    </xf>
    <xf numFmtId="0" fontId="0" fillId="0" borderId="4" xfId="0" applyFont="1" applyBorder="1" applyAlignment="1">
      <alignment horizontal="left" vertical="center"/>
    </xf>
    <xf numFmtId="0" fontId="0" fillId="0" borderId="4" xfId="0" applyFont="1" applyBorder="1" applyAlignment="1">
      <alignment horizontal="center"/>
    </xf>
    <xf numFmtId="165" fontId="0" fillId="0" borderId="4" xfId="0" applyNumberFormat="1" applyFont="1" applyBorder="1" applyAlignment="1">
      <alignment horizontal="center"/>
    </xf>
    <xf numFmtId="0" fontId="7" fillId="0" borderId="4" xfId="0" applyFont="1" applyBorder="1" applyAlignment="1">
      <alignment horizontal="center" vertical="center"/>
    </xf>
    <xf numFmtId="0" fontId="7" fillId="0" borderId="4" xfId="0" applyFont="1" applyBorder="1" applyAlignment="1">
      <alignment horizontal="center"/>
    </xf>
    <xf numFmtId="165" fontId="7" fillId="0" borderId="4" xfId="0" applyNumberFormat="1" applyFont="1" applyBorder="1" applyAlignment="1">
      <alignment horizontal="center"/>
    </xf>
    <xf numFmtId="165" fontId="0" fillId="0" borderId="4" xfId="0" applyNumberFormat="1" applyFont="1" applyBorder="1" applyAlignment="1">
      <alignment horizontal="center" vertical="center"/>
    </xf>
  </cellXfs>
  <cellStyles count="4">
    <cellStyle name="Moeda" xfId="1" builtinId="4"/>
    <cellStyle name="Normal" xfId="0" builtinId="0"/>
    <cellStyle name="Porcentagem" xfId="2" builtinId="5"/>
    <cellStyle name="Texto Explicativo" xfId="3" builtinId="53" customBuiltin="1"/>
  </cellStyles>
  <dxfs count="0"/>
  <tableStyles count="0" defaultTableStyle="TableStyleMedium2" defaultPivotStyle="PivotStyleLight16"/>
  <colors>
    <indexedColors>
      <rgbColor rgb="FF000000"/>
      <rgbColor rgb="FFEDEDED"/>
      <rgbColor rgb="FFED1C24"/>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685"/>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ML20"/>
  <sheetViews>
    <sheetView showGridLines="0" tabSelected="1" zoomScaleNormal="100" workbookViewId="0"/>
  </sheetViews>
  <sheetFormatPr defaultRowHeight="17.25" x14ac:dyDescent="0.3"/>
  <cols>
    <col min="1" max="1" width="3.85546875" customWidth="1"/>
    <col min="2" max="2" width="142.140625" style="1" customWidth="1"/>
    <col min="3" max="1026" width="11.5703125" style="2" customWidth="1"/>
  </cols>
  <sheetData>
    <row r="1" spans="2:7" ht="20.25" customHeight="1" x14ac:dyDescent="0.3"/>
    <row r="2" spans="2:7" ht="27" customHeight="1" x14ac:dyDescent="0.3">
      <c r="B2" s="44" t="s">
        <v>150</v>
      </c>
      <c r="C2" s="45"/>
      <c r="D2" s="45"/>
      <c r="E2" s="45"/>
      <c r="F2" s="45"/>
      <c r="G2" s="45"/>
    </row>
    <row r="3" spans="2:7" ht="26.25" x14ac:dyDescent="0.4">
      <c r="B3" s="42" t="s">
        <v>0</v>
      </c>
    </row>
    <row r="4" spans="2:7" ht="63" customHeight="1" x14ac:dyDescent="0.3">
      <c r="B4" s="39" t="s">
        <v>1</v>
      </c>
    </row>
    <row r="5" spans="2:7" ht="31.5" customHeight="1" x14ac:dyDescent="0.3">
      <c r="B5" s="40" t="s">
        <v>2</v>
      </c>
    </row>
    <row r="6" spans="2:7" ht="62.25" customHeight="1" x14ac:dyDescent="0.3">
      <c r="B6" s="39" t="s">
        <v>3</v>
      </c>
    </row>
    <row r="7" spans="2:7" ht="51.75" customHeight="1" x14ac:dyDescent="0.3">
      <c r="B7" s="39" t="s">
        <v>4</v>
      </c>
    </row>
    <row r="8" spans="2:7" ht="46.5" customHeight="1" x14ac:dyDescent="0.3">
      <c r="B8" s="41" t="s">
        <v>5</v>
      </c>
    </row>
    <row r="20" spans="2:2" x14ac:dyDescent="0.3">
      <c r="B20" s="1" t="s">
        <v>24</v>
      </c>
    </row>
  </sheetData>
  <sheetProtection sheet="1" objects="1" scenarios="1"/>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ML43"/>
  <sheetViews>
    <sheetView showGridLines="0" zoomScaleNormal="100" workbookViewId="0">
      <selection activeCell="C17" sqref="C17:F17"/>
    </sheetView>
  </sheetViews>
  <sheetFormatPr defaultRowHeight="15" x14ac:dyDescent="0.25"/>
  <cols>
    <col min="1" max="1" width="3.7109375" customWidth="1"/>
    <col min="2" max="2" width="39.42578125" style="3" customWidth="1"/>
    <col min="3" max="3" width="19.28515625" style="3" customWidth="1"/>
    <col min="4" max="4" width="25.140625" style="3" customWidth="1"/>
    <col min="5" max="5" width="20.140625" style="3" customWidth="1"/>
    <col min="6" max="6" width="22.42578125" style="3" customWidth="1"/>
    <col min="7" max="7" width="22.85546875" style="3" customWidth="1"/>
    <col min="8" max="1026" width="11.42578125" style="3"/>
  </cols>
  <sheetData>
    <row r="1" spans="2:7" ht="20.25" customHeight="1" x14ac:dyDescent="0.25"/>
    <row r="2" spans="2:7" ht="21" customHeight="1" x14ac:dyDescent="0.25">
      <c r="B2" s="46" t="s">
        <v>150</v>
      </c>
      <c r="C2" s="46"/>
      <c r="D2" s="46"/>
      <c r="E2" s="46"/>
      <c r="F2" s="46"/>
      <c r="G2" s="46"/>
    </row>
    <row r="3" spans="2:7" ht="12.75" customHeight="1" x14ac:dyDescent="0.25">
      <c r="B3" s="47"/>
      <c r="C3" s="47"/>
      <c r="D3" s="47"/>
      <c r="E3" s="47"/>
      <c r="F3" s="47"/>
      <c r="G3" s="47"/>
    </row>
    <row r="4" spans="2:7" ht="12.75" customHeight="1" x14ac:dyDescent="0.25">
      <c r="B4" s="48" t="s">
        <v>6</v>
      </c>
      <c r="C4" s="48"/>
      <c r="D4" s="48"/>
      <c r="E4" s="48"/>
      <c r="F4" s="48"/>
      <c r="G4" s="48"/>
    </row>
    <row r="5" spans="2:7" ht="12.75" customHeight="1" x14ac:dyDescent="0.25">
      <c r="B5" s="4" t="s">
        <v>7</v>
      </c>
      <c r="C5" s="49"/>
      <c r="D5" s="49"/>
      <c r="E5" s="49"/>
      <c r="F5" s="49"/>
      <c r="G5" s="49"/>
    </row>
    <row r="6" spans="2:7" ht="12.75" customHeight="1" x14ac:dyDescent="0.25">
      <c r="B6" s="4" t="s">
        <v>8</v>
      </c>
      <c r="C6" s="49"/>
      <c r="D6" s="49"/>
      <c r="E6" s="49"/>
      <c r="F6" s="49"/>
      <c r="G6" s="49"/>
    </row>
    <row r="7" spans="2:7" ht="12.75" customHeight="1" x14ac:dyDescent="0.25">
      <c r="B7" s="4" t="s">
        <v>9</v>
      </c>
      <c r="C7" s="49"/>
      <c r="D7" s="49"/>
      <c r="E7" s="49"/>
      <c r="F7" s="49"/>
      <c r="G7" s="49"/>
    </row>
    <row r="8" spans="2:7" ht="12.75" customHeight="1" x14ac:dyDescent="0.25">
      <c r="B8" s="4" t="s">
        <v>10</v>
      </c>
      <c r="C8" s="49"/>
      <c r="D8" s="49"/>
      <c r="E8" s="49"/>
      <c r="F8" s="49"/>
      <c r="G8" s="49"/>
    </row>
    <row r="9" spans="2:7" ht="12.75" customHeight="1" x14ac:dyDescent="0.25">
      <c r="B9" s="4" t="s">
        <v>11</v>
      </c>
      <c r="C9" s="49"/>
      <c r="D9" s="49"/>
      <c r="E9" s="49"/>
      <c r="F9" s="49"/>
      <c r="G9" s="49"/>
    </row>
    <row r="10" spans="2:7" ht="12.75" customHeight="1" x14ac:dyDescent="0.25">
      <c r="B10" s="4" t="s">
        <v>12</v>
      </c>
      <c r="C10" s="49"/>
      <c r="D10" s="49"/>
      <c r="E10" s="49"/>
      <c r="F10" s="49"/>
      <c r="G10" s="49"/>
    </row>
    <row r="11" spans="2:7" ht="12.75" customHeight="1" x14ac:dyDescent="0.25">
      <c r="B11" s="4" t="s">
        <v>13</v>
      </c>
      <c r="C11" s="49"/>
      <c r="D11" s="49"/>
      <c r="E11" s="49"/>
      <c r="F11" s="49"/>
      <c r="G11" s="49"/>
    </row>
    <row r="12" spans="2:7" ht="12.75" customHeight="1" x14ac:dyDescent="0.25">
      <c r="B12" s="4" t="s">
        <v>14</v>
      </c>
      <c r="C12" s="49"/>
      <c r="D12" s="49"/>
      <c r="E12" s="49"/>
      <c r="F12" s="49"/>
      <c r="G12" s="49"/>
    </row>
    <row r="14" spans="2:7" ht="12.75" customHeight="1" x14ac:dyDescent="0.25">
      <c r="B14" s="48" t="s">
        <v>15</v>
      </c>
      <c r="C14" s="48"/>
      <c r="D14" s="48"/>
      <c r="E14" s="48"/>
      <c r="F14" s="48"/>
      <c r="G14" s="48"/>
    </row>
    <row r="15" spans="2:7" ht="12.75" customHeight="1" x14ac:dyDescent="0.25">
      <c r="B15" s="6" t="s">
        <v>16</v>
      </c>
      <c r="C15" s="50" t="s">
        <v>17</v>
      </c>
      <c r="D15" s="50"/>
      <c r="E15" s="50"/>
      <c r="F15" s="50"/>
      <c r="G15" s="5"/>
    </row>
    <row r="16" spans="2:7" ht="12.75" customHeight="1" x14ac:dyDescent="0.25">
      <c r="B16" s="6" t="s">
        <v>18</v>
      </c>
      <c r="C16" s="50" t="s">
        <v>19</v>
      </c>
      <c r="D16" s="50"/>
      <c r="E16" s="50"/>
      <c r="F16" s="50"/>
      <c r="G16" s="5"/>
    </row>
    <row r="17" spans="2:7" ht="12.75" customHeight="1" x14ac:dyDescent="0.25">
      <c r="B17" s="6" t="s">
        <v>20</v>
      </c>
      <c r="C17" s="50" t="s">
        <v>21</v>
      </c>
      <c r="D17" s="50"/>
      <c r="E17" s="50"/>
      <c r="F17" s="50"/>
      <c r="G17" s="5"/>
    </row>
    <row r="18" spans="2:7" ht="12.75" customHeight="1" x14ac:dyDescent="0.25">
      <c r="B18" s="6" t="s">
        <v>22</v>
      </c>
      <c r="C18" s="50" t="s">
        <v>23</v>
      </c>
      <c r="D18" s="50"/>
      <c r="E18" s="50"/>
      <c r="F18" s="50"/>
      <c r="G18" s="6">
        <v>12</v>
      </c>
    </row>
    <row r="20" spans="2:7" ht="12.75" customHeight="1" x14ac:dyDescent="0.25">
      <c r="B20" s="48" t="s">
        <v>24</v>
      </c>
      <c r="C20" s="48"/>
      <c r="D20" s="48"/>
      <c r="E20" s="48"/>
      <c r="F20" s="48"/>
      <c r="G20" s="48"/>
    </row>
    <row r="21" spans="2:7" ht="50.25" customHeight="1" x14ac:dyDescent="0.25">
      <c r="B21" s="51" t="s">
        <v>149</v>
      </c>
      <c r="C21" s="51"/>
      <c r="D21" s="51"/>
      <c r="E21" s="51"/>
      <c r="F21" s="51"/>
      <c r="G21" s="51"/>
    </row>
    <row r="23" spans="2:7" ht="30" x14ac:dyDescent="0.25">
      <c r="B23" s="7" t="s">
        <v>25</v>
      </c>
      <c r="C23" s="7" t="s">
        <v>26</v>
      </c>
      <c r="D23" s="7" t="s">
        <v>27</v>
      </c>
      <c r="E23" s="7" t="s">
        <v>28</v>
      </c>
      <c r="F23" s="7" t="s">
        <v>29</v>
      </c>
      <c r="G23" s="7" t="s">
        <v>30</v>
      </c>
    </row>
    <row r="24" spans="2:7" x14ac:dyDescent="0.25">
      <c r="B24" s="35" t="s">
        <v>147</v>
      </c>
      <c r="C24" s="6">
        <v>4</v>
      </c>
      <c r="D24" s="6">
        <v>1</v>
      </c>
      <c r="E24" s="8">
        <f>'Planilha de Custos'!H115</f>
        <v>0</v>
      </c>
      <c r="F24" s="8">
        <f t="shared" ref="F24:F25" si="0">C24*D24*E24</f>
        <v>0</v>
      </c>
      <c r="G24" s="8">
        <f t="shared" ref="G24:G25" si="1">F24*$G$18</f>
        <v>0</v>
      </c>
    </row>
    <row r="25" spans="2:7" x14ac:dyDescent="0.25">
      <c r="B25" s="4" t="s">
        <v>31</v>
      </c>
      <c r="C25" s="6">
        <v>1</v>
      </c>
      <c r="D25" s="6">
        <v>1</v>
      </c>
      <c r="E25" s="8">
        <f>'Planilha de Custos'!H116</f>
        <v>0</v>
      </c>
      <c r="F25" s="8">
        <f t="shared" si="0"/>
        <v>0</v>
      </c>
      <c r="G25" s="8">
        <f t="shared" si="1"/>
        <v>0</v>
      </c>
    </row>
    <row r="26" spans="2:7" ht="12.75" customHeight="1" x14ac:dyDescent="0.25">
      <c r="B26" s="52" t="s">
        <v>32</v>
      </c>
      <c r="C26" s="52"/>
      <c r="D26" s="52"/>
      <c r="E26" s="9"/>
      <c r="F26" s="4"/>
      <c r="G26" s="8">
        <f>SUM(G24:G25)</f>
        <v>0</v>
      </c>
    </row>
    <row r="27" spans="2:7" ht="29.25" customHeight="1" x14ac:dyDescent="0.25">
      <c r="B27" s="10" t="s">
        <v>33</v>
      </c>
      <c r="C27" s="49"/>
      <c r="D27" s="49"/>
      <c r="E27" s="49"/>
      <c r="F27" s="49"/>
      <c r="G27" s="49"/>
    </row>
    <row r="29" spans="2:7" ht="167.25" customHeight="1" x14ac:dyDescent="0.25">
      <c r="B29" s="53" t="s">
        <v>34</v>
      </c>
      <c r="C29" s="53"/>
      <c r="D29" s="53"/>
      <c r="E29" s="53"/>
      <c r="F29" s="53"/>
      <c r="G29" s="53"/>
    </row>
    <row r="31" spans="2:7" ht="12.75" customHeight="1" x14ac:dyDescent="0.25">
      <c r="B31" s="49" t="s">
        <v>35</v>
      </c>
      <c r="C31" s="49"/>
      <c r="D31" s="49"/>
      <c r="E31" s="49"/>
      <c r="F31" s="49"/>
      <c r="G31" s="49"/>
    </row>
    <row r="32" spans="2:7" ht="12.75" customHeight="1" x14ac:dyDescent="0.25">
      <c r="B32" s="49" t="s">
        <v>9</v>
      </c>
      <c r="C32" s="49"/>
      <c r="D32" s="49" t="s">
        <v>36</v>
      </c>
      <c r="E32" s="49"/>
      <c r="F32" s="49"/>
      <c r="G32" s="49"/>
    </row>
    <row r="33" spans="2:7" ht="12.75" customHeight="1" x14ac:dyDescent="0.25">
      <c r="B33" s="49" t="s">
        <v>37</v>
      </c>
      <c r="C33" s="49"/>
      <c r="D33" s="11" t="s">
        <v>11</v>
      </c>
      <c r="E33" s="11"/>
      <c r="F33" s="11" t="s">
        <v>38</v>
      </c>
      <c r="G33" s="11" t="s">
        <v>39</v>
      </c>
    </row>
    <row r="34" spans="2:7" ht="12.75" customHeight="1" x14ac:dyDescent="0.25">
      <c r="B34" s="49" t="s">
        <v>40</v>
      </c>
      <c r="C34" s="49"/>
      <c r="D34" s="49" t="s">
        <v>41</v>
      </c>
      <c r="E34" s="49"/>
      <c r="F34" s="49"/>
      <c r="G34" s="11" t="s">
        <v>42</v>
      </c>
    </row>
    <row r="35" spans="2:7" ht="12.75" customHeight="1" x14ac:dyDescent="0.25">
      <c r="B35" s="48" t="s">
        <v>43</v>
      </c>
      <c r="C35" s="48"/>
      <c r="D35" s="48"/>
      <c r="E35" s="48"/>
      <c r="F35" s="48"/>
      <c r="G35" s="48"/>
    </row>
    <row r="36" spans="2:7" ht="12.75" customHeight="1" x14ac:dyDescent="0.25">
      <c r="B36" s="49" t="s">
        <v>44</v>
      </c>
      <c r="C36" s="49"/>
      <c r="D36" s="49"/>
      <c r="E36" s="49"/>
      <c r="F36" s="49"/>
      <c r="G36" s="49"/>
    </row>
    <row r="37" spans="2:7" ht="12.75" customHeight="1" x14ac:dyDescent="0.25">
      <c r="B37" s="49" t="s">
        <v>36</v>
      </c>
      <c r="C37" s="49"/>
      <c r="D37" s="49"/>
      <c r="E37" s="49"/>
      <c r="F37" s="49"/>
      <c r="G37" s="49"/>
    </row>
    <row r="38" spans="2:7" ht="12.75" customHeight="1" x14ac:dyDescent="0.25">
      <c r="B38" s="49" t="s">
        <v>11</v>
      </c>
      <c r="C38" s="49"/>
      <c r="D38" s="49" t="s">
        <v>38</v>
      </c>
      <c r="E38" s="49"/>
      <c r="F38" s="49"/>
      <c r="G38" s="11" t="s">
        <v>39</v>
      </c>
    </row>
    <row r="39" spans="2:7" ht="12.75" customHeight="1" x14ac:dyDescent="0.25">
      <c r="B39" s="49" t="s">
        <v>45</v>
      </c>
      <c r="C39" s="49"/>
      <c r="D39" s="49" t="s">
        <v>46</v>
      </c>
      <c r="E39" s="49"/>
      <c r="F39" s="49"/>
      <c r="G39" s="49"/>
    </row>
    <row r="40" spans="2:7" ht="12.75" customHeight="1" x14ac:dyDescent="0.25">
      <c r="B40" s="49" t="s">
        <v>47</v>
      </c>
      <c r="C40" s="49"/>
      <c r="D40" s="49" t="s">
        <v>48</v>
      </c>
      <c r="E40" s="49"/>
      <c r="F40" s="49"/>
      <c r="G40" s="49"/>
    </row>
    <row r="41" spans="2:7" ht="12.75" customHeight="1" x14ac:dyDescent="0.25">
      <c r="B41" s="49" t="s">
        <v>49</v>
      </c>
      <c r="C41" s="49"/>
      <c r="D41" s="49" t="s">
        <v>50</v>
      </c>
      <c r="E41" s="49"/>
      <c r="F41" s="49"/>
      <c r="G41" s="49"/>
    </row>
    <row r="43" spans="2:7" ht="53.25" customHeight="1" x14ac:dyDescent="0.25">
      <c r="B43" s="54" t="s">
        <v>51</v>
      </c>
      <c r="C43" s="54"/>
      <c r="D43" s="54"/>
      <c r="E43" s="54"/>
      <c r="F43" s="54"/>
      <c r="G43" s="54"/>
    </row>
  </sheetData>
  <sheetProtection sheet="1" objects="1" scenarios="1"/>
  <mergeCells count="39">
    <mergeCell ref="B41:C41"/>
    <mergeCell ref="D41:G41"/>
    <mergeCell ref="B43:G43"/>
    <mergeCell ref="B38:C38"/>
    <mergeCell ref="D38:F38"/>
    <mergeCell ref="B39:C39"/>
    <mergeCell ref="D39:G39"/>
    <mergeCell ref="B40:C40"/>
    <mergeCell ref="D40:G40"/>
    <mergeCell ref="B34:C34"/>
    <mergeCell ref="D34:F34"/>
    <mergeCell ref="B35:G35"/>
    <mergeCell ref="B36:G36"/>
    <mergeCell ref="B37:G37"/>
    <mergeCell ref="B29:G29"/>
    <mergeCell ref="B31:G31"/>
    <mergeCell ref="B32:C32"/>
    <mergeCell ref="D32:G32"/>
    <mergeCell ref="B33:C33"/>
    <mergeCell ref="C18:F18"/>
    <mergeCell ref="B20:G20"/>
    <mergeCell ref="B21:G21"/>
    <mergeCell ref="B26:D26"/>
    <mergeCell ref="C27:G27"/>
    <mergeCell ref="C12:G12"/>
    <mergeCell ref="B14:G14"/>
    <mergeCell ref="C15:F15"/>
    <mergeCell ref="C16:F16"/>
    <mergeCell ref="C17:F17"/>
    <mergeCell ref="C7:G7"/>
    <mergeCell ref="C8:G8"/>
    <mergeCell ref="C9:G9"/>
    <mergeCell ref="C10:G10"/>
    <mergeCell ref="C11:G11"/>
    <mergeCell ref="B2:G2"/>
    <mergeCell ref="B3:G3"/>
    <mergeCell ref="B4:G4"/>
    <mergeCell ref="C5:G5"/>
    <mergeCell ref="C6:G6"/>
  </mergeCells>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118"/>
  <sheetViews>
    <sheetView showGridLines="0" zoomScaleNormal="100" workbookViewId="0">
      <selection activeCell="E4" sqref="E4"/>
    </sheetView>
  </sheetViews>
  <sheetFormatPr defaultRowHeight="15" x14ac:dyDescent="0.25"/>
  <cols>
    <col min="1" max="1" width="3.42578125" customWidth="1"/>
    <col min="2" max="2" width="12.28515625" customWidth="1"/>
    <col min="3" max="3" width="54.85546875" customWidth="1"/>
    <col min="4" max="4" width="13.7109375" customWidth="1"/>
    <col min="5" max="5" width="17.7109375" customWidth="1"/>
    <col min="6" max="6" width="13.7109375" customWidth="1"/>
    <col min="7" max="7" width="17.7109375" customWidth="1"/>
    <col min="8" max="8" width="13.7109375" customWidth="1"/>
    <col min="9" max="9" width="13.5703125" customWidth="1"/>
    <col min="10" max="10" width="13.7109375" customWidth="1"/>
    <col min="11" max="11" width="6.28515625" customWidth="1"/>
    <col min="12" max="12" width="13.7109375" customWidth="1"/>
    <col min="13" max="13" width="17.7109375" customWidth="1"/>
    <col min="14" max="14" width="13.7109375" customWidth="1"/>
    <col min="15" max="15" width="17.7109375" customWidth="1"/>
    <col min="16" max="16" width="13.7109375" customWidth="1"/>
    <col min="17" max="17" width="17.7109375" customWidth="1"/>
    <col min="18" max="1026" width="8.7109375" customWidth="1"/>
  </cols>
  <sheetData>
    <row r="1" spans="2:7" ht="20.25" customHeight="1" x14ac:dyDescent="0.25"/>
    <row r="2" spans="2:7" ht="27" customHeight="1" x14ac:dyDescent="0.25">
      <c r="B2" s="46" t="s">
        <v>150</v>
      </c>
      <c r="C2" s="46"/>
      <c r="D2" s="46"/>
      <c r="E2" s="46"/>
      <c r="F2" s="46"/>
      <c r="G2" s="46"/>
    </row>
    <row r="3" spans="2:7" ht="39.950000000000003" customHeight="1" x14ac:dyDescent="0.25">
      <c r="B3" s="56" t="s">
        <v>52</v>
      </c>
      <c r="C3" s="56"/>
      <c r="D3" s="55" t="s">
        <v>145</v>
      </c>
      <c r="E3" s="55"/>
      <c r="F3" s="55" t="s">
        <v>146</v>
      </c>
      <c r="G3" s="55"/>
    </row>
    <row r="4" spans="2:7" x14ac:dyDescent="0.25">
      <c r="B4" s="12">
        <v>1</v>
      </c>
      <c r="C4" s="12" t="s">
        <v>53</v>
      </c>
      <c r="D4" s="12"/>
      <c r="E4" s="12" t="s">
        <v>54</v>
      </c>
      <c r="F4" s="12"/>
      <c r="G4" s="12" t="s">
        <v>54</v>
      </c>
    </row>
    <row r="5" spans="2:7" x14ac:dyDescent="0.25">
      <c r="B5" s="12" t="s">
        <v>16</v>
      </c>
      <c r="C5" s="13" t="s">
        <v>55</v>
      </c>
      <c r="D5" s="14"/>
      <c r="E5" s="15"/>
      <c r="F5" s="14"/>
      <c r="G5" s="15"/>
    </row>
    <row r="6" spans="2:7" x14ac:dyDescent="0.25">
      <c r="B6" s="37" t="s">
        <v>18</v>
      </c>
      <c r="C6" s="38" t="s">
        <v>144</v>
      </c>
      <c r="D6" s="14"/>
      <c r="E6" s="16"/>
      <c r="F6" s="14"/>
      <c r="G6" s="16"/>
    </row>
    <row r="7" spans="2:7" x14ac:dyDescent="0.25">
      <c r="B7" s="37" t="s">
        <v>20</v>
      </c>
      <c r="C7" s="38" t="s">
        <v>56</v>
      </c>
      <c r="D7" s="14"/>
      <c r="E7" s="16"/>
      <c r="F7" s="14"/>
      <c r="G7" s="16"/>
    </row>
    <row r="8" spans="2:7" x14ac:dyDescent="0.25">
      <c r="B8" s="57" t="s">
        <v>57</v>
      </c>
      <c r="C8" s="57"/>
      <c r="D8" s="38"/>
      <c r="E8" s="17">
        <f>SUM(E5:E7)</f>
        <v>0</v>
      </c>
      <c r="F8" s="38"/>
      <c r="G8" s="17">
        <f>SUM(G5:G7)</f>
        <v>0</v>
      </c>
    </row>
    <row r="11" spans="2:7" ht="39.950000000000003" customHeight="1" x14ac:dyDescent="0.25">
      <c r="B11" s="56" t="s">
        <v>58</v>
      </c>
      <c r="C11" s="56"/>
      <c r="D11" s="55" t="str">
        <f>$D$3</f>
        <v>Item 01
Operador de Mídia Audiovisual</v>
      </c>
      <c r="E11" s="55"/>
      <c r="F11" s="55" t="str">
        <f>$F$3</f>
        <v>Item 02
Editor de Mídias Audiovisuais</v>
      </c>
      <c r="G11" s="55"/>
    </row>
    <row r="12" spans="2:7" x14ac:dyDescent="0.25">
      <c r="B12" s="12" t="s">
        <v>59</v>
      </c>
      <c r="C12" s="12" t="s">
        <v>60</v>
      </c>
      <c r="D12" s="12" t="s">
        <v>61</v>
      </c>
      <c r="E12" s="12" t="s">
        <v>54</v>
      </c>
      <c r="F12" s="12" t="s">
        <v>61</v>
      </c>
      <c r="G12" s="12" t="s">
        <v>54</v>
      </c>
    </row>
    <row r="13" spans="2:7" x14ac:dyDescent="0.25">
      <c r="B13" s="12" t="s">
        <v>16</v>
      </c>
      <c r="C13" s="13" t="s">
        <v>62</v>
      </c>
      <c r="D13" s="18">
        <v>8.3299999999999999E-2</v>
      </c>
      <c r="E13" s="16">
        <f>ROUND(D13*E8,2)</f>
        <v>0</v>
      </c>
      <c r="F13" s="18">
        <v>8.3299999999999999E-2</v>
      </c>
      <c r="G13" s="16">
        <f>ROUND(F13*G8,2)</f>
        <v>0</v>
      </c>
    </row>
    <row r="14" spans="2:7" x14ac:dyDescent="0.25">
      <c r="B14" s="12" t="s">
        <v>18</v>
      </c>
      <c r="C14" s="13" t="s">
        <v>63</v>
      </c>
      <c r="D14" s="19">
        <v>3.0249999999999999E-2</v>
      </c>
      <c r="E14" s="16">
        <f>ROUND(D14*E8,2)</f>
        <v>0</v>
      </c>
      <c r="F14" s="19">
        <v>3.0249999999999999E-2</v>
      </c>
      <c r="G14" s="16">
        <f>ROUND(F14*G8,2)</f>
        <v>0</v>
      </c>
    </row>
    <row r="15" spans="2:7" x14ac:dyDescent="0.25">
      <c r="B15" s="58" t="s">
        <v>57</v>
      </c>
      <c r="C15" s="58"/>
      <c r="D15" s="20">
        <f t="shared" ref="D15:G15" si="0">SUM(D13:D14)</f>
        <v>0.11355</v>
      </c>
      <c r="E15" s="17">
        <f t="shared" si="0"/>
        <v>0</v>
      </c>
      <c r="F15" s="20">
        <f t="shared" si="0"/>
        <v>0.11355</v>
      </c>
      <c r="G15" s="17">
        <f t="shared" si="0"/>
        <v>0</v>
      </c>
    </row>
    <row r="18" spans="2:7" ht="39.950000000000003" customHeight="1" x14ac:dyDescent="0.25">
      <c r="B18" s="55" t="s">
        <v>64</v>
      </c>
      <c r="C18" s="55"/>
      <c r="D18" s="55" t="str">
        <f>$D$3</f>
        <v>Item 01
Operador de Mídia Audiovisual</v>
      </c>
      <c r="E18" s="55"/>
      <c r="F18" s="55" t="str">
        <f>$F$3</f>
        <v>Item 02
Editor de Mídias Audiovisuais</v>
      </c>
      <c r="G18" s="55"/>
    </row>
    <row r="19" spans="2:7" x14ac:dyDescent="0.25">
      <c r="B19" s="12" t="s">
        <v>65</v>
      </c>
      <c r="C19" s="12" t="s">
        <v>66</v>
      </c>
      <c r="D19" s="12" t="s">
        <v>61</v>
      </c>
      <c r="E19" s="12" t="s">
        <v>54</v>
      </c>
      <c r="F19" s="12" t="s">
        <v>61</v>
      </c>
      <c r="G19" s="12" t="s">
        <v>54</v>
      </c>
    </row>
    <row r="20" spans="2:7" x14ac:dyDescent="0.25">
      <c r="B20" s="12" t="s">
        <v>24</v>
      </c>
      <c r="C20" s="13" t="s">
        <v>67</v>
      </c>
      <c r="D20" s="21">
        <v>0.2</v>
      </c>
      <c r="E20" s="16">
        <f t="shared" ref="E20:E27" si="1">(D20*($E$15+$E$8))</f>
        <v>0</v>
      </c>
      <c r="F20" s="21">
        <v>0.2</v>
      </c>
      <c r="G20" s="16">
        <f t="shared" ref="G20:G27" si="2">F20*($G$15+$G$8)</f>
        <v>0</v>
      </c>
    </row>
    <row r="21" spans="2:7" x14ac:dyDescent="0.25">
      <c r="B21" s="12" t="s">
        <v>18</v>
      </c>
      <c r="C21" s="13" t="s">
        <v>68</v>
      </c>
      <c r="D21" s="21">
        <v>2.5000000000000001E-2</v>
      </c>
      <c r="E21" s="16">
        <f t="shared" si="1"/>
        <v>0</v>
      </c>
      <c r="F21" s="21">
        <v>2.5000000000000001E-2</v>
      </c>
      <c r="G21" s="16">
        <f t="shared" si="2"/>
        <v>0</v>
      </c>
    </row>
    <row r="22" spans="2:7" x14ac:dyDescent="0.25">
      <c r="B22" s="12" t="s">
        <v>20</v>
      </c>
      <c r="C22" s="13" t="s">
        <v>69</v>
      </c>
      <c r="D22" s="22"/>
      <c r="E22" s="16">
        <f t="shared" si="1"/>
        <v>0</v>
      </c>
      <c r="F22" s="22"/>
      <c r="G22" s="16">
        <f t="shared" si="2"/>
        <v>0</v>
      </c>
    </row>
    <row r="23" spans="2:7" x14ac:dyDescent="0.25">
      <c r="B23" s="12" t="s">
        <v>22</v>
      </c>
      <c r="C23" s="13" t="s">
        <v>70</v>
      </c>
      <c r="D23" s="21">
        <v>1.4999999999999999E-2</v>
      </c>
      <c r="E23" s="16">
        <f t="shared" si="1"/>
        <v>0</v>
      </c>
      <c r="F23" s="21">
        <v>1.4999999999999999E-2</v>
      </c>
      <c r="G23" s="16">
        <f t="shared" si="2"/>
        <v>0</v>
      </c>
    </row>
    <row r="24" spans="2:7" x14ac:dyDescent="0.25">
      <c r="B24" s="12" t="s">
        <v>71</v>
      </c>
      <c r="C24" s="13" t="s">
        <v>72</v>
      </c>
      <c r="D24" s="21">
        <v>0.01</v>
      </c>
      <c r="E24" s="16">
        <f t="shared" si="1"/>
        <v>0</v>
      </c>
      <c r="F24" s="21">
        <v>0.01</v>
      </c>
      <c r="G24" s="16">
        <f t="shared" si="2"/>
        <v>0</v>
      </c>
    </row>
    <row r="25" spans="2:7" x14ac:dyDescent="0.25">
      <c r="B25" s="12" t="s">
        <v>73</v>
      </c>
      <c r="C25" s="13" t="s">
        <v>74</v>
      </c>
      <c r="D25" s="21">
        <v>6.0000000000000001E-3</v>
      </c>
      <c r="E25" s="16">
        <f t="shared" si="1"/>
        <v>0</v>
      </c>
      <c r="F25" s="21">
        <v>6.0000000000000001E-3</v>
      </c>
      <c r="G25" s="16">
        <f t="shared" si="2"/>
        <v>0</v>
      </c>
    </row>
    <row r="26" spans="2:7" x14ac:dyDescent="0.25">
      <c r="B26" s="12" t="s">
        <v>75</v>
      </c>
      <c r="C26" s="13" t="s">
        <v>76</v>
      </c>
      <c r="D26" s="21">
        <v>2E-3</v>
      </c>
      <c r="E26" s="16">
        <f t="shared" si="1"/>
        <v>0</v>
      </c>
      <c r="F26" s="21">
        <v>2E-3</v>
      </c>
      <c r="G26" s="16">
        <f t="shared" si="2"/>
        <v>0</v>
      </c>
    </row>
    <row r="27" spans="2:7" x14ac:dyDescent="0.25">
      <c r="B27" s="12" t="s">
        <v>77</v>
      </c>
      <c r="C27" s="13" t="s">
        <v>78</v>
      </c>
      <c r="D27" s="21">
        <v>0.08</v>
      </c>
      <c r="E27" s="16">
        <f t="shared" si="1"/>
        <v>0</v>
      </c>
      <c r="F27" s="21">
        <v>0.08</v>
      </c>
      <c r="G27" s="16">
        <f t="shared" si="2"/>
        <v>0</v>
      </c>
    </row>
    <row r="28" spans="2:7" x14ac:dyDescent="0.25">
      <c r="B28" s="58" t="s">
        <v>57</v>
      </c>
      <c r="C28" s="58"/>
      <c r="D28" s="21">
        <f>SUM(D20:D27)</f>
        <v>0.33800000000000002</v>
      </c>
      <c r="E28" s="17">
        <f>(ROUND(SUM(E20:E27),2))</f>
        <v>0</v>
      </c>
      <c r="F28" s="21">
        <f>SUM(F20:F27)</f>
        <v>0.33800000000000002</v>
      </c>
      <c r="G28" s="17">
        <f>(ROUND(SUM(G20:G27),2))</f>
        <v>0</v>
      </c>
    </row>
    <row r="31" spans="2:7" ht="39.950000000000003" customHeight="1" x14ac:dyDescent="0.25">
      <c r="B31" s="55" t="s">
        <v>79</v>
      </c>
      <c r="C31" s="55"/>
      <c r="D31" s="55" t="str">
        <f>$D$3</f>
        <v>Item 01
Operador de Mídia Audiovisual</v>
      </c>
      <c r="E31" s="55"/>
      <c r="F31" s="55" t="str">
        <f>$F$3</f>
        <v>Item 02
Editor de Mídias Audiovisuais</v>
      </c>
      <c r="G31" s="55"/>
    </row>
    <row r="32" spans="2:7" ht="30" x14ac:dyDescent="0.25">
      <c r="B32" s="12" t="s">
        <v>80</v>
      </c>
      <c r="C32" s="12" t="s">
        <v>81</v>
      </c>
      <c r="D32" s="36" t="s">
        <v>82</v>
      </c>
      <c r="E32" s="12" t="s">
        <v>54</v>
      </c>
      <c r="F32" s="36" t="s">
        <v>82</v>
      </c>
      <c r="G32" s="12" t="s">
        <v>54</v>
      </c>
    </row>
    <row r="33" spans="2:7" x14ac:dyDescent="0.25">
      <c r="B33" s="12" t="s">
        <v>16</v>
      </c>
      <c r="C33" s="13" t="s">
        <v>83</v>
      </c>
      <c r="D33" s="23"/>
      <c r="E33" s="16">
        <f>ROUND(IF((D33*2*21)-(E5*6%)&gt;=0,(D33*2*21)-(E5*6%),0),2)</f>
        <v>0</v>
      </c>
      <c r="F33" s="23"/>
      <c r="G33" s="16">
        <f>ROUND(IF((F33*2*21)-(G5*6%)&gt;=0,(F33*2*21)-(G5*6%),0),2)</f>
        <v>0</v>
      </c>
    </row>
    <row r="34" spans="2:7" ht="30" x14ac:dyDescent="0.25">
      <c r="B34" s="59" t="s">
        <v>18</v>
      </c>
      <c r="C34" s="60" t="s">
        <v>84</v>
      </c>
      <c r="D34" s="30" t="s">
        <v>85</v>
      </c>
      <c r="E34" s="16"/>
      <c r="F34" s="30" t="s">
        <v>85</v>
      </c>
      <c r="G34" s="16"/>
    </row>
    <row r="35" spans="2:7" x14ac:dyDescent="0.25">
      <c r="B35" s="59"/>
      <c r="C35" s="60"/>
      <c r="D35" s="23"/>
      <c r="E35" s="16">
        <f>(D35*21)</f>
        <v>0</v>
      </c>
      <c r="F35" s="23"/>
      <c r="G35" s="16">
        <f>(F35*21)</f>
        <v>0</v>
      </c>
    </row>
    <row r="36" spans="2:7" x14ac:dyDescent="0.25">
      <c r="B36" s="12" t="s">
        <v>20</v>
      </c>
      <c r="C36" s="13" t="s">
        <v>56</v>
      </c>
      <c r="D36" s="21"/>
      <c r="E36" s="12"/>
      <c r="F36" s="21"/>
      <c r="G36" s="12"/>
    </row>
    <row r="37" spans="2:7" x14ac:dyDescent="0.25">
      <c r="B37" s="58" t="s">
        <v>57</v>
      </c>
      <c r="C37" s="58"/>
      <c r="D37" s="13"/>
      <c r="E37" s="17">
        <f>ROUND(SUM(E33:E36),2)</f>
        <v>0</v>
      </c>
      <c r="F37" s="13"/>
      <c r="G37" s="17">
        <f>ROUND(SUM(G33:G36),2)</f>
        <v>0</v>
      </c>
    </row>
    <row r="40" spans="2:7" ht="39.950000000000003" customHeight="1" x14ac:dyDescent="0.25">
      <c r="B40" s="55" t="s">
        <v>86</v>
      </c>
      <c r="C40" s="55"/>
      <c r="D40" s="55" t="str">
        <f>$D$3</f>
        <v>Item 01
Operador de Mídia Audiovisual</v>
      </c>
      <c r="E40" s="55"/>
      <c r="F40" s="55" t="str">
        <f>$F$3</f>
        <v>Item 02
Editor de Mídias Audiovisuais</v>
      </c>
      <c r="G40" s="55"/>
    </row>
    <row r="41" spans="2:7" x14ac:dyDescent="0.25">
      <c r="B41" s="12">
        <v>2</v>
      </c>
      <c r="C41" s="12" t="s">
        <v>81</v>
      </c>
      <c r="D41" s="12"/>
      <c r="E41" s="12" t="s">
        <v>54</v>
      </c>
      <c r="F41" s="12"/>
      <c r="G41" s="12" t="s">
        <v>54</v>
      </c>
    </row>
    <row r="42" spans="2:7" x14ac:dyDescent="0.25">
      <c r="B42" s="12" t="s">
        <v>59</v>
      </c>
      <c r="C42" s="13" t="s">
        <v>87</v>
      </c>
      <c r="D42" s="21"/>
      <c r="E42" s="16">
        <f>E15</f>
        <v>0</v>
      </c>
      <c r="F42" s="25"/>
      <c r="G42" s="16">
        <f>G15</f>
        <v>0</v>
      </c>
    </row>
    <row r="43" spans="2:7" x14ac:dyDescent="0.25">
      <c r="B43" s="12" t="s">
        <v>65</v>
      </c>
      <c r="C43" s="13" t="s">
        <v>66</v>
      </c>
      <c r="D43" s="21"/>
      <c r="E43" s="26">
        <f>E28</f>
        <v>0</v>
      </c>
      <c r="F43" s="25"/>
      <c r="G43" s="26">
        <f>G28</f>
        <v>0</v>
      </c>
    </row>
    <row r="44" spans="2:7" x14ac:dyDescent="0.25">
      <c r="B44" s="12" t="s">
        <v>80</v>
      </c>
      <c r="C44" s="13" t="s">
        <v>81</v>
      </c>
      <c r="D44" s="21"/>
      <c r="E44" s="26">
        <f>E37</f>
        <v>0</v>
      </c>
      <c r="F44" s="25"/>
      <c r="G44" s="26">
        <f>G37</f>
        <v>0</v>
      </c>
    </row>
    <row r="45" spans="2:7" x14ac:dyDescent="0.25">
      <c r="B45" s="58" t="s">
        <v>57</v>
      </c>
      <c r="C45" s="58"/>
      <c r="D45" s="13"/>
      <c r="E45" s="27">
        <f>SUM(E42:E44)</f>
        <v>0</v>
      </c>
      <c r="F45" s="13"/>
      <c r="G45" s="17">
        <f>SUM(G42:G44)</f>
        <v>0</v>
      </c>
    </row>
    <row r="48" spans="2:7" ht="39.950000000000003" customHeight="1" x14ac:dyDescent="0.25">
      <c r="B48" s="55" t="s">
        <v>88</v>
      </c>
      <c r="C48" s="55"/>
      <c r="D48" s="55" t="str">
        <f>$D$3</f>
        <v>Item 01
Operador de Mídia Audiovisual</v>
      </c>
      <c r="E48" s="55"/>
      <c r="F48" s="55" t="str">
        <f>$F$3</f>
        <v>Item 02
Editor de Mídias Audiovisuais</v>
      </c>
      <c r="G48" s="55"/>
    </row>
    <row r="49" spans="2:7" x14ac:dyDescent="0.25">
      <c r="B49" s="12">
        <v>3</v>
      </c>
      <c r="C49" s="12" t="s">
        <v>89</v>
      </c>
      <c r="D49" s="12" t="s">
        <v>61</v>
      </c>
      <c r="E49" s="12" t="s">
        <v>54</v>
      </c>
      <c r="F49" s="12" t="s">
        <v>61</v>
      </c>
      <c r="G49" s="12" t="s">
        <v>54</v>
      </c>
    </row>
    <row r="50" spans="2:7" x14ac:dyDescent="0.25">
      <c r="B50" s="12" t="s">
        <v>16</v>
      </c>
      <c r="C50" s="13" t="s">
        <v>90</v>
      </c>
      <c r="D50" s="28"/>
      <c r="E50" s="16">
        <f>ROUND(D50*E8,2)</f>
        <v>0</v>
      </c>
      <c r="F50" s="28"/>
      <c r="G50" s="16">
        <f>ROUND(F50*G8,2)</f>
        <v>0</v>
      </c>
    </row>
    <row r="51" spans="2:7" x14ac:dyDescent="0.25">
      <c r="B51" s="12" t="s">
        <v>18</v>
      </c>
      <c r="C51" s="13" t="s">
        <v>91</v>
      </c>
      <c r="D51" s="18">
        <v>0.08</v>
      </c>
      <c r="E51" s="16">
        <f>D51*E50</f>
        <v>0</v>
      </c>
      <c r="F51" s="18">
        <v>0.08</v>
      </c>
      <c r="G51" s="16">
        <f>F51*G50</f>
        <v>0</v>
      </c>
    </row>
    <row r="52" spans="2:7" x14ac:dyDescent="0.25">
      <c r="B52" s="12" t="s">
        <v>20</v>
      </c>
      <c r="C52" s="13" t="s">
        <v>92</v>
      </c>
      <c r="D52" s="28"/>
      <c r="E52" s="16">
        <f>D52*E8</f>
        <v>0</v>
      </c>
      <c r="F52" s="28"/>
      <c r="G52" s="16">
        <f>F52*G8</f>
        <v>0</v>
      </c>
    </row>
    <row r="53" spans="2:7" x14ac:dyDescent="0.25">
      <c r="B53" s="24" t="s">
        <v>22</v>
      </c>
      <c r="C53" s="29" t="s">
        <v>93</v>
      </c>
      <c r="D53" s="18">
        <f>D28</f>
        <v>0.33800000000000002</v>
      </c>
      <c r="E53" s="16">
        <f>D53*E52</f>
        <v>0</v>
      </c>
      <c r="F53" s="18">
        <f>F28</f>
        <v>0.33800000000000002</v>
      </c>
      <c r="G53" s="16">
        <f>F53*G52</f>
        <v>0</v>
      </c>
    </row>
    <row r="54" spans="2:7" x14ac:dyDescent="0.25">
      <c r="B54" s="12" t="s">
        <v>71</v>
      </c>
      <c r="C54" s="13" t="s">
        <v>94</v>
      </c>
      <c r="D54" s="18">
        <v>0.04</v>
      </c>
      <c r="E54" s="16">
        <f>D54*E8</f>
        <v>0</v>
      </c>
      <c r="F54" s="18">
        <v>0.04</v>
      </c>
      <c r="G54" s="16">
        <f>F54*G8</f>
        <v>0</v>
      </c>
    </row>
    <row r="55" spans="2:7" x14ac:dyDescent="0.25">
      <c r="B55" s="58" t="s">
        <v>57</v>
      </c>
      <c r="C55" s="58"/>
      <c r="D55" s="13"/>
      <c r="E55" s="17">
        <f>ROUND(SUM(E50:E54),2)</f>
        <v>0</v>
      </c>
      <c r="F55" s="13"/>
      <c r="G55" s="17">
        <f>ROUND(SUM(G50:G54),2)</f>
        <v>0</v>
      </c>
    </row>
    <row r="58" spans="2:7" ht="39.950000000000003" customHeight="1" x14ac:dyDescent="0.25">
      <c r="B58" s="55" t="s">
        <v>95</v>
      </c>
      <c r="C58" s="55"/>
      <c r="D58" s="55" t="str">
        <f>$D$3</f>
        <v>Item 01
Operador de Mídia Audiovisual</v>
      </c>
      <c r="E58" s="55"/>
      <c r="F58" s="55" t="str">
        <f>$F$3</f>
        <v>Item 02
Editor de Mídias Audiovisuais</v>
      </c>
      <c r="G58" s="55"/>
    </row>
    <row r="59" spans="2:7" x14ac:dyDescent="0.25">
      <c r="B59" s="12" t="s">
        <v>96</v>
      </c>
      <c r="C59" s="12" t="s">
        <v>89</v>
      </c>
      <c r="D59" s="12" t="s">
        <v>61</v>
      </c>
      <c r="E59" s="12" t="s">
        <v>54</v>
      </c>
      <c r="F59" s="12" t="s">
        <v>61</v>
      </c>
      <c r="G59" s="12" t="s">
        <v>54</v>
      </c>
    </row>
    <row r="60" spans="2:7" x14ac:dyDescent="0.25">
      <c r="B60" s="12" t="s">
        <v>16</v>
      </c>
      <c r="C60" s="13" t="s">
        <v>97</v>
      </c>
      <c r="D60" s="19">
        <v>9.0749999999999997E-2</v>
      </c>
      <c r="E60" s="16">
        <f t="shared" ref="E60:E65" si="3">D60*($E$8+$E$42+$E$43+$E$55)</f>
        <v>0</v>
      </c>
      <c r="F60" s="19">
        <v>9.0749999999999997E-2</v>
      </c>
      <c r="G60" s="16">
        <f t="shared" ref="G60:G65" si="4">F60*($G$8+$G$42+$G$43+$G$55)</f>
        <v>0</v>
      </c>
    </row>
    <row r="61" spans="2:7" x14ac:dyDescent="0.25">
      <c r="B61" s="12" t="s">
        <v>18</v>
      </c>
      <c r="C61" s="13" t="s">
        <v>98</v>
      </c>
      <c r="D61" s="28"/>
      <c r="E61" s="16">
        <f t="shared" si="3"/>
        <v>0</v>
      </c>
      <c r="F61" s="28"/>
      <c r="G61" s="16">
        <f t="shared" si="4"/>
        <v>0</v>
      </c>
    </row>
    <row r="62" spans="2:7" x14ac:dyDescent="0.25">
      <c r="B62" s="12" t="s">
        <v>20</v>
      </c>
      <c r="C62" s="13" t="s">
        <v>99</v>
      </c>
      <c r="D62" s="28"/>
      <c r="E62" s="16">
        <f t="shared" si="3"/>
        <v>0</v>
      </c>
      <c r="F62" s="28"/>
      <c r="G62" s="16">
        <f t="shared" si="4"/>
        <v>0</v>
      </c>
    </row>
    <row r="63" spans="2:7" ht="15" customHeight="1" x14ac:dyDescent="0.25">
      <c r="B63" s="24" t="s">
        <v>22</v>
      </c>
      <c r="C63" s="29" t="s">
        <v>100</v>
      </c>
      <c r="D63" s="28"/>
      <c r="E63" s="16">
        <f t="shared" si="3"/>
        <v>0</v>
      </c>
      <c r="F63" s="28"/>
      <c r="G63" s="16">
        <f t="shared" si="4"/>
        <v>0</v>
      </c>
    </row>
    <row r="64" spans="2:7" x14ac:dyDescent="0.25">
      <c r="B64" s="24" t="s">
        <v>71</v>
      </c>
      <c r="C64" s="29" t="s">
        <v>101</v>
      </c>
      <c r="D64" s="28"/>
      <c r="E64" s="16">
        <f t="shared" si="3"/>
        <v>0</v>
      </c>
      <c r="F64" s="28"/>
      <c r="G64" s="16">
        <f t="shared" si="4"/>
        <v>0</v>
      </c>
    </row>
    <row r="65" spans="2:7" x14ac:dyDescent="0.25">
      <c r="B65" s="12" t="s">
        <v>73</v>
      </c>
      <c r="C65" s="13" t="s">
        <v>102</v>
      </c>
      <c r="D65" s="21"/>
      <c r="E65" s="16">
        <f t="shared" si="3"/>
        <v>0</v>
      </c>
      <c r="F65" s="21"/>
      <c r="G65" s="16">
        <f t="shared" si="4"/>
        <v>0</v>
      </c>
    </row>
    <row r="66" spans="2:7" x14ac:dyDescent="0.25">
      <c r="B66" s="58" t="s">
        <v>57</v>
      </c>
      <c r="C66" s="58"/>
      <c r="D66" s="13"/>
      <c r="E66" s="17">
        <f>ROUND(SUM(E60:E65),2)</f>
        <v>0</v>
      </c>
      <c r="F66" s="13"/>
      <c r="G66" s="17">
        <f>ROUND(SUM(G60:G65),2)</f>
        <v>0</v>
      </c>
    </row>
    <row r="69" spans="2:7" ht="39.950000000000003" customHeight="1" x14ac:dyDescent="0.25">
      <c r="B69" s="55" t="s">
        <v>103</v>
      </c>
      <c r="C69" s="55"/>
      <c r="D69" s="55" t="str">
        <f>$D$3</f>
        <v>Item 01
Operador de Mídia Audiovisual</v>
      </c>
      <c r="E69" s="55"/>
      <c r="F69" s="55" t="str">
        <f>$F$3</f>
        <v>Item 02
Editor de Mídias Audiovisuais</v>
      </c>
      <c r="G69" s="55"/>
    </row>
    <row r="70" spans="2:7" x14ac:dyDescent="0.25">
      <c r="B70" s="12" t="s">
        <v>104</v>
      </c>
      <c r="C70" s="12" t="s">
        <v>89</v>
      </c>
      <c r="D70" s="12"/>
      <c r="E70" s="12" t="s">
        <v>54</v>
      </c>
      <c r="F70" s="12"/>
      <c r="G70" s="12" t="s">
        <v>54</v>
      </c>
    </row>
    <row r="71" spans="2:7" ht="30" x14ac:dyDescent="0.25">
      <c r="B71" s="12" t="s">
        <v>16</v>
      </c>
      <c r="C71" s="29" t="s">
        <v>105</v>
      </c>
      <c r="D71" s="30"/>
      <c r="E71" s="16">
        <v>0</v>
      </c>
      <c r="F71" s="25"/>
      <c r="G71" s="16">
        <v>0</v>
      </c>
    </row>
    <row r="72" spans="2:7" x14ac:dyDescent="0.25">
      <c r="B72" s="58" t="s">
        <v>57</v>
      </c>
      <c r="C72" s="58"/>
      <c r="D72" s="13"/>
      <c r="E72" s="17">
        <f>SUM(E71:E71)</f>
        <v>0</v>
      </c>
      <c r="F72" s="13"/>
      <c r="G72" s="17">
        <f>SUM(G71:G71)</f>
        <v>0</v>
      </c>
    </row>
    <row r="75" spans="2:7" ht="39.950000000000003" customHeight="1" x14ac:dyDescent="0.25">
      <c r="B75" s="55" t="s">
        <v>106</v>
      </c>
      <c r="C75" s="55"/>
      <c r="D75" s="55" t="str">
        <f>$D$3</f>
        <v>Item 01
Operador de Mídia Audiovisual</v>
      </c>
      <c r="E75" s="55"/>
      <c r="F75" s="55" t="str">
        <f>$F$3</f>
        <v>Item 02
Editor de Mídias Audiovisuais</v>
      </c>
      <c r="G75" s="55"/>
    </row>
    <row r="76" spans="2:7" x14ac:dyDescent="0.25">
      <c r="B76" s="12">
        <v>4</v>
      </c>
      <c r="C76" s="12" t="s">
        <v>89</v>
      </c>
      <c r="D76" s="12"/>
      <c r="E76" s="12" t="s">
        <v>54</v>
      </c>
      <c r="F76" s="12"/>
      <c r="G76" s="12" t="s">
        <v>54</v>
      </c>
    </row>
    <row r="77" spans="2:7" x14ac:dyDescent="0.25">
      <c r="B77" s="12" t="s">
        <v>96</v>
      </c>
      <c r="C77" s="13" t="s">
        <v>107</v>
      </c>
      <c r="D77" s="21"/>
      <c r="E77" s="26">
        <f>E66</f>
        <v>0</v>
      </c>
      <c r="F77" s="25"/>
      <c r="G77" s="26">
        <f>G66</f>
        <v>0</v>
      </c>
    </row>
    <row r="78" spans="2:7" x14ac:dyDescent="0.25">
      <c r="B78" s="12" t="s">
        <v>104</v>
      </c>
      <c r="C78" s="13" t="s">
        <v>108</v>
      </c>
      <c r="D78" s="21"/>
      <c r="E78" s="26">
        <f>E72</f>
        <v>0</v>
      </c>
      <c r="F78" s="25"/>
      <c r="G78" s="26">
        <f>G72</f>
        <v>0</v>
      </c>
    </row>
    <row r="79" spans="2:7" x14ac:dyDescent="0.25">
      <c r="B79" s="58" t="s">
        <v>57</v>
      </c>
      <c r="C79" s="58"/>
      <c r="D79" s="13"/>
      <c r="E79" s="17">
        <f>ROUND(SUM(E77:E78),2)</f>
        <v>0</v>
      </c>
      <c r="F79" s="13"/>
      <c r="G79" s="17">
        <f>ROUND(SUM(G77:G78),2)</f>
        <v>0</v>
      </c>
    </row>
    <row r="82" spans="2:7" ht="39.950000000000003" customHeight="1" x14ac:dyDescent="0.25">
      <c r="B82" s="55" t="s">
        <v>109</v>
      </c>
      <c r="C82" s="55"/>
      <c r="D82" s="55" t="str">
        <f>$D$3</f>
        <v>Item 01
Operador de Mídia Audiovisual</v>
      </c>
      <c r="E82" s="55"/>
      <c r="F82" s="55" t="str">
        <f>$F$3</f>
        <v>Item 02
Editor de Mídias Audiovisuais</v>
      </c>
      <c r="G82" s="55"/>
    </row>
    <row r="83" spans="2:7" x14ac:dyDescent="0.25">
      <c r="B83" s="12">
        <v>5</v>
      </c>
      <c r="C83" s="12" t="s">
        <v>110</v>
      </c>
      <c r="D83" s="12"/>
      <c r="E83" s="12" t="s">
        <v>54</v>
      </c>
      <c r="F83" s="12"/>
      <c r="G83" s="12" t="s">
        <v>54</v>
      </c>
    </row>
    <row r="84" spans="2:7" x14ac:dyDescent="0.25">
      <c r="B84" s="12" t="s">
        <v>16</v>
      </c>
      <c r="C84" s="13" t="s">
        <v>111</v>
      </c>
      <c r="D84" s="21"/>
      <c r="E84" s="26"/>
      <c r="F84" s="25"/>
      <c r="G84" s="26"/>
    </row>
    <row r="85" spans="2:7" x14ac:dyDescent="0.25">
      <c r="B85" s="12" t="s">
        <v>18</v>
      </c>
      <c r="C85" s="13" t="s">
        <v>112</v>
      </c>
      <c r="D85" s="21"/>
      <c r="E85" s="12"/>
      <c r="F85" s="25"/>
      <c r="G85" s="12"/>
    </row>
    <row r="86" spans="2:7" x14ac:dyDescent="0.25">
      <c r="B86" s="12" t="s">
        <v>20</v>
      </c>
      <c r="C86" s="13" t="s">
        <v>113</v>
      </c>
      <c r="D86" s="21"/>
      <c r="E86" s="12"/>
      <c r="F86" s="25"/>
      <c r="G86" s="12"/>
    </row>
    <row r="87" spans="2:7" x14ac:dyDescent="0.25">
      <c r="B87" s="24" t="s">
        <v>22</v>
      </c>
      <c r="C87" s="29" t="s">
        <v>56</v>
      </c>
      <c r="D87" s="21"/>
      <c r="E87" s="12"/>
      <c r="F87" s="25"/>
      <c r="G87" s="12"/>
    </row>
    <row r="88" spans="2:7" x14ac:dyDescent="0.25">
      <c r="B88" s="58" t="s">
        <v>57</v>
      </c>
      <c r="C88" s="58"/>
      <c r="D88" s="13"/>
      <c r="E88" s="17">
        <f>ROUND(SUM(E84:E87),2)</f>
        <v>0</v>
      </c>
      <c r="F88" s="13"/>
      <c r="G88" s="17">
        <f>ROUND(SUM(G84:G87),2)</f>
        <v>0</v>
      </c>
    </row>
    <row r="91" spans="2:7" ht="39.950000000000003" customHeight="1" x14ac:dyDescent="0.25">
      <c r="B91" s="55" t="s">
        <v>114</v>
      </c>
      <c r="C91" s="55"/>
      <c r="D91" s="55" t="str">
        <f>$D$3</f>
        <v>Item 01
Operador de Mídia Audiovisual</v>
      </c>
      <c r="E91" s="55"/>
      <c r="F91" s="55" t="str">
        <f>$F$3</f>
        <v>Item 02
Editor de Mídias Audiovisuais</v>
      </c>
      <c r="G91" s="55"/>
    </row>
    <row r="92" spans="2:7" x14ac:dyDescent="0.25">
      <c r="B92" s="43">
        <v>6</v>
      </c>
      <c r="C92" s="12" t="s">
        <v>89</v>
      </c>
      <c r="D92" s="12" t="s">
        <v>61</v>
      </c>
      <c r="E92" s="12" t="s">
        <v>54</v>
      </c>
      <c r="F92" s="12" t="s">
        <v>61</v>
      </c>
      <c r="G92" s="12" t="s">
        <v>54</v>
      </c>
    </row>
    <row r="93" spans="2:7" x14ac:dyDescent="0.25">
      <c r="B93" s="12" t="s">
        <v>16</v>
      </c>
      <c r="C93" s="13" t="s">
        <v>115</v>
      </c>
      <c r="D93" s="28"/>
      <c r="E93" s="26">
        <f>ROUND(E108*D93,2)</f>
        <v>0</v>
      </c>
      <c r="F93" s="28"/>
      <c r="G93" s="26">
        <f>ROUND(G108*F93,2)</f>
        <v>0</v>
      </c>
    </row>
    <row r="94" spans="2:7" x14ac:dyDescent="0.25">
      <c r="B94" s="12" t="s">
        <v>18</v>
      </c>
      <c r="C94" s="13" t="s">
        <v>116</v>
      </c>
      <c r="D94" s="28"/>
      <c r="E94" s="26">
        <f>ROUND((E108+E93)*D94,2)</f>
        <v>0</v>
      </c>
      <c r="F94" s="28"/>
      <c r="G94" s="26">
        <f>ROUND((G108+G93)*F94,2)</f>
        <v>0</v>
      </c>
    </row>
    <row r="95" spans="2:7" x14ac:dyDescent="0.25">
      <c r="B95" s="12" t="s">
        <v>20</v>
      </c>
      <c r="C95" s="13" t="s">
        <v>117</v>
      </c>
      <c r="D95" s="18">
        <f t="shared" ref="D95:G95" si="5">SUM(D96:D98)</f>
        <v>0</v>
      </c>
      <c r="E95" s="26">
        <f t="shared" si="5"/>
        <v>0</v>
      </c>
      <c r="F95" s="18">
        <f t="shared" si="5"/>
        <v>0</v>
      </c>
      <c r="G95" s="26">
        <f t="shared" si="5"/>
        <v>0</v>
      </c>
    </row>
    <row r="96" spans="2:7" x14ac:dyDescent="0.25">
      <c r="B96" s="24" t="s">
        <v>118</v>
      </c>
      <c r="C96" s="29" t="s">
        <v>119</v>
      </c>
      <c r="D96" s="28"/>
      <c r="E96" s="26">
        <f>ROUND(D96*E110,2)</f>
        <v>0</v>
      </c>
      <c r="F96" s="28"/>
      <c r="G96" s="26">
        <f>ROUND(F96*G110,2)</f>
        <v>0</v>
      </c>
    </row>
    <row r="97" spans="2:7" x14ac:dyDescent="0.25">
      <c r="B97" s="24" t="s">
        <v>120</v>
      </c>
      <c r="C97" s="29" t="s">
        <v>121</v>
      </c>
      <c r="D97" s="28"/>
      <c r="E97" s="26">
        <f>ROUND(D97*E110,2)</f>
        <v>0</v>
      </c>
      <c r="F97" s="28"/>
      <c r="G97" s="26">
        <f>ROUND(F97*G110,2)</f>
        <v>0</v>
      </c>
    </row>
    <row r="98" spans="2:7" x14ac:dyDescent="0.25">
      <c r="B98" s="12" t="s">
        <v>122</v>
      </c>
      <c r="C98" s="13" t="s">
        <v>123</v>
      </c>
      <c r="D98" s="28"/>
      <c r="E98" s="26">
        <f>ROUND(D98*E110,2)</f>
        <v>0</v>
      </c>
      <c r="F98" s="28"/>
      <c r="G98" s="26">
        <f>ROUND(F98*G110,2)</f>
        <v>0</v>
      </c>
    </row>
    <row r="99" spans="2:7" x14ac:dyDescent="0.25">
      <c r="B99" s="58" t="s">
        <v>57</v>
      </c>
      <c r="C99" s="58"/>
      <c r="D99" s="13"/>
      <c r="E99" s="17">
        <f>ROUND(SUM(E93+E94+E95),2)</f>
        <v>0</v>
      </c>
      <c r="F99" s="13"/>
      <c r="G99" s="17">
        <f>ROUND(SUM(G93+G94+G95),2)</f>
        <v>0</v>
      </c>
    </row>
    <row r="100" spans="2:7" x14ac:dyDescent="0.25">
      <c r="B100" s="31"/>
      <c r="C100" s="31"/>
      <c r="D100" s="32"/>
      <c r="E100" s="33"/>
      <c r="F100" s="32"/>
      <c r="G100" s="33"/>
    </row>
    <row r="101" spans="2:7" ht="39.950000000000003" customHeight="1" x14ac:dyDescent="0.25">
      <c r="B101" s="55" t="s">
        <v>124</v>
      </c>
      <c r="C101" s="55"/>
      <c r="D101" s="55" t="str">
        <f>$D$3</f>
        <v>Item 01
Operador de Mídia Audiovisual</v>
      </c>
      <c r="E101" s="55"/>
      <c r="F101" s="55" t="str">
        <f>$F$3</f>
        <v>Item 02
Editor de Mídias Audiovisuais</v>
      </c>
      <c r="G101" s="55"/>
    </row>
    <row r="102" spans="2:7" x14ac:dyDescent="0.25">
      <c r="B102" s="59" t="s">
        <v>125</v>
      </c>
      <c r="C102" s="59"/>
      <c r="D102" s="12"/>
      <c r="E102" s="12" t="s">
        <v>54</v>
      </c>
      <c r="F102" s="12"/>
      <c r="G102" s="12" t="s">
        <v>54</v>
      </c>
    </row>
    <row r="103" spans="2:7" x14ac:dyDescent="0.25">
      <c r="B103" s="12" t="s">
        <v>16</v>
      </c>
      <c r="C103" s="13" t="s">
        <v>126</v>
      </c>
      <c r="D103" s="21"/>
      <c r="E103" s="26">
        <f>E8</f>
        <v>0</v>
      </c>
      <c r="F103" s="26"/>
      <c r="G103" s="26">
        <f>G8</f>
        <v>0</v>
      </c>
    </row>
    <row r="104" spans="2:7" x14ac:dyDescent="0.25">
      <c r="B104" s="12" t="s">
        <v>18</v>
      </c>
      <c r="C104" s="13" t="s">
        <v>127</v>
      </c>
      <c r="D104" s="21"/>
      <c r="E104" s="26">
        <f>E45</f>
        <v>0</v>
      </c>
      <c r="F104" s="26"/>
      <c r="G104" s="26">
        <f>G45</f>
        <v>0</v>
      </c>
    </row>
    <row r="105" spans="2:7" x14ac:dyDescent="0.25">
      <c r="B105" s="12" t="s">
        <v>20</v>
      </c>
      <c r="C105" s="13" t="s">
        <v>128</v>
      </c>
      <c r="D105" s="21"/>
      <c r="E105" s="26">
        <f>E55</f>
        <v>0</v>
      </c>
      <c r="F105" s="26"/>
      <c r="G105" s="26">
        <f>G55</f>
        <v>0</v>
      </c>
    </row>
    <row r="106" spans="2:7" x14ac:dyDescent="0.25">
      <c r="B106" s="24" t="s">
        <v>22</v>
      </c>
      <c r="C106" s="29" t="s">
        <v>129</v>
      </c>
      <c r="D106" s="21"/>
      <c r="E106" s="26">
        <f>E79</f>
        <v>0</v>
      </c>
      <c r="F106" s="26"/>
      <c r="G106" s="26">
        <f>G79</f>
        <v>0</v>
      </c>
    </row>
    <row r="107" spans="2:7" x14ac:dyDescent="0.25">
      <c r="B107" s="24" t="s">
        <v>71</v>
      </c>
      <c r="C107" s="29" t="s">
        <v>130</v>
      </c>
      <c r="D107" s="21"/>
      <c r="E107" s="26">
        <f>E88</f>
        <v>0</v>
      </c>
      <c r="F107" s="26"/>
      <c r="G107" s="26">
        <f>G88</f>
        <v>0</v>
      </c>
    </row>
    <row r="108" spans="2:7" x14ac:dyDescent="0.25">
      <c r="B108" s="63" t="s">
        <v>131</v>
      </c>
      <c r="C108" s="63"/>
      <c r="D108" s="21"/>
      <c r="E108" s="34">
        <f>ROUND(SUM(E103:E107),2)</f>
        <v>0</v>
      </c>
      <c r="F108" s="25"/>
      <c r="G108" s="34">
        <f>ROUND(SUM(G103:G107),2)</f>
        <v>0</v>
      </c>
    </row>
    <row r="109" spans="2:7" x14ac:dyDescent="0.25">
      <c r="B109" s="24" t="s">
        <v>73</v>
      </c>
      <c r="C109" s="35" t="s">
        <v>114</v>
      </c>
      <c r="D109" s="13"/>
      <c r="E109" s="26">
        <f>E99</f>
        <v>0</v>
      </c>
      <c r="F109" s="13"/>
      <c r="G109" s="26">
        <f>G99</f>
        <v>0</v>
      </c>
    </row>
    <row r="110" spans="2:7" x14ac:dyDescent="0.25">
      <c r="B110" s="63" t="s">
        <v>132</v>
      </c>
      <c r="C110" s="63"/>
      <c r="D110" s="13"/>
      <c r="E110" s="34">
        <f>(E108+E93+E94)/(1-D95)</f>
        <v>0</v>
      </c>
      <c r="F110" s="13"/>
      <c r="G110" s="34">
        <f>(G108+G93+G94)/(1-F95)</f>
        <v>0</v>
      </c>
    </row>
    <row r="113" spans="2:13" ht="15" customHeight="1" x14ac:dyDescent="0.25">
      <c r="B113" s="55" t="s">
        <v>133</v>
      </c>
      <c r="C113" s="55"/>
      <c r="D113" s="55"/>
      <c r="E113" s="55"/>
      <c r="F113" s="55"/>
      <c r="G113" s="55"/>
      <c r="H113" s="55"/>
      <c r="I113" s="55"/>
      <c r="J113" s="55"/>
      <c r="K113" s="55"/>
      <c r="L113" s="55"/>
      <c r="M113" s="55"/>
    </row>
    <row r="114" spans="2:13" ht="39.950000000000003" customHeight="1" x14ac:dyDescent="0.25">
      <c r="B114" s="55" t="s">
        <v>134</v>
      </c>
      <c r="C114" s="55"/>
      <c r="D114" s="55" t="s">
        <v>135</v>
      </c>
      <c r="E114" s="55"/>
      <c r="F114" s="55" t="s">
        <v>136</v>
      </c>
      <c r="G114" s="55"/>
      <c r="H114" s="55" t="s">
        <v>137</v>
      </c>
      <c r="I114" s="55"/>
      <c r="J114" s="55" t="s">
        <v>138</v>
      </c>
      <c r="K114" s="55"/>
      <c r="L114" s="55" t="s">
        <v>139</v>
      </c>
      <c r="M114" s="55"/>
    </row>
    <row r="115" spans="2:13" x14ac:dyDescent="0.25">
      <c r="B115" s="12" t="s">
        <v>140</v>
      </c>
      <c r="C115" s="35" t="s">
        <v>147</v>
      </c>
      <c r="D115" s="62">
        <f>ROUND(E110,2)</f>
        <v>0</v>
      </c>
      <c r="E115" s="62"/>
      <c r="F115" s="61">
        <v>1</v>
      </c>
      <c r="G115" s="61"/>
      <c r="H115" s="62">
        <f t="shared" ref="H115:H116" si="6">(D115*F115)</f>
        <v>0</v>
      </c>
      <c r="I115" s="62"/>
      <c r="J115" s="61">
        <v>4</v>
      </c>
      <c r="K115" s="61"/>
      <c r="L115" s="62">
        <f t="shared" ref="L115:L116" si="7">H115*J115</f>
        <v>0</v>
      </c>
      <c r="M115" s="62"/>
    </row>
    <row r="116" spans="2:13" x14ac:dyDescent="0.25">
      <c r="B116" s="12" t="s">
        <v>141</v>
      </c>
      <c r="C116" s="13" t="s">
        <v>148</v>
      </c>
      <c r="D116" s="62">
        <f>ROUND(G110,2)</f>
        <v>0</v>
      </c>
      <c r="E116" s="62"/>
      <c r="F116" s="61">
        <v>1</v>
      </c>
      <c r="G116" s="61"/>
      <c r="H116" s="66">
        <f t="shared" si="6"/>
        <v>0</v>
      </c>
      <c r="I116" s="66"/>
      <c r="J116" s="61">
        <v>1</v>
      </c>
      <c r="K116" s="61"/>
      <c r="L116" s="62">
        <f t="shared" si="7"/>
        <v>0</v>
      </c>
      <c r="M116" s="62"/>
    </row>
    <row r="117" spans="2:13" x14ac:dyDescent="0.25">
      <c r="B117" s="64" t="s">
        <v>142</v>
      </c>
      <c r="C117" s="64"/>
      <c r="D117" s="59"/>
      <c r="E117" s="59"/>
      <c r="F117" s="59"/>
      <c r="G117" s="59"/>
      <c r="H117" s="59"/>
      <c r="I117" s="59"/>
      <c r="J117" s="61">
        <f>SUM(J115:J116)</f>
        <v>5</v>
      </c>
      <c r="K117" s="61"/>
      <c r="L117" s="65">
        <f>SUM(L115:L116)</f>
        <v>0</v>
      </c>
      <c r="M117" s="65"/>
    </row>
    <row r="118" spans="2:13" x14ac:dyDescent="0.25">
      <c r="B118" s="64" t="s">
        <v>143</v>
      </c>
      <c r="C118" s="64"/>
      <c r="D118" s="59"/>
      <c r="E118" s="59"/>
      <c r="F118" s="59"/>
      <c r="G118" s="59"/>
      <c r="H118" s="59"/>
      <c r="I118" s="59"/>
      <c r="J118" s="59"/>
      <c r="K118" s="59"/>
      <c r="L118" s="65">
        <f>L117*12</f>
        <v>0</v>
      </c>
      <c r="M118" s="65"/>
    </row>
  </sheetData>
  <sheetProtection sheet="1" objects="1" scenarios="1"/>
  <mergeCells count="77">
    <mergeCell ref="B2:G2"/>
    <mergeCell ref="B117:C117"/>
    <mergeCell ref="D117:I117"/>
    <mergeCell ref="J117:K117"/>
    <mergeCell ref="L117:M117"/>
    <mergeCell ref="B110:C110"/>
    <mergeCell ref="B113:M113"/>
    <mergeCell ref="B114:C114"/>
    <mergeCell ref="D114:E114"/>
    <mergeCell ref="F114:G114"/>
    <mergeCell ref="H114:I114"/>
    <mergeCell ref="J114:K114"/>
    <mergeCell ref="L114:M114"/>
    <mergeCell ref="D115:E115"/>
    <mergeCell ref="F115:G115"/>
    <mergeCell ref="H115:I115"/>
    <mergeCell ref="B118:C118"/>
    <mergeCell ref="D118:K118"/>
    <mergeCell ref="L118:M118"/>
    <mergeCell ref="D116:E116"/>
    <mergeCell ref="F116:G116"/>
    <mergeCell ref="H116:I116"/>
    <mergeCell ref="J116:K116"/>
    <mergeCell ref="L116:M116"/>
    <mergeCell ref="J115:K115"/>
    <mergeCell ref="L115:M115"/>
    <mergeCell ref="B99:C99"/>
    <mergeCell ref="B101:C101"/>
    <mergeCell ref="D101:E101"/>
    <mergeCell ref="F101:G101"/>
    <mergeCell ref="B102:C102"/>
    <mergeCell ref="B108:C108"/>
    <mergeCell ref="B91:C91"/>
    <mergeCell ref="D91:E91"/>
    <mergeCell ref="F91:G91"/>
    <mergeCell ref="B66:C66"/>
    <mergeCell ref="B69:C69"/>
    <mergeCell ref="D69:E69"/>
    <mergeCell ref="F69:G69"/>
    <mergeCell ref="B72:C72"/>
    <mergeCell ref="B75:C75"/>
    <mergeCell ref="D75:E75"/>
    <mergeCell ref="F75:G75"/>
    <mergeCell ref="B79:C79"/>
    <mergeCell ref="B82:C82"/>
    <mergeCell ref="D82:E82"/>
    <mergeCell ref="F82:G82"/>
    <mergeCell ref="B88:C88"/>
    <mergeCell ref="B58:C58"/>
    <mergeCell ref="D58:E58"/>
    <mergeCell ref="F58:G58"/>
    <mergeCell ref="B34:B35"/>
    <mergeCell ref="C34:C35"/>
    <mergeCell ref="B37:C37"/>
    <mergeCell ref="B40:C40"/>
    <mergeCell ref="D40:E40"/>
    <mergeCell ref="F40:G40"/>
    <mergeCell ref="B45:C45"/>
    <mergeCell ref="B48:C48"/>
    <mergeCell ref="D48:E48"/>
    <mergeCell ref="F48:G48"/>
    <mergeCell ref="B55:C55"/>
    <mergeCell ref="B31:C31"/>
    <mergeCell ref="D31:E31"/>
    <mergeCell ref="F31:G31"/>
    <mergeCell ref="B3:C3"/>
    <mergeCell ref="D3:E3"/>
    <mergeCell ref="F3:G3"/>
    <mergeCell ref="B8:C8"/>
    <mergeCell ref="B11:C11"/>
    <mergeCell ref="D11:E11"/>
    <mergeCell ref="F11:G11"/>
    <mergeCell ref="B15:C15"/>
    <mergeCell ref="B18:C18"/>
    <mergeCell ref="D18:E18"/>
    <mergeCell ref="F18:G18"/>
    <mergeCell ref="B28:C28"/>
  </mergeCells>
  <pageMargins left="0.51180555555555496" right="0.51180555555555496"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509</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Instruções</vt:lpstr>
      <vt:lpstr>Modelo de Proposta</vt:lpstr>
      <vt:lpstr>Planilha de Custos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 Luiz Graziato</dc:creator>
  <dc:description/>
  <cp:lastModifiedBy>Ivan Luiz Graziato</cp:lastModifiedBy>
  <cp:revision>33</cp:revision>
  <dcterms:created xsi:type="dcterms:W3CDTF">2021-12-30T17:46:26Z</dcterms:created>
  <dcterms:modified xsi:type="dcterms:W3CDTF">2022-08-22T16:54:53Z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