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e\SAA\CGL\COPLI\COPLI-DILIC\2022\4 - Processos em Andamento\1 - Pregão\"/>
    </mc:Choice>
  </mc:AlternateContent>
  <xr:revisionPtr revIDLastSave="0" documentId="8_{59A876DF-76BC-4701-8C79-094C85D0F972}" xr6:coauthVersionLast="47" xr6:coauthVersionMax="47" xr10:uidLastSave="{00000000-0000-0000-0000-000000000000}"/>
  <bookViews>
    <workbookView xWindow="-120" yWindow="-120" windowWidth="29040" windowHeight="15840" tabRatio="500" xr2:uid="{00000000-000D-0000-FFFF-FFFF00000000}"/>
  </bookViews>
  <sheets>
    <sheet name="Instruções" sheetId="1" r:id="rId1"/>
    <sheet name="Modelo de Proposta" sheetId="2" r:id="rId2"/>
    <sheet name="Planilha de Custos" sheetId="3" r:id="rId3"/>
    <sheet name="Uniformes" sheetId="4" r:id="rId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82" i="3" l="1"/>
  <c r="E17" i="4"/>
  <c r="C28" i="4" s="1"/>
  <c r="C29" i="4" s="1"/>
  <c r="P82" i="3" s="1"/>
  <c r="P4" i="3"/>
  <c r="O99" i="3" l="1"/>
  <c r="M99" i="3"/>
  <c r="K99" i="3"/>
  <c r="I99" i="3"/>
  <c r="G99" i="3"/>
  <c r="E99" i="3"/>
  <c r="C99" i="3"/>
  <c r="O89" i="3"/>
  <c r="M89" i="3"/>
  <c r="K89" i="3"/>
  <c r="I89" i="3"/>
  <c r="G89" i="3"/>
  <c r="E89" i="3"/>
  <c r="C89" i="3"/>
  <c r="O80" i="3"/>
  <c r="M80" i="3"/>
  <c r="K80" i="3"/>
  <c r="I80" i="3"/>
  <c r="G80" i="3"/>
  <c r="E80" i="3"/>
  <c r="C80" i="3"/>
  <c r="O73" i="3"/>
  <c r="M73" i="3"/>
  <c r="K73" i="3"/>
  <c r="I73" i="3"/>
  <c r="G73" i="3"/>
  <c r="E73" i="3"/>
  <c r="C73" i="3"/>
  <c r="O67" i="3"/>
  <c r="M67" i="3"/>
  <c r="K67" i="3"/>
  <c r="I67" i="3"/>
  <c r="G67" i="3"/>
  <c r="E67" i="3"/>
  <c r="C67" i="3"/>
  <c r="O56" i="3"/>
  <c r="M56" i="3"/>
  <c r="K56" i="3"/>
  <c r="I56" i="3"/>
  <c r="G56" i="3"/>
  <c r="E56" i="3"/>
  <c r="C56" i="3"/>
  <c r="O46" i="3"/>
  <c r="M46" i="3"/>
  <c r="K46" i="3"/>
  <c r="I46" i="3"/>
  <c r="G46" i="3"/>
  <c r="E46" i="3"/>
  <c r="C46" i="3"/>
  <c r="O38" i="3"/>
  <c r="M38" i="3"/>
  <c r="K38" i="3"/>
  <c r="I38" i="3"/>
  <c r="G38" i="3"/>
  <c r="E38" i="3"/>
  <c r="C38" i="3"/>
  <c r="O29" i="3"/>
  <c r="M29" i="3"/>
  <c r="K29" i="3"/>
  <c r="I29" i="3"/>
  <c r="G29" i="3"/>
  <c r="E29" i="3"/>
  <c r="C29" i="3"/>
  <c r="O16" i="3"/>
  <c r="M16" i="3"/>
  <c r="K16" i="3"/>
  <c r="I16" i="3"/>
  <c r="G16" i="3"/>
  <c r="E16" i="3"/>
  <c r="C16" i="3"/>
  <c r="O9" i="3"/>
  <c r="M9" i="3"/>
  <c r="K9" i="3"/>
  <c r="I9" i="3"/>
  <c r="G9" i="3"/>
  <c r="E9" i="3"/>
  <c r="C9" i="3"/>
  <c r="O93" i="3"/>
  <c r="P86" i="3"/>
  <c r="P105" i="3" s="1"/>
  <c r="P70" i="3"/>
  <c r="P76" i="3" s="1"/>
  <c r="P33" i="3"/>
  <c r="P31" i="3"/>
  <c r="O26" i="3"/>
  <c r="O51" i="3" s="1"/>
  <c r="O13" i="3"/>
  <c r="P6" i="3"/>
  <c r="M93" i="3"/>
  <c r="N86" i="3"/>
  <c r="N105" i="3" s="1"/>
  <c r="N70" i="3"/>
  <c r="N76" i="3" s="1"/>
  <c r="N33" i="3"/>
  <c r="N31" i="3"/>
  <c r="N35" i="3" s="1"/>
  <c r="N42" i="3" s="1"/>
  <c r="M26" i="3"/>
  <c r="M51" i="3" s="1"/>
  <c r="M13" i="3"/>
  <c r="N6" i="3"/>
  <c r="I120" i="3"/>
  <c r="E7" i="4"/>
  <c r="C20" i="4" s="1"/>
  <c r="C21" i="4" s="1"/>
  <c r="K93" i="3"/>
  <c r="I93" i="3"/>
  <c r="G93" i="3"/>
  <c r="E93" i="3"/>
  <c r="C93" i="3"/>
  <c r="J86" i="3"/>
  <c r="J105" i="3" s="1"/>
  <c r="L70" i="3"/>
  <c r="L76" i="3" s="1"/>
  <c r="J70" i="3"/>
  <c r="J76" i="3" s="1"/>
  <c r="H70" i="3"/>
  <c r="H76" i="3" s="1"/>
  <c r="F70" i="3"/>
  <c r="F76" i="3" s="1"/>
  <c r="D70" i="3"/>
  <c r="D76" i="3" s="1"/>
  <c r="L33" i="3"/>
  <c r="J33" i="3"/>
  <c r="H33" i="3"/>
  <c r="F33" i="3"/>
  <c r="D33" i="3"/>
  <c r="L31" i="3"/>
  <c r="L35" i="3" s="1"/>
  <c r="L42" i="3" s="1"/>
  <c r="J31" i="3"/>
  <c r="H31" i="3"/>
  <c r="H35" i="3" s="1"/>
  <c r="H42" i="3" s="1"/>
  <c r="F31" i="3"/>
  <c r="D31" i="3"/>
  <c r="D35" i="3" s="1"/>
  <c r="D42" i="3" s="1"/>
  <c r="K26" i="3"/>
  <c r="K51" i="3" s="1"/>
  <c r="I26" i="3"/>
  <c r="I51" i="3" s="1"/>
  <c r="G26" i="3"/>
  <c r="G51" i="3" s="1"/>
  <c r="E26" i="3"/>
  <c r="E51" i="3" s="1"/>
  <c r="C26" i="3"/>
  <c r="C51" i="3" s="1"/>
  <c r="K13" i="3"/>
  <c r="I13" i="3"/>
  <c r="G13" i="3"/>
  <c r="E13" i="3"/>
  <c r="C13" i="3"/>
  <c r="L6" i="3"/>
  <c r="J6" i="3"/>
  <c r="H6" i="3"/>
  <c r="F6" i="3"/>
  <c r="D6" i="3"/>
  <c r="P52" i="3" l="1"/>
  <c r="P12" i="3"/>
  <c r="P11" i="3"/>
  <c r="P35" i="3"/>
  <c r="P42" i="3" s="1"/>
  <c r="N52" i="3"/>
  <c r="N12" i="3"/>
  <c r="N11" i="3"/>
  <c r="L11" i="3"/>
  <c r="L12" i="3"/>
  <c r="J11" i="3"/>
  <c r="J13" i="3" s="1"/>
  <c r="J12" i="3"/>
  <c r="H12" i="3"/>
  <c r="H11" i="3"/>
  <c r="F11" i="3"/>
  <c r="F12" i="3"/>
  <c r="D12" i="3"/>
  <c r="D11" i="3"/>
  <c r="F82" i="3"/>
  <c r="F86" i="3" s="1"/>
  <c r="F105" i="3" s="1"/>
  <c r="D82" i="3"/>
  <c r="D86" i="3" s="1"/>
  <c r="D105" i="3" s="1"/>
  <c r="H82" i="3"/>
  <c r="H86" i="3" s="1"/>
  <c r="H105" i="3" s="1"/>
  <c r="C24" i="4"/>
  <c r="C25" i="4" s="1"/>
  <c r="L82" i="3" s="1"/>
  <c r="L86" i="3" s="1"/>
  <c r="L105" i="3" s="1"/>
  <c r="P48" i="3"/>
  <c r="P50" i="3"/>
  <c r="P51" i="3" s="1"/>
  <c r="P101" i="3"/>
  <c r="N48" i="3"/>
  <c r="N50" i="3"/>
  <c r="N51" i="3" s="1"/>
  <c r="N101" i="3"/>
  <c r="F13" i="3"/>
  <c r="F22" i="3" s="1"/>
  <c r="F35" i="3"/>
  <c r="F42" i="3" s="1"/>
  <c r="J35" i="3"/>
  <c r="J42" i="3" s="1"/>
  <c r="F24" i="3"/>
  <c r="F20" i="3"/>
  <c r="F40" i="3"/>
  <c r="F23" i="3"/>
  <c r="F19" i="3"/>
  <c r="F48" i="3"/>
  <c r="J48" i="3"/>
  <c r="F50" i="3"/>
  <c r="F51" i="3" s="1"/>
  <c r="J50" i="3"/>
  <c r="J51" i="3" s="1"/>
  <c r="J52" i="3"/>
  <c r="F101" i="3"/>
  <c r="D101" i="3"/>
  <c r="D52" i="3"/>
  <c r="H101" i="3"/>
  <c r="H52" i="3"/>
  <c r="L101" i="3"/>
  <c r="L52" i="3"/>
  <c r="D48" i="3"/>
  <c r="H48" i="3"/>
  <c r="L48" i="3"/>
  <c r="D50" i="3"/>
  <c r="D51" i="3" s="1"/>
  <c r="H50" i="3"/>
  <c r="H51" i="3" s="1"/>
  <c r="L50" i="3"/>
  <c r="L51" i="3" s="1"/>
  <c r="F52" i="3"/>
  <c r="J101" i="3"/>
  <c r="P13" i="3" l="1"/>
  <c r="N13" i="3"/>
  <c r="L13" i="3"/>
  <c r="J24" i="3"/>
  <c r="J21" i="3"/>
  <c r="H13" i="3"/>
  <c r="F21" i="3"/>
  <c r="F25" i="3"/>
  <c r="F18" i="3"/>
  <c r="D13" i="3"/>
  <c r="D22" i="3" s="1"/>
  <c r="J18" i="3"/>
  <c r="J25" i="3"/>
  <c r="J22" i="3"/>
  <c r="P49" i="3"/>
  <c r="P53" i="3" s="1"/>
  <c r="P103" i="3" s="1"/>
  <c r="N49" i="3"/>
  <c r="N53" i="3" s="1"/>
  <c r="N103" i="3" s="1"/>
  <c r="J19" i="3"/>
  <c r="J23" i="3"/>
  <c r="J40" i="3"/>
  <c r="J20" i="3"/>
  <c r="L49" i="3"/>
  <c r="L53" i="3" s="1"/>
  <c r="D49" i="3"/>
  <c r="D53" i="3" s="1"/>
  <c r="F49" i="3"/>
  <c r="F53" i="3" s="1"/>
  <c r="F103" i="3" s="1"/>
  <c r="F26" i="3"/>
  <c r="F41" i="3" s="1"/>
  <c r="F43" i="3" s="1"/>
  <c r="F102" i="3" s="1"/>
  <c r="H49" i="3"/>
  <c r="H53" i="3" s="1"/>
  <c r="H103" i="3" s="1"/>
  <c r="J49" i="3"/>
  <c r="J53" i="3" s="1"/>
  <c r="J103" i="3" s="1"/>
  <c r="D23" i="3" l="1"/>
  <c r="P19" i="3"/>
  <c r="P23" i="3"/>
  <c r="P20" i="3"/>
  <c r="P24" i="3"/>
  <c r="P40" i="3"/>
  <c r="P21" i="3"/>
  <c r="P25" i="3"/>
  <c r="P22" i="3"/>
  <c r="P18" i="3"/>
  <c r="P26" i="3" s="1"/>
  <c r="P41" i="3" s="1"/>
  <c r="P43" i="3" s="1"/>
  <c r="P102" i="3" s="1"/>
  <c r="N20" i="3"/>
  <c r="N24" i="3"/>
  <c r="N19" i="3"/>
  <c r="N23" i="3"/>
  <c r="N40" i="3"/>
  <c r="N22" i="3"/>
  <c r="N18" i="3"/>
  <c r="N21" i="3"/>
  <c r="N25" i="3"/>
  <c r="L25" i="3"/>
  <c r="L21" i="3"/>
  <c r="L24" i="3"/>
  <c r="L20" i="3"/>
  <c r="L40" i="3"/>
  <c r="L23" i="3"/>
  <c r="L19" i="3"/>
  <c r="L22" i="3"/>
  <c r="L18" i="3"/>
  <c r="H25" i="3"/>
  <c r="H21" i="3"/>
  <c r="H24" i="3"/>
  <c r="H20" i="3"/>
  <c r="H40" i="3"/>
  <c r="H23" i="3"/>
  <c r="H19" i="3"/>
  <c r="H22" i="3"/>
  <c r="H18" i="3"/>
  <c r="D40" i="3"/>
  <c r="D21" i="3"/>
  <c r="D20" i="3"/>
  <c r="D25" i="3"/>
  <c r="D24" i="3"/>
  <c r="D19" i="3"/>
  <c r="D18" i="3"/>
  <c r="P62" i="3"/>
  <c r="P59" i="3"/>
  <c r="P58" i="3"/>
  <c r="P60" i="3"/>
  <c r="P61" i="3"/>
  <c r="J26" i="3"/>
  <c r="J41" i="3" s="1"/>
  <c r="J63" i="3" s="1"/>
  <c r="F61" i="3"/>
  <c r="F58" i="3"/>
  <c r="F62" i="3"/>
  <c r="F60" i="3"/>
  <c r="F63" i="3"/>
  <c r="F59" i="3"/>
  <c r="D103" i="3"/>
  <c r="L103" i="3"/>
  <c r="P63" i="3" l="1"/>
  <c r="P64" i="3" s="1"/>
  <c r="P75" i="3" s="1"/>
  <c r="P77" i="3" s="1"/>
  <c r="P104" i="3" s="1"/>
  <c r="P106" i="3" s="1"/>
  <c r="H26" i="3"/>
  <c r="H41" i="3" s="1"/>
  <c r="H61" i="3"/>
  <c r="N26" i="3"/>
  <c r="N41" i="3" s="1"/>
  <c r="L26" i="3"/>
  <c r="L41" i="3" s="1"/>
  <c r="L43" i="3" s="1"/>
  <c r="L102" i="3" s="1"/>
  <c r="J61" i="3"/>
  <c r="H60" i="3"/>
  <c r="H58" i="3"/>
  <c r="D26" i="3"/>
  <c r="D41" i="3" s="1"/>
  <c r="D43" i="3"/>
  <c r="D102" i="3" s="1"/>
  <c r="D58" i="3"/>
  <c r="D59" i="3"/>
  <c r="D60" i="3"/>
  <c r="J62" i="3"/>
  <c r="J59" i="3"/>
  <c r="J43" i="3"/>
  <c r="J102" i="3" s="1"/>
  <c r="J60" i="3"/>
  <c r="J58" i="3"/>
  <c r="J64" i="3" s="1"/>
  <c r="J75" i="3" s="1"/>
  <c r="J77" i="3" s="1"/>
  <c r="J104" i="3" s="1"/>
  <c r="J106" i="3" s="1"/>
  <c r="F64" i="3"/>
  <c r="F75" i="3" s="1"/>
  <c r="F77" i="3" s="1"/>
  <c r="F104" i="3" s="1"/>
  <c r="F106" i="3" s="1"/>
  <c r="H43" i="3" l="1"/>
  <c r="H102" i="3" s="1"/>
  <c r="H62" i="3"/>
  <c r="H64" i="3" s="1"/>
  <c r="H75" i="3" s="1"/>
  <c r="H77" i="3" s="1"/>
  <c r="H104" i="3" s="1"/>
  <c r="H106" i="3" s="1"/>
  <c r="H91" i="3" s="1"/>
  <c r="H92" i="3" s="1"/>
  <c r="H108" i="3" s="1"/>
  <c r="H59" i="3"/>
  <c r="H63" i="3"/>
  <c r="N43" i="3"/>
  <c r="N102" i="3" s="1"/>
  <c r="N63" i="3"/>
  <c r="N62" i="3"/>
  <c r="N58" i="3"/>
  <c r="N59" i="3"/>
  <c r="N61" i="3"/>
  <c r="N60" i="3"/>
  <c r="L59" i="3"/>
  <c r="L61" i="3"/>
  <c r="L58" i="3"/>
  <c r="L60" i="3"/>
  <c r="L62" i="3"/>
  <c r="L63" i="3"/>
  <c r="D62" i="3"/>
  <c r="D63" i="3"/>
  <c r="D61" i="3"/>
  <c r="P91" i="3"/>
  <c r="P92" i="3" s="1"/>
  <c r="J91" i="3"/>
  <c r="J92" i="3" s="1"/>
  <c r="F91" i="3"/>
  <c r="D64" i="3" l="1"/>
  <c r="D75" i="3" s="1"/>
  <c r="D77" i="3" s="1"/>
  <c r="D104" i="3" s="1"/>
  <c r="D106" i="3" s="1"/>
  <c r="D91" i="3" s="1"/>
  <c r="D92" i="3" s="1"/>
  <c r="D108" i="3" s="1"/>
  <c r="N64" i="3"/>
  <c r="N75" i="3" s="1"/>
  <c r="N77" i="3" s="1"/>
  <c r="N104" i="3" s="1"/>
  <c r="N106" i="3" s="1"/>
  <c r="L64" i="3"/>
  <c r="L75" i="3" s="1"/>
  <c r="L77" i="3" s="1"/>
  <c r="L104" i="3" s="1"/>
  <c r="L106" i="3" s="1"/>
  <c r="L91" i="3" s="1"/>
  <c r="L92" i="3" s="1"/>
  <c r="L108" i="3" s="1"/>
  <c r="L96" i="3" s="1"/>
  <c r="P108" i="3"/>
  <c r="C113" i="3"/>
  <c r="G113" i="3" s="1"/>
  <c r="D96" i="3"/>
  <c r="D94" i="3"/>
  <c r="D95" i="3"/>
  <c r="C117" i="3"/>
  <c r="G117" i="3" s="1"/>
  <c r="D27" i="2" s="1"/>
  <c r="E27" i="2" s="1"/>
  <c r="F27" i="2" s="1"/>
  <c r="L94" i="3"/>
  <c r="C115" i="3"/>
  <c r="G115" i="3" s="1"/>
  <c r="D25" i="2" s="1"/>
  <c r="H96" i="3"/>
  <c r="H94" i="3"/>
  <c r="H95" i="3"/>
  <c r="F92" i="3"/>
  <c r="J108" i="3"/>
  <c r="L95" i="3" l="1"/>
  <c r="N91" i="3"/>
  <c r="N92" i="3" s="1"/>
  <c r="N108" i="3" s="1"/>
  <c r="C119" i="3"/>
  <c r="G119" i="3" s="1"/>
  <c r="P96" i="3"/>
  <c r="P95" i="3"/>
  <c r="P94" i="3"/>
  <c r="H93" i="3"/>
  <c r="H97" i="3" s="1"/>
  <c r="H107" i="3" s="1"/>
  <c r="L93" i="3"/>
  <c r="L97" i="3" s="1"/>
  <c r="L107" i="3" s="1"/>
  <c r="D93" i="3"/>
  <c r="D97" i="3" s="1"/>
  <c r="D107" i="3" s="1"/>
  <c r="J95" i="3"/>
  <c r="J94" i="3"/>
  <c r="C116" i="3"/>
  <c r="G116" i="3" s="1"/>
  <c r="D26" i="2" s="1"/>
  <c r="J96" i="3"/>
  <c r="F108" i="3"/>
  <c r="K115" i="3"/>
  <c r="E25" i="2"/>
  <c r="F25" i="2" s="1"/>
  <c r="K117" i="3"/>
  <c r="K113" i="3"/>
  <c r="D23" i="2"/>
  <c r="E23" i="2" s="1"/>
  <c r="F23" i="2" s="1"/>
  <c r="K119" i="3" l="1"/>
  <c r="D29" i="2"/>
  <c r="E29" i="2" s="1"/>
  <c r="F29" i="2" s="1"/>
  <c r="C118" i="3"/>
  <c r="G118" i="3" s="1"/>
  <c r="N95" i="3"/>
  <c r="N94" i="3"/>
  <c r="N96" i="3"/>
  <c r="P93" i="3"/>
  <c r="P97" i="3" s="1"/>
  <c r="P107" i="3" s="1"/>
  <c r="F95" i="3"/>
  <c r="C114" i="3"/>
  <c r="G114" i="3" s="1"/>
  <c r="D24" i="2" s="1"/>
  <c r="F96" i="3"/>
  <c r="F94" i="3"/>
  <c r="K116" i="3"/>
  <c r="E26" i="2"/>
  <c r="F26" i="2" s="1"/>
  <c r="J93" i="3"/>
  <c r="J97" i="3" s="1"/>
  <c r="J107" i="3" s="1"/>
  <c r="N93" i="3" l="1"/>
  <c r="N97" i="3" s="1"/>
  <c r="N107" i="3" s="1"/>
  <c r="K118" i="3"/>
  <c r="D28" i="2"/>
  <c r="E28" i="2" s="1"/>
  <c r="F28" i="2" s="1"/>
  <c r="F93" i="3"/>
  <c r="F97" i="3" s="1"/>
  <c r="F107" i="3" s="1"/>
  <c r="K114" i="3"/>
  <c r="E24" i="2"/>
  <c r="F24" i="2" s="1"/>
  <c r="F30" i="2" s="1"/>
  <c r="K120" i="3" l="1"/>
  <c r="K121" i="3" s="1"/>
</calcChain>
</file>

<file path=xl/sharedStrings.xml><?xml version="1.0" encoding="utf-8"?>
<sst xmlns="http://schemas.openxmlformats.org/spreadsheetml/2006/main" count="432" uniqueCount="206">
  <si>
    <t>ATENÇÃO!</t>
  </si>
  <si>
    <r>
      <rPr>
        <sz val="13"/>
        <color rgb="FF000000"/>
        <rFont val="Calibri"/>
        <family val="2"/>
        <charset val="1"/>
      </rPr>
      <t xml:space="preserve"> - Esta planilha foi desenvolvida para facilitar o preenchimento por parte das licitantes e decorre de uma adaptação do modelo disposto no Anexo VII-D da IN/SEGES nº 05/2017 e suas alterações (destaque para IN 07/2018), </t>
    </r>
    <r>
      <rPr>
        <b/>
        <sz val="13"/>
        <color rgb="FF000000"/>
        <rFont val="Calibri"/>
        <family val="2"/>
        <charset val="1"/>
      </rPr>
      <t>não constituindo uma obrigatoriedade o uso deste modelo.</t>
    </r>
  </si>
  <si>
    <t xml:space="preserve"> - A utilização e o preenchimento desta planilha são de inteira responsabilidade da licitante.</t>
  </si>
  <si>
    <t xml:space="preserve"> - Com o objetivo de evitar o preenchimento equivocado da planilha de custos e a fim de facilitar e orientar a elaboração das propostas, esta planilha contém células protegidas contendo as fórmulas utilizadas na definição do preço de referência. Assim, recomenda-se o preenchimento da planilha por parte dos licitantes mediante a alteração somente das células desprotegidas destacadas em amarelo.</t>
  </si>
  <si>
    <t xml:space="preserve"> - Ressalta-se que o arquivo segue com células protegidas para preservação de fórmulas, mas não contém senha. Caso seja necessário editar células protegidas, basta acionar a função “Desproteger planilha" no editor de planilhas utilizado.</t>
  </si>
  <si>
    <r>
      <rPr>
        <b/>
        <sz val="11"/>
        <color rgb="FF000000"/>
        <rFont val="Arial"/>
        <family val="2"/>
        <charset val="1"/>
      </rPr>
      <t xml:space="preserve"> - Reitera-se que o uso desta planilha é opcional e deverá a licitante observar as disposições do edital, em especial quanto às formalidades de </t>
    </r>
    <r>
      <rPr>
        <b/>
        <u/>
        <sz val="11"/>
        <color rgb="FF000000"/>
        <rFont val="Arial"/>
        <family val="2"/>
        <charset val="1"/>
      </rPr>
      <t>apresentação das propostas</t>
    </r>
    <r>
      <rPr>
        <b/>
        <sz val="11"/>
        <color rgb="FF000000"/>
        <rFont val="Arial"/>
        <family val="2"/>
        <charset val="1"/>
      </rPr>
      <t>, não cabendo a alegação de erros decorrentes da utilização desta ferramenta.</t>
    </r>
  </si>
  <si>
    <t>Anexo II do Termo de Referência – Planilha Editável</t>
  </si>
  <si>
    <t>DADOS DA EMPRESA</t>
  </si>
  <si>
    <t>Identificação da empresa:</t>
  </si>
  <si>
    <t>Razão Social:</t>
  </si>
  <si>
    <t>CNPJ/MF:</t>
  </si>
  <si>
    <t>Endereço:</t>
  </si>
  <si>
    <t>CEP:</t>
  </si>
  <si>
    <t>Telefone:</t>
  </si>
  <si>
    <t>E-mail:</t>
  </si>
  <si>
    <t>Validade da proposta:</t>
  </si>
  <si>
    <t>DISCRIMINAÇÃO DOS SERVIÇOS (DADOS REFERENTES À CONTRATAÇÃO)</t>
  </si>
  <si>
    <t>A</t>
  </si>
  <si>
    <t xml:space="preserve">Data da apresentação da proposta  (dia/mês/ano) </t>
  </si>
  <si>
    <t>B</t>
  </si>
  <si>
    <t>Município/UF</t>
  </si>
  <si>
    <t>C</t>
  </si>
  <si>
    <t>Ano Acordo, Convenção ou Sentença Normativa em Dissídio Coletivo</t>
  </si>
  <si>
    <t>D</t>
  </si>
  <si>
    <t>Nº de Meses de execução contratual</t>
  </si>
  <si>
    <t>OBJETO</t>
  </si>
  <si>
    <t>PERFIL PROFISSIONAL</t>
  </si>
  <si>
    <t>QUANTIDADE (postos)</t>
  </si>
  <si>
    <t>QTD. DE PESSOAS POR POSTO</t>
  </si>
  <si>
    <t>VALOR UNITÁRIO</t>
  </si>
  <si>
    <t>VALOR MENSAL</t>
  </si>
  <si>
    <t>VALOR GLOBAL (12 meses)</t>
  </si>
  <si>
    <t>Item 01 – Auxiliar Administrativo</t>
  </si>
  <si>
    <t>Item 02 – Assistente Administrativo</t>
  </si>
  <si>
    <t>Item 03 – Recepcionista</t>
  </si>
  <si>
    <t>Item 04 – Secretário Executivo</t>
  </si>
  <si>
    <t>TOTAL</t>
  </si>
  <si>
    <t>VALOR GLOBAL DA PROPOSTA (por extenso em Reais)</t>
  </si>
  <si>
    <t>Declaramos que estamos de pleno acordo com todas as condições estabelecidas no Edital e seus anexos, bem como aceitamos todas as obrigações e responsabilidades especificadas no Termo de Referência.
Declaramos que nos preços cotados estão incluídas todas as despesas que, direta ou indiretamente, façam parte da prestação dos serviços, tais como gastos da empresa com suporte técnico e administrativo, impostos, seguro, taxas, fretes, ou quaisquer outros que possam incidir sobre gastos da empresa, sem quaisquer acréscimos em virtude de expectativa inflacionária e deduzidos os descontos eventualmente concedidos.
Caso nos seja adjudicado o objeto da licitação, comprometemos a assinar o Contrato no prazo determinado no documento de convocação, e, para esse fim, fornecemos os seguintes dados:</t>
  </si>
  <si>
    <t>RAZÃO SOCIAL:</t>
  </si>
  <si>
    <t>ENDEREÇO:</t>
  </si>
  <si>
    <t>TELEFONE:</t>
  </si>
  <si>
    <t>CIDADE:</t>
  </si>
  <si>
    <t>UF:</t>
  </si>
  <si>
    <t>BANCO:</t>
  </si>
  <si>
    <t>AGÊNCIA:</t>
  </si>
  <si>
    <t>C/C:</t>
  </si>
  <si>
    <t>DADOS DO(S) REPRESENTANTE(S) LEGAIS DA EMPRESA PARA ASSINATURA DO CONTRATO</t>
  </si>
  <si>
    <t>NOME:</t>
  </si>
  <si>
    <t>CPF/MF:</t>
  </si>
  <si>
    <t>CARGO/FUNÇÃO:</t>
  </si>
  <si>
    <t>IDENTIDADE:</t>
  </si>
  <si>
    <t>EXPEDIDO POR:</t>
  </si>
  <si>
    <t>NATURALIDADE:</t>
  </si>
  <si>
    <t>NACIONALIDADE:</t>
  </si>
  <si>
    <t>(Assinatura do Representante Legal)
NOME COMPLETO
(Local e Data)</t>
  </si>
  <si>
    <t>Módulo 1 - Composição da Remuneração</t>
  </si>
  <si>
    <t>Item 01
Auxiliar Administrativo</t>
  </si>
  <si>
    <t>Item 02
Assistente Administrativo</t>
  </si>
  <si>
    <t>Item 03
Recepcionista</t>
  </si>
  <si>
    <t>Item 04
Secretário Executivo</t>
  </si>
  <si>
    <t>Composição da Remuneração</t>
  </si>
  <si>
    <t>(R$)</t>
  </si>
  <si>
    <t>Salário Base</t>
  </si>
  <si>
    <t>Outros (especificar)</t>
  </si>
  <si>
    <t>Total:</t>
  </si>
  <si>
    <t>Submódulo 2.1 - Encargos e Benefícios Anuais, Mensais e Diários</t>
  </si>
  <si>
    <t>2.1</t>
  </si>
  <si>
    <t>13º salário e adicional de férias</t>
  </si>
  <si>
    <t>(%)</t>
  </si>
  <si>
    <t>13º (décimo terceiro) Salário</t>
  </si>
  <si>
    <t>Adicional de Férias</t>
  </si>
  <si>
    <t>Submódulo 2.2 - Encargos Previdenciários (GPS), Fundo de Garantia por Tempo de Serviço (FGTS) e outras contribuições.</t>
  </si>
  <si>
    <t>2.2</t>
  </si>
  <si>
    <t>GPS, FGTS e outras contribuições</t>
  </si>
  <si>
    <t>INSS</t>
  </si>
  <si>
    <t>Salário Educação</t>
  </si>
  <si>
    <t>SAT</t>
  </si>
  <si>
    <t>SESC ou SESI</t>
  </si>
  <si>
    <t>E</t>
  </si>
  <si>
    <t>SENAI - SENAC</t>
  </si>
  <si>
    <t>F</t>
  </si>
  <si>
    <t>SEBRAE</t>
  </si>
  <si>
    <t>G</t>
  </si>
  <si>
    <t>INCRA</t>
  </si>
  <si>
    <t>H</t>
  </si>
  <si>
    <t>FGTS</t>
  </si>
  <si>
    <t>Submódulo 2.3 - Benefícios Mensais e Diários</t>
  </si>
  <si>
    <t>2.3</t>
  </si>
  <si>
    <t>Benefícios Mensais e Diários</t>
  </si>
  <si>
    <t>Valor do Bilhete</t>
  </si>
  <si>
    <t>Transporte</t>
  </si>
  <si>
    <t>Auxílio-Refeição/Alimentação</t>
  </si>
  <si>
    <t>Valor do Ticket</t>
  </si>
  <si>
    <t>Quadro Resumo do Módulo 2 - Encargos e Benefícios Anuais, Mensais e Diários</t>
  </si>
  <si>
    <t>13º (décimo terceiro) Salário, Férias e Adicional de Férias</t>
  </si>
  <si>
    <t>Módulo 3  - Provisão para Rescisão</t>
  </si>
  <si>
    <t>Provisão para Rescisão</t>
  </si>
  <si>
    <t>Aviso prévio indenizado</t>
  </si>
  <si>
    <t>Incidência do FGTS sobre Aviso prévio indenizado</t>
  </si>
  <si>
    <t>Aviso prévio trabalhado</t>
  </si>
  <si>
    <t>Incidência de GPS, FGTS sobre o Aviso Prévio Trabalhado</t>
  </si>
  <si>
    <t>Multa do FGTS sobre o Aviso Prévio Trabalhado e Indenizado</t>
  </si>
  <si>
    <t>Submódulo 4.1 - Substituto nas Ausências Legais</t>
  </si>
  <si>
    <t>4.1</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</si>
  <si>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</si>
  <si>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</si>
  <si>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</si>
  <si>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</si>
  <si>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</si>
  <si>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</si>
  <si>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Submódulo 4.2 - Substituto na Intrajornada</t>
  </si>
  <si>
    <t>4.2</t>
  </si>
  <si>
    <t>Substituto na cobertura de Intervalo para repouso ou alimentação</t>
  </si>
  <si>
    <t>Quadro Resumo do Módulo 4 - Custo de Reposição do Profissional Ausente</t>
  </si>
  <si>
    <t>Substituto nas Ausências Legais</t>
  </si>
  <si>
    <t>Substituto na Intrajornada</t>
  </si>
  <si>
    <t>Módulo 5 - Insumos Diversos</t>
  </si>
  <si>
    <t>Insumos Diversos</t>
  </si>
  <si>
    <t>Uniformes</t>
  </si>
  <si>
    <t>Materiais</t>
  </si>
  <si>
    <t>Equipamentos</t>
  </si>
  <si>
    <t>Módulo 6 - Custos Indiretos, Tributos e Lucro</t>
  </si>
  <si>
    <t>Custos Indiretos</t>
  </si>
  <si>
    <t>Lucro</t>
  </si>
  <si>
    <t>Tributos</t>
  </si>
  <si>
    <t>C.1</t>
  </si>
  <si>
    <t>PIS</t>
  </si>
  <si>
    <t>C.2</t>
  </si>
  <si>
    <t>COFINS</t>
  </si>
  <si>
    <t>C.3</t>
  </si>
  <si>
    <t>ISS</t>
  </si>
  <si>
    <t>Quadro Resumo do custo por empregado</t>
  </si>
  <si>
    <t>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</si>
  <si>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</si>
  <si>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</si>
  <si>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</si>
  <si>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</si>
  <si>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</si>
  <si>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 A + B + C + D + E)</t>
  </si>
  <si>
    <t>Valor total por empregado</t>
  </si>
  <si>
    <t>QUADRO DEMONSTRATIVO DO VALOR GLOBAL DA PROPOSTA</t>
  </si>
  <si>
    <t>Tipo de Serviço
(A)</t>
  </si>
  <si>
    <t>Valor Proposto por Empregado 
(B)</t>
  </si>
  <si>
    <t>Qtde. de Empregados por Posto
(C)</t>
  </si>
  <si>
    <t>Valor Proposto por Posto 
(D) = (B x C)</t>
  </si>
  <si>
    <t>Qtde. de Postos 
(E)</t>
  </si>
  <si>
    <t>Valor Total do Serviço
(F) = (D x E)</t>
  </si>
  <si>
    <t>I</t>
  </si>
  <si>
    <t>Item 01 - Auxiliar Administrativo</t>
  </si>
  <si>
    <t>II</t>
  </si>
  <si>
    <t>Item 02 - Assistente Administrativo</t>
  </si>
  <si>
    <t>III</t>
  </si>
  <si>
    <t>Item 03 - Recepcionista</t>
  </si>
  <si>
    <t>IV</t>
  </si>
  <si>
    <t>Item 04 - Secretário Executivo</t>
  </si>
  <si>
    <t>V</t>
  </si>
  <si>
    <t>Item 05 - Técnico em Secretariado</t>
  </si>
  <si>
    <t>Valor Mensal dos Serviços</t>
  </si>
  <si>
    <t>Valor Global da Proposta (12 meses)</t>
  </si>
  <si>
    <t>Especificação</t>
  </si>
  <si>
    <t>Unidade</t>
  </si>
  <si>
    <t>Valor médio</t>
  </si>
  <si>
    <t>Calça ou saia</t>
  </si>
  <si>
    <t>Preta e tecido de poliviscose</t>
  </si>
  <si>
    <t>Camisa</t>
  </si>
  <si>
    <t>Branca, manga longa e tecido com o mínimo de 50% de fibras naturais</t>
  </si>
  <si>
    <t>Sapato</t>
  </si>
  <si>
    <t>Preto e de couro</t>
  </si>
  <si>
    <t>Par</t>
  </si>
  <si>
    <t>Meia</t>
  </si>
  <si>
    <t>Preta e de tecido de poliéster ou poliamida.</t>
  </si>
  <si>
    <t>Total</t>
  </si>
  <si>
    <t>Auxiliar Administrativo, Assistente Administrativo e Recepcionista</t>
  </si>
  <si>
    <t>Total Anual</t>
  </si>
  <si>
    <t>Total Mensal</t>
  </si>
  <si>
    <t>Técnico em Secretariado</t>
  </si>
  <si>
    <t>Item 05 – Técnico em Secretariado</t>
  </si>
  <si>
    <t>VI</t>
  </si>
  <si>
    <t>VII</t>
  </si>
  <si>
    <t>Item 06 - Motorista Executivo (6h00 - 22h00)</t>
  </si>
  <si>
    <t>Item 07 - Motorista Executivo (6h00 - 22h00)</t>
  </si>
  <si>
    <t>Item 05
Técnico em Secretariado</t>
  </si>
  <si>
    <t>Item 06
Motorista Executivo (6h00 - 22h00)</t>
  </si>
  <si>
    <t>Item 07
Motorista Executivo (14h00 - 24h00)</t>
  </si>
  <si>
    <t>Adicional de hora noturna (incluso hora noturna reduzida)</t>
  </si>
  <si>
    <t>Masculino</t>
  </si>
  <si>
    <t>Feminino</t>
  </si>
  <si>
    <t>Auxiliar Administrativo, Assistente Administrativo, Recepcionista e Técnico em Secretariado</t>
  </si>
  <si>
    <t>Motorista Executivo</t>
  </si>
  <si>
    <t>Terno completo com corte tradicional masculino, compreendendo calça social  e paletó social com ombreiras.</t>
  </si>
  <si>
    <t>Terno completo com corte tradicional feminino, compreendendo calça social e paletó social sem ombreiras.</t>
  </si>
  <si>
    <t>Calça social: Cor preta, em tecido tipo microfibra, tergal ou gabardine.
Paletó social: Cor preta, em tecido tipo microfibra, tergal ou gabardine, forrado internamente, inclusive na manga.</t>
  </si>
  <si>
    <t>Camisa social de manga longa, corte masculino.</t>
  </si>
  <si>
    <t>Camisa social de manga longa, corte feminino.</t>
  </si>
  <si>
    <t>Branca, com tecido tipo algodão misto.</t>
  </si>
  <si>
    <t>Gravata social lisa em tecido tipo poliéster.</t>
  </si>
  <si>
    <t>Lenço para bolso superior do paletó em tecido tipo seda ou cetim (formato circular, para uso em forma de leque).</t>
  </si>
  <si>
    <t>Cores escuras.</t>
  </si>
  <si>
    <t>Cinto.</t>
  </si>
  <si>
    <t>Sapato social.</t>
  </si>
  <si>
    <t>Sapato social ou sapatilha.</t>
  </si>
  <si>
    <t>Meia social.</t>
  </si>
  <si>
    <t>Item 06 – Motorista Executivo (6h00 - 22h00)</t>
  </si>
  <si>
    <t>Item 07 – Motorista Executivo (14h00 - 24h00)</t>
  </si>
  <si>
    <r>
      <t xml:space="preserve">Contratação de empresa para prestação de serviços continuados de apoio administrativo, recepção, secretariado e de condução de veículos de representação, para atender às necessidades do Ministério da Justiça e Segurança Pública em Brasília/DF, com execução realizada mediante alocação pela contratada de empregados com os cargos de </t>
    </r>
    <r>
      <rPr>
        <b/>
        <sz val="11"/>
        <rFont val="Calibri"/>
        <family val="2"/>
      </rPr>
      <t>Auxiliar Administrativo, Assistente Administrativo, Recepcionista, Secretário Executivo, Técnico em Secretariado e Motoristas Executivos</t>
    </r>
    <r>
      <rPr>
        <sz val="11"/>
        <rFont val="Calibri"/>
        <family val="2"/>
        <charset val="1"/>
      </rPr>
      <t>, conforme condições, quantidades e exigências estabelecidas no Termo de Referência e seus anexos.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</si>
</sst>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R$-416]\ #,##0.00;[Red]\-[$R$-416]\ #,##0.00"/>
    <numFmt numFmtId="165" formatCode="_-&quot;R$&quot;* #,##0.00_-;&quot;-R$&quot;* #,##0.00_-;_-&quot;R$&quot;* \-??_-;_-@_-"/>
    <numFmt numFmtId="166" formatCode="0.000%"/>
    <numFmt numFmtId="167" formatCode="0.0%"/>
  </numFmts>
  <fonts count="11" x14ac:knownFonts="1">
    <font>
      <sz val="11"/>
      <color rgb="FF000000"/>
      <name val="Calibri"/>
      <family val="2"/>
      <charset val="1"/>
    </font>
    <font>
      <sz val="13"/>
      <color rgb="FF000000"/>
      <name val="Calibri"/>
      <family val="2"/>
      <charset val="1"/>
    </font>
    <font>
      <b/>
      <sz val="18"/>
      <color rgb="FFED1C24"/>
      <name val="Calibri"/>
      <family val="2"/>
      <charset val="1"/>
    </font>
    <font>
      <b/>
      <sz val="13"/>
      <color rgb="FF000000"/>
      <name val="Calibri"/>
      <family val="2"/>
      <charset val="1"/>
    </font>
    <font>
      <b/>
      <sz val="11"/>
      <color rgb="FF000000"/>
      <name val="Arial"/>
      <family val="2"/>
      <charset val="1"/>
    </font>
    <font>
      <b/>
      <u/>
      <sz val="11"/>
      <color rgb="FF000000"/>
      <name val="Arial"/>
      <family val="2"/>
      <charset val="1"/>
    </font>
    <font>
      <sz val="11"/>
      <name val="Calibri"/>
      <family val="2"/>
      <charset val="1"/>
    </font>
    <font>
      <b/>
      <sz val="11"/>
      <name val="Calibri"/>
      <family val="2"/>
      <charset val="1"/>
    </font>
    <font>
      <b/>
      <sz val="11"/>
      <color rgb="FF000000"/>
      <name val="Calibri"/>
      <family val="2"/>
      <charset val="1"/>
    </font>
    <font>
      <sz val="11"/>
      <color rgb="FF000000"/>
      <name val="Calibri"/>
      <family val="2"/>
      <charset val="1"/>
    </font>
    <font>
      <b/>
      <sz val="11"/>
      <name val="Calibri"/>
      <family val="2"/>
    </font>
  </fonts>
  <fills count="5">
    <fill>
      <patternFill patternType="none"/>
    </fill>
    <fill>
      <patternFill patternType="gray125"/>
    </fill>
    <fill>
      <patternFill patternType="solid">
        <fgColor rgb="FFEDEDED"/>
        <bgColor rgb="FFD9D9D9"/>
      </patternFill>
    </fill>
    <fill>
      <patternFill patternType="solid">
        <fgColor rgb="FFD9D9D9"/>
        <bgColor rgb="FFEDEDED"/>
      </patternFill>
    </fill>
    <fill>
      <patternFill patternType="solid">
        <fgColor rgb="FFFFF685"/>
        <bgColor rgb="FFFFFFCC"/>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5" fontId="9" fillId="0" borderId="0" applyBorder="0" applyProtection="0"/>
    <xf numFmtId="9" fontId="9" fillId="0" borderId="0" applyBorder="0" applyProtection="0"/>
    <xf numFmtId="0" fontId="9" fillId="2" borderId="0" applyBorder="0" applyProtection="0"/>
  </cellStyleXfs>
  <cellXfs count="86">
    <xf numFmtId="0" fontId="0" fillId="0" borderId="0" xfId="0"/>
    <xf numFmtId="0" fontId="1" fillId="0" borderId="0" xfId="0" applyFont="1" applyAlignment="1">
      <alignment wrapText="1"/>
    </xf>
    <xf numFmtId="0" fontId="1" fillId="0" borderId="0" xfId="0" applyFont="1"/>
    <xf numFmtId="0" fontId="2" fillId="0" borderId="0" xfId="0" applyFont="1" applyBorder="1" applyAlignment="1">
      <alignment horizontal="center" wrapText="1"/>
    </xf>
    <xf numFmtId="0" fontId="2" fillId="0" borderId="1" xfId="0" applyFont="1" applyBorder="1" applyAlignment="1">
      <alignment horizontal="center" wrapText="1"/>
    </xf>
    <xf numFmtId="0" fontId="1" fillId="0" borderId="2" xfId="0" applyFont="1" applyBorder="1" applyAlignment="1">
      <alignment wrapText="1"/>
    </xf>
    <xf numFmtId="0" fontId="3" fillId="0" borderId="2" xfId="0" applyFont="1" applyBorder="1" applyAlignment="1">
      <alignment wrapText="1"/>
    </xf>
    <xf numFmtId="0" fontId="4" fillId="0" borderId="3" xfId="0" applyFont="1" applyBorder="1" applyAlignment="1">
      <alignment wrapText="1"/>
    </xf>
    <xf numFmtId="0" fontId="6" fillId="0" borderId="0" xfId="0" applyFont="1" applyAlignment="1" applyProtection="1">
      <alignment wrapText="1"/>
    </xf>
    <xf numFmtId="0" fontId="6" fillId="0" borderId="4" xfId="0" applyFont="1" applyBorder="1" applyAlignment="1" applyProtection="1">
      <alignment wrapText="1"/>
    </xf>
    <xf numFmtId="0" fontId="6" fillId="4" borderId="4" xfId="0" applyFont="1" applyFill="1" applyBorder="1" applyAlignment="1" applyProtection="1">
      <alignment horizontal="left" vertical="center" wrapText="1"/>
      <protection locked="0"/>
    </xf>
    <xf numFmtId="0" fontId="6" fillId="0" borderId="4" xfId="0" applyFont="1" applyBorder="1" applyAlignment="1" applyProtection="1">
      <alignment horizontal="center" wrapText="1"/>
    </xf>
    <xf numFmtId="0" fontId="7" fillId="3" borderId="4" xfId="0" applyFont="1" applyFill="1" applyBorder="1" applyAlignment="1" applyProtection="1">
      <alignment horizontal="center" wrapText="1"/>
    </xf>
    <xf numFmtId="164" fontId="6" fillId="0" borderId="4" xfId="0" applyNumberFormat="1" applyFont="1" applyBorder="1" applyAlignment="1" applyProtection="1">
      <alignment horizontal="center" wrapText="1"/>
    </xf>
    <xf numFmtId="0" fontId="7" fillId="0" borderId="4" xfId="0" applyFont="1" applyBorder="1" applyAlignment="1" applyProtection="1">
      <alignment horizontal="center" vertical="center" wrapText="1"/>
    </xf>
    <xf numFmtId="0" fontId="7" fillId="0" borderId="4" xfId="0" applyFont="1" applyBorder="1" applyAlignment="1" applyProtection="1">
      <alignment wrapText="1"/>
    </xf>
    <xf numFmtId="0" fontId="6" fillId="4" borderId="4" xfId="0" applyFont="1" applyFill="1" applyBorder="1" applyAlignment="1" applyProtection="1">
      <alignment wrapText="1"/>
      <protection locked="0"/>
    </xf>
    <xf numFmtId="0" fontId="8" fillId="2" borderId="4" xfId="3" applyFont="1" applyBorder="1" applyAlignment="1" applyProtection="1">
      <alignment horizontal="center" vertical="center" wrapText="1"/>
    </xf>
    <xf numFmtId="0" fontId="0" fillId="0" borderId="4" xfId="0" applyFont="1" applyBorder="1" applyAlignment="1">
      <alignment horizontal="center"/>
    </xf>
    <xf numFmtId="0" fontId="0" fillId="0" borderId="4" xfId="0" applyFont="1" applyBorder="1"/>
    <xf numFmtId="9" fontId="0" fillId="0" borderId="4" xfId="2" applyFont="1" applyBorder="1" applyAlignment="1" applyProtection="1"/>
    <xf numFmtId="165" fontId="0" fillId="4" borderId="4" xfId="1" applyFont="1" applyFill="1" applyBorder="1" applyAlignment="1" applyProtection="1">
      <protection locked="0"/>
    </xf>
    <xf numFmtId="165" fontId="0" fillId="0" borderId="4" xfId="1" applyFont="1" applyBorder="1" applyAlignment="1" applyProtection="1"/>
    <xf numFmtId="165" fontId="8" fillId="0" borderId="4" xfId="1" applyFont="1" applyBorder="1" applyAlignment="1" applyProtection="1"/>
    <xf numFmtId="10" fontId="0" fillId="0" borderId="4" xfId="2" applyNumberFormat="1" applyFont="1" applyBorder="1" applyAlignment="1" applyProtection="1">
      <alignment horizontal="center"/>
    </xf>
    <xf numFmtId="166" fontId="0" fillId="0" borderId="4" xfId="2" applyNumberFormat="1" applyFont="1" applyBorder="1" applyAlignment="1" applyProtection="1">
      <alignment horizontal="center"/>
    </xf>
    <xf numFmtId="10" fontId="0" fillId="0" borderId="4" xfId="0" applyNumberFormat="1" applyFont="1" applyBorder="1" applyAlignment="1">
      <alignment horizontal="center"/>
    </xf>
    <xf numFmtId="167" fontId="0" fillId="0" borderId="4" xfId="2" applyNumberFormat="1" applyFont="1" applyBorder="1" applyAlignment="1" applyProtection="1">
      <alignment horizontal="center"/>
    </xf>
    <xf numFmtId="167" fontId="0" fillId="4" borderId="4" xfId="2" applyNumberFormat="1" applyFont="1" applyFill="1" applyBorder="1" applyAlignment="1" applyProtection="1">
      <alignment horizontal="center"/>
      <protection locked="0"/>
    </xf>
    <xf numFmtId="164" fontId="0" fillId="4" borderId="4" xfId="2" applyNumberFormat="1" applyFont="1" applyFill="1" applyBorder="1" applyAlignment="1" applyProtection="1">
      <alignment horizontal="center"/>
      <protection locked="0"/>
    </xf>
    <xf numFmtId="0" fontId="0" fillId="0" borderId="4" xfId="0" applyFont="1" applyBorder="1" applyAlignment="1">
      <alignment horizontal="center" vertical="center"/>
    </xf>
    <xf numFmtId="9" fontId="0" fillId="0" borderId="4" xfId="2" applyFont="1" applyBorder="1" applyAlignment="1" applyProtection="1">
      <alignment horizontal="center"/>
    </xf>
    <xf numFmtId="165" fontId="0" fillId="0" borderId="4" xfId="0" applyNumberFormat="1" applyFont="1" applyBorder="1" applyAlignment="1">
      <alignment horizontal="center"/>
    </xf>
    <xf numFmtId="164" fontId="8" fillId="0" borderId="4" xfId="1" applyNumberFormat="1" applyFont="1" applyBorder="1" applyAlignment="1" applyProtection="1"/>
    <xf numFmtId="10" fontId="0" fillId="4" borderId="4" xfId="2" applyNumberFormat="1" applyFont="1" applyFill="1" applyBorder="1" applyAlignment="1" applyProtection="1">
      <alignment horizontal="center"/>
      <protection locked="0"/>
    </xf>
    <xf numFmtId="0" fontId="0" fillId="0" borderId="4" xfId="0" applyFont="1" applyBorder="1" applyAlignment="1">
      <alignment wrapText="1"/>
    </xf>
    <xf numFmtId="167" fontId="0" fillId="0" borderId="4" xfId="2" applyNumberFormat="1" applyFont="1" applyBorder="1" applyAlignment="1" applyProtection="1">
      <alignment horizontal="center" wrapText="1"/>
    </xf>
    <xf numFmtId="0" fontId="0" fillId="0" borderId="0" xfId="0" applyBorder="1" applyAlignment="1">
      <alignment horizontal="right"/>
    </xf>
    <xf numFmtId="0" fontId="0" fillId="0" borderId="0" xfId="0" applyBorder="1"/>
    <xf numFmtId="165" fontId="8" fillId="0" borderId="0" xfId="1" applyFont="1" applyBorder="1" applyAlignment="1" applyProtection="1"/>
    <xf numFmtId="165" fontId="8" fillId="0" borderId="4" xfId="0" applyNumberFormat="1" applyFont="1" applyBorder="1" applyAlignment="1">
      <alignment horizontal="center"/>
    </xf>
    <xf numFmtId="0" fontId="0" fillId="0" borderId="4" xfId="0" applyFont="1" applyBorder="1"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xf numFmtId="164" fontId="0" fillId="0" borderId="0" xfId="0" applyNumberFormat="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164" fontId="0" fillId="4" borderId="4" xfId="0" applyNumberFormat="1" applyFill="1" applyBorder="1" applyAlignment="1" applyProtection="1">
      <alignment horizontal="center" vertical="center" wrapText="1"/>
      <protection locked="0"/>
    </xf>
    <xf numFmtId="0" fontId="0" fillId="0" borderId="4" xfId="0" applyBorder="1" applyAlignment="1">
      <alignment wrapText="1"/>
    </xf>
    <xf numFmtId="164" fontId="0" fillId="0" borderId="4" xfId="0" applyNumberFormat="1" applyBorder="1" applyAlignment="1">
      <alignment wrapText="1"/>
    </xf>
    <xf numFmtId="164" fontId="8" fillId="0" borderId="4" xfId="0" applyNumberFormat="1" applyFont="1" applyBorder="1" applyAlignment="1">
      <alignment wrapText="1"/>
    </xf>
    <xf numFmtId="0" fontId="0" fillId="0" borderId="4" xfId="0" applyFont="1" applyBorder="1" applyAlignment="1">
      <alignment horizontal="center" wrapText="1"/>
    </xf>
    <xf numFmtId="0" fontId="0" fillId="0" borderId="4" xfId="0" applyFont="1" applyBorder="1" applyAlignment="1">
      <alignment vertical="center" wrapText="1"/>
    </xf>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0" fontId="6" fillId="0" borderId="0" xfId="0" applyFont="1" applyAlignment="1" applyProtection="1">
      <alignment vertical="center" wrapText="1"/>
    </xf>
    <xf numFmtId="0" fontId="0" fillId="0" borderId="0" xfId="0" applyAlignment="1">
      <alignment vertical="center"/>
    </xf>
    <xf numFmtId="0" fontId="0" fillId="0" borderId="4" xfId="0" applyFont="1" applyBorder="1" applyAlignment="1" applyProtection="1">
      <alignment horizontal="center"/>
    </xf>
    <xf numFmtId="0" fontId="0" fillId="0" borderId="4" xfId="0" applyFont="1" applyBorder="1" applyProtection="1"/>
    <xf numFmtId="0" fontId="6" fillId="4" borderId="4"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xf>
    <xf numFmtId="0" fontId="7" fillId="0" borderId="4"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2" borderId="4" xfId="3" applyFont="1" applyBorder="1" applyAlignment="1" applyProtection="1">
      <alignment horizontal="center" vertical="center" wrapText="1"/>
    </xf>
    <xf numFmtId="0" fontId="8" fillId="0" borderId="4" xfId="0" applyFont="1" applyBorder="1" applyAlignment="1">
      <alignment horizontal="center"/>
    </xf>
    <xf numFmtId="0" fontId="0" fillId="0" borderId="4" xfId="0" applyFont="1" applyBorder="1" applyAlignment="1">
      <alignment horizontal="center" vertical="center"/>
    </xf>
    <xf numFmtId="0" fontId="0" fillId="0" borderId="4" xfId="0" applyFont="1" applyBorder="1" applyAlignment="1">
      <alignment horizontal="center"/>
    </xf>
    <xf numFmtId="165" fontId="8" fillId="0" borderId="4" xfId="0" applyNumberFormat="1" applyFont="1" applyBorder="1" applyAlignment="1">
      <alignment horizontal="center"/>
    </xf>
    <xf numFmtId="165" fontId="0" fillId="0" borderId="4" xfId="0" applyNumberFormat="1" applyFont="1" applyBorder="1" applyAlignment="1">
      <alignment horizontal="center"/>
    </xf>
    <xf numFmtId="165" fontId="0" fillId="0" borderId="4" xfId="0" applyNumberFormat="1" applyFont="1" applyBorder="1" applyAlignment="1">
      <alignment horizontal="center" vertical="center"/>
    </xf>
    <xf numFmtId="0" fontId="8" fillId="0" borderId="4" xfId="0" applyFont="1" applyBorder="1" applyAlignment="1">
      <alignment horizontal="center" vertical="center"/>
    </xf>
    <xf numFmtId="0" fontId="0" fillId="0" borderId="4" xfId="0" applyFont="1" applyBorder="1" applyAlignment="1">
      <alignment horizontal="right"/>
    </xf>
    <xf numFmtId="0" fontId="0" fillId="0" borderId="4" xfId="0" applyFont="1" applyBorder="1" applyAlignment="1">
      <alignment horizontal="left" vertical="center"/>
    </xf>
    <xf numFmtId="0" fontId="8" fillId="2" borderId="4" xfId="3" applyFont="1" applyBorder="1" applyAlignment="1" applyProtection="1">
      <alignment horizontal="center" vertical="center"/>
    </xf>
    <xf numFmtId="0" fontId="0" fillId="0" borderId="4" xfId="0" applyFont="1" applyBorder="1" applyAlignment="1" applyProtection="1">
      <alignment horizontal="right"/>
    </xf>
    <xf numFmtId="0" fontId="8" fillId="2" borderId="5" xfId="3" applyFont="1" applyBorder="1" applyAlignment="1" applyProtection="1">
      <alignment horizontal="center" vertical="center" wrapText="1"/>
    </xf>
    <xf numFmtId="0" fontId="8" fillId="2" borderId="7" xfId="3" applyFont="1" applyBorder="1" applyAlignment="1" applyProtection="1">
      <alignment horizontal="center" vertical="center" wrapText="1"/>
    </xf>
    <xf numFmtId="0" fontId="0" fillId="0" borderId="4" xfId="0" applyFont="1" applyBorder="1" applyAlignment="1">
      <alignment horizontal="center" vertical="center" wrapText="1"/>
    </xf>
    <xf numFmtId="0" fontId="8" fillId="2" borderId="6" xfId="3" applyFont="1" applyBorder="1" applyAlignment="1" applyProtection="1">
      <alignment horizontal="center" vertical="center" wrapText="1"/>
    </xf>
  </cellXfs>
  <cellStyles count="4">
    <cellStyle name="Moeda" xfId="1" builtinId="4"/>
    <cellStyle name="Normal" xfId="0" builtinId="0"/>
    <cellStyle name="Porcentagem" xfId="2" builtinId="5"/>
    <cellStyle name="Texto Explicativo" xfId="3" builtinId="53" customBuiltin="1"/>
  </cellStyles>
  <dxfs count="0"/>
  <tableStyles count="0" defaultTableStyle="TableStyleMedium2" defaultPivotStyle="PivotStyleLight16"/>
  <colors>
    <indexedColors>
      <rgbColor rgb="FF000000"/>
      <rgbColor rgb="FFEDEDED"/>
      <rgbColor rgb="FFED1C24"/>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685"/>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7"/>
  <sheetViews>
    <sheetView showGridLines="0" tabSelected="1" zoomScaleNormal="100" workbookViewId="0"/>
  </sheetViews>
  <sheetFormatPr defaultRowHeight="17.25" x14ac:dyDescent="0.3"/>
  <cols>
    <col min="1" max="1" width="142.140625" style="1" customWidth="1"/>
    <col min="2" max="1025" width="11.5703125" style="2" customWidth="1"/>
  </cols>
  <sheetData>
    <row r="1" spans="1:1" ht="23.25" x14ac:dyDescent="0.35">
      <c r="A1" s="3"/>
    </row>
    <row r="2" spans="1:1" ht="23.25" x14ac:dyDescent="0.35">
      <c r="A2" s="4" t="s">
        <v>0</v>
      </c>
    </row>
    <row r="3" spans="1:1" ht="51.75" x14ac:dyDescent="0.3">
      <c r="A3" s="5" t="s">
        <v>1</v>
      </c>
    </row>
    <row r="4" spans="1:1" x14ac:dyDescent="0.3">
      <c r="A4" s="6" t="s">
        <v>2</v>
      </c>
    </row>
    <row r="5" spans="1:1" ht="51.75" x14ac:dyDescent="0.3">
      <c r="A5" s="5" t="s">
        <v>3</v>
      </c>
    </row>
    <row r="6" spans="1:1" ht="34.5" x14ac:dyDescent="0.3">
      <c r="A6" s="5" t="s">
        <v>4</v>
      </c>
    </row>
    <row r="7" spans="1:1" ht="30.75" x14ac:dyDescent="0.3">
      <c r="A7" s="7" t="s">
        <v>5</v>
      </c>
    </row>
  </sheetData>
  <sheetProtection sheet="1" objects="1" scenarios="1"/>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7"/>
  <sheetViews>
    <sheetView showGridLines="0" zoomScaleNormal="100" workbookViewId="0">
      <selection sqref="A1:F1"/>
    </sheetView>
  </sheetViews>
  <sheetFormatPr defaultRowHeight="15" x14ac:dyDescent="0.25"/>
  <cols>
    <col min="1" max="1" width="39.42578125" style="8" customWidth="1"/>
    <col min="2" max="2" width="19.28515625" style="8" customWidth="1"/>
    <col min="3" max="3" width="25.140625" style="8" customWidth="1"/>
    <col min="4" max="4" width="20.140625" style="8" customWidth="1"/>
    <col min="5" max="5" width="22.42578125" style="8" customWidth="1"/>
    <col min="6" max="6" width="22.85546875" style="8" customWidth="1"/>
    <col min="7" max="1025" width="11.42578125" style="8"/>
  </cols>
  <sheetData>
    <row r="1" spans="1:6" ht="21" customHeight="1" x14ac:dyDescent="0.25">
      <c r="A1" s="69" t="s">
        <v>6</v>
      </c>
      <c r="B1" s="69"/>
      <c r="C1" s="69"/>
      <c r="D1" s="69"/>
      <c r="E1" s="69"/>
      <c r="F1" s="69"/>
    </row>
    <row r="2" spans="1:6" ht="12.75" customHeight="1" x14ac:dyDescent="0.25">
      <c r="A2" s="69"/>
      <c r="B2" s="69"/>
      <c r="C2" s="69"/>
      <c r="D2" s="69"/>
      <c r="E2" s="69"/>
      <c r="F2" s="69"/>
    </row>
    <row r="3" spans="1:6" ht="12.75" customHeight="1" x14ac:dyDescent="0.25">
      <c r="A3" s="64" t="s">
        <v>7</v>
      </c>
      <c r="B3" s="64"/>
      <c r="C3" s="64"/>
      <c r="D3" s="64"/>
      <c r="E3" s="64"/>
      <c r="F3" s="64"/>
    </row>
    <row r="4" spans="1:6" ht="12.75" customHeight="1" x14ac:dyDescent="0.25">
      <c r="A4" s="9" t="s">
        <v>8</v>
      </c>
      <c r="B4" s="62"/>
      <c r="C4" s="62"/>
      <c r="D4" s="62"/>
      <c r="E4" s="62"/>
      <c r="F4" s="62"/>
    </row>
    <row r="5" spans="1:6" ht="12.75" customHeight="1" x14ac:dyDescent="0.25">
      <c r="A5" s="9" t="s">
        <v>9</v>
      </c>
      <c r="B5" s="62"/>
      <c r="C5" s="62"/>
      <c r="D5" s="62"/>
      <c r="E5" s="62"/>
      <c r="F5" s="62"/>
    </row>
    <row r="6" spans="1:6" ht="12.75" customHeight="1" x14ac:dyDescent="0.25">
      <c r="A6" s="9" t="s">
        <v>10</v>
      </c>
      <c r="B6" s="62"/>
      <c r="C6" s="62"/>
      <c r="D6" s="62"/>
      <c r="E6" s="62"/>
      <c r="F6" s="62"/>
    </row>
    <row r="7" spans="1:6" ht="12.75" customHeight="1" x14ac:dyDescent="0.25">
      <c r="A7" s="9" t="s">
        <v>11</v>
      </c>
      <c r="B7" s="62"/>
      <c r="C7" s="62"/>
      <c r="D7" s="62"/>
      <c r="E7" s="62"/>
      <c r="F7" s="62"/>
    </row>
    <row r="8" spans="1:6" ht="12.75" customHeight="1" x14ac:dyDescent="0.25">
      <c r="A8" s="9" t="s">
        <v>12</v>
      </c>
      <c r="B8" s="62"/>
      <c r="C8" s="62"/>
      <c r="D8" s="62"/>
      <c r="E8" s="62"/>
      <c r="F8" s="62"/>
    </row>
    <row r="9" spans="1:6" ht="12.75" customHeight="1" x14ac:dyDescent="0.25">
      <c r="A9" s="9" t="s">
        <v>13</v>
      </c>
      <c r="B9" s="62"/>
      <c r="C9" s="62"/>
      <c r="D9" s="62"/>
      <c r="E9" s="62"/>
      <c r="F9" s="62"/>
    </row>
    <row r="10" spans="1:6" ht="12.75" customHeight="1" x14ac:dyDescent="0.25">
      <c r="A10" s="9" t="s">
        <v>14</v>
      </c>
      <c r="B10" s="62"/>
      <c r="C10" s="62"/>
      <c r="D10" s="62"/>
      <c r="E10" s="62"/>
      <c r="F10" s="62"/>
    </row>
    <row r="11" spans="1:6" ht="12.75" customHeight="1" x14ac:dyDescent="0.25">
      <c r="A11" s="9" t="s">
        <v>15</v>
      </c>
      <c r="B11" s="62"/>
      <c r="C11" s="62"/>
      <c r="D11" s="62"/>
      <c r="E11" s="62"/>
      <c r="F11" s="62"/>
    </row>
    <row r="13" spans="1:6" ht="12.75" customHeight="1" x14ac:dyDescent="0.25">
      <c r="A13" s="64" t="s">
        <v>16</v>
      </c>
      <c r="B13" s="64"/>
      <c r="C13" s="64"/>
      <c r="D13" s="64"/>
      <c r="E13" s="64"/>
      <c r="F13" s="64"/>
    </row>
    <row r="14" spans="1:6" ht="12.75" customHeight="1" x14ac:dyDescent="0.25">
      <c r="A14" s="11" t="s">
        <v>17</v>
      </c>
      <c r="B14" s="66" t="s">
        <v>18</v>
      </c>
      <c r="C14" s="66"/>
      <c r="D14" s="66"/>
      <c r="E14" s="66"/>
      <c r="F14" s="10"/>
    </row>
    <row r="15" spans="1:6" ht="12.75" customHeight="1" x14ac:dyDescent="0.25">
      <c r="A15" s="11" t="s">
        <v>19</v>
      </c>
      <c r="B15" s="66" t="s">
        <v>20</v>
      </c>
      <c r="C15" s="66"/>
      <c r="D15" s="66"/>
      <c r="E15" s="66"/>
      <c r="F15" s="10"/>
    </row>
    <row r="16" spans="1:6" ht="12.75" customHeight="1" x14ac:dyDescent="0.25">
      <c r="A16" s="11" t="s">
        <v>21</v>
      </c>
      <c r="B16" s="66" t="s">
        <v>22</v>
      </c>
      <c r="C16" s="66"/>
      <c r="D16" s="66"/>
      <c r="E16" s="66"/>
      <c r="F16" s="10"/>
    </row>
    <row r="17" spans="1:1025" ht="12.75" customHeight="1" x14ac:dyDescent="0.25">
      <c r="A17" s="11" t="s">
        <v>23</v>
      </c>
      <c r="B17" s="66" t="s">
        <v>24</v>
      </c>
      <c r="C17" s="66"/>
      <c r="D17" s="66"/>
      <c r="E17" s="66"/>
      <c r="F17" s="11">
        <v>12</v>
      </c>
    </row>
    <row r="19" spans="1:1025" ht="12.75" customHeight="1" x14ac:dyDescent="0.25">
      <c r="A19" s="64" t="s">
        <v>25</v>
      </c>
      <c r="B19" s="64"/>
      <c r="C19" s="64"/>
      <c r="D19" s="64"/>
      <c r="E19" s="64"/>
      <c r="F19" s="64"/>
    </row>
    <row r="20" spans="1:1025" ht="65.25" customHeight="1" x14ac:dyDescent="0.25">
      <c r="A20" s="67" t="s">
        <v>205</v>
      </c>
      <c r="B20" s="67"/>
      <c r="C20" s="67"/>
      <c r="D20" s="67"/>
      <c r="E20" s="67"/>
      <c r="F20" s="67"/>
    </row>
    <row r="22" spans="1:1025" ht="30" x14ac:dyDescent="0.25">
      <c r="A22" s="12" t="s">
        <v>26</v>
      </c>
      <c r="B22" s="12" t="s">
        <v>27</v>
      </c>
      <c r="C22" s="12" t="s">
        <v>28</v>
      </c>
      <c r="D22" s="12" t="s">
        <v>29</v>
      </c>
      <c r="E22" s="12" t="s">
        <v>30</v>
      </c>
      <c r="F22" s="12" t="s">
        <v>31</v>
      </c>
    </row>
    <row r="23" spans="1:1025" x14ac:dyDescent="0.25">
      <c r="A23" s="9" t="s">
        <v>32</v>
      </c>
      <c r="B23" s="11">
        <v>30</v>
      </c>
      <c r="C23" s="11">
        <v>1</v>
      </c>
      <c r="D23" s="13">
        <f>'Planilha de Custos'!G113</f>
        <v>0</v>
      </c>
      <c r="E23" s="13">
        <f t="shared" ref="E23:E29" si="0">B23*C23*D23</f>
        <v>0</v>
      </c>
      <c r="F23" s="13">
        <f t="shared" ref="F23:F29" si="1">E23*$F$17</f>
        <v>0</v>
      </c>
    </row>
    <row r="24" spans="1:1025" x14ac:dyDescent="0.25">
      <c r="A24" s="9" t="s">
        <v>33</v>
      </c>
      <c r="B24" s="11">
        <v>150</v>
      </c>
      <c r="C24" s="11">
        <v>1</v>
      </c>
      <c r="D24" s="13">
        <f>'Planilha de Custos'!G114</f>
        <v>0</v>
      </c>
      <c r="E24" s="13">
        <f t="shared" si="0"/>
        <v>0</v>
      </c>
      <c r="F24" s="13">
        <f t="shared" si="1"/>
        <v>0</v>
      </c>
    </row>
    <row r="25" spans="1:1025" x14ac:dyDescent="0.25">
      <c r="A25" s="9" t="s">
        <v>34</v>
      </c>
      <c r="B25" s="11">
        <v>35</v>
      </c>
      <c r="C25" s="11">
        <v>1</v>
      </c>
      <c r="D25" s="13">
        <f>'Planilha de Custos'!G115</f>
        <v>0</v>
      </c>
      <c r="E25" s="13">
        <f t="shared" si="0"/>
        <v>0</v>
      </c>
      <c r="F25" s="13">
        <f t="shared" si="1"/>
        <v>0</v>
      </c>
    </row>
    <row r="26" spans="1:1025" x14ac:dyDescent="0.25">
      <c r="A26" s="9" t="s">
        <v>35</v>
      </c>
      <c r="B26" s="11">
        <v>46</v>
      </c>
      <c r="C26" s="11">
        <v>1</v>
      </c>
      <c r="D26" s="13">
        <f>'Planilha de Custos'!G116</f>
        <v>0</v>
      </c>
      <c r="E26" s="13">
        <f t="shared" si="0"/>
        <v>0</v>
      </c>
      <c r="F26" s="13">
        <f t="shared" si="1"/>
        <v>0</v>
      </c>
    </row>
    <row r="27" spans="1:1025" x14ac:dyDescent="0.25">
      <c r="A27" s="9" t="s">
        <v>177</v>
      </c>
      <c r="B27" s="11">
        <v>70</v>
      </c>
      <c r="C27" s="11">
        <v>1</v>
      </c>
      <c r="D27" s="13">
        <f>'Planilha de Custos'!G117</f>
        <v>0</v>
      </c>
      <c r="E27" s="13">
        <f t="shared" si="0"/>
        <v>0</v>
      </c>
      <c r="F27" s="13">
        <f t="shared" si="1"/>
        <v>0</v>
      </c>
    </row>
    <row r="28" spans="1:1025" s="59" customFormat="1" ht="30" x14ac:dyDescent="0.25">
      <c r="A28" s="55" t="s">
        <v>203</v>
      </c>
      <c r="B28" s="56">
        <v>4</v>
      </c>
      <c r="C28" s="56">
        <v>1</v>
      </c>
      <c r="D28" s="13">
        <f>'Planilha de Custos'!G118</f>
        <v>0</v>
      </c>
      <c r="E28" s="57">
        <f t="shared" si="0"/>
        <v>0</v>
      </c>
      <c r="F28" s="57">
        <f t="shared" si="1"/>
        <v>0</v>
      </c>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c r="IX28" s="58"/>
      <c r="IY28" s="58"/>
      <c r="IZ28" s="58"/>
      <c r="JA28" s="58"/>
      <c r="JB28" s="58"/>
      <c r="JC28" s="58"/>
      <c r="JD28" s="58"/>
      <c r="JE28" s="58"/>
      <c r="JF28" s="58"/>
      <c r="JG28" s="58"/>
      <c r="JH28" s="58"/>
      <c r="JI28" s="58"/>
      <c r="JJ28" s="58"/>
      <c r="JK28" s="58"/>
      <c r="JL28" s="58"/>
      <c r="JM28" s="58"/>
      <c r="JN28" s="58"/>
      <c r="JO28" s="58"/>
      <c r="JP28" s="58"/>
      <c r="JQ28" s="58"/>
      <c r="JR28" s="58"/>
      <c r="JS28" s="58"/>
      <c r="JT28" s="58"/>
      <c r="JU28" s="58"/>
      <c r="JV28" s="58"/>
      <c r="JW28" s="58"/>
      <c r="JX28" s="58"/>
      <c r="JY28" s="58"/>
      <c r="JZ28" s="58"/>
      <c r="KA28" s="58"/>
      <c r="KB28" s="58"/>
      <c r="KC28" s="58"/>
      <c r="KD28" s="58"/>
      <c r="KE28" s="58"/>
      <c r="KF28" s="58"/>
      <c r="KG28" s="58"/>
      <c r="KH28" s="58"/>
      <c r="KI28" s="58"/>
      <c r="KJ28" s="58"/>
      <c r="KK28" s="58"/>
      <c r="KL28" s="58"/>
      <c r="KM28" s="58"/>
      <c r="KN28" s="58"/>
      <c r="KO28" s="58"/>
      <c r="KP28" s="58"/>
      <c r="KQ28" s="58"/>
      <c r="KR28" s="58"/>
      <c r="KS28" s="58"/>
      <c r="KT28" s="58"/>
      <c r="KU28" s="58"/>
      <c r="KV28" s="58"/>
      <c r="KW28" s="58"/>
      <c r="KX28" s="58"/>
      <c r="KY28" s="58"/>
      <c r="KZ28" s="58"/>
      <c r="LA28" s="58"/>
      <c r="LB28" s="58"/>
      <c r="LC28" s="58"/>
      <c r="LD28" s="58"/>
      <c r="LE28" s="58"/>
      <c r="LF28" s="58"/>
      <c r="LG28" s="58"/>
      <c r="LH28" s="58"/>
      <c r="LI28" s="58"/>
      <c r="LJ28" s="58"/>
      <c r="LK28" s="58"/>
      <c r="LL28" s="58"/>
      <c r="LM28" s="58"/>
      <c r="LN28" s="58"/>
      <c r="LO28" s="58"/>
      <c r="LP28" s="58"/>
      <c r="LQ28" s="58"/>
      <c r="LR28" s="58"/>
      <c r="LS28" s="58"/>
      <c r="LT28" s="58"/>
      <c r="LU28" s="58"/>
      <c r="LV28" s="58"/>
      <c r="LW28" s="58"/>
      <c r="LX28" s="58"/>
      <c r="LY28" s="58"/>
      <c r="LZ28" s="58"/>
      <c r="MA28" s="58"/>
      <c r="MB28" s="58"/>
      <c r="MC28" s="58"/>
      <c r="MD28" s="58"/>
      <c r="ME28" s="58"/>
      <c r="MF28" s="58"/>
      <c r="MG28" s="58"/>
      <c r="MH28" s="58"/>
      <c r="MI28" s="58"/>
      <c r="MJ28" s="58"/>
      <c r="MK28" s="58"/>
      <c r="ML28" s="58"/>
      <c r="MM28" s="58"/>
      <c r="MN28" s="58"/>
      <c r="MO28" s="58"/>
      <c r="MP28" s="58"/>
      <c r="MQ28" s="58"/>
      <c r="MR28" s="58"/>
      <c r="MS28" s="58"/>
      <c r="MT28" s="58"/>
      <c r="MU28" s="58"/>
      <c r="MV28" s="58"/>
      <c r="MW28" s="58"/>
      <c r="MX28" s="58"/>
      <c r="MY28" s="58"/>
      <c r="MZ28" s="58"/>
      <c r="NA28" s="58"/>
      <c r="NB28" s="58"/>
      <c r="NC28" s="58"/>
      <c r="ND28" s="58"/>
      <c r="NE28" s="58"/>
      <c r="NF28" s="58"/>
      <c r="NG28" s="58"/>
      <c r="NH28" s="58"/>
      <c r="NI28" s="58"/>
      <c r="NJ28" s="58"/>
      <c r="NK28" s="58"/>
      <c r="NL28" s="58"/>
      <c r="NM28" s="58"/>
      <c r="NN28" s="58"/>
      <c r="NO28" s="58"/>
      <c r="NP28" s="58"/>
      <c r="NQ28" s="58"/>
      <c r="NR28" s="58"/>
      <c r="NS28" s="58"/>
      <c r="NT28" s="58"/>
      <c r="NU28" s="58"/>
      <c r="NV28" s="58"/>
      <c r="NW28" s="58"/>
      <c r="NX28" s="58"/>
      <c r="NY28" s="58"/>
      <c r="NZ28" s="58"/>
      <c r="OA28" s="58"/>
      <c r="OB28" s="58"/>
      <c r="OC28" s="58"/>
      <c r="OD28" s="58"/>
      <c r="OE28" s="58"/>
      <c r="OF28" s="58"/>
      <c r="OG28" s="58"/>
      <c r="OH28" s="58"/>
      <c r="OI28" s="58"/>
      <c r="OJ28" s="58"/>
      <c r="OK28" s="58"/>
      <c r="OL28" s="58"/>
      <c r="OM28" s="58"/>
      <c r="ON28" s="58"/>
      <c r="OO28" s="58"/>
      <c r="OP28" s="58"/>
      <c r="OQ28" s="58"/>
      <c r="OR28" s="58"/>
      <c r="OS28" s="58"/>
      <c r="OT28" s="58"/>
      <c r="OU28" s="58"/>
      <c r="OV28" s="58"/>
      <c r="OW28" s="58"/>
      <c r="OX28" s="58"/>
      <c r="OY28" s="58"/>
      <c r="OZ28" s="58"/>
      <c r="PA28" s="58"/>
      <c r="PB28" s="58"/>
      <c r="PC28" s="58"/>
      <c r="PD28" s="58"/>
      <c r="PE28" s="58"/>
      <c r="PF28" s="58"/>
      <c r="PG28" s="58"/>
      <c r="PH28" s="58"/>
      <c r="PI28" s="58"/>
      <c r="PJ28" s="58"/>
      <c r="PK28" s="58"/>
      <c r="PL28" s="58"/>
      <c r="PM28" s="58"/>
      <c r="PN28" s="58"/>
      <c r="PO28" s="58"/>
      <c r="PP28" s="58"/>
      <c r="PQ28" s="58"/>
      <c r="PR28" s="58"/>
      <c r="PS28" s="58"/>
      <c r="PT28" s="58"/>
      <c r="PU28" s="58"/>
      <c r="PV28" s="58"/>
      <c r="PW28" s="58"/>
      <c r="PX28" s="58"/>
      <c r="PY28" s="58"/>
      <c r="PZ28" s="58"/>
      <c r="QA28" s="58"/>
      <c r="QB28" s="58"/>
      <c r="QC28" s="58"/>
      <c r="QD28" s="58"/>
      <c r="QE28" s="58"/>
      <c r="QF28" s="58"/>
      <c r="QG28" s="58"/>
      <c r="QH28" s="58"/>
      <c r="QI28" s="58"/>
      <c r="QJ28" s="58"/>
      <c r="QK28" s="58"/>
      <c r="QL28" s="58"/>
      <c r="QM28" s="58"/>
      <c r="QN28" s="58"/>
      <c r="QO28" s="58"/>
      <c r="QP28" s="58"/>
      <c r="QQ28" s="58"/>
      <c r="QR28" s="58"/>
      <c r="QS28" s="58"/>
      <c r="QT28" s="58"/>
      <c r="QU28" s="58"/>
      <c r="QV28" s="58"/>
      <c r="QW28" s="58"/>
      <c r="QX28" s="58"/>
      <c r="QY28" s="58"/>
      <c r="QZ28" s="58"/>
      <c r="RA28" s="58"/>
      <c r="RB28" s="58"/>
      <c r="RC28" s="58"/>
      <c r="RD28" s="58"/>
      <c r="RE28" s="58"/>
      <c r="RF28" s="58"/>
      <c r="RG28" s="58"/>
      <c r="RH28" s="58"/>
      <c r="RI28" s="58"/>
      <c r="RJ28" s="58"/>
      <c r="RK28" s="58"/>
      <c r="RL28" s="58"/>
      <c r="RM28" s="58"/>
      <c r="RN28" s="58"/>
      <c r="RO28" s="58"/>
      <c r="RP28" s="58"/>
      <c r="RQ28" s="58"/>
      <c r="RR28" s="58"/>
      <c r="RS28" s="58"/>
      <c r="RT28" s="58"/>
      <c r="RU28" s="58"/>
      <c r="RV28" s="58"/>
      <c r="RW28" s="58"/>
      <c r="RX28" s="58"/>
      <c r="RY28" s="58"/>
      <c r="RZ28" s="58"/>
      <c r="SA28" s="58"/>
      <c r="SB28" s="58"/>
      <c r="SC28" s="58"/>
      <c r="SD28" s="58"/>
      <c r="SE28" s="58"/>
      <c r="SF28" s="58"/>
      <c r="SG28" s="58"/>
      <c r="SH28" s="58"/>
      <c r="SI28" s="58"/>
      <c r="SJ28" s="58"/>
      <c r="SK28" s="58"/>
      <c r="SL28" s="58"/>
      <c r="SM28" s="58"/>
      <c r="SN28" s="58"/>
      <c r="SO28" s="58"/>
      <c r="SP28" s="58"/>
      <c r="SQ28" s="58"/>
      <c r="SR28" s="58"/>
      <c r="SS28" s="58"/>
      <c r="ST28" s="58"/>
      <c r="SU28" s="58"/>
      <c r="SV28" s="58"/>
      <c r="SW28" s="58"/>
      <c r="SX28" s="58"/>
      <c r="SY28" s="58"/>
      <c r="SZ28" s="58"/>
      <c r="TA28" s="58"/>
      <c r="TB28" s="58"/>
      <c r="TC28" s="58"/>
      <c r="TD28" s="58"/>
      <c r="TE28" s="58"/>
      <c r="TF28" s="58"/>
      <c r="TG28" s="58"/>
      <c r="TH28" s="58"/>
      <c r="TI28" s="58"/>
      <c r="TJ28" s="58"/>
      <c r="TK28" s="58"/>
      <c r="TL28" s="58"/>
      <c r="TM28" s="58"/>
      <c r="TN28" s="58"/>
      <c r="TO28" s="58"/>
      <c r="TP28" s="58"/>
      <c r="TQ28" s="58"/>
      <c r="TR28" s="58"/>
      <c r="TS28" s="58"/>
      <c r="TT28" s="58"/>
      <c r="TU28" s="58"/>
      <c r="TV28" s="58"/>
      <c r="TW28" s="58"/>
      <c r="TX28" s="58"/>
      <c r="TY28" s="58"/>
      <c r="TZ28" s="58"/>
      <c r="UA28" s="58"/>
      <c r="UB28" s="58"/>
      <c r="UC28" s="58"/>
      <c r="UD28" s="58"/>
      <c r="UE28" s="58"/>
      <c r="UF28" s="58"/>
      <c r="UG28" s="58"/>
      <c r="UH28" s="58"/>
      <c r="UI28" s="58"/>
      <c r="UJ28" s="58"/>
      <c r="UK28" s="58"/>
      <c r="UL28" s="58"/>
      <c r="UM28" s="58"/>
      <c r="UN28" s="58"/>
      <c r="UO28" s="58"/>
      <c r="UP28" s="58"/>
      <c r="UQ28" s="58"/>
      <c r="UR28" s="58"/>
      <c r="US28" s="58"/>
      <c r="UT28" s="58"/>
      <c r="UU28" s="58"/>
      <c r="UV28" s="58"/>
      <c r="UW28" s="58"/>
      <c r="UX28" s="58"/>
      <c r="UY28" s="58"/>
      <c r="UZ28" s="58"/>
      <c r="VA28" s="58"/>
      <c r="VB28" s="58"/>
      <c r="VC28" s="58"/>
      <c r="VD28" s="58"/>
      <c r="VE28" s="58"/>
      <c r="VF28" s="58"/>
      <c r="VG28" s="58"/>
      <c r="VH28" s="58"/>
      <c r="VI28" s="58"/>
      <c r="VJ28" s="58"/>
      <c r="VK28" s="58"/>
      <c r="VL28" s="58"/>
      <c r="VM28" s="58"/>
      <c r="VN28" s="58"/>
      <c r="VO28" s="58"/>
      <c r="VP28" s="58"/>
      <c r="VQ28" s="58"/>
      <c r="VR28" s="58"/>
      <c r="VS28" s="58"/>
      <c r="VT28" s="58"/>
      <c r="VU28" s="58"/>
      <c r="VV28" s="58"/>
      <c r="VW28" s="58"/>
      <c r="VX28" s="58"/>
      <c r="VY28" s="58"/>
      <c r="VZ28" s="58"/>
      <c r="WA28" s="58"/>
      <c r="WB28" s="58"/>
      <c r="WC28" s="58"/>
      <c r="WD28" s="58"/>
      <c r="WE28" s="58"/>
      <c r="WF28" s="58"/>
      <c r="WG28" s="58"/>
      <c r="WH28" s="58"/>
      <c r="WI28" s="58"/>
      <c r="WJ28" s="58"/>
      <c r="WK28" s="58"/>
      <c r="WL28" s="58"/>
      <c r="WM28" s="58"/>
      <c r="WN28" s="58"/>
      <c r="WO28" s="58"/>
      <c r="WP28" s="58"/>
      <c r="WQ28" s="58"/>
      <c r="WR28" s="58"/>
      <c r="WS28" s="58"/>
      <c r="WT28" s="58"/>
      <c r="WU28" s="58"/>
      <c r="WV28" s="58"/>
      <c r="WW28" s="58"/>
      <c r="WX28" s="58"/>
      <c r="WY28" s="58"/>
      <c r="WZ28" s="58"/>
      <c r="XA28" s="58"/>
      <c r="XB28" s="58"/>
      <c r="XC28" s="58"/>
      <c r="XD28" s="58"/>
      <c r="XE28" s="58"/>
      <c r="XF28" s="58"/>
      <c r="XG28" s="58"/>
      <c r="XH28" s="58"/>
      <c r="XI28" s="58"/>
      <c r="XJ28" s="58"/>
      <c r="XK28" s="58"/>
      <c r="XL28" s="58"/>
      <c r="XM28" s="58"/>
      <c r="XN28" s="58"/>
      <c r="XO28" s="58"/>
      <c r="XP28" s="58"/>
      <c r="XQ28" s="58"/>
      <c r="XR28" s="58"/>
      <c r="XS28" s="58"/>
      <c r="XT28" s="58"/>
      <c r="XU28" s="58"/>
      <c r="XV28" s="58"/>
      <c r="XW28" s="58"/>
      <c r="XX28" s="58"/>
      <c r="XY28" s="58"/>
      <c r="XZ28" s="58"/>
      <c r="YA28" s="58"/>
      <c r="YB28" s="58"/>
      <c r="YC28" s="58"/>
      <c r="YD28" s="58"/>
      <c r="YE28" s="58"/>
      <c r="YF28" s="58"/>
      <c r="YG28" s="58"/>
      <c r="YH28" s="58"/>
      <c r="YI28" s="58"/>
      <c r="YJ28" s="58"/>
      <c r="YK28" s="58"/>
      <c r="YL28" s="58"/>
      <c r="YM28" s="58"/>
      <c r="YN28" s="58"/>
      <c r="YO28" s="58"/>
      <c r="YP28" s="58"/>
      <c r="YQ28" s="58"/>
      <c r="YR28" s="58"/>
      <c r="YS28" s="58"/>
      <c r="YT28" s="58"/>
      <c r="YU28" s="58"/>
      <c r="YV28" s="58"/>
      <c r="YW28" s="58"/>
      <c r="YX28" s="58"/>
      <c r="YY28" s="58"/>
      <c r="YZ28" s="58"/>
      <c r="ZA28" s="58"/>
      <c r="ZB28" s="58"/>
      <c r="ZC28" s="58"/>
      <c r="ZD28" s="58"/>
      <c r="ZE28" s="58"/>
      <c r="ZF28" s="58"/>
      <c r="ZG28" s="58"/>
      <c r="ZH28" s="58"/>
      <c r="ZI28" s="58"/>
      <c r="ZJ28" s="58"/>
      <c r="ZK28" s="58"/>
      <c r="ZL28" s="58"/>
      <c r="ZM28" s="58"/>
      <c r="ZN28" s="58"/>
      <c r="ZO28" s="58"/>
      <c r="ZP28" s="58"/>
      <c r="ZQ28" s="58"/>
      <c r="ZR28" s="58"/>
      <c r="ZS28" s="58"/>
      <c r="ZT28" s="58"/>
      <c r="ZU28" s="58"/>
      <c r="ZV28" s="58"/>
      <c r="ZW28" s="58"/>
      <c r="ZX28" s="58"/>
      <c r="ZY28" s="58"/>
      <c r="ZZ28" s="58"/>
      <c r="AAA28" s="58"/>
      <c r="AAB28" s="58"/>
      <c r="AAC28" s="58"/>
      <c r="AAD28" s="58"/>
      <c r="AAE28" s="58"/>
      <c r="AAF28" s="58"/>
      <c r="AAG28" s="58"/>
      <c r="AAH28" s="58"/>
      <c r="AAI28" s="58"/>
      <c r="AAJ28" s="58"/>
      <c r="AAK28" s="58"/>
      <c r="AAL28" s="58"/>
      <c r="AAM28" s="58"/>
      <c r="AAN28" s="58"/>
      <c r="AAO28" s="58"/>
      <c r="AAP28" s="58"/>
      <c r="AAQ28" s="58"/>
      <c r="AAR28" s="58"/>
      <c r="AAS28" s="58"/>
      <c r="AAT28" s="58"/>
      <c r="AAU28" s="58"/>
      <c r="AAV28" s="58"/>
      <c r="AAW28" s="58"/>
      <c r="AAX28" s="58"/>
      <c r="AAY28" s="58"/>
      <c r="AAZ28" s="58"/>
      <c r="ABA28" s="58"/>
      <c r="ABB28" s="58"/>
      <c r="ABC28" s="58"/>
      <c r="ABD28" s="58"/>
      <c r="ABE28" s="58"/>
      <c r="ABF28" s="58"/>
      <c r="ABG28" s="58"/>
      <c r="ABH28" s="58"/>
      <c r="ABI28" s="58"/>
      <c r="ABJ28" s="58"/>
      <c r="ABK28" s="58"/>
      <c r="ABL28" s="58"/>
      <c r="ABM28" s="58"/>
      <c r="ABN28" s="58"/>
      <c r="ABO28" s="58"/>
      <c r="ABP28" s="58"/>
      <c r="ABQ28" s="58"/>
      <c r="ABR28" s="58"/>
      <c r="ABS28" s="58"/>
      <c r="ABT28" s="58"/>
      <c r="ABU28" s="58"/>
      <c r="ABV28" s="58"/>
      <c r="ABW28" s="58"/>
      <c r="ABX28" s="58"/>
      <c r="ABY28" s="58"/>
      <c r="ABZ28" s="58"/>
      <c r="ACA28" s="58"/>
      <c r="ACB28" s="58"/>
      <c r="ACC28" s="58"/>
      <c r="ACD28" s="58"/>
      <c r="ACE28" s="58"/>
      <c r="ACF28" s="58"/>
      <c r="ACG28" s="58"/>
      <c r="ACH28" s="58"/>
      <c r="ACI28" s="58"/>
      <c r="ACJ28" s="58"/>
      <c r="ACK28" s="58"/>
      <c r="ACL28" s="58"/>
      <c r="ACM28" s="58"/>
      <c r="ACN28" s="58"/>
      <c r="ACO28" s="58"/>
      <c r="ACP28" s="58"/>
      <c r="ACQ28" s="58"/>
      <c r="ACR28" s="58"/>
      <c r="ACS28" s="58"/>
      <c r="ACT28" s="58"/>
      <c r="ACU28" s="58"/>
      <c r="ACV28" s="58"/>
      <c r="ACW28" s="58"/>
      <c r="ACX28" s="58"/>
      <c r="ACY28" s="58"/>
      <c r="ACZ28" s="58"/>
      <c r="ADA28" s="58"/>
      <c r="ADB28" s="58"/>
      <c r="ADC28" s="58"/>
      <c r="ADD28" s="58"/>
      <c r="ADE28" s="58"/>
      <c r="ADF28" s="58"/>
      <c r="ADG28" s="58"/>
      <c r="ADH28" s="58"/>
      <c r="ADI28" s="58"/>
      <c r="ADJ28" s="58"/>
      <c r="ADK28" s="58"/>
      <c r="ADL28" s="58"/>
      <c r="ADM28" s="58"/>
      <c r="ADN28" s="58"/>
      <c r="ADO28" s="58"/>
      <c r="ADP28" s="58"/>
      <c r="ADQ28" s="58"/>
      <c r="ADR28" s="58"/>
      <c r="ADS28" s="58"/>
      <c r="ADT28" s="58"/>
      <c r="ADU28" s="58"/>
      <c r="ADV28" s="58"/>
      <c r="ADW28" s="58"/>
      <c r="ADX28" s="58"/>
      <c r="ADY28" s="58"/>
      <c r="ADZ28" s="58"/>
      <c r="AEA28" s="58"/>
      <c r="AEB28" s="58"/>
      <c r="AEC28" s="58"/>
      <c r="AED28" s="58"/>
      <c r="AEE28" s="58"/>
      <c r="AEF28" s="58"/>
      <c r="AEG28" s="58"/>
      <c r="AEH28" s="58"/>
      <c r="AEI28" s="58"/>
      <c r="AEJ28" s="58"/>
      <c r="AEK28" s="58"/>
      <c r="AEL28" s="58"/>
      <c r="AEM28" s="58"/>
      <c r="AEN28" s="58"/>
      <c r="AEO28" s="58"/>
      <c r="AEP28" s="58"/>
      <c r="AEQ28" s="58"/>
      <c r="AER28" s="58"/>
      <c r="AES28" s="58"/>
      <c r="AET28" s="58"/>
      <c r="AEU28" s="58"/>
      <c r="AEV28" s="58"/>
      <c r="AEW28" s="58"/>
      <c r="AEX28" s="58"/>
      <c r="AEY28" s="58"/>
      <c r="AEZ28" s="58"/>
      <c r="AFA28" s="58"/>
      <c r="AFB28" s="58"/>
      <c r="AFC28" s="58"/>
      <c r="AFD28" s="58"/>
      <c r="AFE28" s="58"/>
      <c r="AFF28" s="58"/>
      <c r="AFG28" s="58"/>
      <c r="AFH28" s="58"/>
      <c r="AFI28" s="58"/>
      <c r="AFJ28" s="58"/>
      <c r="AFK28" s="58"/>
      <c r="AFL28" s="58"/>
      <c r="AFM28" s="58"/>
      <c r="AFN28" s="58"/>
      <c r="AFO28" s="58"/>
      <c r="AFP28" s="58"/>
      <c r="AFQ28" s="58"/>
      <c r="AFR28" s="58"/>
      <c r="AFS28" s="58"/>
      <c r="AFT28" s="58"/>
      <c r="AFU28" s="58"/>
      <c r="AFV28" s="58"/>
      <c r="AFW28" s="58"/>
      <c r="AFX28" s="58"/>
      <c r="AFY28" s="58"/>
      <c r="AFZ28" s="58"/>
      <c r="AGA28" s="58"/>
      <c r="AGB28" s="58"/>
      <c r="AGC28" s="58"/>
      <c r="AGD28" s="58"/>
      <c r="AGE28" s="58"/>
      <c r="AGF28" s="58"/>
      <c r="AGG28" s="58"/>
      <c r="AGH28" s="58"/>
      <c r="AGI28" s="58"/>
      <c r="AGJ28" s="58"/>
      <c r="AGK28" s="58"/>
      <c r="AGL28" s="58"/>
      <c r="AGM28" s="58"/>
      <c r="AGN28" s="58"/>
      <c r="AGO28" s="58"/>
      <c r="AGP28" s="58"/>
      <c r="AGQ28" s="58"/>
      <c r="AGR28" s="58"/>
      <c r="AGS28" s="58"/>
      <c r="AGT28" s="58"/>
      <c r="AGU28" s="58"/>
      <c r="AGV28" s="58"/>
      <c r="AGW28" s="58"/>
      <c r="AGX28" s="58"/>
      <c r="AGY28" s="58"/>
      <c r="AGZ28" s="58"/>
      <c r="AHA28" s="58"/>
      <c r="AHB28" s="58"/>
      <c r="AHC28" s="58"/>
      <c r="AHD28" s="58"/>
      <c r="AHE28" s="58"/>
      <c r="AHF28" s="58"/>
      <c r="AHG28" s="58"/>
      <c r="AHH28" s="58"/>
      <c r="AHI28" s="58"/>
      <c r="AHJ28" s="58"/>
      <c r="AHK28" s="58"/>
      <c r="AHL28" s="58"/>
      <c r="AHM28" s="58"/>
      <c r="AHN28" s="58"/>
      <c r="AHO28" s="58"/>
      <c r="AHP28" s="58"/>
      <c r="AHQ28" s="58"/>
      <c r="AHR28" s="58"/>
      <c r="AHS28" s="58"/>
      <c r="AHT28" s="58"/>
      <c r="AHU28" s="58"/>
      <c r="AHV28" s="58"/>
      <c r="AHW28" s="58"/>
      <c r="AHX28" s="58"/>
      <c r="AHY28" s="58"/>
      <c r="AHZ28" s="58"/>
      <c r="AIA28" s="58"/>
      <c r="AIB28" s="58"/>
      <c r="AIC28" s="58"/>
      <c r="AID28" s="58"/>
      <c r="AIE28" s="58"/>
      <c r="AIF28" s="58"/>
      <c r="AIG28" s="58"/>
      <c r="AIH28" s="58"/>
      <c r="AII28" s="58"/>
      <c r="AIJ28" s="58"/>
      <c r="AIK28" s="58"/>
      <c r="AIL28" s="58"/>
      <c r="AIM28" s="58"/>
      <c r="AIN28" s="58"/>
      <c r="AIO28" s="58"/>
      <c r="AIP28" s="58"/>
      <c r="AIQ28" s="58"/>
      <c r="AIR28" s="58"/>
      <c r="AIS28" s="58"/>
      <c r="AIT28" s="58"/>
      <c r="AIU28" s="58"/>
      <c r="AIV28" s="58"/>
      <c r="AIW28" s="58"/>
      <c r="AIX28" s="58"/>
      <c r="AIY28" s="58"/>
      <c r="AIZ28" s="58"/>
      <c r="AJA28" s="58"/>
      <c r="AJB28" s="58"/>
      <c r="AJC28" s="58"/>
      <c r="AJD28" s="58"/>
      <c r="AJE28" s="58"/>
      <c r="AJF28" s="58"/>
      <c r="AJG28" s="58"/>
      <c r="AJH28" s="58"/>
      <c r="AJI28" s="58"/>
      <c r="AJJ28" s="58"/>
      <c r="AJK28" s="58"/>
      <c r="AJL28" s="58"/>
      <c r="AJM28" s="58"/>
      <c r="AJN28" s="58"/>
      <c r="AJO28" s="58"/>
      <c r="AJP28" s="58"/>
      <c r="AJQ28" s="58"/>
      <c r="AJR28" s="58"/>
      <c r="AJS28" s="58"/>
      <c r="AJT28" s="58"/>
      <c r="AJU28" s="58"/>
      <c r="AJV28" s="58"/>
      <c r="AJW28" s="58"/>
      <c r="AJX28" s="58"/>
      <c r="AJY28" s="58"/>
      <c r="AJZ28" s="58"/>
      <c r="AKA28" s="58"/>
      <c r="AKB28" s="58"/>
      <c r="AKC28" s="58"/>
      <c r="AKD28" s="58"/>
      <c r="AKE28" s="58"/>
      <c r="AKF28" s="58"/>
      <c r="AKG28" s="58"/>
      <c r="AKH28" s="58"/>
      <c r="AKI28" s="58"/>
      <c r="AKJ28" s="58"/>
      <c r="AKK28" s="58"/>
      <c r="AKL28" s="58"/>
      <c r="AKM28" s="58"/>
      <c r="AKN28" s="58"/>
      <c r="AKO28" s="58"/>
      <c r="AKP28" s="58"/>
      <c r="AKQ28" s="58"/>
      <c r="AKR28" s="58"/>
      <c r="AKS28" s="58"/>
      <c r="AKT28" s="58"/>
      <c r="AKU28" s="58"/>
      <c r="AKV28" s="58"/>
      <c r="AKW28" s="58"/>
      <c r="AKX28" s="58"/>
      <c r="AKY28" s="58"/>
      <c r="AKZ28" s="58"/>
      <c r="ALA28" s="58"/>
      <c r="ALB28" s="58"/>
      <c r="ALC28" s="58"/>
      <c r="ALD28" s="58"/>
      <c r="ALE28" s="58"/>
      <c r="ALF28" s="58"/>
      <c r="ALG28" s="58"/>
      <c r="ALH28" s="58"/>
      <c r="ALI28" s="58"/>
      <c r="ALJ28" s="58"/>
      <c r="ALK28" s="58"/>
      <c r="ALL28" s="58"/>
      <c r="ALM28" s="58"/>
      <c r="ALN28" s="58"/>
      <c r="ALO28" s="58"/>
      <c r="ALP28" s="58"/>
      <c r="ALQ28" s="58"/>
      <c r="ALR28" s="58"/>
      <c r="ALS28" s="58"/>
      <c r="ALT28" s="58"/>
      <c r="ALU28" s="58"/>
      <c r="ALV28" s="58"/>
      <c r="ALW28" s="58"/>
      <c r="ALX28" s="58"/>
      <c r="ALY28" s="58"/>
      <c r="ALZ28" s="58"/>
      <c r="AMA28" s="58"/>
      <c r="AMB28" s="58"/>
      <c r="AMC28" s="58"/>
      <c r="AMD28" s="58"/>
      <c r="AME28" s="58"/>
      <c r="AMF28" s="58"/>
      <c r="AMG28" s="58"/>
      <c r="AMH28" s="58"/>
      <c r="AMI28" s="58"/>
      <c r="AMJ28" s="58"/>
      <c r="AMK28" s="58"/>
    </row>
    <row r="29" spans="1:1025" s="59" customFormat="1" ht="30" x14ac:dyDescent="0.25">
      <c r="A29" s="55" t="s">
        <v>204</v>
      </c>
      <c r="B29" s="56">
        <v>1</v>
      </c>
      <c r="C29" s="56">
        <v>1</v>
      </c>
      <c r="D29" s="13">
        <f>'Planilha de Custos'!G119</f>
        <v>0</v>
      </c>
      <c r="E29" s="57">
        <f t="shared" si="0"/>
        <v>0</v>
      </c>
      <c r="F29" s="57">
        <f t="shared" si="1"/>
        <v>0</v>
      </c>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c r="KA29" s="58"/>
      <c r="KB29" s="58"/>
      <c r="KC29" s="58"/>
      <c r="KD29" s="58"/>
      <c r="KE29" s="58"/>
      <c r="KF29" s="58"/>
      <c r="KG29" s="58"/>
      <c r="KH29" s="58"/>
      <c r="KI29" s="58"/>
      <c r="KJ29" s="58"/>
      <c r="KK29" s="58"/>
      <c r="KL29" s="58"/>
      <c r="KM29" s="58"/>
      <c r="KN29" s="58"/>
      <c r="KO29" s="58"/>
      <c r="KP29" s="58"/>
      <c r="KQ29" s="58"/>
      <c r="KR29" s="58"/>
      <c r="KS29" s="58"/>
      <c r="KT29" s="58"/>
      <c r="KU29" s="58"/>
      <c r="KV29" s="58"/>
      <c r="KW29" s="58"/>
      <c r="KX29" s="58"/>
      <c r="KY29" s="58"/>
      <c r="KZ29" s="58"/>
      <c r="LA29" s="58"/>
      <c r="LB29" s="58"/>
      <c r="LC29" s="58"/>
      <c r="LD29" s="58"/>
      <c r="LE29" s="58"/>
      <c r="LF29" s="58"/>
      <c r="LG29" s="58"/>
      <c r="LH29" s="58"/>
      <c r="LI29" s="58"/>
      <c r="LJ29" s="58"/>
      <c r="LK29" s="58"/>
      <c r="LL29" s="58"/>
      <c r="LM29" s="58"/>
      <c r="LN29" s="58"/>
      <c r="LO29" s="58"/>
      <c r="LP29" s="58"/>
      <c r="LQ29" s="58"/>
      <c r="LR29" s="58"/>
      <c r="LS29" s="58"/>
      <c r="LT29" s="58"/>
      <c r="LU29" s="58"/>
      <c r="LV29" s="58"/>
      <c r="LW29" s="58"/>
      <c r="LX29" s="58"/>
      <c r="LY29" s="58"/>
      <c r="LZ29" s="58"/>
      <c r="MA29" s="58"/>
      <c r="MB29" s="58"/>
      <c r="MC29" s="58"/>
      <c r="MD29" s="58"/>
      <c r="ME29" s="58"/>
      <c r="MF29" s="58"/>
      <c r="MG29" s="58"/>
      <c r="MH29" s="58"/>
      <c r="MI29" s="58"/>
      <c r="MJ29" s="58"/>
      <c r="MK29" s="58"/>
      <c r="ML29" s="58"/>
      <c r="MM29" s="58"/>
      <c r="MN29" s="58"/>
      <c r="MO29" s="58"/>
      <c r="MP29" s="58"/>
      <c r="MQ29" s="58"/>
      <c r="MR29" s="58"/>
      <c r="MS29" s="58"/>
      <c r="MT29" s="58"/>
      <c r="MU29" s="58"/>
      <c r="MV29" s="58"/>
      <c r="MW29" s="58"/>
      <c r="MX29" s="58"/>
      <c r="MY29" s="58"/>
      <c r="MZ29" s="58"/>
      <c r="NA29" s="58"/>
      <c r="NB29" s="58"/>
      <c r="NC29" s="58"/>
      <c r="ND29" s="58"/>
      <c r="NE29" s="58"/>
      <c r="NF29" s="58"/>
      <c r="NG29" s="58"/>
      <c r="NH29" s="58"/>
      <c r="NI29" s="58"/>
      <c r="NJ29" s="58"/>
      <c r="NK29" s="58"/>
      <c r="NL29" s="58"/>
      <c r="NM29" s="58"/>
      <c r="NN29" s="58"/>
      <c r="NO29" s="58"/>
      <c r="NP29" s="58"/>
      <c r="NQ29" s="58"/>
      <c r="NR29" s="58"/>
      <c r="NS29" s="58"/>
      <c r="NT29" s="58"/>
      <c r="NU29" s="58"/>
      <c r="NV29" s="58"/>
      <c r="NW29" s="58"/>
      <c r="NX29" s="58"/>
      <c r="NY29" s="58"/>
      <c r="NZ29" s="58"/>
      <c r="OA29" s="58"/>
      <c r="OB29" s="58"/>
      <c r="OC29" s="58"/>
      <c r="OD29" s="58"/>
      <c r="OE29" s="58"/>
      <c r="OF29" s="58"/>
      <c r="OG29" s="58"/>
      <c r="OH29" s="58"/>
      <c r="OI29" s="58"/>
      <c r="OJ29" s="58"/>
      <c r="OK29" s="58"/>
      <c r="OL29" s="58"/>
      <c r="OM29" s="58"/>
      <c r="ON29" s="58"/>
      <c r="OO29" s="58"/>
      <c r="OP29" s="58"/>
      <c r="OQ29" s="58"/>
      <c r="OR29" s="58"/>
      <c r="OS29" s="58"/>
      <c r="OT29" s="58"/>
      <c r="OU29" s="58"/>
      <c r="OV29" s="58"/>
      <c r="OW29" s="58"/>
      <c r="OX29" s="58"/>
      <c r="OY29" s="58"/>
      <c r="OZ29" s="58"/>
      <c r="PA29" s="58"/>
      <c r="PB29" s="58"/>
      <c r="PC29" s="58"/>
      <c r="PD29" s="58"/>
      <c r="PE29" s="58"/>
      <c r="PF29" s="58"/>
      <c r="PG29" s="58"/>
      <c r="PH29" s="58"/>
      <c r="PI29" s="58"/>
      <c r="PJ29" s="58"/>
      <c r="PK29" s="58"/>
      <c r="PL29" s="58"/>
      <c r="PM29" s="58"/>
      <c r="PN29" s="58"/>
      <c r="PO29" s="58"/>
      <c r="PP29" s="58"/>
      <c r="PQ29" s="58"/>
      <c r="PR29" s="58"/>
      <c r="PS29" s="58"/>
      <c r="PT29" s="58"/>
      <c r="PU29" s="58"/>
      <c r="PV29" s="58"/>
      <c r="PW29" s="58"/>
      <c r="PX29" s="58"/>
      <c r="PY29" s="58"/>
      <c r="PZ29" s="58"/>
      <c r="QA29" s="58"/>
      <c r="QB29" s="58"/>
      <c r="QC29" s="58"/>
      <c r="QD29" s="58"/>
      <c r="QE29" s="58"/>
      <c r="QF29" s="58"/>
      <c r="QG29" s="58"/>
      <c r="QH29" s="58"/>
      <c r="QI29" s="58"/>
      <c r="QJ29" s="58"/>
      <c r="QK29" s="58"/>
      <c r="QL29" s="58"/>
      <c r="QM29" s="58"/>
      <c r="QN29" s="58"/>
      <c r="QO29" s="58"/>
      <c r="QP29" s="58"/>
      <c r="QQ29" s="58"/>
      <c r="QR29" s="58"/>
      <c r="QS29" s="58"/>
      <c r="QT29" s="58"/>
      <c r="QU29" s="58"/>
      <c r="QV29" s="58"/>
      <c r="QW29" s="58"/>
      <c r="QX29" s="58"/>
      <c r="QY29" s="58"/>
      <c r="QZ29" s="58"/>
      <c r="RA29" s="58"/>
      <c r="RB29" s="58"/>
      <c r="RC29" s="58"/>
      <c r="RD29" s="58"/>
      <c r="RE29" s="58"/>
      <c r="RF29" s="58"/>
      <c r="RG29" s="58"/>
      <c r="RH29" s="58"/>
      <c r="RI29" s="58"/>
      <c r="RJ29" s="58"/>
      <c r="RK29" s="58"/>
      <c r="RL29" s="58"/>
      <c r="RM29" s="58"/>
      <c r="RN29" s="58"/>
      <c r="RO29" s="58"/>
      <c r="RP29" s="58"/>
      <c r="RQ29" s="58"/>
      <c r="RR29" s="58"/>
      <c r="RS29" s="58"/>
      <c r="RT29" s="58"/>
      <c r="RU29" s="58"/>
      <c r="RV29" s="58"/>
      <c r="RW29" s="58"/>
      <c r="RX29" s="58"/>
      <c r="RY29" s="58"/>
      <c r="RZ29" s="58"/>
      <c r="SA29" s="58"/>
      <c r="SB29" s="58"/>
      <c r="SC29" s="58"/>
      <c r="SD29" s="58"/>
      <c r="SE29" s="58"/>
      <c r="SF29" s="58"/>
      <c r="SG29" s="58"/>
      <c r="SH29" s="58"/>
      <c r="SI29" s="58"/>
      <c r="SJ29" s="58"/>
      <c r="SK29" s="58"/>
      <c r="SL29" s="58"/>
      <c r="SM29" s="58"/>
      <c r="SN29" s="58"/>
      <c r="SO29" s="58"/>
      <c r="SP29" s="58"/>
      <c r="SQ29" s="58"/>
      <c r="SR29" s="58"/>
      <c r="SS29" s="58"/>
      <c r="ST29" s="58"/>
      <c r="SU29" s="58"/>
      <c r="SV29" s="58"/>
      <c r="SW29" s="58"/>
      <c r="SX29" s="58"/>
      <c r="SY29" s="58"/>
      <c r="SZ29" s="58"/>
      <c r="TA29" s="58"/>
      <c r="TB29" s="58"/>
      <c r="TC29" s="58"/>
      <c r="TD29" s="58"/>
      <c r="TE29" s="58"/>
      <c r="TF29" s="58"/>
      <c r="TG29" s="58"/>
      <c r="TH29" s="58"/>
      <c r="TI29" s="58"/>
      <c r="TJ29" s="58"/>
      <c r="TK29" s="58"/>
      <c r="TL29" s="58"/>
      <c r="TM29" s="58"/>
      <c r="TN29" s="58"/>
      <c r="TO29" s="58"/>
      <c r="TP29" s="58"/>
      <c r="TQ29" s="58"/>
      <c r="TR29" s="58"/>
      <c r="TS29" s="58"/>
      <c r="TT29" s="58"/>
      <c r="TU29" s="58"/>
      <c r="TV29" s="58"/>
      <c r="TW29" s="58"/>
      <c r="TX29" s="58"/>
      <c r="TY29" s="58"/>
      <c r="TZ29" s="58"/>
      <c r="UA29" s="58"/>
      <c r="UB29" s="58"/>
      <c r="UC29" s="58"/>
      <c r="UD29" s="58"/>
      <c r="UE29" s="58"/>
      <c r="UF29" s="58"/>
      <c r="UG29" s="58"/>
      <c r="UH29" s="58"/>
      <c r="UI29" s="58"/>
      <c r="UJ29" s="58"/>
      <c r="UK29" s="58"/>
      <c r="UL29" s="58"/>
      <c r="UM29" s="58"/>
      <c r="UN29" s="58"/>
      <c r="UO29" s="58"/>
      <c r="UP29" s="58"/>
      <c r="UQ29" s="58"/>
      <c r="UR29" s="58"/>
      <c r="US29" s="58"/>
      <c r="UT29" s="58"/>
      <c r="UU29" s="58"/>
      <c r="UV29" s="58"/>
      <c r="UW29" s="58"/>
      <c r="UX29" s="58"/>
      <c r="UY29" s="58"/>
      <c r="UZ29" s="58"/>
      <c r="VA29" s="58"/>
      <c r="VB29" s="58"/>
      <c r="VC29" s="58"/>
      <c r="VD29" s="58"/>
      <c r="VE29" s="58"/>
      <c r="VF29" s="58"/>
      <c r="VG29" s="58"/>
      <c r="VH29" s="58"/>
      <c r="VI29" s="58"/>
      <c r="VJ29" s="58"/>
      <c r="VK29" s="58"/>
      <c r="VL29" s="58"/>
      <c r="VM29" s="58"/>
      <c r="VN29" s="58"/>
      <c r="VO29" s="58"/>
      <c r="VP29" s="58"/>
      <c r="VQ29" s="58"/>
      <c r="VR29" s="58"/>
      <c r="VS29" s="58"/>
      <c r="VT29" s="58"/>
      <c r="VU29" s="58"/>
      <c r="VV29" s="58"/>
      <c r="VW29" s="58"/>
      <c r="VX29" s="58"/>
      <c r="VY29" s="58"/>
      <c r="VZ29" s="58"/>
      <c r="WA29" s="58"/>
      <c r="WB29" s="58"/>
      <c r="WC29" s="58"/>
      <c r="WD29" s="58"/>
      <c r="WE29" s="58"/>
      <c r="WF29" s="58"/>
      <c r="WG29" s="58"/>
      <c r="WH29" s="58"/>
      <c r="WI29" s="58"/>
      <c r="WJ29" s="58"/>
      <c r="WK29" s="58"/>
      <c r="WL29" s="58"/>
      <c r="WM29" s="58"/>
      <c r="WN29" s="58"/>
      <c r="WO29" s="58"/>
      <c r="WP29" s="58"/>
      <c r="WQ29" s="58"/>
      <c r="WR29" s="58"/>
      <c r="WS29" s="58"/>
      <c r="WT29" s="58"/>
      <c r="WU29" s="58"/>
      <c r="WV29" s="58"/>
      <c r="WW29" s="58"/>
      <c r="WX29" s="58"/>
      <c r="WY29" s="58"/>
      <c r="WZ29" s="58"/>
      <c r="XA29" s="58"/>
      <c r="XB29" s="58"/>
      <c r="XC29" s="58"/>
      <c r="XD29" s="58"/>
      <c r="XE29" s="58"/>
      <c r="XF29" s="58"/>
      <c r="XG29" s="58"/>
      <c r="XH29" s="58"/>
      <c r="XI29" s="58"/>
      <c r="XJ29" s="58"/>
      <c r="XK29" s="58"/>
      <c r="XL29" s="58"/>
      <c r="XM29" s="58"/>
      <c r="XN29" s="58"/>
      <c r="XO29" s="58"/>
      <c r="XP29" s="58"/>
      <c r="XQ29" s="58"/>
      <c r="XR29" s="58"/>
      <c r="XS29" s="58"/>
      <c r="XT29" s="58"/>
      <c r="XU29" s="58"/>
      <c r="XV29" s="58"/>
      <c r="XW29" s="58"/>
      <c r="XX29" s="58"/>
      <c r="XY29" s="58"/>
      <c r="XZ29" s="58"/>
      <c r="YA29" s="58"/>
      <c r="YB29" s="58"/>
      <c r="YC29" s="58"/>
      <c r="YD29" s="58"/>
      <c r="YE29" s="58"/>
      <c r="YF29" s="58"/>
      <c r="YG29" s="58"/>
      <c r="YH29" s="58"/>
      <c r="YI29" s="58"/>
      <c r="YJ29" s="58"/>
      <c r="YK29" s="58"/>
      <c r="YL29" s="58"/>
      <c r="YM29" s="58"/>
      <c r="YN29" s="58"/>
      <c r="YO29" s="58"/>
      <c r="YP29" s="58"/>
      <c r="YQ29" s="58"/>
      <c r="YR29" s="58"/>
      <c r="YS29" s="58"/>
      <c r="YT29" s="58"/>
      <c r="YU29" s="58"/>
      <c r="YV29" s="58"/>
      <c r="YW29" s="58"/>
      <c r="YX29" s="58"/>
      <c r="YY29" s="58"/>
      <c r="YZ29" s="58"/>
      <c r="ZA29" s="58"/>
      <c r="ZB29" s="58"/>
      <c r="ZC29" s="58"/>
      <c r="ZD29" s="58"/>
      <c r="ZE29" s="58"/>
      <c r="ZF29" s="58"/>
      <c r="ZG29" s="58"/>
      <c r="ZH29" s="58"/>
      <c r="ZI29" s="58"/>
      <c r="ZJ29" s="58"/>
      <c r="ZK29" s="58"/>
      <c r="ZL29" s="58"/>
      <c r="ZM29" s="58"/>
      <c r="ZN29" s="58"/>
      <c r="ZO29" s="58"/>
      <c r="ZP29" s="58"/>
      <c r="ZQ29" s="58"/>
      <c r="ZR29" s="58"/>
      <c r="ZS29" s="58"/>
      <c r="ZT29" s="58"/>
      <c r="ZU29" s="58"/>
      <c r="ZV29" s="58"/>
      <c r="ZW29" s="58"/>
      <c r="ZX29" s="58"/>
      <c r="ZY29" s="58"/>
      <c r="ZZ29" s="58"/>
      <c r="AAA29" s="58"/>
      <c r="AAB29" s="58"/>
      <c r="AAC29" s="58"/>
      <c r="AAD29" s="58"/>
      <c r="AAE29" s="58"/>
      <c r="AAF29" s="58"/>
      <c r="AAG29" s="58"/>
      <c r="AAH29" s="58"/>
      <c r="AAI29" s="58"/>
      <c r="AAJ29" s="58"/>
      <c r="AAK29" s="58"/>
      <c r="AAL29" s="58"/>
      <c r="AAM29" s="58"/>
      <c r="AAN29" s="58"/>
      <c r="AAO29" s="58"/>
      <c r="AAP29" s="58"/>
      <c r="AAQ29" s="58"/>
      <c r="AAR29" s="58"/>
      <c r="AAS29" s="58"/>
      <c r="AAT29" s="58"/>
      <c r="AAU29" s="58"/>
      <c r="AAV29" s="58"/>
      <c r="AAW29" s="58"/>
      <c r="AAX29" s="58"/>
      <c r="AAY29" s="58"/>
      <c r="AAZ29" s="58"/>
      <c r="ABA29" s="58"/>
      <c r="ABB29" s="58"/>
      <c r="ABC29" s="58"/>
      <c r="ABD29" s="58"/>
      <c r="ABE29" s="58"/>
      <c r="ABF29" s="58"/>
      <c r="ABG29" s="58"/>
      <c r="ABH29" s="58"/>
      <c r="ABI29" s="58"/>
      <c r="ABJ29" s="58"/>
      <c r="ABK29" s="58"/>
      <c r="ABL29" s="58"/>
      <c r="ABM29" s="58"/>
      <c r="ABN29" s="58"/>
      <c r="ABO29" s="58"/>
      <c r="ABP29" s="58"/>
      <c r="ABQ29" s="58"/>
      <c r="ABR29" s="58"/>
      <c r="ABS29" s="58"/>
      <c r="ABT29" s="58"/>
      <c r="ABU29" s="58"/>
      <c r="ABV29" s="58"/>
      <c r="ABW29" s="58"/>
      <c r="ABX29" s="58"/>
      <c r="ABY29" s="58"/>
      <c r="ABZ29" s="58"/>
      <c r="ACA29" s="58"/>
      <c r="ACB29" s="58"/>
      <c r="ACC29" s="58"/>
      <c r="ACD29" s="58"/>
      <c r="ACE29" s="58"/>
      <c r="ACF29" s="58"/>
      <c r="ACG29" s="58"/>
      <c r="ACH29" s="58"/>
      <c r="ACI29" s="58"/>
      <c r="ACJ29" s="58"/>
      <c r="ACK29" s="58"/>
      <c r="ACL29" s="58"/>
      <c r="ACM29" s="58"/>
      <c r="ACN29" s="58"/>
      <c r="ACO29" s="58"/>
      <c r="ACP29" s="58"/>
      <c r="ACQ29" s="58"/>
      <c r="ACR29" s="58"/>
      <c r="ACS29" s="58"/>
      <c r="ACT29" s="58"/>
      <c r="ACU29" s="58"/>
      <c r="ACV29" s="58"/>
      <c r="ACW29" s="58"/>
      <c r="ACX29" s="58"/>
      <c r="ACY29" s="58"/>
      <c r="ACZ29" s="58"/>
      <c r="ADA29" s="58"/>
      <c r="ADB29" s="58"/>
      <c r="ADC29" s="58"/>
      <c r="ADD29" s="58"/>
      <c r="ADE29" s="58"/>
      <c r="ADF29" s="58"/>
      <c r="ADG29" s="58"/>
      <c r="ADH29" s="58"/>
      <c r="ADI29" s="58"/>
      <c r="ADJ29" s="58"/>
      <c r="ADK29" s="58"/>
      <c r="ADL29" s="58"/>
      <c r="ADM29" s="58"/>
      <c r="ADN29" s="58"/>
      <c r="ADO29" s="58"/>
      <c r="ADP29" s="58"/>
      <c r="ADQ29" s="58"/>
      <c r="ADR29" s="58"/>
      <c r="ADS29" s="58"/>
      <c r="ADT29" s="58"/>
      <c r="ADU29" s="58"/>
      <c r="ADV29" s="58"/>
      <c r="ADW29" s="58"/>
      <c r="ADX29" s="58"/>
      <c r="ADY29" s="58"/>
      <c r="ADZ29" s="58"/>
      <c r="AEA29" s="58"/>
      <c r="AEB29" s="58"/>
      <c r="AEC29" s="58"/>
      <c r="AED29" s="58"/>
      <c r="AEE29" s="58"/>
      <c r="AEF29" s="58"/>
      <c r="AEG29" s="58"/>
      <c r="AEH29" s="58"/>
      <c r="AEI29" s="58"/>
      <c r="AEJ29" s="58"/>
      <c r="AEK29" s="58"/>
      <c r="AEL29" s="58"/>
      <c r="AEM29" s="58"/>
      <c r="AEN29" s="58"/>
      <c r="AEO29" s="58"/>
      <c r="AEP29" s="58"/>
      <c r="AEQ29" s="58"/>
      <c r="AER29" s="58"/>
      <c r="AES29" s="58"/>
      <c r="AET29" s="58"/>
      <c r="AEU29" s="58"/>
      <c r="AEV29" s="58"/>
      <c r="AEW29" s="58"/>
      <c r="AEX29" s="58"/>
      <c r="AEY29" s="58"/>
      <c r="AEZ29" s="58"/>
      <c r="AFA29" s="58"/>
      <c r="AFB29" s="58"/>
      <c r="AFC29" s="58"/>
      <c r="AFD29" s="58"/>
      <c r="AFE29" s="58"/>
      <c r="AFF29" s="58"/>
      <c r="AFG29" s="58"/>
      <c r="AFH29" s="58"/>
      <c r="AFI29" s="58"/>
      <c r="AFJ29" s="58"/>
      <c r="AFK29" s="58"/>
      <c r="AFL29" s="58"/>
      <c r="AFM29" s="58"/>
      <c r="AFN29" s="58"/>
      <c r="AFO29" s="58"/>
      <c r="AFP29" s="58"/>
      <c r="AFQ29" s="58"/>
      <c r="AFR29" s="58"/>
      <c r="AFS29" s="58"/>
      <c r="AFT29" s="58"/>
      <c r="AFU29" s="58"/>
      <c r="AFV29" s="58"/>
      <c r="AFW29" s="58"/>
      <c r="AFX29" s="58"/>
      <c r="AFY29" s="58"/>
      <c r="AFZ29" s="58"/>
      <c r="AGA29" s="58"/>
      <c r="AGB29" s="58"/>
      <c r="AGC29" s="58"/>
      <c r="AGD29" s="58"/>
      <c r="AGE29" s="58"/>
      <c r="AGF29" s="58"/>
      <c r="AGG29" s="58"/>
      <c r="AGH29" s="58"/>
      <c r="AGI29" s="58"/>
      <c r="AGJ29" s="58"/>
      <c r="AGK29" s="58"/>
      <c r="AGL29" s="58"/>
      <c r="AGM29" s="58"/>
      <c r="AGN29" s="58"/>
      <c r="AGO29" s="58"/>
      <c r="AGP29" s="58"/>
      <c r="AGQ29" s="58"/>
      <c r="AGR29" s="58"/>
      <c r="AGS29" s="58"/>
      <c r="AGT29" s="58"/>
      <c r="AGU29" s="58"/>
      <c r="AGV29" s="58"/>
      <c r="AGW29" s="58"/>
      <c r="AGX29" s="58"/>
      <c r="AGY29" s="58"/>
      <c r="AGZ29" s="58"/>
      <c r="AHA29" s="58"/>
      <c r="AHB29" s="58"/>
      <c r="AHC29" s="58"/>
      <c r="AHD29" s="58"/>
      <c r="AHE29" s="58"/>
      <c r="AHF29" s="58"/>
      <c r="AHG29" s="58"/>
      <c r="AHH29" s="58"/>
      <c r="AHI29" s="58"/>
      <c r="AHJ29" s="58"/>
      <c r="AHK29" s="58"/>
      <c r="AHL29" s="58"/>
      <c r="AHM29" s="58"/>
      <c r="AHN29" s="58"/>
      <c r="AHO29" s="58"/>
      <c r="AHP29" s="58"/>
      <c r="AHQ29" s="58"/>
      <c r="AHR29" s="58"/>
      <c r="AHS29" s="58"/>
      <c r="AHT29" s="58"/>
      <c r="AHU29" s="58"/>
      <c r="AHV29" s="58"/>
      <c r="AHW29" s="58"/>
      <c r="AHX29" s="58"/>
      <c r="AHY29" s="58"/>
      <c r="AHZ29" s="58"/>
      <c r="AIA29" s="58"/>
      <c r="AIB29" s="58"/>
      <c r="AIC29" s="58"/>
      <c r="AID29" s="58"/>
      <c r="AIE29" s="58"/>
      <c r="AIF29" s="58"/>
      <c r="AIG29" s="58"/>
      <c r="AIH29" s="58"/>
      <c r="AII29" s="58"/>
      <c r="AIJ29" s="58"/>
      <c r="AIK29" s="58"/>
      <c r="AIL29" s="58"/>
      <c r="AIM29" s="58"/>
      <c r="AIN29" s="58"/>
      <c r="AIO29" s="58"/>
      <c r="AIP29" s="58"/>
      <c r="AIQ29" s="58"/>
      <c r="AIR29" s="58"/>
      <c r="AIS29" s="58"/>
      <c r="AIT29" s="58"/>
      <c r="AIU29" s="58"/>
      <c r="AIV29" s="58"/>
      <c r="AIW29" s="58"/>
      <c r="AIX29" s="58"/>
      <c r="AIY29" s="58"/>
      <c r="AIZ29" s="58"/>
      <c r="AJA29" s="58"/>
      <c r="AJB29" s="58"/>
      <c r="AJC29" s="58"/>
      <c r="AJD29" s="58"/>
      <c r="AJE29" s="58"/>
      <c r="AJF29" s="58"/>
      <c r="AJG29" s="58"/>
      <c r="AJH29" s="58"/>
      <c r="AJI29" s="58"/>
      <c r="AJJ29" s="58"/>
      <c r="AJK29" s="58"/>
      <c r="AJL29" s="58"/>
      <c r="AJM29" s="58"/>
      <c r="AJN29" s="58"/>
      <c r="AJO29" s="58"/>
      <c r="AJP29" s="58"/>
      <c r="AJQ29" s="58"/>
      <c r="AJR29" s="58"/>
      <c r="AJS29" s="58"/>
      <c r="AJT29" s="58"/>
      <c r="AJU29" s="58"/>
      <c r="AJV29" s="58"/>
      <c r="AJW29" s="58"/>
      <c r="AJX29" s="58"/>
      <c r="AJY29" s="58"/>
      <c r="AJZ29" s="58"/>
      <c r="AKA29" s="58"/>
      <c r="AKB29" s="58"/>
      <c r="AKC29" s="58"/>
      <c r="AKD29" s="58"/>
      <c r="AKE29" s="58"/>
      <c r="AKF29" s="58"/>
      <c r="AKG29" s="58"/>
      <c r="AKH29" s="58"/>
      <c r="AKI29" s="58"/>
      <c r="AKJ29" s="58"/>
      <c r="AKK29" s="58"/>
      <c r="AKL29" s="58"/>
      <c r="AKM29" s="58"/>
      <c r="AKN29" s="58"/>
      <c r="AKO29" s="58"/>
      <c r="AKP29" s="58"/>
      <c r="AKQ29" s="58"/>
      <c r="AKR29" s="58"/>
      <c r="AKS29" s="58"/>
      <c r="AKT29" s="58"/>
      <c r="AKU29" s="58"/>
      <c r="AKV29" s="58"/>
      <c r="AKW29" s="58"/>
      <c r="AKX29" s="58"/>
      <c r="AKY29" s="58"/>
      <c r="AKZ29" s="58"/>
      <c r="ALA29" s="58"/>
      <c r="ALB29" s="58"/>
      <c r="ALC29" s="58"/>
      <c r="ALD29" s="58"/>
      <c r="ALE29" s="58"/>
      <c r="ALF29" s="58"/>
      <c r="ALG29" s="58"/>
      <c r="ALH29" s="58"/>
      <c r="ALI29" s="58"/>
      <c r="ALJ29" s="58"/>
      <c r="ALK29" s="58"/>
      <c r="ALL29" s="58"/>
      <c r="ALM29" s="58"/>
      <c r="ALN29" s="58"/>
      <c r="ALO29" s="58"/>
      <c r="ALP29" s="58"/>
      <c r="ALQ29" s="58"/>
      <c r="ALR29" s="58"/>
      <c r="ALS29" s="58"/>
      <c r="ALT29" s="58"/>
      <c r="ALU29" s="58"/>
      <c r="ALV29" s="58"/>
      <c r="ALW29" s="58"/>
      <c r="ALX29" s="58"/>
      <c r="ALY29" s="58"/>
      <c r="ALZ29" s="58"/>
      <c r="AMA29" s="58"/>
      <c r="AMB29" s="58"/>
      <c r="AMC29" s="58"/>
      <c r="AMD29" s="58"/>
      <c r="AME29" s="58"/>
      <c r="AMF29" s="58"/>
      <c r="AMG29" s="58"/>
      <c r="AMH29" s="58"/>
      <c r="AMI29" s="58"/>
      <c r="AMJ29" s="58"/>
      <c r="AMK29" s="58"/>
    </row>
    <row r="30" spans="1:1025" ht="12.75" customHeight="1" x14ac:dyDescent="0.25">
      <c r="A30" s="68" t="s">
        <v>36</v>
      </c>
      <c r="B30" s="68"/>
      <c r="C30" s="68"/>
      <c r="D30" s="14"/>
      <c r="E30" s="9"/>
      <c r="F30" s="13">
        <f>SUM(F23:F29)</f>
        <v>0</v>
      </c>
    </row>
    <row r="31" spans="1:1025" ht="29.25" customHeight="1" x14ac:dyDescent="0.25">
      <c r="A31" s="15" t="s">
        <v>37</v>
      </c>
      <c r="B31" s="62"/>
      <c r="C31" s="62"/>
      <c r="D31" s="62"/>
      <c r="E31" s="62"/>
      <c r="F31" s="62"/>
    </row>
    <row r="33" spans="1:6" ht="167.25" customHeight="1" x14ac:dyDescent="0.25">
      <c r="A33" s="65" t="s">
        <v>38</v>
      </c>
      <c r="B33" s="65"/>
      <c r="C33" s="65"/>
      <c r="D33" s="65"/>
      <c r="E33" s="65"/>
      <c r="F33" s="65"/>
    </row>
    <row r="35" spans="1:6" ht="12.75" customHeight="1" x14ac:dyDescent="0.25">
      <c r="A35" s="62" t="s">
        <v>39</v>
      </c>
      <c r="B35" s="62"/>
      <c r="C35" s="62"/>
      <c r="D35" s="62"/>
      <c r="E35" s="62"/>
      <c r="F35" s="62"/>
    </row>
    <row r="36" spans="1:6" ht="12.75" customHeight="1" x14ac:dyDescent="0.25">
      <c r="A36" s="62" t="s">
        <v>10</v>
      </c>
      <c r="B36" s="62"/>
      <c r="C36" s="62" t="s">
        <v>40</v>
      </c>
      <c r="D36" s="62"/>
      <c r="E36" s="62"/>
      <c r="F36" s="62"/>
    </row>
    <row r="37" spans="1:6" ht="12.75" customHeight="1" x14ac:dyDescent="0.25">
      <c r="A37" s="62" t="s">
        <v>41</v>
      </c>
      <c r="B37" s="62"/>
      <c r="C37" s="16" t="s">
        <v>12</v>
      </c>
      <c r="D37" s="16"/>
      <c r="E37" s="16" t="s">
        <v>42</v>
      </c>
      <c r="F37" s="16" t="s">
        <v>43</v>
      </c>
    </row>
    <row r="38" spans="1:6" ht="12.75" customHeight="1" x14ac:dyDescent="0.25">
      <c r="A38" s="62" t="s">
        <v>44</v>
      </c>
      <c r="B38" s="62"/>
      <c r="C38" s="62" t="s">
        <v>45</v>
      </c>
      <c r="D38" s="62"/>
      <c r="E38" s="62"/>
      <c r="F38" s="16" t="s">
        <v>46</v>
      </c>
    </row>
    <row r="39" spans="1:6" ht="12.75" customHeight="1" x14ac:dyDescent="0.25">
      <c r="A39" s="64" t="s">
        <v>47</v>
      </c>
      <c r="B39" s="64"/>
      <c r="C39" s="64"/>
      <c r="D39" s="64"/>
      <c r="E39" s="64"/>
      <c r="F39" s="64"/>
    </row>
    <row r="40" spans="1:6" ht="12.75" customHeight="1" x14ac:dyDescent="0.25">
      <c r="A40" s="62" t="s">
        <v>48</v>
      </c>
      <c r="B40" s="62"/>
      <c r="C40" s="62"/>
      <c r="D40" s="62"/>
      <c r="E40" s="62"/>
      <c r="F40" s="62"/>
    </row>
    <row r="41" spans="1:6" ht="12.75" customHeight="1" x14ac:dyDescent="0.25">
      <c r="A41" s="62" t="s">
        <v>40</v>
      </c>
      <c r="B41" s="62"/>
      <c r="C41" s="62"/>
      <c r="D41" s="62"/>
      <c r="E41" s="62"/>
      <c r="F41" s="62"/>
    </row>
    <row r="42" spans="1:6" ht="12.75" customHeight="1" x14ac:dyDescent="0.25">
      <c r="A42" s="62" t="s">
        <v>12</v>
      </c>
      <c r="B42" s="62"/>
      <c r="C42" s="62" t="s">
        <v>42</v>
      </c>
      <c r="D42" s="62"/>
      <c r="E42" s="62"/>
      <c r="F42" s="16" t="s">
        <v>43</v>
      </c>
    </row>
    <row r="43" spans="1:6" ht="12.75" customHeight="1" x14ac:dyDescent="0.25">
      <c r="A43" s="62" t="s">
        <v>49</v>
      </c>
      <c r="B43" s="62"/>
      <c r="C43" s="62" t="s">
        <v>50</v>
      </c>
      <c r="D43" s="62"/>
      <c r="E43" s="62"/>
      <c r="F43" s="62"/>
    </row>
    <row r="44" spans="1:6" ht="12.75" customHeight="1" x14ac:dyDescent="0.25">
      <c r="A44" s="62" t="s">
        <v>51</v>
      </c>
      <c r="B44" s="62"/>
      <c r="C44" s="62" t="s">
        <v>52</v>
      </c>
      <c r="D44" s="62"/>
      <c r="E44" s="62"/>
      <c r="F44" s="62"/>
    </row>
    <row r="45" spans="1:6" ht="12.75" customHeight="1" x14ac:dyDescent="0.25">
      <c r="A45" s="62" t="s">
        <v>53</v>
      </c>
      <c r="B45" s="62"/>
      <c r="C45" s="62" t="s">
        <v>54</v>
      </c>
      <c r="D45" s="62"/>
      <c r="E45" s="62"/>
      <c r="F45" s="62"/>
    </row>
    <row r="47" spans="1:6" ht="53.25" customHeight="1" x14ac:dyDescent="0.25">
      <c r="A47" s="63" t="s">
        <v>55</v>
      </c>
      <c r="B47" s="63"/>
      <c r="C47" s="63"/>
      <c r="D47" s="63"/>
      <c r="E47" s="63"/>
      <c r="F47" s="63"/>
    </row>
  </sheetData>
  <sheetProtection sheet="1" objects="1" scenarios="1"/>
  <mergeCells count="39">
    <mergeCell ref="A1:F1"/>
    <mergeCell ref="A2:F2"/>
    <mergeCell ref="A3:F3"/>
    <mergeCell ref="B4:F4"/>
    <mergeCell ref="B5:F5"/>
    <mergeCell ref="B6:F6"/>
    <mergeCell ref="B7:F7"/>
    <mergeCell ref="B8:F8"/>
    <mergeCell ref="B9:F9"/>
    <mergeCell ref="B10:F10"/>
    <mergeCell ref="B11:F11"/>
    <mergeCell ref="A13:F13"/>
    <mergeCell ref="B14:E14"/>
    <mergeCell ref="B15:E15"/>
    <mergeCell ref="B16:E16"/>
    <mergeCell ref="B17:E17"/>
    <mergeCell ref="A19:F19"/>
    <mergeCell ref="A20:F20"/>
    <mergeCell ref="A30:C30"/>
    <mergeCell ref="B31:F31"/>
    <mergeCell ref="A33:F33"/>
    <mergeCell ref="A35:F35"/>
    <mergeCell ref="A36:B36"/>
    <mergeCell ref="C36:F36"/>
    <mergeCell ref="A37:B37"/>
    <mergeCell ref="A38:B38"/>
    <mergeCell ref="C38:E38"/>
    <mergeCell ref="A39:F39"/>
    <mergeCell ref="A40:F40"/>
    <mergeCell ref="A41:F41"/>
    <mergeCell ref="A45:B45"/>
    <mergeCell ref="C45:F45"/>
    <mergeCell ref="A47:F47"/>
    <mergeCell ref="A42:B42"/>
    <mergeCell ref="C42:E42"/>
    <mergeCell ref="A43:B43"/>
    <mergeCell ref="C43:F43"/>
    <mergeCell ref="A44:B44"/>
    <mergeCell ref="C44:F44"/>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1"/>
  <sheetViews>
    <sheetView showGridLines="0" zoomScaleNormal="100" workbookViewId="0">
      <selection sqref="A1:B1"/>
    </sheetView>
  </sheetViews>
  <sheetFormatPr defaultRowHeight="15" x14ac:dyDescent="0.25"/>
  <cols>
    <col min="1" max="1" width="12.28515625" customWidth="1"/>
    <col min="2" max="2" width="54.85546875" customWidth="1"/>
    <col min="3" max="3" width="13.7109375" customWidth="1"/>
    <col min="4" max="4" width="17.7109375" customWidth="1"/>
    <col min="5" max="5" width="13.7109375" customWidth="1"/>
    <col min="6" max="6" width="17.7109375" customWidth="1"/>
    <col min="7" max="7" width="13.7109375" customWidth="1"/>
    <col min="8" max="8" width="17.7109375" customWidth="1"/>
    <col min="9"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025" width="8.7109375" customWidth="1"/>
  </cols>
  <sheetData>
    <row r="1" spans="1:16" ht="39.950000000000003" customHeight="1" x14ac:dyDescent="0.25">
      <c r="A1" s="80" t="s">
        <v>56</v>
      </c>
      <c r="B1" s="80"/>
      <c r="C1" s="70" t="s">
        <v>57</v>
      </c>
      <c r="D1" s="70"/>
      <c r="E1" s="70" t="s">
        <v>58</v>
      </c>
      <c r="F1" s="70"/>
      <c r="G1" s="70" t="s">
        <v>59</v>
      </c>
      <c r="H1" s="70"/>
      <c r="I1" s="70" t="s">
        <v>60</v>
      </c>
      <c r="J1" s="70"/>
      <c r="K1" s="70" t="s">
        <v>182</v>
      </c>
      <c r="L1" s="70"/>
      <c r="M1" s="70" t="s">
        <v>183</v>
      </c>
      <c r="N1" s="70"/>
      <c r="O1" s="70" t="s">
        <v>184</v>
      </c>
      <c r="P1" s="70"/>
    </row>
    <row r="2" spans="1:16" x14ac:dyDescent="0.25">
      <c r="A2" s="18">
        <v>1</v>
      </c>
      <c r="B2" s="18" t="s">
        <v>61</v>
      </c>
      <c r="C2" s="18"/>
      <c r="D2" s="18" t="s">
        <v>62</v>
      </c>
      <c r="E2" s="18"/>
      <c r="F2" s="18" t="s">
        <v>62</v>
      </c>
      <c r="G2" s="18"/>
      <c r="H2" s="18" t="s">
        <v>62</v>
      </c>
      <c r="I2" s="18"/>
      <c r="J2" s="18" t="s">
        <v>62</v>
      </c>
      <c r="K2" s="18"/>
      <c r="L2" s="18" t="s">
        <v>62</v>
      </c>
      <c r="M2" s="18"/>
      <c r="N2" s="18" t="s">
        <v>62</v>
      </c>
      <c r="O2" s="18"/>
      <c r="P2" s="18" t="s">
        <v>62</v>
      </c>
    </row>
    <row r="3" spans="1:16" x14ac:dyDescent="0.25">
      <c r="A3" s="18" t="s">
        <v>17</v>
      </c>
      <c r="B3" s="19" t="s">
        <v>63</v>
      </c>
      <c r="C3" s="20"/>
      <c r="D3" s="21"/>
      <c r="E3" s="20"/>
      <c r="F3" s="21"/>
      <c r="G3" s="20"/>
      <c r="H3" s="21"/>
      <c r="I3" s="20"/>
      <c r="J3" s="21"/>
      <c r="K3" s="20"/>
      <c r="L3" s="21"/>
      <c r="M3" s="20"/>
      <c r="N3" s="21"/>
      <c r="O3" s="20"/>
      <c r="P3" s="21"/>
    </row>
    <row r="4" spans="1:16" x14ac:dyDescent="0.25">
      <c r="A4" s="60" t="s">
        <v>19</v>
      </c>
      <c r="B4" s="61" t="s">
        <v>185</v>
      </c>
      <c r="C4" s="20"/>
      <c r="D4" s="22"/>
      <c r="E4" s="20"/>
      <c r="F4" s="22"/>
      <c r="G4" s="20"/>
      <c r="H4" s="22"/>
      <c r="I4" s="20"/>
      <c r="J4" s="22"/>
      <c r="K4" s="20"/>
      <c r="L4" s="22"/>
      <c r="M4" s="20"/>
      <c r="N4" s="22"/>
      <c r="O4" s="20"/>
      <c r="P4" s="22">
        <f>ROUND((P3/220)*((60/52.5)*2)*21*20%,2)</f>
        <v>0</v>
      </c>
    </row>
    <row r="5" spans="1:16" x14ac:dyDescent="0.25">
      <c r="A5" s="60" t="s">
        <v>21</v>
      </c>
      <c r="B5" s="61" t="s">
        <v>64</v>
      </c>
      <c r="C5" s="20"/>
      <c r="D5" s="22"/>
      <c r="E5" s="20"/>
      <c r="F5" s="22"/>
      <c r="G5" s="20"/>
      <c r="H5" s="22"/>
      <c r="I5" s="20"/>
      <c r="J5" s="22"/>
      <c r="K5" s="20"/>
      <c r="L5" s="22"/>
      <c r="M5" s="20"/>
      <c r="N5" s="22"/>
      <c r="O5" s="20"/>
      <c r="P5" s="22"/>
    </row>
    <row r="6" spans="1:16" x14ac:dyDescent="0.25">
      <c r="A6" s="81" t="s">
        <v>65</v>
      </c>
      <c r="B6" s="81"/>
      <c r="C6" s="61"/>
      <c r="D6" s="23">
        <f>SUM(D3:D5)</f>
        <v>0</v>
      </c>
      <c r="E6" s="61"/>
      <c r="F6" s="23">
        <f>SUM(F3:F5)</f>
        <v>0</v>
      </c>
      <c r="G6" s="61"/>
      <c r="H6" s="23">
        <f>SUM(H3:H5)</f>
        <v>0</v>
      </c>
      <c r="I6" s="61"/>
      <c r="J6" s="23">
        <f>SUM(J3:J5)</f>
        <v>0</v>
      </c>
      <c r="K6" s="61"/>
      <c r="L6" s="23">
        <f>SUM(L3:L5)</f>
        <v>0</v>
      </c>
      <c r="M6" s="61"/>
      <c r="N6" s="23">
        <f>SUM(N3:N5)</f>
        <v>0</v>
      </c>
      <c r="O6" s="61"/>
      <c r="P6" s="23">
        <f>SUM(P3:P5)</f>
        <v>0</v>
      </c>
    </row>
    <row r="9" spans="1:16" ht="39.950000000000003" customHeight="1" x14ac:dyDescent="0.25">
      <c r="A9" s="80" t="s">
        <v>66</v>
      </c>
      <c r="B9" s="80"/>
      <c r="C9" s="70" t="str">
        <f>$C$1</f>
        <v>Item 01
Auxiliar Administrativo</v>
      </c>
      <c r="D9" s="70"/>
      <c r="E9" s="70" t="str">
        <f>$E$1</f>
        <v>Item 02
Assistente Administrativo</v>
      </c>
      <c r="F9" s="70"/>
      <c r="G9" s="70" t="str">
        <f>$G$1</f>
        <v>Item 03
Recepcionista</v>
      </c>
      <c r="H9" s="70"/>
      <c r="I9" s="70" t="str">
        <f>$I$1</f>
        <v>Item 04
Secretário Executivo</v>
      </c>
      <c r="J9" s="70"/>
      <c r="K9" s="70" t="str">
        <f>$K$1</f>
        <v>Item 05
Técnico em Secretariado</v>
      </c>
      <c r="L9" s="70"/>
      <c r="M9" s="70" t="str">
        <f>$M$1</f>
        <v>Item 06
Motorista Executivo (6h00 - 22h00)</v>
      </c>
      <c r="N9" s="70"/>
      <c r="O9" s="70" t="str">
        <f>$O$1</f>
        <v>Item 07
Motorista Executivo (14h00 - 24h00)</v>
      </c>
      <c r="P9" s="70"/>
    </row>
    <row r="10" spans="1:16" x14ac:dyDescent="0.25">
      <c r="A10" s="18" t="s">
        <v>67</v>
      </c>
      <c r="B10" s="18" t="s">
        <v>68</v>
      </c>
      <c r="C10" s="18" t="s">
        <v>69</v>
      </c>
      <c r="D10" s="18" t="s">
        <v>62</v>
      </c>
      <c r="E10" s="18" t="s">
        <v>69</v>
      </c>
      <c r="F10" s="18" t="s">
        <v>62</v>
      </c>
      <c r="G10" s="18" t="s">
        <v>69</v>
      </c>
      <c r="H10" s="18" t="s">
        <v>62</v>
      </c>
      <c r="I10" s="18" t="s">
        <v>69</v>
      </c>
      <c r="J10" s="18" t="s">
        <v>62</v>
      </c>
      <c r="K10" s="18" t="s">
        <v>69</v>
      </c>
      <c r="L10" s="18" t="s">
        <v>62</v>
      </c>
      <c r="M10" s="18" t="s">
        <v>69</v>
      </c>
      <c r="N10" s="18" t="s">
        <v>62</v>
      </c>
      <c r="O10" s="18" t="s">
        <v>69</v>
      </c>
      <c r="P10" s="18" t="s">
        <v>62</v>
      </c>
    </row>
    <row r="11" spans="1:16" x14ac:dyDescent="0.25">
      <c r="A11" s="18" t="s">
        <v>17</v>
      </c>
      <c r="B11" s="19" t="s">
        <v>70</v>
      </c>
      <c r="C11" s="24">
        <v>8.3299999999999999E-2</v>
      </c>
      <c r="D11" s="22">
        <f>ROUND(C11*D6,2)</f>
        <v>0</v>
      </c>
      <c r="E11" s="24">
        <v>8.3299999999999999E-2</v>
      </c>
      <c r="F11" s="22">
        <f>ROUND(E11*F6,2)</f>
        <v>0</v>
      </c>
      <c r="G11" s="24">
        <v>8.3299999999999999E-2</v>
      </c>
      <c r="H11" s="22">
        <f>ROUND(G11*H6,2)</f>
        <v>0</v>
      </c>
      <c r="I11" s="24">
        <v>8.3299999999999999E-2</v>
      </c>
      <c r="J11" s="22">
        <f>ROUND(I11*J6,2)</f>
        <v>0</v>
      </c>
      <c r="K11" s="24">
        <v>8.3299999999999999E-2</v>
      </c>
      <c r="L11" s="22">
        <f>ROUND(K11*L6,2)</f>
        <v>0</v>
      </c>
      <c r="M11" s="24">
        <v>8.3299999999999999E-2</v>
      </c>
      <c r="N11" s="22">
        <f>ROUND(M11*N6,2)</f>
        <v>0</v>
      </c>
      <c r="O11" s="24">
        <v>8.3299999999999999E-2</v>
      </c>
      <c r="P11" s="22">
        <f>ROUND(O11*P6,2)</f>
        <v>0</v>
      </c>
    </row>
    <row r="12" spans="1:16" x14ac:dyDescent="0.25">
      <c r="A12" s="18" t="s">
        <v>19</v>
      </c>
      <c r="B12" s="19" t="s">
        <v>71</v>
      </c>
      <c r="C12" s="25">
        <v>3.0249999999999999E-2</v>
      </c>
      <c r="D12" s="22">
        <f>ROUND(C12*D6,2)</f>
        <v>0</v>
      </c>
      <c r="E12" s="25">
        <v>3.0249999999999999E-2</v>
      </c>
      <c r="F12" s="22">
        <f>ROUND(E12*F6,2)</f>
        <v>0</v>
      </c>
      <c r="G12" s="25">
        <v>3.0249999999999999E-2</v>
      </c>
      <c r="H12" s="22">
        <f>ROUND(G12*H6,2)</f>
        <v>0</v>
      </c>
      <c r="I12" s="25">
        <v>3.0249999999999999E-2</v>
      </c>
      <c r="J12" s="22">
        <f>ROUND(I12*J6,2)</f>
        <v>0</v>
      </c>
      <c r="K12" s="25">
        <v>3.0249999999999999E-2</v>
      </c>
      <c r="L12" s="22">
        <f>ROUND(K12*L6,2)</f>
        <v>0</v>
      </c>
      <c r="M12" s="25">
        <v>3.0249999999999999E-2</v>
      </c>
      <c r="N12" s="22">
        <f>ROUND(M12*N6,2)</f>
        <v>0</v>
      </c>
      <c r="O12" s="25">
        <v>3.0249999999999999E-2</v>
      </c>
      <c r="P12" s="22">
        <f>ROUND(O12*P6,2)</f>
        <v>0</v>
      </c>
    </row>
    <row r="13" spans="1:16" x14ac:dyDescent="0.25">
      <c r="A13" s="78" t="s">
        <v>65</v>
      </c>
      <c r="B13" s="78"/>
      <c r="C13" s="26">
        <f t="shared" ref="C13:L13" si="0">SUM(C11:C12)</f>
        <v>0.11355</v>
      </c>
      <c r="D13" s="23">
        <f t="shared" si="0"/>
        <v>0</v>
      </c>
      <c r="E13" s="26">
        <f t="shared" si="0"/>
        <v>0.11355</v>
      </c>
      <c r="F13" s="23">
        <f t="shared" si="0"/>
        <v>0</v>
      </c>
      <c r="G13" s="26">
        <f t="shared" si="0"/>
        <v>0.11355</v>
      </c>
      <c r="H13" s="23">
        <f t="shared" si="0"/>
        <v>0</v>
      </c>
      <c r="I13" s="26">
        <f t="shared" si="0"/>
        <v>0.11355</v>
      </c>
      <c r="J13" s="23">
        <f t="shared" si="0"/>
        <v>0</v>
      </c>
      <c r="K13" s="26">
        <f t="shared" si="0"/>
        <v>0.11355</v>
      </c>
      <c r="L13" s="23">
        <f t="shared" si="0"/>
        <v>0</v>
      </c>
      <c r="M13" s="26">
        <f t="shared" ref="M13" si="1">SUM(M11:M12)</f>
        <v>0.11355</v>
      </c>
      <c r="N13" s="23">
        <f t="shared" ref="N13" si="2">SUM(N11:N12)</f>
        <v>0</v>
      </c>
      <c r="O13" s="26">
        <f t="shared" ref="O13" si="3">SUM(O11:O12)</f>
        <v>0.11355</v>
      </c>
      <c r="P13" s="23">
        <f t="shared" ref="P13" si="4">SUM(P11:P12)</f>
        <v>0</v>
      </c>
    </row>
    <row r="16" spans="1:16" ht="39.950000000000003" customHeight="1" x14ac:dyDescent="0.25">
      <c r="A16" s="70" t="s">
        <v>72</v>
      </c>
      <c r="B16" s="70"/>
      <c r="C16" s="70" t="str">
        <f>$C$1</f>
        <v>Item 01
Auxiliar Administrativo</v>
      </c>
      <c r="D16" s="70"/>
      <c r="E16" s="70" t="str">
        <f>$E$1</f>
        <v>Item 02
Assistente Administrativo</v>
      </c>
      <c r="F16" s="70"/>
      <c r="G16" s="70" t="str">
        <f>$G$1</f>
        <v>Item 03
Recepcionista</v>
      </c>
      <c r="H16" s="70"/>
      <c r="I16" s="70" t="str">
        <f>$I$1</f>
        <v>Item 04
Secretário Executivo</v>
      </c>
      <c r="J16" s="70"/>
      <c r="K16" s="70" t="str">
        <f>$K$1</f>
        <v>Item 05
Técnico em Secretariado</v>
      </c>
      <c r="L16" s="70"/>
      <c r="M16" s="70" t="str">
        <f>$M$1</f>
        <v>Item 06
Motorista Executivo (6h00 - 22h00)</v>
      </c>
      <c r="N16" s="70"/>
      <c r="O16" s="70" t="str">
        <f>$O$1</f>
        <v>Item 07
Motorista Executivo (14h00 - 24h00)</v>
      </c>
      <c r="P16" s="70"/>
    </row>
    <row r="17" spans="1:16" x14ac:dyDescent="0.25">
      <c r="A17" s="18" t="s">
        <v>73</v>
      </c>
      <c r="B17" s="18" t="s">
        <v>74</v>
      </c>
      <c r="C17" s="18" t="s">
        <v>69</v>
      </c>
      <c r="D17" s="18" t="s">
        <v>62</v>
      </c>
      <c r="E17" s="18" t="s">
        <v>69</v>
      </c>
      <c r="F17" s="18" t="s">
        <v>62</v>
      </c>
      <c r="G17" s="18" t="s">
        <v>69</v>
      </c>
      <c r="H17" s="18" t="s">
        <v>62</v>
      </c>
      <c r="I17" s="18" t="s">
        <v>69</v>
      </c>
      <c r="J17" s="18" t="s">
        <v>62</v>
      </c>
      <c r="K17" s="18" t="s">
        <v>69</v>
      </c>
      <c r="L17" s="18" t="s">
        <v>62</v>
      </c>
      <c r="M17" s="18" t="s">
        <v>69</v>
      </c>
      <c r="N17" s="18" t="s">
        <v>62</v>
      </c>
      <c r="O17" s="18" t="s">
        <v>69</v>
      </c>
      <c r="P17" s="18" t="s">
        <v>62</v>
      </c>
    </row>
    <row r="18" spans="1:16" x14ac:dyDescent="0.25">
      <c r="A18" s="18" t="s">
        <v>17</v>
      </c>
      <c r="B18" s="19" t="s">
        <v>75</v>
      </c>
      <c r="C18" s="27">
        <v>0.2</v>
      </c>
      <c r="D18" s="22">
        <f t="shared" ref="D18:D25" si="5">(C18*($D$13+$D$6))</f>
        <v>0</v>
      </c>
      <c r="E18" s="27">
        <v>0.2</v>
      </c>
      <c r="F18" s="22">
        <f t="shared" ref="F18:F25" si="6">E18*($F$13+$F$6)</f>
        <v>0</v>
      </c>
      <c r="G18" s="27">
        <v>0.2</v>
      </c>
      <c r="H18" s="22">
        <f t="shared" ref="H18:H25" si="7">G18*($H$13+$H$6)</f>
        <v>0</v>
      </c>
      <c r="I18" s="27">
        <v>0.2</v>
      </c>
      <c r="J18" s="22">
        <f t="shared" ref="J18:J25" si="8">I18*($J$13+$J$6)</f>
        <v>0</v>
      </c>
      <c r="K18" s="27">
        <v>0.2</v>
      </c>
      <c r="L18" s="22">
        <f t="shared" ref="L18:L25" si="9">K18*($L$13+$L$6)</f>
        <v>0</v>
      </c>
      <c r="M18" s="27">
        <v>0.2</v>
      </c>
      <c r="N18" s="22">
        <f>M18*($N$13+$N$6)</f>
        <v>0</v>
      </c>
      <c r="O18" s="27">
        <v>0.2</v>
      </c>
      <c r="P18" s="22">
        <f>O18*($P$13+$P$6)</f>
        <v>0</v>
      </c>
    </row>
    <row r="19" spans="1:16" x14ac:dyDescent="0.25">
      <c r="A19" s="18" t="s">
        <v>19</v>
      </c>
      <c r="B19" s="19" t="s">
        <v>76</v>
      </c>
      <c r="C19" s="27">
        <v>2.5000000000000001E-2</v>
      </c>
      <c r="D19" s="22">
        <f t="shared" si="5"/>
        <v>0</v>
      </c>
      <c r="E19" s="27">
        <v>2.5000000000000001E-2</v>
      </c>
      <c r="F19" s="22">
        <f t="shared" si="6"/>
        <v>0</v>
      </c>
      <c r="G19" s="27">
        <v>2.5000000000000001E-2</v>
      </c>
      <c r="H19" s="22">
        <f t="shared" si="7"/>
        <v>0</v>
      </c>
      <c r="I19" s="27">
        <v>2.5000000000000001E-2</v>
      </c>
      <c r="J19" s="22">
        <f t="shared" si="8"/>
        <v>0</v>
      </c>
      <c r="K19" s="27">
        <v>2.5000000000000001E-2</v>
      </c>
      <c r="L19" s="22">
        <f t="shared" si="9"/>
        <v>0</v>
      </c>
      <c r="M19" s="27">
        <v>2.5000000000000001E-2</v>
      </c>
      <c r="N19" s="22">
        <f t="shared" ref="N19:N25" si="10">M19*($N$13+$N$6)</f>
        <v>0</v>
      </c>
      <c r="O19" s="27">
        <v>2.5000000000000001E-2</v>
      </c>
      <c r="P19" s="22">
        <f t="shared" ref="P19:P25" si="11">O19*($P$13+$P$6)</f>
        <v>0</v>
      </c>
    </row>
    <row r="20" spans="1:16" x14ac:dyDescent="0.25">
      <c r="A20" s="18" t="s">
        <v>21</v>
      </c>
      <c r="B20" s="19" t="s">
        <v>77</v>
      </c>
      <c r="C20" s="28"/>
      <c r="D20" s="22">
        <f t="shared" si="5"/>
        <v>0</v>
      </c>
      <c r="E20" s="28"/>
      <c r="F20" s="22">
        <f t="shared" si="6"/>
        <v>0</v>
      </c>
      <c r="G20" s="28"/>
      <c r="H20" s="22">
        <f t="shared" si="7"/>
        <v>0</v>
      </c>
      <c r="I20" s="28"/>
      <c r="J20" s="22">
        <f t="shared" si="8"/>
        <v>0</v>
      </c>
      <c r="K20" s="28"/>
      <c r="L20" s="22">
        <f t="shared" si="9"/>
        <v>0</v>
      </c>
      <c r="M20" s="28"/>
      <c r="N20" s="22">
        <f t="shared" si="10"/>
        <v>0</v>
      </c>
      <c r="O20" s="28"/>
      <c r="P20" s="22">
        <f t="shared" si="11"/>
        <v>0</v>
      </c>
    </row>
    <row r="21" spans="1:16" x14ac:dyDescent="0.25">
      <c r="A21" s="18" t="s">
        <v>23</v>
      </c>
      <c r="B21" s="19" t="s">
        <v>78</v>
      </c>
      <c r="C21" s="27">
        <v>1.4999999999999999E-2</v>
      </c>
      <c r="D21" s="22">
        <f t="shared" si="5"/>
        <v>0</v>
      </c>
      <c r="E21" s="27">
        <v>1.4999999999999999E-2</v>
      </c>
      <c r="F21" s="22">
        <f t="shared" si="6"/>
        <v>0</v>
      </c>
      <c r="G21" s="27">
        <v>1.4999999999999999E-2</v>
      </c>
      <c r="H21" s="22">
        <f t="shared" si="7"/>
        <v>0</v>
      </c>
      <c r="I21" s="27">
        <v>1.4999999999999999E-2</v>
      </c>
      <c r="J21" s="22">
        <f t="shared" si="8"/>
        <v>0</v>
      </c>
      <c r="K21" s="27">
        <v>1.4999999999999999E-2</v>
      </c>
      <c r="L21" s="22">
        <f t="shared" si="9"/>
        <v>0</v>
      </c>
      <c r="M21" s="27">
        <v>1.4999999999999999E-2</v>
      </c>
      <c r="N21" s="22">
        <f t="shared" si="10"/>
        <v>0</v>
      </c>
      <c r="O21" s="27">
        <v>1.4999999999999999E-2</v>
      </c>
      <c r="P21" s="22">
        <f t="shared" si="11"/>
        <v>0</v>
      </c>
    </row>
    <row r="22" spans="1:16" x14ac:dyDescent="0.25">
      <c r="A22" s="18" t="s">
        <v>79</v>
      </c>
      <c r="B22" s="19" t="s">
        <v>80</v>
      </c>
      <c r="C22" s="27">
        <v>0.01</v>
      </c>
      <c r="D22" s="22">
        <f t="shared" si="5"/>
        <v>0</v>
      </c>
      <c r="E22" s="27">
        <v>0.01</v>
      </c>
      <c r="F22" s="22">
        <f t="shared" si="6"/>
        <v>0</v>
      </c>
      <c r="G22" s="27">
        <v>0.01</v>
      </c>
      <c r="H22" s="22">
        <f t="shared" si="7"/>
        <v>0</v>
      </c>
      <c r="I22" s="27">
        <v>0.01</v>
      </c>
      <c r="J22" s="22">
        <f t="shared" si="8"/>
        <v>0</v>
      </c>
      <c r="K22" s="27">
        <v>0.01</v>
      </c>
      <c r="L22" s="22">
        <f t="shared" si="9"/>
        <v>0</v>
      </c>
      <c r="M22" s="27">
        <v>0.01</v>
      </c>
      <c r="N22" s="22">
        <f t="shared" si="10"/>
        <v>0</v>
      </c>
      <c r="O22" s="27">
        <v>0.01</v>
      </c>
      <c r="P22" s="22">
        <f t="shared" si="11"/>
        <v>0</v>
      </c>
    </row>
    <row r="23" spans="1:16" x14ac:dyDescent="0.25">
      <c r="A23" s="18" t="s">
        <v>81</v>
      </c>
      <c r="B23" s="19" t="s">
        <v>82</v>
      </c>
      <c r="C23" s="27">
        <v>6.0000000000000001E-3</v>
      </c>
      <c r="D23" s="22">
        <f t="shared" si="5"/>
        <v>0</v>
      </c>
      <c r="E23" s="27">
        <v>6.0000000000000001E-3</v>
      </c>
      <c r="F23" s="22">
        <f t="shared" si="6"/>
        <v>0</v>
      </c>
      <c r="G23" s="27">
        <v>6.0000000000000001E-3</v>
      </c>
      <c r="H23" s="22">
        <f t="shared" si="7"/>
        <v>0</v>
      </c>
      <c r="I23" s="27">
        <v>6.0000000000000001E-3</v>
      </c>
      <c r="J23" s="22">
        <f t="shared" si="8"/>
        <v>0</v>
      </c>
      <c r="K23" s="27">
        <v>6.0000000000000001E-3</v>
      </c>
      <c r="L23" s="22">
        <f t="shared" si="9"/>
        <v>0</v>
      </c>
      <c r="M23" s="27">
        <v>6.0000000000000001E-3</v>
      </c>
      <c r="N23" s="22">
        <f t="shared" si="10"/>
        <v>0</v>
      </c>
      <c r="O23" s="27">
        <v>6.0000000000000001E-3</v>
      </c>
      <c r="P23" s="22">
        <f t="shared" si="11"/>
        <v>0</v>
      </c>
    </row>
    <row r="24" spans="1:16" x14ac:dyDescent="0.25">
      <c r="A24" s="18" t="s">
        <v>83</v>
      </c>
      <c r="B24" s="19" t="s">
        <v>84</v>
      </c>
      <c r="C24" s="27">
        <v>2E-3</v>
      </c>
      <c r="D24" s="22">
        <f t="shared" si="5"/>
        <v>0</v>
      </c>
      <c r="E24" s="27">
        <v>2E-3</v>
      </c>
      <c r="F24" s="22">
        <f t="shared" si="6"/>
        <v>0</v>
      </c>
      <c r="G24" s="27">
        <v>2E-3</v>
      </c>
      <c r="H24" s="22">
        <f t="shared" si="7"/>
        <v>0</v>
      </c>
      <c r="I24" s="27">
        <v>2E-3</v>
      </c>
      <c r="J24" s="22">
        <f t="shared" si="8"/>
        <v>0</v>
      </c>
      <c r="K24" s="27">
        <v>2E-3</v>
      </c>
      <c r="L24" s="22">
        <f t="shared" si="9"/>
        <v>0</v>
      </c>
      <c r="M24" s="27">
        <v>2E-3</v>
      </c>
      <c r="N24" s="22">
        <f t="shared" si="10"/>
        <v>0</v>
      </c>
      <c r="O24" s="27">
        <v>2E-3</v>
      </c>
      <c r="P24" s="22">
        <f t="shared" si="11"/>
        <v>0</v>
      </c>
    </row>
    <row r="25" spans="1:16" x14ac:dyDescent="0.25">
      <c r="A25" s="18" t="s">
        <v>85</v>
      </c>
      <c r="B25" s="19" t="s">
        <v>86</v>
      </c>
      <c r="C25" s="27">
        <v>0.08</v>
      </c>
      <c r="D25" s="22">
        <f t="shared" si="5"/>
        <v>0</v>
      </c>
      <c r="E25" s="27">
        <v>0.08</v>
      </c>
      <c r="F25" s="22">
        <f t="shared" si="6"/>
        <v>0</v>
      </c>
      <c r="G25" s="27">
        <v>0.08</v>
      </c>
      <c r="H25" s="22">
        <f t="shared" si="7"/>
        <v>0</v>
      </c>
      <c r="I25" s="27">
        <v>0.08</v>
      </c>
      <c r="J25" s="22">
        <f t="shared" si="8"/>
        <v>0</v>
      </c>
      <c r="K25" s="27">
        <v>0.08</v>
      </c>
      <c r="L25" s="22">
        <f t="shared" si="9"/>
        <v>0</v>
      </c>
      <c r="M25" s="27">
        <v>0.08</v>
      </c>
      <c r="N25" s="22">
        <f t="shared" si="10"/>
        <v>0</v>
      </c>
      <c r="O25" s="27">
        <v>0.08</v>
      </c>
      <c r="P25" s="22">
        <f t="shared" si="11"/>
        <v>0</v>
      </c>
    </row>
    <row r="26" spans="1:16" x14ac:dyDescent="0.25">
      <c r="A26" s="78" t="s">
        <v>65</v>
      </c>
      <c r="B26" s="78"/>
      <c r="C26" s="27">
        <f>SUM(C18:C25)</f>
        <v>0.33800000000000002</v>
      </c>
      <c r="D26" s="23">
        <f>(ROUND(SUM(D18:D25),2))</f>
        <v>0</v>
      </c>
      <c r="E26" s="27">
        <f>SUM(E18:E25)</f>
        <v>0.33800000000000002</v>
      </c>
      <c r="F26" s="23">
        <f>(ROUND(SUM(F18:F25),2))</f>
        <v>0</v>
      </c>
      <c r="G26" s="27">
        <f>SUM(G18:G25)</f>
        <v>0.33800000000000002</v>
      </c>
      <c r="H26" s="23">
        <f>(ROUND(SUM(H18:H25),2))</f>
        <v>0</v>
      </c>
      <c r="I26" s="27">
        <f>SUM(I18:I25)</f>
        <v>0.33800000000000002</v>
      </c>
      <c r="J26" s="23">
        <f>(ROUND(SUM(J18:J25),2))</f>
        <v>0</v>
      </c>
      <c r="K26" s="27">
        <f>SUM(K18:K25)</f>
        <v>0.33800000000000002</v>
      </c>
      <c r="L26" s="23">
        <f>(ROUND(SUM(L18:L25),2))</f>
        <v>0</v>
      </c>
      <c r="M26" s="27">
        <f>SUM(M18:M25)</f>
        <v>0.33800000000000002</v>
      </c>
      <c r="N26" s="23">
        <f>(ROUND(SUM(N18:N25),2))</f>
        <v>0</v>
      </c>
      <c r="O26" s="27">
        <f>SUM(O18:O25)</f>
        <v>0.33800000000000002</v>
      </c>
      <c r="P26" s="23">
        <f>(ROUND(SUM(P18:P25),2))</f>
        <v>0</v>
      </c>
    </row>
    <row r="29" spans="1:16" ht="39.950000000000003" customHeight="1" x14ac:dyDescent="0.25">
      <c r="A29" s="70" t="s">
        <v>87</v>
      </c>
      <c r="B29" s="70"/>
      <c r="C29" s="70" t="str">
        <f>$C$1</f>
        <v>Item 01
Auxiliar Administrativo</v>
      </c>
      <c r="D29" s="70"/>
      <c r="E29" s="70" t="str">
        <f>$E$1</f>
        <v>Item 02
Assistente Administrativo</v>
      </c>
      <c r="F29" s="70"/>
      <c r="G29" s="70" t="str">
        <f>$G$1</f>
        <v>Item 03
Recepcionista</v>
      </c>
      <c r="H29" s="70"/>
      <c r="I29" s="70" t="str">
        <f>$I$1</f>
        <v>Item 04
Secretário Executivo</v>
      </c>
      <c r="J29" s="70"/>
      <c r="K29" s="70" t="str">
        <f>$K$1</f>
        <v>Item 05
Técnico em Secretariado</v>
      </c>
      <c r="L29" s="70"/>
      <c r="M29" s="70" t="str">
        <f>$M$1</f>
        <v>Item 06
Motorista Executivo (6h00 - 22h00)</v>
      </c>
      <c r="N29" s="70"/>
      <c r="O29" s="70" t="str">
        <f>$O$1</f>
        <v>Item 07
Motorista Executivo (14h00 - 24h00)</v>
      </c>
      <c r="P29" s="70"/>
    </row>
    <row r="30" spans="1:16" ht="30" x14ac:dyDescent="0.25">
      <c r="A30" s="18" t="s">
        <v>88</v>
      </c>
      <c r="B30" s="18" t="s">
        <v>89</v>
      </c>
      <c r="C30" s="53" t="s">
        <v>90</v>
      </c>
      <c r="D30" s="18" t="s">
        <v>62</v>
      </c>
      <c r="E30" s="53" t="s">
        <v>90</v>
      </c>
      <c r="F30" s="18" t="s">
        <v>62</v>
      </c>
      <c r="G30" s="53" t="s">
        <v>90</v>
      </c>
      <c r="H30" s="18" t="s">
        <v>62</v>
      </c>
      <c r="I30" s="53" t="s">
        <v>90</v>
      </c>
      <c r="J30" s="18" t="s">
        <v>62</v>
      </c>
      <c r="K30" s="53" t="s">
        <v>90</v>
      </c>
      <c r="L30" s="18" t="s">
        <v>62</v>
      </c>
      <c r="M30" s="53" t="s">
        <v>90</v>
      </c>
      <c r="N30" s="18" t="s">
        <v>62</v>
      </c>
      <c r="O30" s="53" t="s">
        <v>90</v>
      </c>
      <c r="P30" s="18" t="s">
        <v>62</v>
      </c>
    </row>
    <row r="31" spans="1:16" x14ac:dyDescent="0.25">
      <c r="A31" s="18" t="s">
        <v>17</v>
      </c>
      <c r="B31" s="19" t="s">
        <v>91</v>
      </c>
      <c r="C31" s="29"/>
      <c r="D31" s="22">
        <f>ROUND(IF((C31*2*21)-(D3*6%)&gt;=0,(C31*2*21)-(D3*6%),0),2)</f>
        <v>0</v>
      </c>
      <c r="E31" s="29"/>
      <c r="F31" s="22">
        <f>ROUND(IF((E31*2*21)-(F3*6%)&gt;=0,(E31*2*21)-(F3*6%),0),2)</f>
        <v>0</v>
      </c>
      <c r="G31" s="29"/>
      <c r="H31" s="22">
        <f>ROUND(IF((G31*2*21)-(H3*6%)&gt;=0,(G31*2*21)-(H3*6%),0),2)</f>
        <v>0</v>
      </c>
      <c r="I31" s="29"/>
      <c r="J31" s="22">
        <f>ROUND(IF((I31*2*21)-(J3*6%)&gt;=0,(I31*2*21)-(J3*6%),0),2)</f>
        <v>0</v>
      </c>
      <c r="K31" s="29"/>
      <c r="L31" s="22">
        <f>ROUND(IF((K31*2*21)-(L3*6%)&gt;=0,(K31*2*21)-(L3*6%),0),2)</f>
        <v>0</v>
      </c>
      <c r="M31" s="29"/>
      <c r="N31" s="22">
        <f>ROUND(IF((M31*2*21)-(N3*6%)&gt;=0,(M31*2*21)-(N3*6%),0),2)</f>
        <v>0</v>
      </c>
      <c r="O31" s="29"/>
      <c r="P31" s="22">
        <f>ROUND(IF((O31*2*21)-(P3*6%)&gt;=0,(O31*2*21)-(P3*6%),0),2)</f>
        <v>0</v>
      </c>
    </row>
    <row r="32" spans="1:16" ht="30" x14ac:dyDescent="0.25">
      <c r="A32" s="72" t="s">
        <v>19</v>
      </c>
      <c r="B32" s="79" t="s">
        <v>92</v>
      </c>
      <c r="C32" s="36" t="s">
        <v>93</v>
      </c>
      <c r="D32" s="22"/>
      <c r="E32" s="36" t="s">
        <v>93</v>
      </c>
      <c r="F32" s="22"/>
      <c r="G32" s="36" t="s">
        <v>93</v>
      </c>
      <c r="H32" s="22"/>
      <c r="I32" s="36" t="s">
        <v>93</v>
      </c>
      <c r="J32" s="22"/>
      <c r="K32" s="36" t="s">
        <v>93</v>
      </c>
      <c r="L32" s="22"/>
      <c r="M32" s="36" t="s">
        <v>93</v>
      </c>
      <c r="N32" s="22"/>
      <c r="O32" s="36" t="s">
        <v>93</v>
      </c>
      <c r="P32" s="22"/>
    </row>
    <row r="33" spans="1:16" x14ac:dyDescent="0.25">
      <c r="A33" s="72"/>
      <c r="B33" s="79"/>
      <c r="C33" s="29"/>
      <c r="D33" s="22">
        <f>(C33*21)</f>
        <v>0</v>
      </c>
      <c r="E33" s="29"/>
      <c r="F33" s="22">
        <f>(E33*21)</f>
        <v>0</v>
      </c>
      <c r="G33" s="29"/>
      <c r="H33" s="22">
        <f>(G33*21)</f>
        <v>0</v>
      </c>
      <c r="I33" s="29"/>
      <c r="J33" s="22">
        <f>(I33*21)</f>
        <v>0</v>
      </c>
      <c r="K33" s="29"/>
      <c r="L33" s="22">
        <f>(K33*21)</f>
        <v>0</v>
      </c>
      <c r="M33" s="29"/>
      <c r="N33" s="22">
        <f>(M33*21)</f>
        <v>0</v>
      </c>
      <c r="O33" s="29"/>
      <c r="P33" s="22">
        <f>(O33*21)</f>
        <v>0</v>
      </c>
    </row>
    <row r="34" spans="1:16" x14ac:dyDescent="0.25">
      <c r="A34" s="18" t="s">
        <v>21</v>
      </c>
      <c r="B34" s="19" t="s">
        <v>64</v>
      </c>
      <c r="C34" s="27"/>
      <c r="D34" s="18"/>
      <c r="E34" s="27"/>
      <c r="F34" s="18"/>
      <c r="G34" s="27"/>
      <c r="H34" s="18"/>
      <c r="I34" s="27"/>
      <c r="J34" s="18"/>
      <c r="K34" s="27"/>
      <c r="L34" s="18"/>
      <c r="M34" s="27"/>
      <c r="N34" s="18"/>
      <c r="O34" s="27"/>
      <c r="P34" s="18"/>
    </row>
    <row r="35" spans="1:16" x14ac:dyDescent="0.25">
      <c r="A35" s="78" t="s">
        <v>65</v>
      </c>
      <c r="B35" s="78"/>
      <c r="C35" s="19"/>
      <c r="D35" s="23">
        <f>ROUND(SUM(D31:D34),2)</f>
        <v>0</v>
      </c>
      <c r="E35" s="19"/>
      <c r="F35" s="23">
        <f>ROUND(SUM(F31:F34),2)</f>
        <v>0</v>
      </c>
      <c r="G35" s="19"/>
      <c r="H35" s="23">
        <f>ROUND(SUM(H31:H34),2)</f>
        <v>0</v>
      </c>
      <c r="I35" s="19"/>
      <c r="J35" s="23">
        <f>ROUND(SUM(J31:J34),2)</f>
        <v>0</v>
      </c>
      <c r="K35" s="19"/>
      <c r="L35" s="23">
        <f>ROUND(SUM(L31:L34),2)</f>
        <v>0</v>
      </c>
      <c r="M35" s="19"/>
      <c r="N35" s="23">
        <f>ROUND(SUM(N31:N34),2)</f>
        <v>0</v>
      </c>
      <c r="O35" s="19"/>
      <c r="P35" s="23">
        <f>ROUND(SUM(P31:P34),2)</f>
        <v>0</v>
      </c>
    </row>
    <row r="38" spans="1:16" ht="39.950000000000003" customHeight="1" x14ac:dyDescent="0.25">
      <c r="A38" s="70" t="s">
        <v>94</v>
      </c>
      <c r="B38" s="70"/>
      <c r="C38" s="70" t="str">
        <f>$C$1</f>
        <v>Item 01
Auxiliar Administrativo</v>
      </c>
      <c r="D38" s="70"/>
      <c r="E38" s="70" t="str">
        <f>$E$1</f>
        <v>Item 02
Assistente Administrativo</v>
      </c>
      <c r="F38" s="70"/>
      <c r="G38" s="70" t="str">
        <f>$G$1</f>
        <v>Item 03
Recepcionista</v>
      </c>
      <c r="H38" s="70"/>
      <c r="I38" s="70" t="str">
        <f>$I$1</f>
        <v>Item 04
Secretário Executivo</v>
      </c>
      <c r="J38" s="70"/>
      <c r="K38" s="70" t="str">
        <f>$K$1</f>
        <v>Item 05
Técnico em Secretariado</v>
      </c>
      <c r="L38" s="70"/>
      <c r="M38" s="70" t="str">
        <f>$M$1</f>
        <v>Item 06
Motorista Executivo (6h00 - 22h00)</v>
      </c>
      <c r="N38" s="70"/>
      <c r="O38" s="70" t="str">
        <f>$O$1</f>
        <v>Item 07
Motorista Executivo (14h00 - 24h00)</v>
      </c>
      <c r="P38" s="70"/>
    </row>
    <row r="39" spans="1:16" x14ac:dyDescent="0.25">
      <c r="A39" s="18">
        <v>2</v>
      </c>
      <c r="B39" s="18" t="s">
        <v>89</v>
      </c>
      <c r="C39" s="18"/>
      <c r="D39" s="18" t="s">
        <v>62</v>
      </c>
      <c r="E39" s="18"/>
      <c r="F39" s="18" t="s">
        <v>62</v>
      </c>
      <c r="G39" s="18"/>
      <c r="H39" s="18" t="s">
        <v>62</v>
      </c>
      <c r="I39" s="18"/>
      <c r="J39" s="18" t="s">
        <v>62</v>
      </c>
      <c r="K39" s="18"/>
      <c r="L39" s="18" t="s">
        <v>62</v>
      </c>
      <c r="M39" s="18"/>
      <c r="N39" s="18" t="s">
        <v>62</v>
      </c>
      <c r="O39" s="18"/>
      <c r="P39" s="18" t="s">
        <v>62</v>
      </c>
    </row>
    <row r="40" spans="1:16" x14ac:dyDescent="0.25">
      <c r="A40" s="18" t="s">
        <v>67</v>
      </c>
      <c r="B40" s="19" t="s">
        <v>95</v>
      </c>
      <c r="C40" s="27"/>
      <c r="D40" s="22">
        <f>D13</f>
        <v>0</v>
      </c>
      <c r="E40" s="31"/>
      <c r="F40" s="22">
        <f>F13</f>
        <v>0</v>
      </c>
      <c r="G40" s="31"/>
      <c r="H40" s="22">
        <f>H13</f>
        <v>0</v>
      </c>
      <c r="I40" s="31"/>
      <c r="J40" s="22">
        <f>J13</f>
        <v>0</v>
      </c>
      <c r="K40" s="31"/>
      <c r="L40" s="22">
        <f>L13</f>
        <v>0</v>
      </c>
      <c r="M40" s="31"/>
      <c r="N40" s="22">
        <f>N13</f>
        <v>0</v>
      </c>
      <c r="O40" s="31"/>
      <c r="P40" s="22">
        <f>P13</f>
        <v>0</v>
      </c>
    </row>
    <row r="41" spans="1:16" x14ac:dyDescent="0.25">
      <c r="A41" s="18" t="s">
        <v>73</v>
      </c>
      <c r="B41" s="19" t="s">
        <v>74</v>
      </c>
      <c r="C41" s="27"/>
      <c r="D41" s="32">
        <f>D26</f>
        <v>0</v>
      </c>
      <c r="E41" s="31"/>
      <c r="F41" s="32">
        <f>F26</f>
        <v>0</v>
      </c>
      <c r="G41" s="31"/>
      <c r="H41" s="32">
        <f>H26</f>
        <v>0</v>
      </c>
      <c r="I41" s="31"/>
      <c r="J41" s="32">
        <f>J26</f>
        <v>0</v>
      </c>
      <c r="K41" s="31"/>
      <c r="L41" s="32">
        <f>L26</f>
        <v>0</v>
      </c>
      <c r="M41" s="31"/>
      <c r="N41" s="32">
        <f>N26</f>
        <v>0</v>
      </c>
      <c r="O41" s="31"/>
      <c r="P41" s="32">
        <f>P26</f>
        <v>0</v>
      </c>
    </row>
    <row r="42" spans="1:16" x14ac:dyDescent="0.25">
      <c r="A42" s="18" t="s">
        <v>88</v>
      </c>
      <c r="B42" s="19" t="s">
        <v>89</v>
      </c>
      <c r="C42" s="27"/>
      <c r="D42" s="32">
        <f>D35</f>
        <v>0</v>
      </c>
      <c r="E42" s="31"/>
      <c r="F42" s="32">
        <f>F35</f>
        <v>0</v>
      </c>
      <c r="G42" s="31"/>
      <c r="H42" s="32">
        <f>H35</f>
        <v>0</v>
      </c>
      <c r="I42" s="31"/>
      <c r="J42" s="32">
        <f>J35</f>
        <v>0</v>
      </c>
      <c r="K42" s="31"/>
      <c r="L42" s="32">
        <f>L35</f>
        <v>0</v>
      </c>
      <c r="M42" s="31"/>
      <c r="N42" s="32">
        <f>N35</f>
        <v>0</v>
      </c>
      <c r="O42" s="31"/>
      <c r="P42" s="32">
        <f>P35</f>
        <v>0</v>
      </c>
    </row>
    <row r="43" spans="1:16" x14ac:dyDescent="0.25">
      <c r="A43" s="78" t="s">
        <v>65</v>
      </c>
      <c r="B43" s="78"/>
      <c r="C43" s="19"/>
      <c r="D43" s="33">
        <f>SUM(D40:D42)</f>
        <v>0</v>
      </c>
      <c r="E43" s="19"/>
      <c r="F43" s="23">
        <f>SUM(F40:F42)</f>
        <v>0</v>
      </c>
      <c r="G43" s="19"/>
      <c r="H43" s="23">
        <f>SUM(H40:H42)</f>
        <v>0</v>
      </c>
      <c r="I43" s="19"/>
      <c r="J43" s="23">
        <f>SUM(J40:J42)</f>
        <v>0</v>
      </c>
      <c r="K43" s="19"/>
      <c r="L43" s="23">
        <f>SUM(L40:L42)</f>
        <v>0</v>
      </c>
      <c r="M43" s="19"/>
      <c r="N43" s="23">
        <f>SUM(N40:N42)</f>
        <v>0</v>
      </c>
      <c r="O43" s="19"/>
      <c r="P43" s="23">
        <f>SUM(P40:P42)</f>
        <v>0</v>
      </c>
    </row>
    <row r="46" spans="1:16" ht="39.950000000000003" customHeight="1" x14ac:dyDescent="0.25">
      <c r="A46" s="70" t="s">
        <v>96</v>
      </c>
      <c r="B46" s="70"/>
      <c r="C46" s="70" t="str">
        <f>$C$1</f>
        <v>Item 01
Auxiliar Administrativo</v>
      </c>
      <c r="D46" s="70"/>
      <c r="E46" s="70" t="str">
        <f>$E$1</f>
        <v>Item 02
Assistente Administrativo</v>
      </c>
      <c r="F46" s="70"/>
      <c r="G46" s="70" t="str">
        <f>$G$1</f>
        <v>Item 03
Recepcionista</v>
      </c>
      <c r="H46" s="70"/>
      <c r="I46" s="70" t="str">
        <f>$I$1</f>
        <v>Item 04
Secretário Executivo</v>
      </c>
      <c r="J46" s="70"/>
      <c r="K46" s="70" t="str">
        <f>$K$1</f>
        <v>Item 05
Técnico em Secretariado</v>
      </c>
      <c r="L46" s="70"/>
      <c r="M46" s="70" t="str">
        <f>$M$1</f>
        <v>Item 06
Motorista Executivo (6h00 - 22h00)</v>
      </c>
      <c r="N46" s="70"/>
      <c r="O46" s="70" t="str">
        <f>$O$1</f>
        <v>Item 07
Motorista Executivo (14h00 - 24h00)</v>
      </c>
      <c r="P46" s="70"/>
    </row>
    <row r="47" spans="1:16" x14ac:dyDescent="0.25">
      <c r="A47" s="18">
        <v>3</v>
      </c>
      <c r="B47" s="18" t="s">
        <v>97</v>
      </c>
      <c r="C47" s="18" t="s">
        <v>69</v>
      </c>
      <c r="D47" s="18" t="s">
        <v>62</v>
      </c>
      <c r="E47" s="18" t="s">
        <v>69</v>
      </c>
      <c r="F47" s="18" t="s">
        <v>62</v>
      </c>
      <c r="G47" s="18" t="s">
        <v>69</v>
      </c>
      <c r="H47" s="18" t="s">
        <v>62</v>
      </c>
      <c r="I47" s="18" t="s">
        <v>69</v>
      </c>
      <c r="J47" s="18" t="s">
        <v>62</v>
      </c>
      <c r="K47" s="18" t="s">
        <v>69</v>
      </c>
      <c r="L47" s="18" t="s">
        <v>62</v>
      </c>
      <c r="M47" s="18" t="s">
        <v>69</v>
      </c>
      <c r="N47" s="18" t="s">
        <v>62</v>
      </c>
      <c r="O47" s="18" t="s">
        <v>69</v>
      </c>
      <c r="P47" s="18" t="s">
        <v>62</v>
      </c>
    </row>
    <row r="48" spans="1:16" x14ac:dyDescent="0.25">
      <c r="A48" s="18" t="s">
        <v>17</v>
      </c>
      <c r="B48" s="19" t="s">
        <v>98</v>
      </c>
      <c r="C48" s="34"/>
      <c r="D48" s="22">
        <f>ROUND(C48*D6,2)</f>
        <v>0</v>
      </c>
      <c r="E48" s="34"/>
      <c r="F48" s="22">
        <f>ROUND(E48*F6,2)</f>
        <v>0</v>
      </c>
      <c r="G48" s="34"/>
      <c r="H48" s="22">
        <f>ROUND(G48*H6,2)</f>
        <v>0</v>
      </c>
      <c r="I48" s="34"/>
      <c r="J48" s="22">
        <f>ROUND(I48*J6,2)</f>
        <v>0</v>
      </c>
      <c r="K48" s="34"/>
      <c r="L48" s="22">
        <f>ROUND(K48*L6,2)</f>
        <v>0</v>
      </c>
      <c r="M48" s="34"/>
      <c r="N48" s="22">
        <f>ROUND(M48*N6,2)</f>
        <v>0</v>
      </c>
      <c r="O48" s="34"/>
      <c r="P48" s="22">
        <f>ROUND(O48*P6,2)</f>
        <v>0</v>
      </c>
    </row>
    <row r="49" spans="1:16" x14ac:dyDescent="0.25">
      <c r="A49" s="18" t="s">
        <v>19</v>
      </c>
      <c r="B49" s="19" t="s">
        <v>99</v>
      </c>
      <c r="C49" s="24">
        <v>0.08</v>
      </c>
      <c r="D49" s="22">
        <f>C49*D48</f>
        <v>0</v>
      </c>
      <c r="E49" s="24">
        <v>0.08</v>
      </c>
      <c r="F49" s="22">
        <f>E49*F48</f>
        <v>0</v>
      </c>
      <c r="G49" s="24">
        <v>0.08</v>
      </c>
      <c r="H49" s="22">
        <f>G49*H48</f>
        <v>0</v>
      </c>
      <c r="I49" s="24">
        <v>0.08</v>
      </c>
      <c r="J49" s="22">
        <f>I49*J48</f>
        <v>0</v>
      </c>
      <c r="K49" s="24">
        <v>0.08</v>
      </c>
      <c r="L49" s="22">
        <f>K49*L48</f>
        <v>0</v>
      </c>
      <c r="M49" s="24">
        <v>0.08</v>
      </c>
      <c r="N49" s="22">
        <f>M49*N48</f>
        <v>0</v>
      </c>
      <c r="O49" s="24">
        <v>0.08</v>
      </c>
      <c r="P49" s="22">
        <f>O49*P48</f>
        <v>0</v>
      </c>
    </row>
    <row r="50" spans="1:16" x14ac:dyDescent="0.25">
      <c r="A50" s="18" t="s">
        <v>21</v>
      </c>
      <c r="B50" s="19" t="s">
        <v>100</v>
      </c>
      <c r="C50" s="34"/>
      <c r="D50" s="22">
        <f>C50*D6</f>
        <v>0</v>
      </c>
      <c r="E50" s="34"/>
      <c r="F50" s="22">
        <f>E50*F6</f>
        <v>0</v>
      </c>
      <c r="G50" s="34"/>
      <c r="H50" s="22">
        <f>G50*H6</f>
        <v>0</v>
      </c>
      <c r="I50" s="34"/>
      <c r="J50" s="22">
        <f>I50*J6</f>
        <v>0</v>
      </c>
      <c r="K50" s="34"/>
      <c r="L50" s="22">
        <f>K50*L6</f>
        <v>0</v>
      </c>
      <c r="M50" s="34"/>
      <c r="N50" s="22">
        <f>M50*N6</f>
        <v>0</v>
      </c>
      <c r="O50" s="34"/>
      <c r="P50" s="22">
        <f>O50*P6</f>
        <v>0</v>
      </c>
    </row>
    <row r="51" spans="1:16" x14ac:dyDescent="0.25">
      <c r="A51" s="30" t="s">
        <v>23</v>
      </c>
      <c r="B51" s="35" t="s">
        <v>101</v>
      </c>
      <c r="C51" s="24">
        <f>C26</f>
        <v>0.33800000000000002</v>
      </c>
      <c r="D51" s="22">
        <f>C51*D50</f>
        <v>0</v>
      </c>
      <c r="E51" s="24">
        <f>E26</f>
        <v>0.33800000000000002</v>
      </c>
      <c r="F51" s="22">
        <f>E51*F50</f>
        <v>0</v>
      </c>
      <c r="G51" s="24">
        <f>G26</f>
        <v>0.33800000000000002</v>
      </c>
      <c r="H51" s="22">
        <f>G51*H50</f>
        <v>0</v>
      </c>
      <c r="I51" s="24">
        <f>I26</f>
        <v>0.33800000000000002</v>
      </c>
      <c r="J51" s="22">
        <f>I51*J50</f>
        <v>0</v>
      </c>
      <c r="K51" s="24">
        <f>K26</f>
        <v>0.33800000000000002</v>
      </c>
      <c r="L51" s="22">
        <f>K51*L50</f>
        <v>0</v>
      </c>
      <c r="M51" s="24">
        <f>M26</f>
        <v>0.33800000000000002</v>
      </c>
      <c r="N51" s="22">
        <f>M51*N50</f>
        <v>0</v>
      </c>
      <c r="O51" s="24">
        <f>O26</f>
        <v>0.33800000000000002</v>
      </c>
      <c r="P51" s="22">
        <f>O51*P50</f>
        <v>0</v>
      </c>
    </row>
    <row r="52" spans="1:16" x14ac:dyDescent="0.25">
      <c r="A52" s="18" t="s">
        <v>79</v>
      </c>
      <c r="B52" s="19" t="s">
        <v>102</v>
      </c>
      <c r="C52" s="24">
        <v>0.04</v>
      </c>
      <c r="D52" s="22">
        <f>C52*D6</f>
        <v>0</v>
      </c>
      <c r="E52" s="24">
        <v>0.04</v>
      </c>
      <c r="F52" s="22">
        <f>E52*F6</f>
        <v>0</v>
      </c>
      <c r="G52" s="24">
        <v>0.04</v>
      </c>
      <c r="H52" s="22">
        <f>G52*H6</f>
        <v>0</v>
      </c>
      <c r="I52" s="24">
        <v>0.04</v>
      </c>
      <c r="J52" s="22">
        <f>I52*J6</f>
        <v>0</v>
      </c>
      <c r="K52" s="24">
        <v>0.04</v>
      </c>
      <c r="L52" s="22">
        <f>K52*L6</f>
        <v>0</v>
      </c>
      <c r="M52" s="24">
        <v>0.04</v>
      </c>
      <c r="N52" s="22">
        <f>M52*N6</f>
        <v>0</v>
      </c>
      <c r="O52" s="24">
        <v>0.04</v>
      </c>
      <c r="P52" s="22">
        <f>O52*P6</f>
        <v>0</v>
      </c>
    </row>
    <row r="53" spans="1:16" x14ac:dyDescent="0.25">
      <c r="A53" s="78" t="s">
        <v>65</v>
      </c>
      <c r="B53" s="78"/>
      <c r="C53" s="19"/>
      <c r="D53" s="23">
        <f>ROUND(SUM(D48:D52),2)</f>
        <v>0</v>
      </c>
      <c r="E53" s="19"/>
      <c r="F53" s="23">
        <f>ROUND(SUM(F48:F52),2)</f>
        <v>0</v>
      </c>
      <c r="G53" s="19"/>
      <c r="H53" s="23">
        <f>ROUND(SUM(H48:H52),2)</f>
        <v>0</v>
      </c>
      <c r="I53" s="19"/>
      <c r="J53" s="23">
        <f>ROUND(SUM(J48:J52),2)</f>
        <v>0</v>
      </c>
      <c r="K53" s="19"/>
      <c r="L53" s="23">
        <f>ROUND(SUM(L48:L52),2)</f>
        <v>0</v>
      </c>
      <c r="M53" s="19"/>
      <c r="N53" s="23">
        <f>ROUND(SUM(N48:N52),2)</f>
        <v>0</v>
      </c>
      <c r="O53" s="19"/>
      <c r="P53" s="23">
        <f>ROUND(SUM(P48:P52),2)</f>
        <v>0</v>
      </c>
    </row>
    <row r="56" spans="1:16" ht="39.950000000000003" customHeight="1" x14ac:dyDescent="0.25">
      <c r="A56" s="70" t="s">
        <v>103</v>
      </c>
      <c r="B56" s="70"/>
      <c r="C56" s="70" t="str">
        <f>$C$1</f>
        <v>Item 01
Auxiliar Administrativo</v>
      </c>
      <c r="D56" s="70"/>
      <c r="E56" s="70" t="str">
        <f>$E$1</f>
        <v>Item 02
Assistente Administrativo</v>
      </c>
      <c r="F56" s="70"/>
      <c r="G56" s="70" t="str">
        <f>$G$1</f>
        <v>Item 03
Recepcionista</v>
      </c>
      <c r="H56" s="70"/>
      <c r="I56" s="70" t="str">
        <f>$I$1</f>
        <v>Item 04
Secretário Executivo</v>
      </c>
      <c r="J56" s="70"/>
      <c r="K56" s="70" t="str">
        <f>$K$1</f>
        <v>Item 05
Técnico em Secretariado</v>
      </c>
      <c r="L56" s="70"/>
      <c r="M56" s="70" t="str">
        <f>$M$1</f>
        <v>Item 06
Motorista Executivo (6h00 - 22h00)</v>
      </c>
      <c r="N56" s="70"/>
      <c r="O56" s="70" t="str">
        <f>$O$1</f>
        <v>Item 07
Motorista Executivo (14h00 - 24h00)</v>
      </c>
      <c r="P56" s="70"/>
    </row>
    <row r="57" spans="1:16" x14ac:dyDescent="0.25">
      <c r="A57" s="18" t="s">
        <v>104</v>
      </c>
      <c r="B57" s="18" t="s">
        <v>97</v>
      </c>
      <c r="C57" s="18" t="s">
        <v>69</v>
      </c>
      <c r="D57" s="18" t="s">
        <v>62</v>
      </c>
      <c r="E57" s="18" t="s">
        <v>69</v>
      </c>
      <c r="F57" s="18" t="s">
        <v>62</v>
      </c>
      <c r="G57" s="18" t="s">
        <v>69</v>
      </c>
      <c r="H57" s="18" t="s">
        <v>62</v>
      </c>
      <c r="I57" s="18" t="s">
        <v>69</v>
      </c>
      <c r="J57" s="18" t="s">
        <v>62</v>
      </c>
      <c r="K57" s="18" t="s">
        <v>69</v>
      </c>
      <c r="L57" s="18" t="s">
        <v>62</v>
      </c>
      <c r="M57" s="18" t="s">
        <v>69</v>
      </c>
      <c r="N57" s="18" t="s">
        <v>62</v>
      </c>
      <c r="O57" s="18" t="s">
        <v>69</v>
      </c>
      <c r="P57" s="18" t="s">
        <v>62</v>
      </c>
    </row>
    <row r="58" spans="1:16" x14ac:dyDescent="0.25">
      <c r="A58" s="18" t="s">
        <v>17</v>
      </c>
      <c r="B58" s="19" t="s">
        <v>105</v>
      </c>
      <c r="C58" s="25">
        <v>9.0749999999999997E-2</v>
      </c>
      <c r="D58" s="22">
        <f t="shared" ref="D58:D63" si="12">C58*($D$6+$D$40+$D$41+$D$53)</f>
        <v>0</v>
      </c>
      <c r="E58" s="25">
        <v>9.0749999999999997E-2</v>
      </c>
      <c r="F58" s="22">
        <f t="shared" ref="F58:F63" si="13">E58*($F$6+$F$40+$F$41+$F$53)</f>
        <v>0</v>
      </c>
      <c r="G58" s="25">
        <v>9.0749999999999997E-2</v>
      </c>
      <c r="H58" s="22">
        <f t="shared" ref="H58:H63" si="14">G58*($H$6+$H$40+$H$41+$H$53)</f>
        <v>0</v>
      </c>
      <c r="I58" s="25">
        <v>9.0749999999999997E-2</v>
      </c>
      <c r="J58" s="22">
        <f t="shared" ref="J58:J63" si="15">I58*($J$6+$J$40+$J$41+$J$53)</f>
        <v>0</v>
      </c>
      <c r="K58" s="25">
        <v>9.0749999999999997E-2</v>
      </c>
      <c r="L58" s="22">
        <f t="shared" ref="L58:L63" si="16">K58*($L$6+$L$40+$L$41+$L$53)</f>
        <v>0</v>
      </c>
      <c r="M58" s="25">
        <v>9.0749999999999997E-2</v>
      </c>
      <c r="N58" s="22">
        <f>M58*($N$6+$N$40+$N$41+$N$53)</f>
        <v>0</v>
      </c>
      <c r="O58" s="25">
        <v>9.0749999999999997E-2</v>
      </c>
      <c r="P58" s="22">
        <f>O58*($P$6+$P$40+$P$41+$P$53)</f>
        <v>0</v>
      </c>
    </row>
    <row r="59" spans="1:16" x14ac:dyDescent="0.25">
      <c r="A59" s="18" t="s">
        <v>19</v>
      </c>
      <c r="B59" s="19" t="s">
        <v>106</v>
      </c>
      <c r="C59" s="34"/>
      <c r="D59" s="22">
        <f t="shared" si="12"/>
        <v>0</v>
      </c>
      <c r="E59" s="34"/>
      <c r="F59" s="22">
        <f t="shared" si="13"/>
        <v>0</v>
      </c>
      <c r="G59" s="34"/>
      <c r="H59" s="22">
        <f t="shared" si="14"/>
        <v>0</v>
      </c>
      <c r="I59" s="34"/>
      <c r="J59" s="22">
        <f t="shared" si="15"/>
        <v>0</v>
      </c>
      <c r="K59" s="34"/>
      <c r="L59" s="22">
        <f t="shared" si="16"/>
        <v>0</v>
      </c>
      <c r="M59" s="34"/>
      <c r="N59" s="22">
        <f t="shared" ref="N59:N63" si="17">M59*($N$6+$N$40+$N$41+$N$53)</f>
        <v>0</v>
      </c>
      <c r="O59" s="34"/>
      <c r="P59" s="22">
        <f t="shared" ref="P59:P63" si="18">O59*($P$6+$P$40+$P$41+$P$53)</f>
        <v>0</v>
      </c>
    </row>
    <row r="60" spans="1:16" x14ac:dyDescent="0.25">
      <c r="A60" s="18" t="s">
        <v>21</v>
      </c>
      <c r="B60" s="19" t="s">
        <v>107</v>
      </c>
      <c r="C60" s="34"/>
      <c r="D60" s="22">
        <f t="shared" si="12"/>
        <v>0</v>
      </c>
      <c r="E60" s="34"/>
      <c r="F60" s="22">
        <f t="shared" si="13"/>
        <v>0</v>
      </c>
      <c r="G60" s="34"/>
      <c r="H60" s="22">
        <f t="shared" si="14"/>
        <v>0</v>
      </c>
      <c r="I60" s="34"/>
      <c r="J60" s="22">
        <f t="shared" si="15"/>
        <v>0</v>
      </c>
      <c r="K60" s="34"/>
      <c r="L60" s="22">
        <f t="shared" si="16"/>
        <v>0</v>
      </c>
      <c r="M60" s="34"/>
      <c r="N60" s="22">
        <f t="shared" si="17"/>
        <v>0</v>
      </c>
      <c r="O60" s="34"/>
      <c r="P60" s="22">
        <f t="shared" si="18"/>
        <v>0</v>
      </c>
    </row>
    <row r="61" spans="1:16" ht="15" customHeight="1" x14ac:dyDescent="0.25">
      <c r="A61" s="30" t="s">
        <v>23</v>
      </c>
      <c r="B61" s="35" t="s">
        <v>108</v>
      </c>
      <c r="C61" s="34"/>
      <c r="D61" s="22">
        <f t="shared" si="12"/>
        <v>0</v>
      </c>
      <c r="E61" s="34"/>
      <c r="F61" s="22">
        <f t="shared" si="13"/>
        <v>0</v>
      </c>
      <c r="G61" s="34"/>
      <c r="H61" s="22">
        <f t="shared" si="14"/>
        <v>0</v>
      </c>
      <c r="I61" s="34"/>
      <c r="J61" s="22">
        <f t="shared" si="15"/>
        <v>0</v>
      </c>
      <c r="K61" s="34"/>
      <c r="L61" s="22">
        <f t="shared" si="16"/>
        <v>0</v>
      </c>
      <c r="M61" s="34"/>
      <c r="N61" s="22">
        <f t="shared" si="17"/>
        <v>0</v>
      </c>
      <c r="O61" s="34"/>
      <c r="P61" s="22">
        <f t="shared" si="18"/>
        <v>0</v>
      </c>
    </row>
    <row r="62" spans="1:16" x14ac:dyDescent="0.25">
      <c r="A62" s="30" t="s">
        <v>79</v>
      </c>
      <c r="B62" s="35" t="s">
        <v>109</v>
      </c>
      <c r="C62" s="34"/>
      <c r="D62" s="22">
        <f t="shared" si="12"/>
        <v>0</v>
      </c>
      <c r="E62" s="34"/>
      <c r="F62" s="22">
        <f t="shared" si="13"/>
        <v>0</v>
      </c>
      <c r="G62" s="34"/>
      <c r="H62" s="22">
        <f t="shared" si="14"/>
        <v>0</v>
      </c>
      <c r="I62" s="34"/>
      <c r="J62" s="22">
        <f t="shared" si="15"/>
        <v>0</v>
      </c>
      <c r="K62" s="34"/>
      <c r="L62" s="22">
        <f t="shared" si="16"/>
        <v>0</v>
      </c>
      <c r="M62" s="34"/>
      <c r="N62" s="22">
        <f t="shared" si="17"/>
        <v>0</v>
      </c>
      <c r="O62" s="34"/>
      <c r="P62" s="22">
        <f t="shared" si="18"/>
        <v>0</v>
      </c>
    </row>
    <row r="63" spans="1:16" x14ac:dyDescent="0.25">
      <c r="A63" s="18" t="s">
        <v>81</v>
      </c>
      <c r="B63" s="19" t="s">
        <v>110</v>
      </c>
      <c r="C63" s="27"/>
      <c r="D63" s="22">
        <f t="shared" si="12"/>
        <v>0</v>
      </c>
      <c r="E63" s="27"/>
      <c r="F63" s="22">
        <f t="shared" si="13"/>
        <v>0</v>
      </c>
      <c r="G63" s="27"/>
      <c r="H63" s="22">
        <f t="shared" si="14"/>
        <v>0</v>
      </c>
      <c r="I63" s="27"/>
      <c r="J63" s="22">
        <f t="shared" si="15"/>
        <v>0</v>
      </c>
      <c r="K63" s="27"/>
      <c r="L63" s="22">
        <f t="shared" si="16"/>
        <v>0</v>
      </c>
      <c r="M63" s="27"/>
      <c r="N63" s="22">
        <f t="shared" si="17"/>
        <v>0</v>
      </c>
      <c r="O63" s="27"/>
      <c r="P63" s="22">
        <f t="shared" si="18"/>
        <v>0</v>
      </c>
    </row>
    <row r="64" spans="1:16" x14ac:dyDescent="0.25">
      <c r="A64" s="78" t="s">
        <v>65</v>
      </c>
      <c r="B64" s="78"/>
      <c r="C64" s="19"/>
      <c r="D64" s="23">
        <f>ROUND(SUM(D58:D63),2)</f>
        <v>0</v>
      </c>
      <c r="E64" s="19"/>
      <c r="F64" s="23">
        <f>ROUND(SUM(F58:F63),2)</f>
        <v>0</v>
      </c>
      <c r="G64" s="19"/>
      <c r="H64" s="23">
        <f>ROUND(SUM(H58:H63),2)</f>
        <v>0</v>
      </c>
      <c r="I64" s="19"/>
      <c r="J64" s="23">
        <f>ROUND(SUM(J58:J63),2)</f>
        <v>0</v>
      </c>
      <c r="K64" s="19"/>
      <c r="L64" s="23">
        <f>ROUND(SUM(L58:L63),2)</f>
        <v>0</v>
      </c>
      <c r="M64" s="19"/>
      <c r="N64" s="23">
        <f>ROUND(SUM(N58:N63),2)</f>
        <v>0</v>
      </c>
      <c r="O64" s="19"/>
      <c r="P64" s="23">
        <f>ROUND(SUM(P58:P63),2)</f>
        <v>0</v>
      </c>
    </row>
    <row r="67" spans="1:16" ht="39.950000000000003" customHeight="1" x14ac:dyDescent="0.25">
      <c r="A67" s="70" t="s">
        <v>111</v>
      </c>
      <c r="B67" s="70"/>
      <c r="C67" s="70" t="str">
        <f>$C$1</f>
        <v>Item 01
Auxiliar Administrativo</v>
      </c>
      <c r="D67" s="70"/>
      <c r="E67" s="70" t="str">
        <f>$E$1</f>
        <v>Item 02
Assistente Administrativo</v>
      </c>
      <c r="F67" s="70"/>
      <c r="G67" s="70" t="str">
        <f>$G$1</f>
        <v>Item 03
Recepcionista</v>
      </c>
      <c r="H67" s="70"/>
      <c r="I67" s="70" t="str">
        <f>$I$1</f>
        <v>Item 04
Secretário Executivo</v>
      </c>
      <c r="J67" s="70"/>
      <c r="K67" s="70" t="str">
        <f>$K$1</f>
        <v>Item 05
Técnico em Secretariado</v>
      </c>
      <c r="L67" s="70"/>
      <c r="M67" s="70" t="str">
        <f>$M$1</f>
        <v>Item 06
Motorista Executivo (6h00 - 22h00)</v>
      </c>
      <c r="N67" s="70"/>
      <c r="O67" s="70" t="str">
        <f>$O$1</f>
        <v>Item 07
Motorista Executivo (14h00 - 24h00)</v>
      </c>
      <c r="P67" s="70"/>
    </row>
    <row r="68" spans="1:16" x14ac:dyDescent="0.25">
      <c r="A68" s="18" t="s">
        <v>112</v>
      </c>
      <c r="B68" s="18" t="s">
        <v>97</v>
      </c>
      <c r="C68" s="18"/>
      <c r="D68" s="18" t="s">
        <v>62</v>
      </c>
      <c r="E68" s="18"/>
      <c r="F68" s="18" t="s">
        <v>62</v>
      </c>
      <c r="G68" s="18"/>
      <c r="H68" s="18" t="s">
        <v>62</v>
      </c>
      <c r="I68" s="18"/>
      <c r="J68" s="18" t="s">
        <v>62</v>
      </c>
      <c r="K68" s="18"/>
      <c r="L68" s="18" t="s">
        <v>62</v>
      </c>
      <c r="M68" s="18"/>
      <c r="N68" s="18" t="s">
        <v>62</v>
      </c>
      <c r="O68" s="18"/>
      <c r="P68" s="18" t="s">
        <v>62</v>
      </c>
    </row>
    <row r="69" spans="1:16" ht="30" x14ac:dyDescent="0.25">
      <c r="A69" s="18" t="s">
        <v>17</v>
      </c>
      <c r="B69" s="35" t="s">
        <v>113</v>
      </c>
      <c r="C69" s="36"/>
      <c r="D69" s="22">
        <v>0</v>
      </c>
      <c r="E69" s="31"/>
      <c r="F69" s="22">
        <v>0</v>
      </c>
      <c r="G69" s="31"/>
      <c r="H69" s="22">
        <v>0</v>
      </c>
      <c r="I69" s="31"/>
      <c r="J69" s="22">
        <v>0</v>
      </c>
      <c r="K69" s="31"/>
      <c r="L69" s="22">
        <v>0</v>
      </c>
      <c r="M69" s="31"/>
      <c r="N69" s="22">
        <v>0</v>
      </c>
      <c r="O69" s="31"/>
      <c r="P69" s="22">
        <v>0</v>
      </c>
    </row>
    <row r="70" spans="1:16" x14ac:dyDescent="0.25">
      <c r="A70" s="78" t="s">
        <v>65</v>
      </c>
      <c r="B70" s="78"/>
      <c r="C70" s="19"/>
      <c r="D70" s="23">
        <f>SUM(D69:D69)</f>
        <v>0</v>
      </c>
      <c r="E70" s="19"/>
      <c r="F70" s="23">
        <f>SUM(F69:F69)</f>
        <v>0</v>
      </c>
      <c r="G70" s="19"/>
      <c r="H70" s="23">
        <f>SUM(H69:H69)</f>
        <v>0</v>
      </c>
      <c r="I70" s="19"/>
      <c r="J70" s="23">
        <f>SUM(J69:J69)</f>
        <v>0</v>
      </c>
      <c r="K70" s="19"/>
      <c r="L70" s="23">
        <f>SUM(L69:L69)</f>
        <v>0</v>
      </c>
      <c r="M70" s="19"/>
      <c r="N70" s="23">
        <f>SUM(N69:N69)</f>
        <v>0</v>
      </c>
      <c r="O70" s="19"/>
      <c r="P70" s="23">
        <f>SUM(P69:P69)</f>
        <v>0</v>
      </c>
    </row>
    <row r="73" spans="1:16" ht="39.950000000000003" customHeight="1" x14ac:dyDescent="0.25">
      <c r="A73" s="70" t="s">
        <v>114</v>
      </c>
      <c r="B73" s="70"/>
      <c r="C73" s="70" t="str">
        <f>$C$1</f>
        <v>Item 01
Auxiliar Administrativo</v>
      </c>
      <c r="D73" s="70"/>
      <c r="E73" s="70" t="str">
        <f>$E$1</f>
        <v>Item 02
Assistente Administrativo</v>
      </c>
      <c r="F73" s="70"/>
      <c r="G73" s="70" t="str">
        <f>$G$1</f>
        <v>Item 03
Recepcionista</v>
      </c>
      <c r="H73" s="70"/>
      <c r="I73" s="70" t="str">
        <f>$I$1</f>
        <v>Item 04
Secretário Executivo</v>
      </c>
      <c r="J73" s="70"/>
      <c r="K73" s="70" t="str">
        <f>$K$1</f>
        <v>Item 05
Técnico em Secretariado</v>
      </c>
      <c r="L73" s="70"/>
      <c r="M73" s="70" t="str">
        <f>$M$1</f>
        <v>Item 06
Motorista Executivo (6h00 - 22h00)</v>
      </c>
      <c r="N73" s="70"/>
      <c r="O73" s="70" t="str">
        <f>$O$1</f>
        <v>Item 07
Motorista Executivo (14h00 - 24h00)</v>
      </c>
      <c r="P73" s="70"/>
    </row>
    <row r="74" spans="1:16" x14ac:dyDescent="0.25">
      <c r="A74" s="18">
        <v>4</v>
      </c>
      <c r="B74" s="18" t="s">
        <v>97</v>
      </c>
      <c r="C74" s="18"/>
      <c r="D74" s="18" t="s">
        <v>62</v>
      </c>
      <c r="E74" s="18"/>
      <c r="F74" s="18" t="s">
        <v>62</v>
      </c>
      <c r="G74" s="18"/>
      <c r="H74" s="18" t="s">
        <v>62</v>
      </c>
      <c r="I74" s="18"/>
      <c r="J74" s="18" t="s">
        <v>62</v>
      </c>
      <c r="K74" s="18"/>
      <c r="L74" s="18" t="s">
        <v>62</v>
      </c>
      <c r="M74" s="18"/>
      <c r="N74" s="18" t="s">
        <v>62</v>
      </c>
      <c r="O74" s="18"/>
      <c r="P74" s="18" t="s">
        <v>62</v>
      </c>
    </row>
    <row r="75" spans="1:16" x14ac:dyDescent="0.25">
      <c r="A75" s="18" t="s">
        <v>104</v>
      </c>
      <c r="B75" s="19" t="s">
        <v>115</v>
      </c>
      <c r="C75" s="27"/>
      <c r="D75" s="32">
        <f>D64</f>
        <v>0</v>
      </c>
      <c r="E75" s="31"/>
      <c r="F75" s="32">
        <f>F64</f>
        <v>0</v>
      </c>
      <c r="G75" s="31"/>
      <c r="H75" s="32">
        <f>H64</f>
        <v>0</v>
      </c>
      <c r="I75" s="31"/>
      <c r="J75" s="32">
        <f>J64</f>
        <v>0</v>
      </c>
      <c r="K75" s="31"/>
      <c r="L75" s="32">
        <f>L64</f>
        <v>0</v>
      </c>
      <c r="M75" s="31"/>
      <c r="N75" s="32">
        <f>N64</f>
        <v>0</v>
      </c>
      <c r="O75" s="31"/>
      <c r="P75" s="32">
        <f>P64</f>
        <v>0</v>
      </c>
    </row>
    <row r="76" spans="1:16" x14ac:dyDescent="0.25">
      <c r="A76" s="18" t="s">
        <v>112</v>
      </c>
      <c r="B76" s="19" t="s">
        <v>116</v>
      </c>
      <c r="C76" s="27"/>
      <c r="D76" s="32">
        <f>D70</f>
        <v>0</v>
      </c>
      <c r="E76" s="31"/>
      <c r="F76" s="32">
        <f>F70</f>
        <v>0</v>
      </c>
      <c r="G76" s="31"/>
      <c r="H76" s="32">
        <f>H70</f>
        <v>0</v>
      </c>
      <c r="I76" s="31"/>
      <c r="J76" s="32">
        <f>J70</f>
        <v>0</v>
      </c>
      <c r="K76" s="31"/>
      <c r="L76" s="32">
        <f>L70</f>
        <v>0</v>
      </c>
      <c r="M76" s="31"/>
      <c r="N76" s="32">
        <f>N70</f>
        <v>0</v>
      </c>
      <c r="O76" s="31"/>
      <c r="P76" s="32">
        <f>P70</f>
        <v>0</v>
      </c>
    </row>
    <row r="77" spans="1:16" x14ac:dyDescent="0.25">
      <c r="A77" s="78" t="s">
        <v>65</v>
      </c>
      <c r="B77" s="78"/>
      <c r="C77" s="19"/>
      <c r="D77" s="23">
        <f>ROUND(SUM(D75:D76),2)</f>
        <v>0</v>
      </c>
      <c r="E77" s="19"/>
      <c r="F77" s="23">
        <f>ROUND(SUM(F75:F76),2)</f>
        <v>0</v>
      </c>
      <c r="G77" s="19"/>
      <c r="H77" s="23">
        <f>ROUND(SUM(H75:H76),2)</f>
        <v>0</v>
      </c>
      <c r="I77" s="19"/>
      <c r="J77" s="23">
        <f>ROUND(SUM(J75:J76),2)</f>
        <v>0</v>
      </c>
      <c r="K77" s="19"/>
      <c r="L77" s="23">
        <f>ROUND(SUM(L75:L76),2)</f>
        <v>0</v>
      </c>
      <c r="M77" s="19"/>
      <c r="N77" s="23">
        <f>ROUND(SUM(N75:N76),2)</f>
        <v>0</v>
      </c>
      <c r="O77" s="19"/>
      <c r="P77" s="23">
        <f>ROUND(SUM(P75:P76),2)</f>
        <v>0</v>
      </c>
    </row>
    <row r="80" spans="1:16" ht="39.950000000000003" customHeight="1" x14ac:dyDescent="0.25">
      <c r="A80" s="70" t="s">
        <v>117</v>
      </c>
      <c r="B80" s="70"/>
      <c r="C80" s="70" t="str">
        <f>$C$1</f>
        <v>Item 01
Auxiliar Administrativo</v>
      </c>
      <c r="D80" s="70"/>
      <c r="E80" s="70" t="str">
        <f>$E$1</f>
        <v>Item 02
Assistente Administrativo</v>
      </c>
      <c r="F80" s="70"/>
      <c r="G80" s="70" t="str">
        <f>$G$1</f>
        <v>Item 03
Recepcionista</v>
      </c>
      <c r="H80" s="70"/>
      <c r="I80" s="70" t="str">
        <f>$I$1</f>
        <v>Item 04
Secretário Executivo</v>
      </c>
      <c r="J80" s="70"/>
      <c r="K80" s="70" t="str">
        <f>$K$1</f>
        <v>Item 05
Técnico em Secretariado</v>
      </c>
      <c r="L80" s="70"/>
      <c r="M80" s="70" t="str">
        <f>$M$1</f>
        <v>Item 06
Motorista Executivo (6h00 - 22h00)</v>
      </c>
      <c r="N80" s="70"/>
      <c r="O80" s="70" t="str">
        <f>$O$1</f>
        <v>Item 07
Motorista Executivo (14h00 - 24h00)</v>
      </c>
      <c r="P80" s="70"/>
    </row>
    <row r="81" spans="1:16" x14ac:dyDescent="0.25">
      <c r="A81" s="18">
        <v>5</v>
      </c>
      <c r="B81" s="18" t="s">
        <v>118</v>
      </c>
      <c r="C81" s="18"/>
      <c r="D81" s="18" t="s">
        <v>62</v>
      </c>
      <c r="E81" s="18"/>
      <c r="F81" s="18" t="s">
        <v>62</v>
      </c>
      <c r="G81" s="18"/>
      <c r="H81" s="18" t="s">
        <v>62</v>
      </c>
      <c r="I81" s="18"/>
      <c r="J81" s="18" t="s">
        <v>62</v>
      </c>
      <c r="K81" s="18"/>
      <c r="L81" s="18" t="s">
        <v>62</v>
      </c>
      <c r="M81" s="18"/>
      <c r="N81" s="18" t="s">
        <v>62</v>
      </c>
      <c r="O81" s="18"/>
      <c r="P81" s="18" t="s">
        <v>62</v>
      </c>
    </row>
    <row r="82" spans="1:16" x14ac:dyDescent="0.25">
      <c r="A82" s="18" t="s">
        <v>17</v>
      </c>
      <c r="B82" s="19" t="s">
        <v>119</v>
      </c>
      <c r="C82" s="27"/>
      <c r="D82" s="32">
        <f>Uniformes!C21</f>
        <v>0</v>
      </c>
      <c r="E82" s="31"/>
      <c r="F82" s="32">
        <f>Uniformes!C21</f>
        <v>0</v>
      </c>
      <c r="G82" s="31"/>
      <c r="H82" s="32">
        <f>Uniformes!C21</f>
        <v>0</v>
      </c>
      <c r="I82" s="31"/>
      <c r="J82" s="32"/>
      <c r="K82" s="31"/>
      <c r="L82" s="32">
        <f>Uniformes!C25</f>
        <v>0</v>
      </c>
      <c r="M82" s="31"/>
      <c r="N82" s="32">
        <f>Uniformes!$C$29</f>
        <v>0</v>
      </c>
      <c r="O82" s="31"/>
      <c r="P82" s="32">
        <f>Uniformes!$C$29</f>
        <v>0</v>
      </c>
    </row>
    <row r="83" spans="1:16" x14ac:dyDescent="0.25">
      <c r="A83" s="18" t="s">
        <v>19</v>
      </c>
      <c r="B83" s="19" t="s">
        <v>120</v>
      </c>
      <c r="C83" s="27"/>
      <c r="D83" s="18"/>
      <c r="E83" s="31"/>
      <c r="F83" s="18"/>
      <c r="G83" s="31"/>
      <c r="H83" s="18"/>
      <c r="I83" s="31"/>
      <c r="J83" s="18"/>
      <c r="K83" s="31"/>
      <c r="L83" s="18"/>
      <c r="M83" s="31"/>
      <c r="N83" s="18"/>
      <c r="O83" s="31"/>
      <c r="P83" s="18"/>
    </row>
    <row r="84" spans="1:16" x14ac:dyDescent="0.25">
      <c r="A84" s="18" t="s">
        <v>21</v>
      </c>
      <c r="B84" s="19" t="s">
        <v>121</v>
      </c>
      <c r="C84" s="27"/>
      <c r="D84" s="18"/>
      <c r="E84" s="31"/>
      <c r="F84" s="18"/>
      <c r="G84" s="31"/>
      <c r="H84" s="18"/>
      <c r="I84" s="31"/>
      <c r="J84" s="18"/>
      <c r="K84" s="31"/>
      <c r="L84" s="18"/>
      <c r="M84" s="31"/>
      <c r="N84" s="18"/>
      <c r="O84" s="31"/>
      <c r="P84" s="18"/>
    </row>
    <row r="85" spans="1:16" x14ac:dyDescent="0.25">
      <c r="A85" s="30" t="s">
        <v>23</v>
      </c>
      <c r="B85" s="35" t="s">
        <v>64</v>
      </c>
      <c r="C85" s="27"/>
      <c r="D85" s="18"/>
      <c r="E85" s="31"/>
      <c r="F85" s="18"/>
      <c r="G85" s="31"/>
      <c r="H85" s="18"/>
      <c r="I85" s="31"/>
      <c r="J85" s="18"/>
      <c r="K85" s="31"/>
      <c r="L85" s="18"/>
      <c r="M85" s="31"/>
      <c r="N85" s="18"/>
      <c r="O85" s="31"/>
      <c r="P85" s="18"/>
    </row>
    <row r="86" spans="1:16" x14ac:dyDescent="0.25">
      <c r="A86" s="78" t="s">
        <v>65</v>
      </c>
      <c r="B86" s="78"/>
      <c r="C86" s="19"/>
      <c r="D86" s="23">
        <f>ROUND(SUM(D82:D85),2)</f>
        <v>0</v>
      </c>
      <c r="E86" s="19"/>
      <c r="F86" s="23">
        <f>ROUND(SUM(F82:F85),2)</f>
        <v>0</v>
      </c>
      <c r="G86" s="19"/>
      <c r="H86" s="23">
        <f>ROUND(SUM(H82:H85),2)</f>
        <v>0</v>
      </c>
      <c r="I86" s="19"/>
      <c r="J86" s="23">
        <f>ROUND(SUM(J82:J85),2)</f>
        <v>0</v>
      </c>
      <c r="K86" s="19"/>
      <c r="L86" s="23">
        <f>ROUND(SUM(L82:L85),2)</f>
        <v>0</v>
      </c>
      <c r="M86" s="19"/>
      <c r="N86" s="23">
        <f>ROUND(SUM(N82:N85),2)</f>
        <v>0</v>
      </c>
      <c r="O86" s="19"/>
      <c r="P86" s="23">
        <f>ROUND(SUM(P82:P85),2)</f>
        <v>0</v>
      </c>
    </row>
    <row r="89" spans="1:16" ht="39.950000000000003" customHeight="1" x14ac:dyDescent="0.25">
      <c r="A89" s="70" t="s">
        <v>122</v>
      </c>
      <c r="B89" s="70"/>
      <c r="C89" s="70" t="str">
        <f>$C$1</f>
        <v>Item 01
Auxiliar Administrativo</v>
      </c>
      <c r="D89" s="70"/>
      <c r="E89" s="70" t="str">
        <f>$E$1</f>
        <v>Item 02
Assistente Administrativo</v>
      </c>
      <c r="F89" s="70"/>
      <c r="G89" s="70" t="str">
        <f>$G$1</f>
        <v>Item 03
Recepcionista</v>
      </c>
      <c r="H89" s="70"/>
      <c r="I89" s="70" t="str">
        <f>$I$1</f>
        <v>Item 04
Secretário Executivo</v>
      </c>
      <c r="J89" s="70"/>
      <c r="K89" s="70" t="str">
        <f>$K$1</f>
        <v>Item 05
Técnico em Secretariado</v>
      </c>
      <c r="L89" s="70"/>
      <c r="M89" s="70" t="str">
        <f>$M$1</f>
        <v>Item 06
Motorista Executivo (6h00 - 22h00)</v>
      </c>
      <c r="N89" s="70"/>
      <c r="O89" s="70" t="str">
        <f>$O$1</f>
        <v>Item 07
Motorista Executivo (14h00 - 24h00)</v>
      </c>
      <c r="P89" s="70"/>
    </row>
    <row r="90" spans="1:16" x14ac:dyDescent="0.25">
      <c r="A90" s="18">
        <v>6</v>
      </c>
      <c r="B90" s="18" t="s">
        <v>97</v>
      </c>
      <c r="C90" s="18" t="s">
        <v>69</v>
      </c>
      <c r="D90" s="18" t="s">
        <v>62</v>
      </c>
      <c r="E90" s="18" t="s">
        <v>69</v>
      </c>
      <c r="F90" s="18" t="s">
        <v>62</v>
      </c>
      <c r="G90" s="18" t="s">
        <v>69</v>
      </c>
      <c r="H90" s="18" t="s">
        <v>62</v>
      </c>
      <c r="I90" s="18" t="s">
        <v>69</v>
      </c>
      <c r="J90" s="18" t="s">
        <v>62</v>
      </c>
      <c r="K90" s="18" t="s">
        <v>69</v>
      </c>
      <c r="L90" s="18" t="s">
        <v>62</v>
      </c>
      <c r="M90" s="18" t="s">
        <v>69</v>
      </c>
      <c r="N90" s="18" t="s">
        <v>62</v>
      </c>
      <c r="O90" s="18" t="s">
        <v>69</v>
      </c>
      <c r="P90" s="18" t="s">
        <v>62</v>
      </c>
    </row>
    <row r="91" spans="1:16" x14ac:dyDescent="0.25">
      <c r="A91" s="18" t="s">
        <v>17</v>
      </c>
      <c r="B91" s="19" t="s">
        <v>123</v>
      </c>
      <c r="C91" s="34"/>
      <c r="D91" s="32">
        <f>ROUND(D106*C91,2)</f>
        <v>0</v>
      </c>
      <c r="E91" s="34"/>
      <c r="F91" s="32">
        <f>ROUND(F106*E91,2)</f>
        <v>0</v>
      </c>
      <c r="G91" s="34"/>
      <c r="H91" s="32">
        <f>ROUND(H106*G91,2)</f>
        <v>0</v>
      </c>
      <c r="I91" s="34"/>
      <c r="J91" s="32">
        <f>ROUND(J106*I91,2)</f>
        <v>0</v>
      </c>
      <c r="K91" s="34"/>
      <c r="L91" s="32">
        <f>ROUND(L106*K91,2)</f>
        <v>0</v>
      </c>
      <c r="M91" s="34"/>
      <c r="N91" s="32">
        <f>ROUND(N106*M91,2)</f>
        <v>0</v>
      </c>
      <c r="O91" s="34"/>
      <c r="P91" s="32">
        <f>ROUND(P106*O91,2)</f>
        <v>0</v>
      </c>
    </row>
    <row r="92" spans="1:16" x14ac:dyDescent="0.25">
      <c r="A92" s="18" t="s">
        <v>19</v>
      </c>
      <c r="B92" s="19" t="s">
        <v>124</v>
      </c>
      <c r="C92" s="34"/>
      <c r="D92" s="32">
        <f>ROUND((D106+D91)*C92,2)</f>
        <v>0</v>
      </c>
      <c r="E92" s="34"/>
      <c r="F92" s="32">
        <f>ROUND((F106+F91)*E92,2)</f>
        <v>0</v>
      </c>
      <c r="G92" s="34"/>
      <c r="H92" s="32">
        <f>ROUND((H106+H91)*G92,2)</f>
        <v>0</v>
      </c>
      <c r="I92" s="34"/>
      <c r="J92" s="32">
        <f>ROUND((J106+J91)*I92,2)</f>
        <v>0</v>
      </c>
      <c r="K92" s="34"/>
      <c r="L92" s="32">
        <f>ROUND((L106+L91)*K92,2)</f>
        <v>0</v>
      </c>
      <c r="M92" s="34"/>
      <c r="N92" s="32">
        <f>ROUND((N106+N91)*M92,2)</f>
        <v>0</v>
      </c>
      <c r="O92" s="34"/>
      <c r="P92" s="32">
        <f>ROUND((P106+P91)*O92,2)</f>
        <v>0</v>
      </c>
    </row>
    <row r="93" spans="1:16" x14ac:dyDescent="0.25">
      <c r="A93" s="18" t="s">
        <v>21</v>
      </c>
      <c r="B93" s="19" t="s">
        <v>125</v>
      </c>
      <c r="C93" s="24">
        <f t="shared" ref="C93:L93" si="19">SUM(C94:C96)</f>
        <v>0</v>
      </c>
      <c r="D93" s="32">
        <f t="shared" si="19"/>
        <v>0</v>
      </c>
      <c r="E93" s="24">
        <f t="shared" si="19"/>
        <v>0</v>
      </c>
      <c r="F93" s="32">
        <f t="shared" si="19"/>
        <v>0</v>
      </c>
      <c r="G93" s="24">
        <f t="shared" si="19"/>
        <v>0</v>
      </c>
      <c r="H93" s="32">
        <f t="shared" si="19"/>
        <v>0</v>
      </c>
      <c r="I93" s="24">
        <f t="shared" si="19"/>
        <v>0</v>
      </c>
      <c r="J93" s="32">
        <f t="shared" si="19"/>
        <v>0</v>
      </c>
      <c r="K93" s="24">
        <f t="shared" si="19"/>
        <v>0</v>
      </c>
      <c r="L93" s="32">
        <f t="shared" si="19"/>
        <v>0</v>
      </c>
      <c r="M93" s="24">
        <f t="shared" ref="M93" si="20">SUM(M94:M96)</f>
        <v>0</v>
      </c>
      <c r="N93" s="32">
        <f t="shared" ref="N93" si="21">SUM(N94:N96)</f>
        <v>0</v>
      </c>
      <c r="O93" s="24">
        <f t="shared" ref="O93" si="22">SUM(O94:O96)</f>
        <v>0</v>
      </c>
      <c r="P93" s="32">
        <f t="shared" ref="P93" si="23">SUM(P94:P96)</f>
        <v>0</v>
      </c>
    </row>
    <row r="94" spans="1:16" x14ac:dyDescent="0.25">
      <c r="A94" s="30" t="s">
        <v>126</v>
      </c>
      <c r="B94" s="35" t="s">
        <v>127</v>
      </c>
      <c r="C94" s="34"/>
      <c r="D94" s="32">
        <f>ROUND(C94*D108,2)</f>
        <v>0</v>
      </c>
      <c r="E94" s="34"/>
      <c r="F94" s="32">
        <f>ROUND(E94*F108,2)</f>
        <v>0</v>
      </c>
      <c r="G94" s="34"/>
      <c r="H94" s="32">
        <f>ROUND(G94*H108,2)</f>
        <v>0</v>
      </c>
      <c r="I94" s="34"/>
      <c r="J94" s="32">
        <f>ROUND(I94*J108,2)</f>
        <v>0</v>
      </c>
      <c r="K94" s="34"/>
      <c r="L94" s="32">
        <f>ROUND(K94*L108,2)</f>
        <v>0</v>
      </c>
      <c r="M94" s="34"/>
      <c r="N94" s="32">
        <f>ROUND(M94*N108,2)</f>
        <v>0</v>
      </c>
      <c r="O94" s="34"/>
      <c r="P94" s="32">
        <f>ROUND(O94*P108,2)</f>
        <v>0</v>
      </c>
    </row>
    <row r="95" spans="1:16" x14ac:dyDescent="0.25">
      <c r="A95" s="30" t="s">
        <v>128</v>
      </c>
      <c r="B95" s="35" t="s">
        <v>129</v>
      </c>
      <c r="C95" s="34"/>
      <c r="D95" s="32">
        <f>ROUND(C95*D108,2)</f>
        <v>0</v>
      </c>
      <c r="E95" s="34"/>
      <c r="F95" s="32">
        <f>ROUND(E95*F108,2)</f>
        <v>0</v>
      </c>
      <c r="G95" s="34"/>
      <c r="H95" s="32">
        <f>ROUND(G95*H108,2)</f>
        <v>0</v>
      </c>
      <c r="I95" s="34"/>
      <c r="J95" s="32">
        <f>ROUND(I95*J108,2)</f>
        <v>0</v>
      </c>
      <c r="K95" s="34"/>
      <c r="L95" s="32">
        <f>ROUND(K95*L108,2)</f>
        <v>0</v>
      </c>
      <c r="M95" s="34"/>
      <c r="N95" s="32">
        <f>ROUND(M95*N108,2)</f>
        <v>0</v>
      </c>
      <c r="O95" s="34"/>
      <c r="P95" s="32">
        <f>ROUND(O95*P108,2)</f>
        <v>0</v>
      </c>
    </row>
    <row r="96" spans="1:16" x14ac:dyDescent="0.25">
      <c r="A96" s="18" t="s">
        <v>130</v>
      </c>
      <c r="B96" s="19" t="s">
        <v>131</v>
      </c>
      <c r="C96" s="34"/>
      <c r="D96" s="32">
        <f>ROUND(C96*D108,2)</f>
        <v>0</v>
      </c>
      <c r="E96" s="34"/>
      <c r="F96" s="32">
        <f>ROUND(E96*F108,2)</f>
        <v>0</v>
      </c>
      <c r="G96" s="34"/>
      <c r="H96" s="32">
        <f>ROUND(G96*H108,2)</f>
        <v>0</v>
      </c>
      <c r="I96" s="34"/>
      <c r="J96" s="32">
        <f>ROUND(I96*J108,2)</f>
        <v>0</v>
      </c>
      <c r="K96" s="34"/>
      <c r="L96" s="32">
        <f>ROUND(K96*L108,2)</f>
        <v>0</v>
      </c>
      <c r="M96" s="34"/>
      <c r="N96" s="32">
        <f>ROUND(M96*N108,2)</f>
        <v>0</v>
      </c>
      <c r="O96" s="34"/>
      <c r="P96" s="32">
        <f>ROUND(O96*P108,2)</f>
        <v>0</v>
      </c>
    </row>
    <row r="97" spans="1:16" x14ac:dyDescent="0.25">
      <c r="A97" s="78" t="s">
        <v>65</v>
      </c>
      <c r="B97" s="78"/>
      <c r="C97" s="19"/>
      <c r="D97" s="23">
        <f>ROUND(SUM(D91+D92+D93),2)</f>
        <v>0</v>
      </c>
      <c r="E97" s="19"/>
      <c r="F97" s="23">
        <f>ROUND(SUM(F91+F92+F93),2)</f>
        <v>0</v>
      </c>
      <c r="G97" s="19"/>
      <c r="H97" s="23">
        <f>ROUND(SUM(H91+H92+H93),2)</f>
        <v>0</v>
      </c>
      <c r="I97" s="19"/>
      <c r="J97" s="23">
        <f>ROUND(SUM(J91+J92+J93),2)</f>
        <v>0</v>
      </c>
      <c r="K97" s="19"/>
      <c r="L97" s="23">
        <f>ROUND(SUM(L91+L92+L93),2)</f>
        <v>0</v>
      </c>
      <c r="M97" s="19"/>
      <c r="N97" s="23">
        <f>ROUND(SUM(N91+N92+N93),2)</f>
        <v>0</v>
      </c>
      <c r="O97" s="19"/>
      <c r="P97" s="23">
        <f>ROUND(SUM(P91+P92+P93),2)</f>
        <v>0</v>
      </c>
    </row>
    <row r="98" spans="1:16" x14ac:dyDescent="0.25">
      <c r="A98" s="37"/>
      <c r="B98" s="37"/>
      <c r="C98" s="38"/>
      <c r="D98" s="39"/>
      <c r="E98" s="38"/>
      <c r="F98" s="39"/>
      <c r="G98" s="38"/>
      <c r="H98" s="39"/>
      <c r="I98" s="38"/>
      <c r="J98" s="39"/>
      <c r="K98" s="38"/>
      <c r="L98" s="39"/>
      <c r="M98" s="38"/>
      <c r="N98" s="39"/>
      <c r="O98" s="38"/>
      <c r="P98" s="39"/>
    </row>
    <row r="99" spans="1:16" ht="39.950000000000003" customHeight="1" x14ac:dyDescent="0.25">
      <c r="A99" s="70" t="s">
        <v>132</v>
      </c>
      <c r="B99" s="70"/>
      <c r="C99" s="70" t="str">
        <f>$C$1</f>
        <v>Item 01
Auxiliar Administrativo</v>
      </c>
      <c r="D99" s="70"/>
      <c r="E99" s="70" t="str">
        <f>$E$1</f>
        <v>Item 02
Assistente Administrativo</v>
      </c>
      <c r="F99" s="70"/>
      <c r="G99" s="70" t="str">
        <f>$G$1</f>
        <v>Item 03
Recepcionista</v>
      </c>
      <c r="H99" s="70"/>
      <c r="I99" s="70" t="str">
        <f>$I$1</f>
        <v>Item 04
Secretário Executivo</v>
      </c>
      <c r="J99" s="70"/>
      <c r="K99" s="70" t="str">
        <f>$K$1</f>
        <v>Item 05
Técnico em Secretariado</v>
      </c>
      <c r="L99" s="70"/>
      <c r="M99" s="70" t="str">
        <f>$M$1</f>
        <v>Item 06
Motorista Executivo (6h00 - 22h00)</v>
      </c>
      <c r="N99" s="70"/>
      <c r="O99" s="70" t="str">
        <f>$O$1</f>
        <v>Item 07
Motorista Executivo (14h00 - 24h00)</v>
      </c>
      <c r="P99" s="70"/>
    </row>
    <row r="100" spans="1:16" x14ac:dyDescent="0.25">
      <c r="A100" s="72" t="s">
        <v>133</v>
      </c>
      <c r="B100" s="72"/>
      <c r="C100" s="18"/>
      <c r="D100" s="18" t="s">
        <v>62</v>
      </c>
      <c r="E100" s="18"/>
      <c r="F100" s="18" t="s">
        <v>62</v>
      </c>
      <c r="G100" s="18"/>
      <c r="H100" s="18" t="s">
        <v>62</v>
      </c>
      <c r="I100" s="18"/>
      <c r="J100" s="18" t="s">
        <v>62</v>
      </c>
      <c r="K100" s="18"/>
      <c r="L100" s="18" t="s">
        <v>62</v>
      </c>
      <c r="M100" s="18"/>
      <c r="N100" s="18" t="s">
        <v>62</v>
      </c>
      <c r="O100" s="18"/>
      <c r="P100" s="18" t="s">
        <v>62</v>
      </c>
    </row>
    <row r="101" spans="1:16" x14ac:dyDescent="0.25">
      <c r="A101" s="18" t="s">
        <v>17</v>
      </c>
      <c r="B101" s="19" t="s">
        <v>134</v>
      </c>
      <c r="C101" s="27"/>
      <c r="D101" s="32">
        <f>D6</f>
        <v>0</v>
      </c>
      <c r="E101" s="32"/>
      <c r="F101" s="32">
        <f>F6</f>
        <v>0</v>
      </c>
      <c r="G101" s="32"/>
      <c r="H101" s="32">
        <f>H6</f>
        <v>0</v>
      </c>
      <c r="I101" s="32"/>
      <c r="J101" s="32">
        <f>J6</f>
        <v>0</v>
      </c>
      <c r="K101" s="32"/>
      <c r="L101" s="32">
        <f>L6</f>
        <v>0</v>
      </c>
      <c r="M101" s="32"/>
      <c r="N101" s="32">
        <f>N6</f>
        <v>0</v>
      </c>
      <c r="O101" s="32"/>
      <c r="P101" s="32">
        <f>P6</f>
        <v>0</v>
      </c>
    </row>
    <row r="102" spans="1:16" x14ac:dyDescent="0.25">
      <c r="A102" s="18" t="s">
        <v>19</v>
      </c>
      <c r="B102" s="19" t="s">
        <v>135</v>
      </c>
      <c r="C102" s="27"/>
      <c r="D102" s="32">
        <f>D43</f>
        <v>0</v>
      </c>
      <c r="E102" s="32"/>
      <c r="F102" s="32">
        <f>F43</f>
        <v>0</v>
      </c>
      <c r="G102" s="32"/>
      <c r="H102" s="32">
        <f>H43</f>
        <v>0</v>
      </c>
      <c r="I102" s="32"/>
      <c r="J102" s="32">
        <f>J43</f>
        <v>0</v>
      </c>
      <c r="K102" s="32"/>
      <c r="L102" s="32">
        <f>L43</f>
        <v>0</v>
      </c>
      <c r="M102" s="32"/>
      <c r="N102" s="32">
        <f>N43</f>
        <v>0</v>
      </c>
      <c r="O102" s="32"/>
      <c r="P102" s="32">
        <f>P43</f>
        <v>0</v>
      </c>
    </row>
    <row r="103" spans="1:16" x14ac:dyDescent="0.25">
      <c r="A103" s="18" t="s">
        <v>21</v>
      </c>
      <c r="B103" s="19" t="s">
        <v>136</v>
      </c>
      <c r="C103" s="27"/>
      <c r="D103" s="32">
        <f>D53</f>
        <v>0</v>
      </c>
      <c r="E103" s="32"/>
      <c r="F103" s="32">
        <f>F53</f>
        <v>0</v>
      </c>
      <c r="G103" s="32"/>
      <c r="H103" s="32">
        <f>H53</f>
        <v>0</v>
      </c>
      <c r="I103" s="32"/>
      <c r="J103" s="32">
        <f>J53</f>
        <v>0</v>
      </c>
      <c r="K103" s="32"/>
      <c r="L103" s="32">
        <f>L53</f>
        <v>0</v>
      </c>
      <c r="M103" s="32"/>
      <c r="N103" s="32">
        <f>N53</f>
        <v>0</v>
      </c>
      <c r="O103" s="32"/>
      <c r="P103" s="32">
        <f>P53</f>
        <v>0</v>
      </c>
    </row>
    <row r="104" spans="1:16" x14ac:dyDescent="0.25">
      <c r="A104" s="30" t="s">
        <v>23</v>
      </c>
      <c r="B104" s="35" t="s">
        <v>137</v>
      </c>
      <c r="C104" s="27"/>
      <c r="D104" s="32">
        <f>D77</f>
        <v>0</v>
      </c>
      <c r="E104" s="32"/>
      <c r="F104" s="32">
        <f>F77</f>
        <v>0</v>
      </c>
      <c r="G104" s="32"/>
      <c r="H104" s="32">
        <f>H77</f>
        <v>0</v>
      </c>
      <c r="I104" s="32"/>
      <c r="J104" s="32">
        <f>J77</f>
        <v>0</v>
      </c>
      <c r="K104" s="32"/>
      <c r="L104" s="32">
        <f>L77</f>
        <v>0</v>
      </c>
      <c r="M104" s="32"/>
      <c r="N104" s="32">
        <f>N77</f>
        <v>0</v>
      </c>
      <c r="O104" s="32"/>
      <c r="P104" s="32">
        <f>P77</f>
        <v>0</v>
      </c>
    </row>
    <row r="105" spans="1:16" x14ac:dyDescent="0.25">
      <c r="A105" s="30" t="s">
        <v>79</v>
      </c>
      <c r="B105" s="35" t="s">
        <v>138</v>
      </c>
      <c r="C105" s="27"/>
      <c r="D105" s="32">
        <f>D86</f>
        <v>0</v>
      </c>
      <c r="E105" s="32"/>
      <c r="F105" s="32">
        <f>F86</f>
        <v>0</v>
      </c>
      <c r="G105" s="32"/>
      <c r="H105" s="32">
        <f>H86</f>
        <v>0</v>
      </c>
      <c r="I105" s="32"/>
      <c r="J105" s="32">
        <f>J86</f>
        <v>0</v>
      </c>
      <c r="K105" s="32"/>
      <c r="L105" s="32">
        <f>L86</f>
        <v>0</v>
      </c>
      <c r="M105" s="32"/>
      <c r="N105" s="32">
        <f>N86</f>
        <v>0</v>
      </c>
      <c r="O105" s="32"/>
      <c r="P105" s="32">
        <f>P86</f>
        <v>0</v>
      </c>
    </row>
    <row r="106" spans="1:16" x14ac:dyDescent="0.25">
      <c r="A106" s="77" t="s">
        <v>139</v>
      </c>
      <c r="B106" s="77"/>
      <c r="C106" s="27"/>
      <c r="D106" s="40">
        <f>ROUND(SUM(D101:D105),2)</f>
        <v>0</v>
      </c>
      <c r="E106" s="31"/>
      <c r="F106" s="40">
        <f>ROUND(SUM(F101:F105),2)</f>
        <v>0</v>
      </c>
      <c r="G106" s="31"/>
      <c r="H106" s="40">
        <f>ROUND(SUM(H101:H105),2)</f>
        <v>0</v>
      </c>
      <c r="I106" s="31"/>
      <c r="J106" s="40">
        <f>ROUND(SUM(J101:J105),2)</f>
        <v>0</v>
      </c>
      <c r="K106" s="31"/>
      <c r="L106" s="40">
        <f>ROUND(SUM(L101:L105),2)</f>
        <v>0</v>
      </c>
      <c r="M106" s="31"/>
      <c r="N106" s="40">
        <f>ROUND(SUM(N101:N105),2)</f>
        <v>0</v>
      </c>
      <c r="O106" s="31"/>
      <c r="P106" s="40">
        <f>ROUND(SUM(P101:P105),2)</f>
        <v>0</v>
      </c>
    </row>
    <row r="107" spans="1:16" x14ac:dyDescent="0.25">
      <c r="A107" s="30" t="s">
        <v>81</v>
      </c>
      <c r="B107" s="41" t="s">
        <v>122</v>
      </c>
      <c r="C107" s="19"/>
      <c r="D107" s="32">
        <f>D97</f>
        <v>0</v>
      </c>
      <c r="E107" s="19"/>
      <c r="F107" s="32">
        <f>F97</f>
        <v>0</v>
      </c>
      <c r="G107" s="19"/>
      <c r="H107" s="32">
        <f>H97</f>
        <v>0</v>
      </c>
      <c r="I107" s="19"/>
      <c r="J107" s="32">
        <f>J97</f>
        <v>0</v>
      </c>
      <c r="K107" s="19"/>
      <c r="L107" s="32">
        <f>L97</f>
        <v>0</v>
      </c>
      <c r="M107" s="19"/>
      <c r="N107" s="32">
        <f>N97</f>
        <v>0</v>
      </c>
      <c r="O107" s="19"/>
      <c r="P107" s="32">
        <f>P97</f>
        <v>0</v>
      </c>
    </row>
    <row r="108" spans="1:16" x14ac:dyDescent="0.25">
      <c r="A108" s="77" t="s">
        <v>140</v>
      </c>
      <c r="B108" s="77"/>
      <c r="C108" s="19"/>
      <c r="D108" s="40">
        <f>(D106+D91+D92)/(1-C93)</f>
        <v>0</v>
      </c>
      <c r="E108" s="19"/>
      <c r="F108" s="40">
        <f>(F106+F91+F92)/(1-E93)</f>
        <v>0</v>
      </c>
      <c r="G108" s="19"/>
      <c r="H108" s="40">
        <f>(H106+H91+H92)/(1-G93)</f>
        <v>0</v>
      </c>
      <c r="I108" s="19"/>
      <c r="J108" s="40">
        <f>(J106+J91+J92)/(1-I93)</f>
        <v>0</v>
      </c>
      <c r="K108" s="19"/>
      <c r="L108" s="40">
        <f>(L106+L91+L92)/(1-K93)</f>
        <v>0</v>
      </c>
      <c r="M108" s="19"/>
      <c r="N108" s="40">
        <f>(N106+N91+N92)/(1-M93)</f>
        <v>0</v>
      </c>
      <c r="O108" s="19"/>
      <c r="P108" s="40">
        <f>(P106+P91+P92)/(1-O93)</f>
        <v>0</v>
      </c>
    </row>
    <row r="111" spans="1:16" ht="15" customHeight="1" x14ac:dyDescent="0.25">
      <c r="A111" s="70" t="s">
        <v>141</v>
      </c>
      <c r="B111" s="70"/>
      <c r="C111" s="70"/>
      <c r="D111" s="70"/>
      <c r="E111" s="70"/>
      <c r="F111" s="70"/>
      <c r="G111" s="70"/>
      <c r="H111" s="70"/>
      <c r="I111" s="70"/>
      <c r="J111" s="70"/>
      <c r="K111" s="70"/>
      <c r="L111" s="70"/>
    </row>
    <row r="112" spans="1:16" ht="39.950000000000003" customHeight="1" x14ac:dyDescent="0.25">
      <c r="A112" s="70" t="s">
        <v>142</v>
      </c>
      <c r="B112" s="70"/>
      <c r="C112" s="70" t="s">
        <v>143</v>
      </c>
      <c r="D112" s="70"/>
      <c r="E112" s="70" t="s">
        <v>144</v>
      </c>
      <c r="F112" s="70"/>
      <c r="G112" s="70" t="s">
        <v>145</v>
      </c>
      <c r="H112" s="70"/>
      <c r="I112" s="70" t="s">
        <v>146</v>
      </c>
      <c r="J112" s="70"/>
      <c r="K112" s="70" t="s">
        <v>147</v>
      </c>
      <c r="L112" s="70"/>
    </row>
    <row r="113" spans="1:12" x14ac:dyDescent="0.25">
      <c r="A113" s="18" t="s">
        <v>148</v>
      </c>
      <c r="B113" s="41" t="s">
        <v>149</v>
      </c>
      <c r="C113" s="75">
        <f>ROUND(D108,2)</f>
        <v>0</v>
      </c>
      <c r="D113" s="75"/>
      <c r="E113" s="73">
        <v>1</v>
      </c>
      <c r="F113" s="73"/>
      <c r="G113" s="75">
        <f t="shared" ref="G113:G119" si="24">(C113*E113)</f>
        <v>0</v>
      </c>
      <c r="H113" s="75"/>
      <c r="I113" s="73">
        <v>30</v>
      </c>
      <c r="J113" s="73"/>
      <c r="K113" s="75">
        <f t="shared" ref="K113:K119" si="25">G113*I113</f>
        <v>0</v>
      </c>
      <c r="L113" s="75"/>
    </row>
    <row r="114" spans="1:12" x14ac:dyDescent="0.25">
      <c r="A114" s="18" t="s">
        <v>150</v>
      </c>
      <c r="B114" s="19" t="s">
        <v>151</v>
      </c>
      <c r="C114" s="75">
        <f>ROUND(F108,2)</f>
        <v>0</v>
      </c>
      <c r="D114" s="75"/>
      <c r="E114" s="73">
        <v>1</v>
      </c>
      <c r="F114" s="73"/>
      <c r="G114" s="76">
        <f t="shared" si="24"/>
        <v>0</v>
      </c>
      <c r="H114" s="76"/>
      <c r="I114" s="73">
        <v>150</v>
      </c>
      <c r="J114" s="73"/>
      <c r="K114" s="75">
        <f t="shared" si="25"/>
        <v>0</v>
      </c>
      <c r="L114" s="75"/>
    </row>
    <row r="115" spans="1:12" x14ac:dyDescent="0.25">
      <c r="A115" s="18" t="s">
        <v>152</v>
      </c>
      <c r="B115" s="19" t="s">
        <v>153</v>
      </c>
      <c r="C115" s="75">
        <f>ROUND(H108,2)</f>
        <v>0</v>
      </c>
      <c r="D115" s="75"/>
      <c r="E115" s="73">
        <v>1</v>
      </c>
      <c r="F115" s="73"/>
      <c r="G115" s="76">
        <f t="shared" si="24"/>
        <v>0</v>
      </c>
      <c r="H115" s="76"/>
      <c r="I115" s="73">
        <v>35</v>
      </c>
      <c r="J115" s="73"/>
      <c r="K115" s="75">
        <f t="shared" si="25"/>
        <v>0</v>
      </c>
      <c r="L115" s="75"/>
    </row>
    <row r="116" spans="1:12" x14ac:dyDescent="0.25">
      <c r="A116" s="18" t="s">
        <v>154</v>
      </c>
      <c r="B116" s="19" t="s">
        <v>155</v>
      </c>
      <c r="C116" s="75">
        <f>ROUND(J108,2)</f>
        <v>0</v>
      </c>
      <c r="D116" s="75"/>
      <c r="E116" s="73">
        <v>1</v>
      </c>
      <c r="F116" s="73"/>
      <c r="G116" s="76">
        <f t="shared" si="24"/>
        <v>0</v>
      </c>
      <c r="H116" s="76"/>
      <c r="I116" s="73">
        <v>46</v>
      </c>
      <c r="J116" s="73"/>
      <c r="K116" s="75">
        <f t="shared" si="25"/>
        <v>0</v>
      </c>
      <c r="L116" s="75"/>
    </row>
    <row r="117" spans="1:12" x14ac:dyDescent="0.25">
      <c r="A117" s="30" t="s">
        <v>156</v>
      </c>
      <c r="B117" s="35" t="s">
        <v>157</v>
      </c>
      <c r="C117" s="75">
        <f>ROUND(L108,2)</f>
        <v>0</v>
      </c>
      <c r="D117" s="75"/>
      <c r="E117" s="73">
        <v>1</v>
      </c>
      <c r="F117" s="73"/>
      <c r="G117" s="76">
        <f t="shared" si="24"/>
        <v>0</v>
      </c>
      <c r="H117" s="76"/>
      <c r="I117" s="73">
        <v>70</v>
      </c>
      <c r="J117" s="73"/>
      <c r="K117" s="75">
        <f t="shared" si="25"/>
        <v>0</v>
      </c>
      <c r="L117" s="75"/>
    </row>
    <row r="118" spans="1:12" x14ac:dyDescent="0.25">
      <c r="A118" s="18" t="s">
        <v>178</v>
      </c>
      <c r="B118" s="19" t="s">
        <v>180</v>
      </c>
      <c r="C118" s="75">
        <f>ROUND(N108,2)</f>
        <v>0</v>
      </c>
      <c r="D118" s="75"/>
      <c r="E118" s="73">
        <v>1</v>
      </c>
      <c r="F118" s="73"/>
      <c r="G118" s="76">
        <f t="shared" si="24"/>
        <v>0</v>
      </c>
      <c r="H118" s="76"/>
      <c r="I118" s="73">
        <v>4</v>
      </c>
      <c r="J118" s="73"/>
      <c r="K118" s="75">
        <f t="shared" si="25"/>
        <v>0</v>
      </c>
      <c r="L118" s="75"/>
    </row>
    <row r="119" spans="1:12" x14ac:dyDescent="0.25">
      <c r="A119" s="30" t="s">
        <v>179</v>
      </c>
      <c r="B119" s="35" t="s">
        <v>181</v>
      </c>
      <c r="C119" s="75">
        <f>ROUND(P108,2)</f>
        <v>0</v>
      </c>
      <c r="D119" s="75"/>
      <c r="E119" s="73">
        <v>1</v>
      </c>
      <c r="F119" s="73"/>
      <c r="G119" s="76">
        <f t="shared" si="24"/>
        <v>0</v>
      </c>
      <c r="H119" s="76"/>
      <c r="I119" s="73">
        <v>1</v>
      </c>
      <c r="J119" s="73"/>
      <c r="K119" s="75">
        <f t="shared" si="25"/>
        <v>0</v>
      </c>
      <c r="L119" s="75"/>
    </row>
    <row r="120" spans="1:12" x14ac:dyDescent="0.25">
      <c r="A120" s="71" t="s">
        <v>158</v>
      </c>
      <c r="B120" s="71"/>
      <c r="C120" s="72"/>
      <c r="D120" s="72"/>
      <c r="E120" s="72"/>
      <c r="F120" s="72"/>
      <c r="G120" s="72"/>
      <c r="H120" s="72"/>
      <c r="I120" s="73">
        <f>SUM(I113:I119)</f>
        <v>336</v>
      </c>
      <c r="J120" s="73"/>
      <c r="K120" s="74">
        <f>SUM(K113:K119)</f>
        <v>0</v>
      </c>
      <c r="L120" s="74"/>
    </row>
    <row r="121" spans="1:12" x14ac:dyDescent="0.25">
      <c r="A121" s="71" t="s">
        <v>159</v>
      </c>
      <c r="B121" s="71"/>
      <c r="C121" s="72"/>
      <c r="D121" s="72"/>
      <c r="E121" s="72"/>
      <c r="F121" s="72"/>
      <c r="G121" s="72"/>
      <c r="H121" s="72"/>
      <c r="I121" s="72"/>
      <c r="J121" s="72"/>
      <c r="K121" s="74">
        <f>K120*12</f>
        <v>0</v>
      </c>
      <c r="L121" s="74"/>
    </row>
  </sheetData>
  <sheetProtection sheet="1" objects="1" scenarios="1"/>
  <mergeCells count="161">
    <mergeCell ref="A1:B1"/>
    <mergeCell ref="C1:D1"/>
    <mergeCell ref="E1:F1"/>
    <mergeCell ref="G1:H1"/>
    <mergeCell ref="I1:J1"/>
    <mergeCell ref="K1:L1"/>
    <mergeCell ref="A6:B6"/>
    <mergeCell ref="A9:B9"/>
    <mergeCell ref="C9:D9"/>
    <mergeCell ref="E9:F9"/>
    <mergeCell ref="G9:H9"/>
    <mergeCell ref="I9:J9"/>
    <mergeCell ref="K9:L9"/>
    <mergeCell ref="A13:B13"/>
    <mergeCell ref="A16:B16"/>
    <mergeCell ref="C16:D16"/>
    <mergeCell ref="E16:F16"/>
    <mergeCell ref="G16:H16"/>
    <mergeCell ref="I16:J16"/>
    <mergeCell ref="K16:L16"/>
    <mergeCell ref="A26:B26"/>
    <mergeCell ref="A29:B29"/>
    <mergeCell ref="C29:D29"/>
    <mergeCell ref="E29:F29"/>
    <mergeCell ref="G29:H29"/>
    <mergeCell ref="I29:J29"/>
    <mergeCell ref="K29:L29"/>
    <mergeCell ref="A32:A33"/>
    <mergeCell ref="B32:B33"/>
    <mergeCell ref="A35:B35"/>
    <mergeCell ref="A38:B38"/>
    <mergeCell ref="C38:D38"/>
    <mergeCell ref="E38:F38"/>
    <mergeCell ref="G38:H38"/>
    <mergeCell ref="I38:J38"/>
    <mergeCell ref="K38:L38"/>
    <mergeCell ref="A43:B43"/>
    <mergeCell ref="A46:B46"/>
    <mergeCell ref="C46:D46"/>
    <mergeCell ref="E46:F46"/>
    <mergeCell ref="G46:H46"/>
    <mergeCell ref="I46:J46"/>
    <mergeCell ref="K46:L46"/>
    <mergeCell ref="A53:B53"/>
    <mergeCell ref="A56:B56"/>
    <mergeCell ref="C56:D56"/>
    <mergeCell ref="E56:F56"/>
    <mergeCell ref="G56:H56"/>
    <mergeCell ref="I56:J56"/>
    <mergeCell ref="K56:L56"/>
    <mergeCell ref="A64:B64"/>
    <mergeCell ref="A67:B67"/>
    <mergeCell ref="C67:D67"/>
    <mergeCell ref="E67:F67"/>
    <mergeCell ref="G67:H67"/>
    <mergeCell ref="I67:J67"/>
    <mergeCell ref="K67:L67"/>
    <mergeCell ref="A70:B70"/>
    <mergeCell ref="A73:B73"/>
    <mergeCell ref="C73:D73"/>
    <mergeCell ref="E73:F73"/>
    <mergeCell ref="G73:H73"/>
    <mergeCell ref="I73:J73"/>
    <mergeCell ref="K73:L73"/>
    <mergeCell ref="A77:B77"/>
    <mergeCell ref="A80:B80"/>
    <mergeCell ref="C80:D80"/>
    <mergeCell ref="E80:F80"/>
    <mergeCell ref="G80:H80"/>
    <mergeCell ref="I80:J80"/>
    <mergeCell ref="K80:L80"/>
    <mergeCell ref="A86:B86"/>
    <mergeCell ref="A89:B89"/>
    <mergeCell ref="C89:D89"/>
    <mergeCell ref="E89:F89"/>
    <mergeCell ref="G89:H89"/>
    <mergeCell ref="I89:J89"/>
    <mergeCell ref="K89:L89"/>
    <mergeCell ref="A97:B97"/>
    <mergeCell ref="A99:B99"/>
    <mergeCell ref="C99:D99"/>
    <mergeCell ref="E99:F99"/>
    <mergeCell ref="G99:H99"/>
    <mergeCell ref="I99:J99"/>
    <mergeCell ref="K99:L99"/>
    <mergeCell ref="A100:B100"/>
    <mergeCell ref="A106:B106"/>
    <mergeCell ref="A108:B108"/>
    <mergeCell ref="A111:L111"/>
    <mergeCell ref="A112:B112"/>
    <mergeCell ref="C112:D112"/>
    <mergeCell ref="E112:F112"/>
    <mergeCell ref="G112:H112"/>
    <mergeCell ref="I112:J112"/>
    <mergeCell ref="K112:L112"/>
    <mergeCell ref="C113:D113"/>
    <mergeCell ref="E113:F113"/>
    <mergeCell ref="G113:H113"/>
    <mergeCell ref="I113:J113"/>
    <mergeCell ref="K113:L113"/>
    <mergeCell ref="C114:D114"/>
    <mergeCell ref="E114:F114"/>
    <mergeCell ref="G114:H114"/>
    <mergeCell ref="I114:J114"/>
    <mergeCell ref="K114:L114"/>
    <mergeCell ref="C115:D115"/>
    <mergeCell ref="E115:F115"/>
    <mergeCell ref="G115:H115"/>
    <mergeCell ref="I115:J115"/>
    <mergeCell ref="K115:L115"/>
    <mergeCell ref="C116:D116"/>
    <mergeCell ref="E116:F116"/>
    <mergeCell ref="G116:H116"/>
    <mergeCell ref="I116:J116"/>
    <mergeCell ref="K116:L116"/>
    <mergeCell ref="C117:D117"/>
    <mergeCell ref="E117:F117"/>
    <mergeCell ref="G117:H117"/>
    <mergeCell ref="I117:J117"/>
    <mergeCell ref="K117:L117"/>
    <mergeCell ref="A120:B120"/>
    <mergeCell ref="C120:H120"/>
    <mergeCell ref="I120:J120"/>
    <mergeCell ref="K120:L120"/>
    <mergeCell ref="A121:B121"/>
    <mergeCell ref="C121:J121"/>
    <mergeCell ref="K121:L121"/>
    <mergeCell ref="C118:D118"/>
    <mergeCell ref="E118:F118"/>
    <mergeCell ref="G118:H118"/>
    <mergeCell ref="I118:J118"/>
    <mergeCell ref="K118:L118"/>
    <mergeCell ref="C119:D119"/>
    <mergeCell ref="E119:F119"/>
    <mergeCell ref="G119:H119"/>
    <mergeCell ref="I119:J119"/>
    <mergeCell ref="K119:L119"/>
    <mergeCell ref="M80:N80"/>
    <mergeCell ref="M89:N89"/>
    <mergeCell ref="M99:N99"/>
    <mergeCell ref="O1:P1"/>
    <mergeCell ref="O9:P9"/>
    <mergeCell ref="O16:P16"/>
    <mergeCell ref="O29:P29"/>
    <mergeCell ref="O38:P38"/>
    <mergeCell ref="O46:P46"/>
    <mergeCell ref="O56:P56"/>
    <mergeCell ref="O67:P67"/>
    <mergeCell ref="O73:P73"/>
    <mergeCell ref="O80:P80"/>
    <mergeCell ref="O89:P89"/>
    <mergeCell ref="O99:P99"/>
    <mergeCell ref="M1:N1"/>
    <mergeCell ref="M9:N9"/>
    <mergeCell ref="M16:N16"/>
    <mergeCell ref="M29:N29"/>
    <mergeCell ref="M38:N38"/>
    <mergeCell ref="M46:N46"/>
    <mergeCell ref="M56:N56"/>
    <mergeCell ref="M67:N67"/>
    <mergeCell ref="M73:N73"/>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F29"/>
  <sheetViews>
    <sheetView showGridLines="0" zoomScaleNormal="100" workbookViewId="0">
      <selection sqref="A1:E1"/>
    </sheetView>
  </sheetViews>
  <sheetFormatPr defaultRowHeight="15" x14ac:dyDescent="0.25"/>
  <cols>
    <col min="1" max="2" width="37.85546875" style="42" customWidth="1"/>
    <col min="3" max="3" width="40.5703125" style="42" customWidth="1"/>
    <col min="4" max="4" width="15.42578125" style="42" customWidth="1"/>
    <col min="5" max="5" width="24.85546875" style="42" customWidth="1"/>
    <col min="6" max="982" width="11.5703125" style="42" customWidth="1"/>
    <col min="983" max="1026" width="8.7109375" customWidth="1"/>
  </cols>
  <sheetData>
    <row r="1" spans="1:994" ht="27.75" customHeight="1" x14ac:dyDescent="0.25">
      <c r="A1" s="82" t="s">
        <v>188</v>
      </c>
      <c r="B1" s="85"/>
      <c r="C1" s="85"/>
      <c r="D1" s="85"/>
      <c r="E1" s="83"/>
    </row>
    <row r="2" spans="1:994" s="43" customFormat="1" x14ac:dyDescent="0.25">
      <c r="A2" s="17" t="s">
        <v>186</v>
      </c>
      <c r="B2" s="17" t="s">
        <v>187</v>
      </c>
      <c r="C2" s="17" t="s">
        <v>160</v>
      </c>
      <c r="D2" s="17" t="s">
        <v>161</v>
      </c>
      <c r="E2" s="17" t="s">
        <v>162</v>
      </c>
      <c r="AKU2" s="44"/>
      <c r="AKV2" s="44"/>
      <c r="AKW2" s="44"/>
      <c r="AKX2" s="44"/>
      <c r="AKY2" s="44"/>
      <c r="AKZ2" s="44"/>
      <c r="ALA2" s="44"/>
      <c r="ALB2" s="44"/>
      <c r="ALC2" s="44"/>
      <c r="ALD2" s="44"/>
      <c r="ALE2" s="44"/>
      <c r="ALF2" s="44"/>
    </row>
    <row r="3" spans="1:994" s="45" customFormat="1" x14ac:dyDescent="0.25">
      <c r="A3" s="35" t="s">
        <v>163</v>
      </c>
      <c r="B3" s="35" t="s">
        <v>163</v>
      </c>
      <c r="C3" s="47" t="s">
        <v>164</v>
      </c>
      <c r="D3" s="48" t="s">
        <v>161</v>
      </c>
      <c r="E3" s="49"/>
      <c r="AKU3" s="46"/>
      <c r="AKV3" s="46"/>
      <c r="AKW3" s="46"/>
      <c r="AKX3" s="46"/>
      <c r="AKY3" s="46"/>
      <c r="AKZ3" s="46"/>
      <c r="ALA3" s="46"/>
      <c r="ALB3" s="46"/>
      <c r="ALC3" s="46"/>
      <c r="ALD3" s="46"/>
      <c r="ALE3" s="46"/>
      <c r="ALF3" s="46"/>
    </row>
    <row r="4" spans="1:994" ht="30" x14ac:dyDescent="0.25">
      <c r="A4" s="35" t="s">
        <v>165</v>
      </c>
      <c r="B4" s="35" t="s">
        <v>165</v>
      </c>
      <c r="C4" s="47" t="s">
        <v>166</v>
      </c>
      <c r="D4" s="48" t="s">
        <v>161</v>
      </c>
      <c r="E4" s="49"/>
    </row>
    <row r="5" spans="1:994" x14ac:dyDescent="0.25">
      <c r="A5" s="35" t="s">
        <v>167</v>
      </c>
      <c r="B5" s="35" t="s">
        <v>167</v>
      </c>
      <c r="C5" s="47" t="s">
        <v>168</v>
      </c>
      <c r="D5" s="48" t="s">
        <v>169</v>
      </c>
      <c r="E5" s="49"/>
    </row>
    <row r="6" spans="1:994" ht="30" x14ac:dyDescent="0.25">
      <c r="A6" s="35" t="s">
        <v>170</v>
      </c>
      <c r="B6" s="35" t="s">
        <v>170</v>
      </c>
      <c r="C6" s="47" t="s">
        <v>171</v>
      </c>
      <c r="D6" s="48" t="s">
        <v>169</v>
      </c>
      <c r="E6" s="49"/>
    </row>
    <row r="7" spans="1:994" ht="13.9" customHeight="1" x14ac:dyDescent="0.25">
      <c r="A7" s="48"/>
      <c r="B7" s="84" t="s">
        <v>172</v>
      </c>
      <c r="C7" s="84"/>
      <c r="D7" s="50"/>
      <c r="E7" s="51">
        <f>SUM(E3:E6)</f>
        <v>0</v>
      </c>
    </row>
    <row r="9" spans="1:994" ht="27.75" customHeight="1" x14ac:dyDescent="0.25">
      <c r="A9" s="82" t="s">
        <v>189</v>
      </c>
      <c r="B9" s="85"/>
      <c r="C9" s="85"/>
      <c r="D9" s="85"/>
      <c r="E9" s="83"/>
    </row>
    <row r="10" spans="1:994" s="43" customFormat="1" x14ac:dyDescent="0.25">
      <c r="A10" s="17" t="s">
        <v>186</v>
      </c>
      <c r="B10" s="17" t="s">
        <v>187</v>
      </c>
      <c r="C10" s="17" t="s">
        <v>160</v>
      </c>
      <c r="D10" s="17" t="s">
        <v>161</v>
      </c>
      <c r="E10" s="17" t="s">
        <v>162</v>
      </c>
      <c r="AKU10" s="44"/>
      <c r="AKV10" s="44"/>
      <c r="AKW10" s="44"/>
      <c r="AKX10" s="44"/>
      <c r="AKY10" s="44"/>
      <c r="AKZ10" s="44"/>
      <c r="ALA10" s="44"/>
      <c r="ALB10" s="44"/>
      <c r="ALC10" s="44"/>
      <c r="ALD10" s="44"/>
      <c r="ALE10" s="44"/>
      <c r="ALF10" s="44"/>
    </row>
    <row r="11" spans="1:994" s="45" customFormat="1" ht="75" x14ac:dyDescent="0.25">
      <c r="A11" s="54" t="s">
        <v>190</v>
      </c>
      <c r="B11" s="54" t="s">
        <v>191</v>
      </c>
      <c r="C11" s="47" t="s">
        <v>192</v>
      </c>
      <c r="D11" s="48" t="s">
        <v>161</v>
      </c>
      <c r="E11" s="49"/>
      <c r="AKU11" s="46"/>
      <c r="AKV11" s="46"/>
      <c r="AKW11" s="46"/>
      <c r="AKX11" s="46"/>
      <c r="AKY11" s="46"/>
      <c r="AKZ11" s="46"/>
      <c r="ALA11" s="46"/>
      <c r="ALB11" s="46"/>
      <c r="ALC11" s="46"/>
      <c r="ALD11" s="46"/>
      <c r="ALE11" s="46"/>
      <c r="ALF11" s="46"/>
    </row>
    <row r="12" spans="1:994" ht="30" x14ac:dyDescent="0.25">
      <c r="A12" s="35" t="s">
        <v>193</v>
      </c>
      <c r="B12" s="35" t="s">
        <v>194</v>
      </c>
      <c r="C12" s="47" t="s">
        <v>195</v>
      </c>
      <c r="D12" s="48" t="s">
        <v>161</v>
      </c>
      <c r="E12" s="49"/>
    </row>
    <row r="13" spans="1:994" ht="45" x14ac:dyDescent="0.25">
      <c r="A13" s="54" t="s">
        <v>196</v>
      </c>
      <c r="B13" s="35" t="s">
        <v>197</v>
      </c>
      <c r="C13" s="47" t="s">
        <v>198</v>
      </c>
      <c r="D13" s="48" t="s">
        <v>161</v>
      </c>
      <c r="E13" s="49"/>
    </row>
    <row r="14" spans="1:994" x14ac:dyDescent="0.25">
      <c r="A14" s="35" t="s">
        <v>199</v>
      </c>
      <c r="B14" s="35" t="s">
        <v>199</v>
      </c>
      <c r="C14" s="47" t="s">
        <v>168</v>
      </c>
      <c r="D14" s="48" t="s">
        <v>161</v>
      </c>
      <c r="E14" s="49"/>
    </row>
    <row r="15" spans="1:994" x14ac:dyDescent="0.25">
      <c r="A15" s="35" t="s">
        <v>200</v>
      </c>
      <c r="B15" s="35" t="s">
        <v>201</v>
      </c>
      <c r="C15" s="47" t="s">
        <v>168</v>
      </c>
      <c r="D15" s="48" t="s">
        <v>169</v>
      </c>
      <c r="E15" s="49"/>
    </row>
    <row r="16" spans="1:994" ht="30" x14ac:dyDescent="0.25">
      <c r="A16" s="35" t="s">
        <v>202</v>
      </c>
      <c r="B16" s="35" t="s">
        <v>202</v>
      </c>
      <c r="C16" s="47" t="s">
        <v>171</v>
      </c>
      <c r="D16" s="48" t="s">
        <v>169</v>
      </c>
      <c r="E16" s="49"/>
    </row>
    <row r="17" spans="1:5" ht="13.9" customHeight="1" x14ac:dyDescent="0.25">
      <c r="A17" s="48"/>
      <c r="B17" s="84" t="s">
        <v>172</v>
      </c>
      <c r="C17" s="84"/>
      <c r="D17" s="50"/>
      <c r="E17" s="51">
        <f>SUM(E11:E16)</f>
        <v>0</v>
      </c>
    </row>
    <row r="19" spans="1:5" ht="30" customHeight="1" x14ac:dyDescent="0.25">
      <c r="B19" s="82" t="s">
        <v>173</v>
      </c>
      <c r="C19" s="83"/>
    </row>
    <row r="20" spans="1:5" x14ac:dyDescent="0.25">
      <c r="B20" s="35" t="s">
        <v>174</v>
      </c>
      <c r="C20" s="51">
        <f>E7*3</f>
        <v>0</v>
      </c>
    </row>
    <row r="21" spans="1:5" ht="15" customHeight="1" x14ac:dyDescent="0.25">
      <c r="B21" s="35" t="s">
        <v>175</v>
      </c>
      <c r="C21" s="52">
        <f>C20/12</f>
        <v>0</v>
      </c>
    </row>
    <row r="23" spans="1:5" x14ac:dyDescent="0.25">
      <c r="B23" s="82" t="s">
        <v>176</v>
      </c>
      <c r="C23" s="83"/>
    </row>
    <row r="24" spans="1:5" x14ac:dyDescent="0.25">
      <c r="B24" s="35" t="s">
        <v>174</v>
      </c>
      <c r="C24" s="51">
        <f>E7*4</f>
        <v>0</v>
      </c>
    </row>
    <row r="25" spans="1:5" x14ac:dyDescent="0.25">
      <c r="B25" s="35" t="s">
        <v>175</v>
      </c>
      <c r="C25" s="52">
        <f>C24/12</f>
        <v>0</v>
      </c>
    </row>
    <row r="27" spans="1:5" ht="30" customHeight="1" x14ac:dyDescent="0.25">
      <c r="B27" s="82" t="s">
        <v>189</v>
      </c>
      <c r="C27" s="83"/>
    </row>
    <row r="28" spans="1:5" x14ac:dyDescent="0.25">
      <c r="B28" s="35" t="s">
        <v>174</v>
      </c>
      <c r="C28" s="51">
        <f>E17*3</f>
        <v>0</v>
      </c>
    </row>
    <row r="29" spans="1:5" ht="15" customHeight="1" x14ac:dyDescent="0.25">
      <c r="B29" s="35" t="s">
        <v>175</v>
      </c>
      <c r="C29" s="52">
        <f>C28/12</f>
        <v>0</v>
      </c>
    </row>
  </sheetData>
  <sheetProtection sheet="1" objects="1" scenarios="1"/>
  <mergeCells count="7">
    <mergeCell ref="B19:C19"/>
    <mergeCell ref="B23:C23"/>
    <mergeCell ref="B27:C27"/>
    <mergeCell ref="B7:C7"/>
    <mergeCell ref="A1:E1"/>
    <mergeCell ref="A9:E9"/>
    <mergeCell ref="B17:C17"/>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509</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Instruções</vt:lpstr>
      <vt:lpstr>Modelo de Proposta</vt:lpstr>
      <vt:lpstr>Planilha de Custos</vt:lpstr>
      <vt:lpstr>Uniformes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Luiz Graziato</dc:creator>
  <dc:description/>
  <cp:lastModifiedBy>Lidianny Almeida de Carvalho</cp:lastModifiedBy>
  <cp:revision>33</cp:revision>
  <dcterms:created xsi:type="dcterms:W3CDTF">2021-12-30T17:46:26Z</dcterms:created>
  <dcterms:modified xsi:type="dcterms:W3CDTF">2022-04-04T12:22:35Z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