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IVISÃO DE LICITAÇÕES\2023\STIC\PREGÕES\PREGÃO 4.2023 - SUSTENTAÇÃO SERVICE DESK\ESCLARECIMENTOS\ESCLARECIMENTO 14 -  EMPRESA FUSTON\"/>
    </mc:Choice>
  </mc:AlternateContent>
  <xr:revisionPtr revIDLastSave="0" documentId="8_{E6B7827A-28DF-4297-A405-B6BC9BD5E94E}" xr6:coauthVersionLast="47" xr6:coauthVersionMax="47" xr10:uidLastSave="{00000000-0000-0000-0000-000000000000}"/>
  <bookViews>
    <workbookView xWindow="28680" yWindow="-120" windowWidth="21840" windowHeight="13140" xr2:uid="{D582FD04-4EAC-4E9F-B29C-F23777775DC2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1" l="1"/>
  <c r="R11" i="1"/>
  <c r="R10" i="1"/>
  <c r="R9" i="1"/>
  <c r="R8" i="1"/>
  <c r="R7" i="1"/>
  <c r="R6" i="1"/>
  <c r="R5" i="1"/>
  <c r="R4" i="1"/>
  <c r="R3" i="1"/>
  <c r="C24" i="1"/>
  <c r="C23" i="1"/>
  <c r="C22" i="1"/>
  <c r="C21" i="1"/>
  <c r="C18" i="1"/>
  <c r="C19" i="1" l="1"/>
  <c r="C20" i="1"/>
  <c r="C17" i="1"/>
  <c r="C16" i="1"/>
  <c r="C26" i="1" s="1"/>
  <c r="C15" i="1"/>
  <c r="C25" i="1" l="1"/>
  <c r="C27" i="1" s="1"/>
</calcChain>
</file>

<file path=xl/sharedStrings.xml><?xml version="1.0" encoding="utf-8"?>
<sst xmlns="http://schemas.openxmlformats.org/spreadsheetml/2006/main" count="58" uniqueCount="28">
  <si>
    <r>
      <t>ITEM</t>
    </r>
    <r>
      <rPr>
        <sz val="8"/>
        <color rgb="FFFFFFFF"/>
        <rFont val="Arial"/>
        <family val="2"/>
      </rPr>
      <t> </t>
    </r>
  </si>
  <si>
    <t>DESCRIÇÃO</t>
  </si>
  <si>
    <t>PERFIL PROFISSIONAL</t>
  </si>
  <si>
    <t>CATSER</t>
  </si>
  <si>
    <t xml:space="preserve">QTDE </t>
  </si>
  <si>
    <t xml:space="preserve">VALOR   UNITÁRIO </t>
  </si>
  <si>
    <t>Custo Total Unitário (fator K 2,28)</t>
  </si>
  <si>
    <t>VALORES MÁXIMOS ESTIMADOS</t>
  </si>
  <si>
    <t>VALOR   MENSAL</t>
  </si>
  <si>
    <t xml:space="preserve">VALOR ANUAL </t>
  </si>
  <si>
    <t>VALOR   UNITÁRIO ANUAL POR PERFIL</t>
  </si>
  <si>
    <t>VALOR TOTAL ANUAL PERFIL</t>
  </si>
  <si>
    <t>Gerenciamento de Atendimento a Usuários de TIC</t>
  </si>
  <si>
    <t>Gerente de suporte técnico de tecnologia da informação</t>
  </si>
  <si>
    <t>Atendimento a Usuários de TIC – 1º Nível</t>
  </si>
  <si>
    <t>Técnico de suporte ao usuário de tecnologia da informação Pleno</t>
  </si>
  <si>
    <t>Técnico de suporte ao usuário de tecnologia da informação Sênior</t>
  </si>
  <si>
    <t>Analista de suporte computacional Junior</t>
  </si>
  <si>
    <t>Atendimento a Usuários de TIC – 2º Nível</t>
  </si>
  <si>
    <t>Analista de suporte computacional Sênior</t>
  </si>
  <si>
    <t>Analista de suporte computacional Pleno</t>
  </si>
  <si>
    <t>Atendimento a Usuários de TIC – 2º Nível – CNE</t>
  </si>
  <si>
    <t>Atendimento a Usuários de TIC – 2º Nível – Telefonia</t>
  </si>
  <si>
    <t>VALOR GLOBAL ESTIMADO</t>
  </si>
  <si>
    <t>NATUREZA</t>
  </si>
  <si>
    <t xml:space="preserve">EXERCÍCIO </t>
  </si>
  <si>
    <t>VALOR PLANEJADO</t>
  </si>
  <si>
    <t>Custeio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</si>
</sst>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FFFF"/>
      <name val="Arial Nova Cond Light"/>
      <family val="2"/>
    </font>
    <font>
      <sz val="8"/>
      <color rgb="FFFFFFFF"/>
      <name val="Arial"/>
      <family val="2"/>
    </font>
    <font>
      <sz val="8"/>
      <color rgb="FF115D8C"/>
      <name val="Arial Nova Cond Light"/>
      <family val="2"/>
    </font>
    <font>
      <sz val="9"/>
      <color theme="2" tint="-0.499984740745262"/>
      <name val="Arial Nova Cond Light"/>
      <family val="2"/>
    </font>
    <font>
      <sz val="8"/>
      <color theme="0"/>
      <name val="Arial Nova Cond Light"/>
      <family val="2"/>
    </font>
    <font>
      <b/>
      <sz val="8"/>
      <color rgb="FF0C4568"/>
      <name val="Arial Nova Cond Light"/>
      <family val="2"/>
    </font>
    <font>
      <b/>
      <sz val="8"/>
      <color rgb="FFFFFFFF"/>
      <name val="Arial Nova Cond Light"/>
      <family val="2"/>
    </font>
    <font>
      <b/>
      <sz val="9"/>
      <color rgb="FF115D8C"/>
      <name val="Arial Nova Cond Light"/>
      <family val="2"/>
    </font>
  </fonts>
  <fills count="11">
    <fill>
      <patternFill patternType="none"/>
    </fill>
    <fill>
      <patternFill patternType="gray125"/>
    </fill>
    <fill>
      <patternFill patternType="solid">
        <fgColor rgb="FF115D8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C456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rgb="FFFFFFFF"/>
      </left>
      <right style="medium">
        <color theme="0"/>
      </right>
      <top style="medium">
        <color rgb="FFFFFFFF"/>
      </top>
      <bottom/>
      <diagonal/>
    </border>
    <border>
      <left style="medium">
        <color rgb="FFFFFFFF"/>
      </left>
      <right style="medium">
        <color theme="0"/>
      </right>
      <top/>
      <bottom style="medium">
        <color rgb="FFFFFFFF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3" borderId="4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center" vertical="center" wrapText="1"/>
    </xf>
    <xf numFmtId="8" fontId="4" fillId="3" borderId="4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44" fontId="5" fillId="5" borderId="14" xfId="0" applyNumberFormat="1" applyFont="1" applyFill="1" applyBorder="1"/>
    <xf numFmtId="44" fontId="5" fillId="6" borderId="15" xfId="0" applyNumberFormat="1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44" fontId="5" fillId="5" borderId="10" xfId="0" applyNumberFormat="1" applyFont="1" applyFill="1" applyBorder="1"/>
    <xf numFmtId="44" fontId="5" fillId="6" borderId="11" xfId="0" applyNumberFormat="1" applyFont="1" applyFill="1" applyBorder="1"/>
    <xf numFmtId="44" fontId="5" fillId="6" borderId="9" xfId="0" applyNumberFormat="1" applyFont="1" applyFill="1" applyBorder="1"/>
    <xf numFmtId="0" fontId="5" fillId="6" borderId="16" xfId="0" applyFont="1" applyFill="1" applyBorder="1" applyAlignment="1">
      <alignment horizontal="center"/>
    </xf>
    <xf numFmtId="44" fontId="5" fillId="6" borderId="16" xfId="0" applyNumberFormat="1" applyFont="1" applyFill="1" applyBorder="1"/>
    <xf numFmtId="44" fontId="6" fillId="7" borderId="1" xfId="0" applyNumberFormat="1" applyFont="1" applyFill="1" applyBorder="1"/>
    <xf numFmtId="44" fontId="6" fillId="7" borderId="0" xfId="0" applyNumberFormat="1" applyFont="1" applyFill="1"/>
    <xf numFmtId="0" fontId="4" fillId="9" borderId="4" xfId="0" applyFont="1" applyFill="1" applyBorder="1" applyAlignment="1">
      <alignment horizontal="center" vertical="center" wrapText="1"/>
    </xf>
    <xf numFmtId="8" fontId="4" fillId="10" borderId="4" xfId="0" applyNumberFormat="1" applyFont="1" applyFill="1" applyBorder="1" applyAlignment="1">
      <alignment horizontal="center" vertical="center" wrapText="1"/>
    </xf>
    <xf numFmtId="44" fontId="0" fillId="0" borderId="0" xfId="1" applyFont="1"/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8" fontId="9" fillId="10" borderId="7" xfId="0" applyNumberFormat="1" applyFont="1" applyFill="1" applyBorder="1" applyAlignment="1">
      <alignment horizontal="center" vertical="center" wrapText="1"/>
    </xf>
    <xf numFmtId="8" fontId="9" fillId="10" borderId="2" xfId="0" applyNumberFormat="1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0" fontId="4" fillId="3" borderId="3" xfId="0" applyFont="1" applyFill="1" applyBorder="1" applyAlignment="1">
      <alignment horizontal="justify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55D31-6B32-445E-A7DD-0BF9FA2AEDE9}">
  <dimension ref="A1:V27"/>
  <sheetViews>
    <sheetView tabSelected="1" topLeftCell="G1" workbookViewId="0">
      <selection activeCell="V9" sqref="V9"/>
    </sheetView>
  </sheetViews>
  <sheetFormatPr defaultRowHeight="15" x14ac:dyDescent="0.25"/>
  <cols>
    <col min="1" max="1" width="4.85546875" customWidth="1"/>
    <col min="2" max="2" width="20.28515625" style="5" customWidth="1"/>
    <col min="3" max="3" width="24.7109375" customWidth="1"/>
    <col min="4" max="4" width="7.28515625" customWidth="1"/>
    <col min="5" max="5" width="4.7109375" customWidth="1"/>
    <col min="6" max="6" width="9.5703125" customWidth="1"/>
    <col min="7" max="7" width="12.5703125" customWidth="1"/>
    <col min="8" max="8" width="10.140625" bestFit="1" customWidth="1"/>
    <col min="9" max="9" width="11" customWidth="1"/>
    <col min="10" max="10" width="6.5703125" customWidth="1"/>
    <col min="11" max="11" width="4.140625" customWidth="1"/>
    <col min="12" max="12" width="19.85546875" customWidth="1"/>
    <col min="13" max="13" width="23.7109375" customWidth="1"/>
    <col min="15" max="15" width="9.140625" customWidth="1"/>
    <col min="16" max="17" width="0" hidden="1" customWidth="1"/>
    <col min="18" max="19" width="11" bestFit="1" customWidth="1"/>
    <col min="22" max="22" width="17.85546875" customWidth="1"/>
  </cols>
  <sheetData>
    <row r="1" spans="1:22" ht="22.5" customHeight="1" thickBot="1" x14ac:dyDescent="0.3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35" t="s">
        <v>7</v>
      </c>
      <c r="I1" s="36"/>
      <c r="K1" s="29" t="s">
        <v>0</v>
      </c>
      <c r="L1" s="29" t="s">
        <v>1</v>
      </c>
      <c r="M1" s="29" t="s">
        <v>2</v>
      </c>
      <c r="N1" s="29" t="s">
        <v>3</v>
      </c>
      <c r="O1" s="29" t="s">
        <v>4</v>
      </c>
      <c r="P1" s="29" t="s">
        <v>5</v>
      </c>
      <c r="Q1" s="29" t="s">
        <v>6</v>
      </c>
      <c r="R1" s="35" t="s">
        <v>7</v>
      </c>
      <c r="S1" s="36"/>
    </row>
    <row r="2" spans="1:22" ht="45.75" thickBot="1" x14ac:dyDescent="0.3">
      <c r="A2" s="30"/>
      <c r="B2" s="30"/>
      <c r="C2" s="30"/>
      <c r="D2" s="30"/>
      <c r="E2" s="30"/>
      <c r="F2" s="30"/>
      <c r="G2" s="30"/>
      <c r="H2" s="20" t="s">
        <v>8</v>
      </c>
      <c r="I2" s="20" t="s">
        <v>9</v>
      </c>
      <c r="K2" s="30"/>
      <c r="L2" s="30"/>
      <c r="M2" s="30"/>
      <c r="N2" s="30"/>
      <c r="O2" s="30"/>
      <c r="P2" s="30"/>
      <c r="Q2" s="30"/>
      <c r="R2" s="20" t="s">
        <v>10</v>
      </c>
      <c r="S2" s="20" t="s">
        <v>11</v>
      </c>
    </row>
    <row r="3" spans="1:22" ht="23.25" thickBot="1" x14ac:dyDescent="0.3">
      <c r="A3" s="2">
        <v>1</v>
      </c>
      <c r="B3" s="1" t="s">
        <v>12</v>
      </c>
      <c r="C3" s="1" t="s">
        <v>13</v>
      </c>
      <c r="D3" s="2">
        <v>26980</v>
      </c>
      <c r="E3" s="2">
        <v>2</v>
      </c>
      <c r="F3" s="3">
        <v>8327.89</v>
      </c>
      <c r="G3" s="3">
        <v>18987.59</v>
      </c>
      <c r="H3" s="21">
        <v>37975.18</v>
      </c>
      <c r="I3" s="21">
        <v>455702.14</v>
      </c>
      <c r="K3" s="2">
        <v>1</v>
      </c>
      <c r="L3" s="1" t="s">
        <v>12</v>
      </c>
      <c r="M3" s="1" t="s">
        <v>13</v>
      </c>
      <c r="N3" s="2">
        <v>26980</v>
      </c>
      <c r="O3" s="2">
        <v>2</v>
      </c>
      <c r="P3" s="3">
        <v>8327.89</v>
      </c>
      <c r="Q3" s="3">
        <v>18987.59</v>
      </c>
      <c r="R3" s="21">
        <f>S3/2</f>
        <v>227851.07</v>
      </c>
      <c r="S3" s="21">
        <v>455702.14</v>
      </c>
    </row>
    <row r="4" spans="1:22" ht="30.75" customHeight="1" thickBot="1" x14ac:dyDescent="0.3">
      <c r="A4" s="37">
        <v>2</v>
      </c>
      <c r="B4" s="40" t="s">
        <v>14</v>
      </c>
      <c r="C4" s="1" t="s">
        <v>15</v>
      </c>
      <c r="D4" s="37">
        <v>26980</v>
      </c>
      <c r="E4" s="2">
        <v>2</v>
      </c>
      <c r="F4" s="3">
        <v>2022.12</v>
      </c>
      <c r="G4" s="3">
        <v>4610.43</v>
      </c>
      <c r="H4" s="21">
        <v>9220.8700000000008</v>
      </c>
      <c r="I4" s="21">
        <v>110650.41</v>
      </c>
      <c r="K4" s="37">
        <v>2</v>
      </c>
      <c r="L4" s="40" t="s">
        <v>14</v>
      </c>
      <c r="M4" s="1" t="s">
        <v>15</v>
      </c>
      <c r="N4" s="37">
        <v>26980</v>
      </c>
      <c r="O4" s="2">
        <v>2</v>
      </c>
      <c r="P4" s="3">
        <v>2022.12</v>
      </c>
      <c r="Q4" s="3">
        <v>4610.43</v>
      </c>
      <c r="R4" s="21">
        <f>S4/2</f>
        <v>55325.205000000002</v>
      </c>
      <c r="S4" s="21">
        <v>110650.41</v>
      </c>
      <c r="V4" s="22"/>
    </row>
    <row r="5" spans="1:22" ht="23.25" thickBot="1" x14ac:dyDescent="0.3">
      <c r="A5" s="38"/>
      <c r="B5" s="41"/>
      <c r="C5" s="1" t="s">
        <v>16</v>
      </c>
      <c r="D5" s="38"/>
      <c r="E5" s="2">
        <v>2</v>
      </c>
      <c r="F5" s="3">
        <v>2843.14</v>
      </c>
      <c r="G5" s="3">
        <v>6482.36</v>
      </c>
      <c r="H5" s="21">
        <v>12964.72</v>
      </c>
      <c r="I5" s="21">
        <v>155576.62</v>
      </c>
      <c r="K5" s="38"/>
      <c r="L5" s="41"/>
      <c r="M5" s="1" t="s">
        <v>16</v>
      </c>
      <c r="N5" s="38"/>
      <c r="O5" s="2">
        <v>2</v>
      </c>
      <c r="P5" s="3">
        <v>2843.14</v>
      </c>
      <c r="Q5" s="3">
        <v>6482.36</v>
      </c>
      <c r="R5" s="21">
        <f>S5/2</f>
        <v>77788.31</v>
      </c>
      <c r="S5" s="21">
        <v>155576.62</v>
      </c>
    </row>
    <row r="6" spans="1:22" ht="23.25" thickBot="1" x14ac:dyDescent="0.3">
      <c r="A6" s="39"/>
      <c r="B6" s="42"/>
      <c r="C6" s="1" t="s">
        <v>17</v>
      </c>
      <c r="D6" s="39"/>
      <c r="E6" s="2">
        <v>4</v>
      </c>
      <c r="F6" s="3">
        <v>3498.5</v>
      </c>
      <c r="G6" s="3">
        <v>7976.58</v>
      </c>
      <c r="H6" s="21">
        <v>31906.32</v>
      </c>
      <c r="I6" s="21">
        <v>382875.84</v>
      </c>
      <c r="K6" s="39"/>
      <c r="L6" s="42"/>
      <c r="M6" s="1" t="s">
        <v>17</v>
      </c>
      <c r="N6" s="39"/>
      <c r="O6" s="2">
        <v>4</v>
      </c>
      <c r="P6" s="3">
        <v>3498.5</v>
      </c>
      <c r="Q6" s="3">
        <v>7976.58</v>
      </c>
      <c r="R6" s="21">
        <f>S6/4</f>
        <v>95718.96</v>
      </c>
      <c r="S6" s="21">
        <v>382875.84</v>
      </c>
    </row>
    <row r="7" spans="1:22" ht="23.25" thickBot="1" x14ac:dyDescent="0.3">
      <c r="A7" s="37">
        <v>3</v>
      </c>
      <c r="B7" s="40" t="s">
        <v>18</v>
      </c>
      <c r="C7" s="1" t="s">
        <v>19</v>
      </c>
      <c r="D7" s="37">
        <v>26980</v>
      </c>
      <c r="E7" s="2">
        <v>2</v>
      </c>
      <c r="F7" s="3">
        <v>7283.27</v>
      </c>
      <c r="G7" s="3">
        <v>16605.86</v>
      </c>
      <c r="H7" s="21">
        <v>33211.71</v>
      </c>
      <c r="I7" s="21">
        <v>398540.53</v>
      </c>
      <c r="K7" s="37">
        <v>3</v>
      </c>
      <c r="L7" s="40" t="s">
        <v>18</v>
      </c>
      <c r="M7" s="1" t="s">
        <v>19</v>
      </c>
      <c r="N7" s="37">
        <v>26980</v>
      </c>
      <c r="O7" s="2">
        <v>2</v>
      </c>
      <c r="P7" s="3">
        <v>7283.27</v>
      </c>
      <c r="Q7" s="3">
        <v>16605.86</v>
      </c>
      <c r="R7" s="21">
        <f>S7/2</f>
        <v>199270.26500000001</v>
      </c>
      <c r="S7" s="21">
        <v>398540.53</v>
      </c>
    </row>
    <row r="8" spans="1:22" ht="15.75" thickBot="1" x14ac:dyDescent="0.3">
      <c r="A8" s="38"/>
      <c r="B8" s="41"/>
      <c r="C8" s="1" t="s">
        <v>20</v>
      </c>
      <c r="D8" s="38"/>
      <c r="E8" s="2">
        <v>2</v>
      </c>
      <c r="F8" s="3">
        <v>4982.26</v>
      </c>
      <c r="G8" s="3">
        <v>11359.55</v>
      </c>
      <c r="H8" s="21">
        <v>22719.11</v>
      </c>
      <c r="I8" s="21">
        <v>272629.27</v>
      </c>
      <c r="K8" s="38"/>
      <c r="L8" s="41"/>
      <c r="M8" s="1" t="s">
        <v>20</v>
      </c>
      <c r="N8" s="38"/>
      <c r="O8" s="2">
        <v>2</v>
      </c>
      <c r="P8" s="3">
        <v>4982.26</v>
      </c>
      <c r="Q8" s="3">
        <v>11359.55</v>
      </c>
      <c r="R8" s="21">
        <f>S8/2</f>
        <v>136314.63500000001</v>
      </c>
      <c r="S8" s="21">
        <v>272629.27</v>
      </c>
    </row>
    <row r="9" spans="1:22" ht="23.25" thickBot="1" x14ac:dyDescent="0.3">
      <c r="A9" s="39"/>
      <c r="B9" s="42"/>
      <c r="C9" s="1" t="s">
        <v>17</v>
      </c>
      <c r="D9" s="39"/>
      <c r="E9" s="2">
        <v>2</v>
      </c>
      <c r="F9" s="3">
        <v>3498.5</v>
      </c>
      <c r="G9" s="3">
        <v>7976.58</v>
      </c>
      <c r="H9" s="21">
        <v>15953.16</v>
      </c>
      <c r="I9" s="21">
        <v>191437.92</v>
      </c>
      <c r="K9" s="39"/>
      <c r="L9" s="42"/>
      <c r="M9" s="1" t="s">
        <v>17</v>
      </c>
      <c r="N9" s="39"/>
      <c r="O9" s="2">
        <v>2</v>
      </c>
      <c r="P9" s="3">
        <v>3498.5</v>
      </c>
      <c r="Q9" s="3">
        <v>7976.58</v>
      </c>
      <c r="R9" s="21">
        <f>S9/2</f>
        <v>95718.96</v>
      </c>
      <c r="S9" s="21">
        <v>191437.92</v>
      </c>
    </row>
    <row r="10" spans="1:22" ht="23.25" thickBot="1" x14ac:dyDescent="0.3">
      <c r="A10" s="2">
        <v>4</v>
      </c>
      <c r="B10" s="1" t="s">
        <v>21</v>
      </c>
      <c r="C10" s="1" t="s">
        <v>17</v>
      </c>
      <c r="D10" s="2">
        <v>26980</v>
      </c>
      <c r="E10" s="2">
        <v>1</v>
      </c>
      <c r="F10" s="3">
        <v>3498.5</v>
      </c>
      <c r="G10" s="3">
        <v>7976.58</v>
      </c>
      <c r="H10" s="21">
        <v>7976.58</v>
      </c>
      <c r="I10" s="21">
        <v>95718.96</v>
      </c>
      <c r="K10" s="2">
        <v>4</v>
      </c>
      <c r="L10" s="1" t="s">
        <v>21</v>
      </c>
      <c r="M10" s="1" t="s">
        <v>17</v>
      </c>
      <c r="N10" s="2">
        <v>26980</v>
      </c>
      <c r="O10" s="2">
        <v>1</v>
      </c>
      <c r="P10" s="3">
        <v>3498.5</v>
      </c>
      <c r="Q10" s="3">
        <v>7976.58</v>
      </c>
      <c r="R10" s="21">
        <f>S10/1</f>
        <v>95718.96</v>
      </c>
      <c r="S10" s="21">
        <v>95718.96</v>
      </c>
    </row>
    <row r="11" spans="1:22" ht="23.25" thickBot="1" x14ac:dyDescent="0.3">
      <c r="A11" s="2">
        <v>5</v>
      </c>
      <c r="B11" s="1" t="s">
        <v>22</v>
      </c>
      <c r="C11" s="1" t="s">
        <v>17</v>
      </c>
      <c r="D11" s="2">
        <v>26980</v>
      </c>
      <c r="E11" s="2">
        <v>2</v>
      </c>
      <c r="F11" s="3">
        <v>3498.5</v>
      </c>
      <c r="G11" s="3">
        <v>7976.58</v>
      </c>
      <c r="H11" s="21">
        <v>15953.16</v>
      </c>
      <c r="I11" s="21">
        <v>191437.92</v>
      </c>
      <c r="K11" s="2">
        <v>5</v>
      </c>
      <c r="L11" s="1" t="s">
        <v>22</v>
      </c>
      <c r="M11" s="1" t="s">
        <v>17</v>
      </c>
      <c r="N11" s="2">
        <v>26980</v>
      </c>
      <c r="O11" s="2">
        <v>2</v>
      </c>
      <c r="P11" s="3">
        <v>3498.5</v>
      </c>
      <c r="Q11" s="3">
        <v>7976.58</v>
      </c>
      <c r="R11" s="21">
        <f>S11/2</f>
        <v>95718.96</v>
      </c>
      <c r="S11" s="21">
        <v>191437.92</v>
      </c>
    </row>
    <row r="12" spans="1:22" ht="15.75" customHeight="1" thickBot="1" x14ac:dyDescent="0.3">
      <c r="A12" s="31" t="s">
        <v>23</v>
      </c>
      <c r="B12" s="31"/>
      <c r="C12" s="31"/>
      <c r="D12" s="31"/>
      <c r="E12" s="31"/>
      <c r="F12" s="31"/>
      <c r="G12" s="32"/>
      <c r="H12" s="33">
        <v>2254569.61</v>
      </c>
      <c r="I12" s="34"/>
      <c r="K12" s="31" t="s">
        <v>23</v>
      </c>
      <c r="L12" s="31"/>
      <c r="M12" s="31"/>
      <c r="N12" s="31"/>
      <c r="O12" s="31"/>
      <c r="P12" s="31"/>
      <c r="Q12" s="32"/>
      <c r="R12" s="33">
        <f>SUM(S3:S11)</f>
        <v>2254569.61</v>
      </c>
      <c r="S12" s="34"/>
    </row>
    <row r="14" spans="1:22" ht="23.25" thickBot="1" x14ac:dyDescent="0.3">
      <c r="A14" s="4" t="s">
        <v>24</v>
      </c>
      <c r="B14" s="6" t="s">
        <v>25</v>
      </c>
      <c r="C14" s="7" t="s">
        <v>26</v>
      </c>
    </row>
    <row r="15" spans="1:22" x14ac:dyDescent="0.25">
      <c r="A15" s="25" t="s">
        <v>27</v>
      </c>
      <c r="B15" s="10">
        <v>2023</v>
      </c>
      <c r="C15" s="8">
        <f>G2*5</f>
        <v>0</v>
      </c>
    </row>
    <row r="16" spans="1:22" ht="15.75" thickBot="1" x14ac:dyDescent="0.3">
      <c r="A16" s="26"/>
      <c r="B16" s="11">
        <v>2024</v>
      </c>
      <c r="C16" s="9">
        <f>G2*7</f>
        <v>0</v>
      </c>
    </row>
    <row r="17" spans="1:3" x14ac:dyDescent="0.25">
      <c r="A17" s="25" t="s">
        <v>27</v>
      </c>
      <c r="B17" s="10">
        <v>2023</v>
      </c>
      <c r="C17" s="13">
        <f>(G3+G4+G5)*5</f>
        <v>150401.9</v>
      </c>
    </row>
    <row r="18" spans="1:3" ht="15.75" thickBot="1" x14ac:dyDescent="0.3">
      <c r="A18" s="26"/>
      <c r="B18" s="11">
        <v>2024</v>
      </c>
      <c r="C18" s="14">
        <f>(G3+G4+G5)*7</f>
        <v>210562.66</v>
      </c>
    </row>
    <row r="19" spans="1:3" ht="15.75" thickBot="1" x14ac:dyDescent="0.3">
      <c r="A19" s="25" t="s">
        <v>27</v>
      </c>
      <c r="B19" s="10">
        <v>2023</v>
      </c>
      <c r="C19" s="13">
        <f>(G6+G7+G8)*5</f>
        <v>179709.95</v>
      </c>
    </row>
    <row r="20" spans="1:3" ht="15.75" thickBot="1" x14ac:dyDescent="0.3">
      <c r="A20" s="26"/>
      <c r="B20" s="12">
        <v>2024</v>
      </c>
      <c r="C20" s="15">
        <f>(G6+G7+G8)*7</f>
        <v>251593.93000000005</v>
      </c>
    </row>
    <row r="21" spans="1:3" x14ac:dyDescent="0.25">
      <c r="A21" s="27" t="s">
        <v>27</v>
      </c>
      <c r="B21" s="10">
        <v>2023</v>
      </c>
      <c r="C21" s="13">
        <f>G9*5</f>
        <v>39882.9</v>
      </c>
    </row>
    <row r="22" spans="1:3" ht="15.75" thickBot="1" x14ac:dyDescent="0.3">
      <c r="A22" s="28"/>
      <c r="B22" s="11">
        <v>2024</v>
      </c>
      <c r="C22" s="14">
        <f>G9*7</f>
        <v>55836.06</v>
      </c>
    </row>
    <row r="23" spans="1:3" x14ac:dyDescent="0.25">
      <c r="A23" s="27" t="s">
        <v>27</v>
      </c>
      <c r="B23" s="10">
        <v>2023</v>
      </c>
      <c r="C23" s="13">
        <f>G10*5</f>
        <v>39882.9</v>
      </c>
    </row>
    <row r="24" spans="1:3" ht="15.75" thickBot="1" x14ac:dyDescent="0.3">
      <c r="A24" s="28"/>
      <c r="B24" s="16">
        <v>2024</v>
      </c>
      <c r="C24" s="17">
        <f>G10*7</f>
        <v>55836.06</v>
      </c>
    </row>
    <row r="25" spans="1:3" ht="15.75" customHeight="1" thickBot="1" x14ac:dyDescent="0.3">
      <c r="A25" s="23"/>
      <c r="B25" s="24"/>
      <c r="C25" s="18">
        <f>C15+C17+C19+C21+C23</f>
        <v>409877.65</v>
      </c>
    </row>
    <row r="26" spans="1:3" ht="15.75" customHeight="1" thickBot="1" x14ac:dyDescent="0.3">
      <c r="A26" s="23"/>
      <c r="B26" s="24"/>
      <c r="C26" s="18">
        <f>C16+C18+C20+C22+C24</f>
        <v>573828.71000000008</v>
      </c>
    </row>
    <row r="27" spans="1:3" ht="15.75" customHeight="1" thickBot="1" x14ac:dyDescent="0.3">
      <c r="A27" s="23"/>
      <c r="B27" s="24"/>
      <c r="C27" s="19">
        <f>C25+C26</f>
        <v>983706.3600000001</v>
      </c>
    </row>
  </sheetData>
  <mergeCells count="40">
    <mergeCell ref="R12:S12"/>
    <mergeCell ref="R1:S1"/>
    <mergeCell ref="K4:K6"/>
    <mergeCell ref="L4:L6"/>
    <mergeCell ref="N4:N6"/>
    <mergeCell ref="K7:K9"/>
    <mergeCell ref="L7:L9"/>
    <mergeCell ref="N7:N9"/>
    <mergeCell ref="M1:M2"/>
    <mergeCell ref="N1:N2"/>
    <mergeCell ref="O1:O2"/>
    <mergeCell ref="P1:P2"/>
    <mergeCell ref="Q1:Q2"/>
    <mergeCell ref="H12:I12"/>
    <mergeCell ref="K1:K2"/>
    <mergeCell ref="L1:L2"/>
    <mergeCell ref="K12:Q12"/>
    <mergeCell ref="E1:E2"/>
    <mergeCell ref="F1:F2"/>
    <mergeCell ref="G1:G2"/>
    <mergeCell ref="H1:I1"/>
    <mergeCell ref="B1:B2"/>
    <mergeCell ref="C1:C2"/>
    <mergeCell ref="D1:D2"/>
    <mergeCell ref="A25:B25"/>
    <mergeCell ref="A26:B26"/>
    <mergeCell ref="A12:G12"/>
    <mergeCell ref="A4:A6"/>
    <mergeCell ref="B4:B6"/>
    <mergeCell ref="D4:D6"/>
    <mergeCell ref="A7:A9"/>
    <mergeCell ref="B7:B9"/>
    <mergeCell ref="D7:D9"/>
    <mergeCell ref="A1:A2"/>
    <mergeCell ref="A27:B27"/>
    <mergeCell ref="A15:A16"/>
    <mergeCell ref="A17:A18"/>
    <mergeCell ref="A19:A20"/>
    <mergeCell ref="A21:A22"/>
    <mergeCell ref="A23:A2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A2E2A8AC4A704D8C93DBE276AB6D6D" ma:contentTypeVersion="3" ma:contentTypeDescription="Crie um novo documento." ma:contentTypeScope="" ma:versionID="85b9c46b593b3b64e45171f350324f7d">
  <xsd:schema xmlns:xsd="http://www.w3.org/2001/XMLSchema" xmlns:xs="http://www.w3.org/2001/XMLSchema" xmlns:p="http://schemas.microsoft.com/office/2006/metadata/properties" xmlns:ns2="8f1750f2-7e30-49b4-86e6-8058f25ef90e" targetNamespace="http://schemas.microsoft.com/office/2006/metadata/properties" ma:root="true" ma:fieldsID="74f7f4784bd1703307b5487162833611" ns2:_="">
    <xsd:import namespace="8f1750f2-7e30-49b4-86e6-8058f25ef9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1750f2-7e30-49b4-86e6-8058f25ef9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E78342-9A0F-4080-82A5-12AC4DF833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E3E7F6-173B-401C-B981-D64BF558405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17E3464-54A4-4841-ADCF-186FF47C64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1750f2-7e30-49b4-86e6-8058f25ef9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Teliana Maria Lopes Bezerra</cp:lastModifiedBy>
  <cp:revision/>
  <dcterms:created xsi:type="dcterms:W3CDTF">2023-06-27T19:24:06Z</dcterms:created>
  <dcterms:modified xsi:type="dcterms:W3CDTF">2023-08-30T19:45:55Z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0x01010050A2E2A8AC4A704D8C93DBE276AB6D6D</vt:lpwstr>
  </property>
</Properties>
</file>