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6380" windowHeight="8136" tabRatio="500" firstSheet="1" activeTab="1"/>
  </bookViews>
  <sheets>
    <sheet name="Resumo" sheetId="1" r:id="rId1"/>
    <sheet name="ADM CENTRAL" sheetId="2" r:id="rId2"/>
    <sheet name="Insumos" sheetId="3" r:id="rId3"/>
    <sheet name="Memória de Cálculo" sheetId="4" r:id="rId4"/>
  </sheets>
  <definedNames>
    <definedName name="_xlnm.Print_Area" localSheetId="3">'Memória de Cálculo'!$A$1:$E$23</definedName>
    <definedName name="_xlnm.Print_Area" localSheetId="0">Resumo!$A$1:$F$15</definedName>
    <definedName name="Print_Area_0" localSheetId="0">Resumo!$A$1:$F$15</definedName>
    <definedName name="Print_Area_0_0" localSheetId="3">'Memória de Cálculo'!$A$1:$E$23</definedName>
    <definedName name="Print_Area_0_0" localSheetId="0">Resumo!$A$1:$F$15</definedName>
    <definedName name="Print_Area_0_0_0" localSheetId="3">'Memória de Cálculo'!$A$1:$E$23</definedName>
    <definedName name="Print_Area_0_0_0" localSheetId="0">Resumo!$A$1:$F$15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5" i="4" l="1"/>
  <c r="D66" i="2" s="1"/>
  <c r="F20" i="3"/>
  <c r="F19" i="3"/>
  <c r="F13" i="3"/>
  <c r="F12" i="3"/>
  <c r="F11" i="3"/>
  <c r="F10" i="3"/>
  <c r="F9" i="3"/>
  <c r="F8" i="3"/>
  <c r="F7" i="3"/>
  <c r="F6" i="3"/>
  <c r="F5" i="3"/>
  <c r="B138" i="2"/>
  <c r="B117" i="2"/>
  <c r="D110" i="2"/>
  <c r="C110" i="2"/>
  <c r="B103" i="2"/>
  <c r="D99" i="2"/>
  <c r="D103" i="2" s="1"/>
  <c r="C99" i="2"/>
  <c r="C103" i="2" s="1"/>
  <c r="B93" i="2"/>
  <c r="B92" i="2"/>
  <c r="B91" i="2"/>
  <c r="B81" i="2"/>
  <c r="D70" i="2"/>
  <c r="C70" i="2"/>
  <c r="D69" i="2"/>
  <c r="C69" i="2"/>
  <c r="C68" i="2"/>
  <c r="D68" i="2" s="1"/>
  <c r="D67" i="2"/>
  <c r="C67" i="2"/>
  <c r="B66" i="2"/>
  <c r="B63" i="2"/>
  <c r="B74" i="2" s="1"/>
  <c r="D40" i="2"/>
  <c r="D65" i="2" s="1"/>
  <c r="C40" i="2"/>
  <c r="C41" i="2" s="1"/>
  <c r="A26" i="2"/>
  <c r="C14" i="1"/>
  <c r="F21" i="3" l="1"/>
  <c r="F22" i="3" s="1"/>
  <c r="F23" i="3" s="1"/>
  <c r="F24" i="3" s="1"/>
  <c r="B109" i="2" s="1"/>
  <c r="D109" i="2" s="1"/>
  <c r="C66" i="2"/>
  <c r="C65" i="2"/>
  <c r="C71" i="2" s="1"/>
  <c r="C75" i="2" s="1"/>
  <c r="C47" i="2"/>
  <c r="C127" i="2" s="1"/>
  <c r="B84" i="2"/>
  <c r="B86" i="2" s="1"/>
  <c r="B96" i="2"/>
  <c r="B102" i="2" s="1"/>
  <c r="D71" i="2"/>
  <c r="D75" i="2" s="1"/>
  <c r="F14" i="3"/>
  <c r="F15" i="3"/>
  <c r="B53" i="2"/>
  <c r="B73" i="2" s="1"/>
  <c r="D41" i="2"/>
  <c r="D47" i="2" s="1"/>
  <c r="C85" i="2" l="1"/>
  <c r="C83" i="2"/>
  <c r="C84" i="2"/>
  <c r="C52" i="2"/>
  <c r="C51" i="2"/>
  <c r="C82" i="2"/>
  <c r="C80" i="2"/>
  <c r="C81" i="2"/>
  <c r="D82" i="2"/>
  <c r="D127" i="2"/>
  <c r="D83" i="2"/>
  <c r="D80" i="2"/>
  <c r="D51" i="2"/>
  <c r="D84" i="2"/>
  <c r="D52" i="2"/>
  <c r="D85" i="2"/>
  <c r="D81" i="2"/>
  <c r="B108" i="2"/>
  <c r="C108" i="2"/>
  <c r="C111" i="2" s="1"/>
  <c r="C131" i="2" s="1"/>
  <c r="D53" i="2" l="1"/>
  <c r="D73" i="2" s="1"/>
  <c r="C53" i="2"/>
  <c r="C86" i="2"/>
  <c r="C129" i="2" s="1"/>
  <c r="C73" i="2"/>
  <c r="C59" i="2"/>
  <c r="C57" i="2"/>
  <c r="C60" i="2"/>
  <c r="C58" i="2"/>
  <c r="C61" i="2"/>
  <c r="C56" i="2"/>
  <c r="C62" i="2"/>
  <c r="C55" i="2"/>
  <c r="D86" i="2"/>
  <c r="D129" i="2" s="1"/>
  <c r="B111" i="2"/>
  <c r="D108" i="2"/>
  <c r="D111" i="2" s="1"/>
  <c r="D131" i="2" s="1"/>
  <c r="D59" i="2" l="1"/>
  <c r="D56" i="2"/>
  <c r="D61" i="2"/>
  <c r="D58" i="2"/>
  <c r="D55" i="2"/>
  <c r="D60" i="2"/>
  <c r="D62" i="2"/>
  <c r="D57" i="2"/>
  <c r="C63" i="2"/>
  <c r="C74" i="2" s="1"/>
  <c r="C76" i="2" s="1"/>
  <c r="D63" i="2" l="1"/>
  <c r="D74" i="2" s="1"/>
  <c r="D76" i="2" s="1"/>
  <c r="D128" i="2" s="1"/>
  <c r="C128" i="2"/>
  <c r="C92" i="2"/>
  <c r="C93" i="2"/>
  <c r="C95" i="2"/>
  <c r="C91" i="2"/>
  <c r="C90" i="2"/>
  <c r="C94" i="2"/>
  <c r="D93" i="2" l="1"/>
  <c r="D95" i="2"/>
  <c r="D91" i="2"/>
  <c r="D90" i="2"/>
  <c r="D94" i="2"/>
  <c r="D92" i="2"/>
  <c r="C96" i="2"/>
  <c r="C102" i="2" s="1"/>
  <c r="C104" i="2" s="1"/>
  <c r="D96" i="2" l="1"/>
  <c r="D102" i="2" s="1"/>
  <c r="D104" i="2" s="1"/>
  <c r="D130" i="2" s="1"/>
  <c r="C130" i="2"/>
  <c r="C115" i="2"/>
  <c r="D115" i="2" l="1"/>
  <c r="D116" i="2" s="1"/>
  <c r="D117" i="2" s="1"/>
  <c r="C132" i="2"/>
  <c r="D132" i="2"/>
  <c r="C116" i="2"/>
  <c r="C121" i="2" s="1"/>
  <c r="D123" i="2" l="1"/>
  <c r="D133" i="2" s="1"/>
  <c r="D134" i="2" s="1"/>
  <c r="C138" i="2" s="1"/>
  <c r="D138" i="2" s="1"/>
  <c r="D121" i="2"/>
  <c r="D118" i="2"/>
  <c r="D119" i="2"/>
  <c r="C118" i="2"/>
  <c r="C119" i="2"/>
  <c r="C117" i="2"/>
  <c r="C123" i="2" s="1"/>
  <c r="C133" i="2" s="1"/>
  <c r="C134" i="2" s="1"/>
  <c r="D13" i="1" l="1"/>
  <c r="E13" i="1" s="1"/>
  <c r="F13" i="1" s="1"/>
  <c r="C137" i="2"/>
  <c r="D137" i="2" s="1"/>
  <c r="D139" i="2" s="1"/>
  <c r="D140" i="2" s="1"/>
  <c r="D12" i="1"/>
  <c r="E12" i="1" s="1"/>
  <c r="E14" i="1" l="1"/>
  <c r="F12" i="1"/>
  <c r="F14" i="1" s="1"/>
</calcChain>
</file>

<file path=xl/sharedStrings.xml><?xml version="1.0" encoding="utf-8"?>
<sst xmlns="http://schemas.openxmlformats.org/spreadsheetml/2006/main" count="260" uniqueCount="202">
  <si>
    <t>Planilha Estimativa de Custos e Formação de Preços para Serviços de Carregador - Administração Central do INSS em Brasília/DF</t>
  </si>
  <si>
    <t>INSS - ADMINISTRAÇÃO CENTRAL</t>
  </si>
  <si>
    <t xml:space="preserve">PREGÃO ELETRÔNICO Nº </t>
  </si>
  <si>
    <t xml:space="preserve">DATA DA ABERTURA: </t>
  </si>
  <si>
    <t>1. OBJETO:</t>
  </si>
  <si>
    <t>Contratação de Serviços  de Carregador, envolvendo atividades de movimentação, manuseio, carga e descarga de bens móveis, duráveis ou de consumo, para atender as necessidades da Administração Central do INSS em Brasília – DF.</t>
  </si>
  <si>
    <t>2 - CONDIÇÕES GERAIS:</t>
  </si>
  <si>
    <t>Conforme Termo de Referência.</t>
  </si>
  <si>
    <t>1. RESUMO GERAL</t>
  </si>
  <si>
    <t>SUBITEM</t>
  </si>
  <si>
    <t>DESCRIÇÃO</t>
  </si>
  <si>
    <t>QUANTIDADE DE POSTOS</t>
  </si>
  <si>
    <t>VALOR UNITÁRIO DO POSTO</t>
  </si>
  <si>
    <t>VALOR MENSAL</t>
  </si>
  <si>
    <t xml:space="preserve">VALOR GLOBAL     </t>
  </si>
  <si>
    <t>1.1</t>
  </si>
  <si>
    <t xml:space="preserve"> Posto de Encarregado, envolvendo 1 (um) profissional. </t>
  </si>
  <si>
    <t>1.2</t>
  </si>
  <si>
    <t xml:space="preserve">Posto de Carregador, envolvendo 1 (um) profissional. </t>
  </si>
  <si>
    <t>VALOR TOTAL</t>
  </si>
  <si>
    <t>Nº do Processo:</t>
  </si>
  <si>
    <t>35014.104652/2023-42</t>
  </si>
  <si>
    <t>Pregão Eletrônico nº</t>
  </si>
  <si>
    <t>Data:</t>
  </si>
  <si>
    <t>Discriminação dos Serviços (dados referentes à contratação)</t>
  </si>
  <si>
    <r>
      <rPr>
        <b/>
        <sz val="12"/>
        <color rgb="FF000000"/>
        <rFont val="Calibri"/>
        <family val="2"/>
        <charset val="1"/>
      </rPr>
      <t xml:space="preserve">A – </t>
    </r>
    <r>
      <rPr>
        <sz val="10"/>
        <color rgb="FF000000"/>
        <rFont val="Calibri"/>
        <family val="2"/>
        <charset val="1"/>
      </rPr>
      <t>Data de apresentação da proposta (dia/mês/ano)</t>
    </r>
  </si>
  <si>
    <r>
      <rPr>
        <b/>
        <sz val="12"/>
        <color rgb="FF000000"/>
        <rFont val="Calibri"/>
        <family val="2"/>
        <charset val="1"/>
      </rPr>
      <t xml:space="preserve">B – </t>
    </r>
    <r>
      <rPr>
        <sz val="10"/>
        <color rgb="FF000000"/>
        <rFont val="Calibri"/>
        <family val="2"/>
        <charset val="1"/>
      </rPr>
      <t>Município/UF</t>
    </r>
  </si>
  <si>
    <t>Brasília – DF</t>
  </si>
  <si>
    <r>
      <rPr>
        <b/>
        <sz val="12"/>
        <color rgb="FF000000"/>
        <rFont val="Calibri"/>
        <family val="2"/>
        <charset val="1"/>
      </rPr>
      <t xml:space="preserve">C – </t>
    </r>
    <r>
      <rPr>
        <sz val="10"/>
        <color rgb="FF000000"/>
        <rFont val="Calibri"/>
        <family val="2"/>
        <charset val="1"/>
      </rPr>
      <t>Ano Acordo, Convenção ou Sentença Normativa em Dissídio Coletivo</t>
    </r>
  </si>
  <si>
    <r>
      <rPr>
        <b/>
        <sz val="12"/>
        <color rgb="FF000000"/>
        <rFont val="Calibri"/>
        <family val="2"/>
        <charset val="1"/>
      </rPr>
      <t xml:space="preserve">D – </t>
    </r>
    <r>
      <rPr>
        <sz val="10"/>
        <color rgb="FF000000"/>
        <rFont val="Calibri"/>
        <family val="2"/>
        <charset val="1"/>
      </rPr>
      <t>Nº de meses de execução contratual</t>
    </r>
  </si>
  <si>
    <t>Identificação do Serviço</t>
  </si>
  <si>
    <t>Tipo de Serviço</t>
  </si>
  <si>
    <t>Unid. de Medida</t>
  </si>
  <si>
    <t>ENCARREGADO 44 h semanais (Qtde)</t>
  </si>
  <si>
    <t>CARREGADOR  44 h semanais (Qtde)</t>
  </si>
  <si>
    <t>Posto</t>
  </si>
  <si>
    <t>Mão de obra vinculada à execução contratual</t>
  </si>
  <si>
    <t>Dados para composição dos custos referente à mão de obra</t>
  </si>
  <si>
    <r>
      <rPr>
        <b/>
        <sz val="12"/>
        <color rgb="FF000000"/>
        <rFont val="Calibri"/>
        <family val="2"/>
        <charset val="1"/>
      </rPr>
      <t xml:space="preserve">1 – </t>
    </r>
    <r>
      <rPr>
        <sz val="10"/>
        <color rgb="FF000000"/>
        <rFont val="Calibri"/>
        <family val="2"/>
        <charset val="1"/>
      </rPr>
      <t>Tipo de serviço (mesmo serviço com características distintas)</t>
    </r>
  </si>
  <si>
    <t>CARREGADOR/ESTIVA</t>
  </si>
  <si>
    <r>
      <rPr>
        <b/>
        <sz val="12"/>
        <color rgb="FF000000"/>
        <rFont val="Calibri"/>
        <family val="2"/>
        <charset val="1"/>
      </rPr>
      <t xml:space="preserve">2 – </t>
    </r>
    <r>
      <rPr>
        <sz val="10"/>
        <color rgb="FF000000"/>
        <rFont val="Calibri"/>
        <family val="2"/>
        <charset val="1"/>
      </rPr>
      <t>Classificação Brasileira de Ocupações (CBO)</t>
    </r>
  </si>
  <si>
    <t>4101-05</t>
  </si>
  <si>
    <t>7832-20</t>
  </si>
  <si>
    <r>
      <rPr>
        <b/>
        <sz val="12"/>
        <color rgb="FF000000"/>
        <rFont val="Calibri"/>
        <family val="2"/>
        <charset val="1"/>
      </rPr>
      <t xml:space="preserve">3 – </t>
    </r>
    <r>
      <rPr>
        <sz val="10"/>
        <color rgb="FF000000"/>
        <rFont val="Calibri"/>
        <family val="2"/>
        <charset val="1"/>
      </rPr>
      <t>Categoria profissional (vinculada à execução contratual)</t>
    </r>
  </si>
  <si>
    <t>Encarregado Geral</t>
  </si>
  <si>
    <t>Carregador</t>
  </si>
  <si>
    <r>
      <rPr>
        <b/>
        <sz val="12"/>
        <color rgb="FF000000"/>
        <rFont val="Calibri"/>
        <family val="2"/>
        <charset val="1"/>
      </rPr>
      <t xml:space="preserve">4 – </t>
    </r>
    <r>
      <rPr>
        <sz val="10"/>
        <color rgb="FF000000"/>
        <rFont val="Calibri"/>
        <family val="2"/>
        <charset val="1"/>
      </rPr>
      <t xml:space="preserve">Salário Normativo da Categoria Profissional </t>
    </r>
  </si>
  <si>
    <r>
      <rPr>
        <b/>
        <sz val="12"/>
        <color rgb="FF000000"/>
        <rFont val="Calibri"/>
        <family val="2"/>
        <charset val="1"/>
      </rPr>
      <t xml:space="preserve">5 – </t>
    </r>
    <r>
      <rPr>
        <sz val="10"/>
        <color rgb="FF000000"/>
        <rFont val="Calibri"/>
        <family val="2"/>
        <charset val="1"/>
      </rPr>
      <t>Data base da categoria (dia/mês/ano)</t>
    </r>
  </si>
  <si>
    <r>
      <rPr>
        <b/>
        <sz val="12"/>
        <color rgb="FF000000"/>
        <rFont val="Calibri"/>
        <family val="2"/>
        <charset val="1"/>
      </rPr>
      <t xml:space="preserve">6 – </t>
    </r>
    <r>
      <rPr>
        <sz val="10"/>
        <color rgb="FF000000"/>
        <rFont val="Calibri"/>
        <family val="2"/>
        <charset val="1"/>
      </rPr>
      <t>Numero de registro da convenção coletiva no MTE:</t>
    </r>
  </si>
  <si>
    <t>CUSTOS</t>
  </si>
  <si>
    <t>Percentuais e Valores de Referência</t>
  </si>
  <si>
    <t>44 horas semanais diurnas</t>
  </si>
  <si>
    <t>12X36 Diurnas</t>
  </si>
  <si>
    <t>MÓDULO 1: COMPOSIÇÃO DA REMUNERAÇÃO</t>
  </si>
  <si>
    <t>1 - Composição da Remuneração</t>
  </si>
  <si>
    <t>Valores/ Percentuais</t>
  </si>
  <si>
    <t xml:space="preserve">Valor (R$) </t>
  </si>
  <si>
    <t xml:space="preserve">    A – Salário Normativo</t>
  </si>
  <si>
    <t xml:space="preserve">    B - Adicional de Periculosidade</t>
  </si>
  <si>
    <t xml:space="preserve">    C - Adicional de Insalubridade</t>
  </si>
  <si>
    <t xml:space="preserve">    D - Adicional Noturno</t>
  </si>
  <si>
    <t xml:space="preserve">    E - Adicional de Hora Noturna Reduzida</t>
  </si>
  <si>
    <t xml:space="preserve">    F - Penosidade</t>
  </si>
  <si>
    <t xml:space="preserve">    G - Outros</t>
  </si>
  <si>
    <t>Total</t>
  </si>
  <si>
    <t>MÓDULO 2: ENCARGOS E BENEFÍCIOS ANUAIS, MENSAIS E DIÁRIOS</t>
  </si>
  <si>
    <t>2.1 - 13º Salário, Férias e Adicional de Férias</t>
  </si>
  <si>
    <t>Percentuais</t>
  </si>
  <si>
    <t xml:space="preserve">    A - 13º salário</t>
  </si>
  <si>
    <r>
      <rPr>
        <sz val="11"/>
        <color rgb="FF000000"/>
        <rFont val="Calibri"/>
        <family val="2"/>
        <charset val="1"/>
      </rPr>
      <t xml:space="preserve">    B - Férias e Adicional de Férias </t>
    </r>
    <r>
      <rPr>
        <sz val="10"/>
        <color rgb="FF000000"/>
        <rFont val="Calibri"/>
        <family val="2"/>
        <charset val="1"/>
      </rPr>
      <t>(O custo com o valor pago ao substituto durante as férias do empregado consta na letra "A" do submódulo 4.1).</t>
    </r>
  </si>
  <si>
    <r>
      <rPr>
        <b/>
        <sz val="11"/>
        <color rgb="FF000000"/>
        <rFont val="Calibri"/>
        <family val="2"/>
        <charset val="1"/>
      </rPr>
      <t xml:space="preserve">2.2 - GPS, FGTS e outras contribuições </t>
    </r>
    <r>
      <rPr>
        <sz val="10"/>
        <color rgb="FF000000"/>
        <rFont val="Calibri"/>
        <family val="2"/>
        <charset val="1"/>
      </rPr>
      <t>(Incide sobre os Módulos 1 e 2.1)</t>
    </r>
  </si>
  <si>
    <t xml:space="preserve">    A - INSS</t>
  </si>
  <si>
    <t xml:space="preserve">    B - Salário Educação</t>
  </si>
  <si>
    <r>
      <rPr>
        <sz val="11"/>
        <color rgb="FF000000"/>
        <rFont val="Calibri"/>
        <family val="2"/>
        <charset val="1"/>
      </rPr>
      <t xml:space="preserve">    C - SAT </t>
    </r>
    <r>
      <rPr>
        <sz val="10"/>
        <color rgb="FF000000"/>
        <rFont val="Calibri"/>
        <family val="2"/>
        <charset val="1"/>
      </rPr>
      <t>(Utilizar o RAT Ajustado conforme GFIP: RAT x FAP)</t>
    </r>
  </si>
  <si>
    <t xml:space="preserve">    D - SESI ou SESC</t>
  </si>
  <si>
    <t xml:space="preserve">    E - SENAI ou SENAC</t>
  </si>
  <si>
    <t xml:space="preserve">    F - SEBRAE</t>
  </si>
  <si>
    <t xml:space="preserve">    G - INCRA</t>
  </si>
  <si>
    <t xml:space="preserve">    F - FGTS</t>
  </si>
  <si>
    <t>2.3 - Benefícios Mensais e Diários</t>
  </si>
  <si>
    <t xml:space="preserve">    A – Transporte (Jornada igual ou superior a 6 horas)</t>
  </si>
  <si>
    <t xml:space="preserve">    B – Auxílio Alimentação (Por dia trabalhado)</t>
  </si>
  <si>
    <t xml:space="preserve">    C – Plano de Saúde</t>
  </si>
  <si>
    <t xml:space="preserve">    D – Fundo Social e Odontológico</t>
  </si>
  <si>
    <t xml:space="preserve">    E – Auxílio Morte/Funeral (Seguro de Vida)</t>
  </si>
  <si>
    <t xml:space="preserve">    F – Outros (Especificar)</t>
  </si>
  <si>
    <t>2 - Encargos e Benefícios Anuais, Mensais e Diários</t>
  </si>
  <si>
    <t xml:space="preserve">    2.1 - 13º Salário, Férias e Adicional de Férias</t>
  </si>
  <si>
    <t xml:space="preserve">    2.2 - GPS, FGTS e outras contribuições</t>
  </si>
  <si>
    <t xml:space="preserve">    2.3 - Benefícios Mensais e Diários</t>
  </si>
  <si>
    <t>MÓDULO 3: PROVISÃO PARA RESCISÃO</t>
  </si>
  <si>
    <t>3 - Provisão para Rescisão</t>
  </si>
  <si>
    <r>
      <rPr>
        <sz val="11"/>
        <color rgb="FF000000"/>
        <rFont val="Calibri"/>
        <family val="2"/>
        <charset val="1"/>
      </rPr>
      <t xml:space="preserve">    A - Aviso Prévio Indenizado</t>
    </r>
    <r>
      <rPr>
        <sz val="11"/>
        <color rgb="FFFF0000"/>
        <rFont val="Calibri"/>
        <family val="2"/>
        <charset val="1"/>
      </rPr>
      <t xml:space="preserve"> </t>
    </r>
  </si>
  <si>
    <t xml:space="preserve">    B - Incidência do FGTS sobre Aviso Prévio Indenizado</t>
  </si>
  <si>
    <t xml:space="preserve">    C - Multa do FGTS e contribuições sociais sobre o Aviso Prévio Indenizado</t>
  </si>
  <si>
    <t xml:space="preserve">    E - Incidência de GPS, FGTS e outras contribuições (submódulo 2.2) sobre o Aviso Prévio Trabalhado</t>
  </si>
  <si>
    <t xml:space="preserve">    F - Multa do FGTS sobre o Aviso Prévio Trabalhado (Rescisões sem justa causa)</t>
  </si>
  <si>
    <t>MÓDULO 4: CUSTO DE REPOSIÇÃO DO PROFISSIONAL AUSENTE</t>
  </si>
  <si>
    <t>4.1 – Substituto nas Ausências Legais</t>
  </si>
  <si>
    <t xml:space="preserve">    A – Substituto na cobertura de Férias</t>
  </si>
  <si>
    <t xml:space="preserve">    B – Substituto na cobertura de ausências Legais</t>
  </si>
  <si>
    <t xml:space="preserve">    C - Substituto na cobertura na licença-paternidade</t>
  </si>
  <si>
    <t xml:space="preserve">    D - Substituto na cobertura na ausências por acidente de trabalho</t>
  </si>
  <si>
    <t xml:space="preserve">    E - Substituto na cobertura de afastamento maternidade</t>
  </si>
  <si>
    <t xml:space="preserve">    F - Substituto na cobertura de outras ausências (especificar)</t>
  </si>
  <si>
    <t>ESCALA DE TRABALHO</t>
  </si>
  <si>
    <t xml:space="preserve">    A - Substituto na cobertura de intervalo para repouso ou alimentação</t>
  </si>
  <si>
    <t>4 - Custo de Reposição do Profissional Ausente</t>
  </si>
  <si>
    <t xml:space="preserve">    4.1 - Substituto nas ausências Legais</t>
  </si>
  <si>
    <t xml:space="preserve">    4.2 - Intrajornada indenizada</t>
  </si>
  <si>
    <t>MÓDULO 5: INSUMOS DIVERSOS</t>
  </si>
  <si>
    <t>5 - Insumos Diversos</t>
  </si>
  <si>
    <t>Valores</t>
  </si>
  <si>
    <t xml:space="preserve">    A – Uniformes e EPI’s</t>
  </si>
  <si>
    <t xml:space="preserve">    B – Materiais / Equipamentos</t>
  </si>
  <si>
    <t xml:space="preserve">    C - Outros (especificar)</t>
  </si>
  <si>
    <t>MÓDULO 6: CUSTOS INDIRETOS, TRIBUTOS E LUCRO</t>
  </si>
  <si>
    <t>6 - Custos Indiretos, Tributos e Lucro</t>
  </si>
  <si>
    <t xml:space="preserve">    A - Custos Indiretos</t>
  </si>
  <si>
    <t xml:space="preserve">    B - Lucro</t>
  </si>
  <si>
    <t xml:space="preserve">    C - Tributos (Percentuais de acordo com o regime tributário da empresa)</t>
  </si>
  <si>
    <t xml:space="preserve">        C.1.1 - Tributos Federais (COFINS)</t>
  </si>
  <si>
    <t xml:space="preserve">        C.1.2 - Tributos Federais (PIS)</t>
  </si>
  <si>
    <t xml:space="preserve">        C.2 - Tributos Estaduais (especificar)</t>
  </si>
  <si>
    <t xml:space="preserve">        C.3 - Tributos Municipais (especificar)</t>
  </si>
  <si>
    <t xml:space="preserve">        C.4 - Outros Tributos (especificar)</t>
  </si>
  <si>
    <t>QUADRO RESUMO DO CUSTO POR EMPREGADO</t>
  </si>
  <si>
    <t>Mão-de-obra vinculada à execução contratual (valor por empregado)</t>
  </si>
  <si>
    <t xml:space="preserve">    A - Módulo 1 - Composição da Remuneração</t>
  </si>
  <si>
    <t xml:space="preserve">    B - Módulo 2 - Encargos e Benefícios Anuais, Mensais e Diários</t>
  </si>
  <si>
    <t xml:space="preserve">    C - Módulo 3 - Provisão para Rescisão</t>
  </si>
  <si>
    <t xml:space="preserve">    D - Módulo 4 - Custos de Reposição do Profissional Ausente</t>
  </si>
  <si>
    <t xml:space="preserve">    E - Módulo 5 - Insumos Diversos</t>
  </si>
  <si>
    <t>Subtotal (A + B + C + D + E)</t>
  </si>
  <si>
    <t xml:space="preserve">    F - Módulo 6 - Custos Indiretos, Tributos e Lucro</t>
  </si>
  <si>
    <t>SUBTOTAL PREÇO FIXO POR EMPREGADO</t>
  </si>
  <si>
    <t>VALOR DOS SERVIÇOS</t>
  </si>
  <si>
    <t>NUMERO DE POSTOS</t>
  </si>
  <si>
    <t>PREÇO POR POSTO</t>
  </si>
  <si>
    <t>SUBTOTAL (R$)</t>
  </si>
  <si>
    <t xml:space="preserve">1.1.  Posto de Encarregado, envolvendo 1 (um) profissional. </t>
  </si>
  <si>
    <t xml:space="preserve">1.2. Posto de Carregador, envolvendo 1 (um) profissional. </t>
  </si>
  <si>
    <t>TOTAL MENSAL</t>
  </si>
  <si>
    <t>TOTAL GLOBAL ANUAL</t>
  </si>
  <si>
    <t>NOTA 1: A parcela mensal a  título de aviso prévio trabalhado e indenizado, no primeiro ano de contratação, não poderá ser superior a 1,94% e 0,46%, respectivamente, (Acórdãos TCU n. 1904/2007-Plenário, n. 3006/2010-Plenário, n. 11186/2017- Plenário,   n. 1.586/2018, e Parecer n. 00050/2019/CLIC/PFE-INSS-SEDE/PGF/AGU).</t>
  </si>
  <si>
    <t>NOTA 2: Em caso de prorrogação do contrato, o percentual máximo desta parcela será de 0,194% e 0,046%, respectivamente, a cada ano de prorrogação, a ser incluído por ocasião da formulação do aditivo da prorrogação do contrato, conforme a Lei nº 12.506/2011 (Acórdão TCU 1.586/2018 e Parecer n. 00050/2019/CLIC/PFE-INSS-SEDE/PGF/AGU).</t>
  </si>
  <si>
    <t>CÁLCULO DOS INSUMOS</t>
  </si>
  <si>
    <t>ESTIMATIVA ANUAL DE UNIFORMES E EPI´s</t>
  </si>
  <si>
    <t>ITEM</t>
  </si>
  <si>
    <t>DISCRIMINAÇÃO</t>
  </si>
  <si>
    <t>UNIDADE</t>
  </si>
  <si>
    <t>QTDE</t>
  </si>
  <si>
    <t>PREÇO UNITÁRIO (MÉDIO)</t>
  </si>
  <si>
    <t>Camisa uniforme</t>
  </si>
  <si>
    <t>uma</t>
  </si>
  <si>
    <t>Calça uniforme</t>
  </si>
  <si>
    <t>Cinto</t>
  </si>
  <si>
    <t>Calçado EPI</t>
  </si>
  <si>
    <t>par</t>
  </si>
  <si>
    <t>Meia</t>
  </si>
  <si>
    <t>Luva de segurança Epi</t>
  </si>
  <si>
    <t>Cinta lombar Epi</t>
  </si>
  <si>
    <t>Capacete EPI</t>
  </si>
  <si>
    <t>um</t>
  </si>
  <si>
    <t>Mascara descartável – EPI</t>
  </si>
  <si>
    <t>cx</t>
  </si>
  <si>
    <t>CUSTO MENSAL UNIFORMES</t>
  </si>
  <si>
    <t>CUSTO MENSAL EPI’s</t>
  </si>
  <si>
    <t xml:space="preserve"> MATERIAIS / EQUIPAMENTOS</t>
  </si>
  <si>
    <t>Carro tipo plataforma de 500 Kg</t>
  </si>
  <si>
    <t>Carro de armazém, 300 kg</t>
  </si>
  <si>
    <t>TOTAL MATERIAIS E EQUIPAMENTOS</t>
  </si>
  <si>
    <t xml:space="preserve"> (Depreciação Anual 20%)</t>
  </si>
  <si>
    <t xml:space="preserve"> (Depreciação Mensal 1,66%)</t>
  </si>
  <si>
    <t>TOTAL MENSAL DE MATERIAIS E EQUIPAMENTOS POR CARREGADOR</t>
  </si>
  <si>
    <t>Memória de Cálculo</t>
  </si>
  <si>
    <t>VALE REFEIÇÃO</t>
  </si>
  <si>
    <t>QTD DE TICKETS</t>
  </si>
  <si>
    <t>VALOR UNITÁRIO</t>
  </si>
  <si>
    <t>DESCONTO (% valor do Auxílio)</t>
  </si>
  <si>
    <t>Encarregado e Carregador</t>
  </si>
  <si>
    <t>Média de faltas anuais por  motivos legais</t>
  </si>
  <si>
    <t>Licença Paternidade</t>
  </si>
  <si>
    <t>Percentual de Homens:</t>
  </si>
  <si>
    <t>Expectativa anual de nascimento de filhos dos trabalhadores (IBGE):</t>
  </si>
  <si>
    <t>Percentual de homens no serviço:</t>
  </si>
  <si>
    <t>Duração da Licença Paternidade (em dias)</t>
  </si>
  <si>
    <t>Ausências por acidente de trabalho</t>
  </si>
  <si>
    <t>Média de faltas anuais por  acidente de trabalho:</t>
  </si>
  <si>
    <r>
      <t xml:space="preserve">·         Nome ou razão social do proponente; </t>
    </r>
    <r>
      <rPr>
        <b/>
        <sz val="11"/>
        <rFont val="Arial"/>
        <family val="2"/>
      </rPr>
      <t>   </t>
    </r>
  </si>
  <si>
    <r>
      <t xml:space="preserve">·         CNPJ/MF; </t>
    </r>
    <r>
      <rPr>
        <b/>
        <sz val="11"/>
        <rFont val="Arial"/>
        <family val="2"/>
      </rPr>
      <t>   </t>
    </r>
  </si>
  <si>
    <r>
      <t xml:space="preserve">·         Endereço completo; </t>
    </r>
    <r>
      <rPr>
        <b/>
        <sz val="11"/>
        <rFont val="Arial"/>
        <family val="2"/>
      </rPr>
      <t>   </t>
    </r>
  </si>
  <si>
    <r>
      <t xml:space="preserve">·         Telefone; </t>
    </r>
    <r>
      <rPr>
        <b/>
        <sz val="11"/>
        <rFont val="Arial"/>
        <family val="2"/>
      </rPr>
      <t>   </t>
    </r>
  </si>
  <si>
    <r>
      <t xml:space="preserve">·         Endereço eletrônico (e-mail); </t>
    </r>
    <r>
      <rPr>
        <b/>
        <sz val="11"/>
        <rFont val="Arial"/>
        <family val="2"/>
      </rPr>
      <t>   </t>
    </r>
  </si>
  <si>
    <r>
      <t xml:space="preserve">·         Dados bancários; </t>
    </r>
    <r>
      <rPr>
        <b/>
        <sz val="11"/>
        <rFont val="Arial"/>
        <family val="2"/>
      </rPr>
      <t>   </t>
    </r>
  </si>
  <si>
    <t>·         Nome, estado civil, profissão, CPF, Carteira de Identidade, domicílio e cargo na empresa, de seu representante legal;</t>
  </si>
  <si>
    <t>·         Especificações resumidas dos serviços conforme Termo de Referência;</t>
  </si>
  <si>
    <t>·         Prazo mínimo de validade da proposta: 60 (sessenta) dias consecutivos, contados da data de abertura da sessão pública virtual;</t>
  </si>
  <si>
    <t>·         Local e data.</t>
  </si>
  <si>
    <t>Anexo II - Modelo de Proposta</t>
  </si>
  <si>
    <t>00/00/0000</t>
  </si>
  <si>
    <r>
      <t xml:space="preserve">    D - Aviso Prévio Trabalhado</t>
    </r>
    <r>
      <rPr>
        <sz val="11"/>
        <color rgb="FFFF0000"/>
        <rFont val="Calibri"/>
        <family val="2"/>
        <charset val="1"/>
      </rPr>
      <t xml:space="preserve"> </t>
    </r>
    <r>
      <rPr>
        <sz val="10"/>
        <color rgb="FFFF0000"/>
        <rFont val="Calibri"/>
        <family val="2"/>
        <charset val="1"/>
      </rPr>
      <t>(Percentual Máximo: 1,94% - Esta parcela deverá ser reduzida após o primeiro ano da contratação para o percentual máximo de 0,194%: Acórdão 1.186/2017-Plenário)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</si>
</sst>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&quot;R$ &quot;#,##0.00"/>
    <numFmt numFmtId="165" formatCode="&quot; R$&quot;#,##0.00\ ;&quot; R$(&quot;#,##0.00\);&quot; R$-&quot;#\ ;@\ "/>
    <numFmt numFmtId="166" formatCode="[$R$-416]\ #,##0.00;[Red]\-[$R$-416]\ #,##0.00"/>
    <numFmt numFmtId="167" formatCode="d/m/yyyy"/>
    <numFmt numFmtId="168" formatCode="#,##0.00\ ;\(#,##0.00\);\-#\ ;@\ "/>
    <numFmt numFmtId="169" formatCode="#,##0.00;[Red]\(#,##0.00\)"/>
    <numFmt numFmtId="170" formatCode="&quot;R$ &quot;#,##0.00\ ;[Red]&quot;(R$ &quot;#,##0.00\)"/>
    <numFmt numFmtId="171" formatCode="* #,##0.00\ ;\-* #,##0.00\ ;* \-#\ ;@\ "/>
    <numFmt numFmtId="172" formatCode="0.0000"/>
  </numFmts>
  <fonts count="34" x14ac:knownFonts="1">
    <font>
      <sz val="10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name val="Calibri"/>
      <family val="2"/>
      <charset val="1"/>
    </font>
    <font>
      <b/>
      <sz val="12"/>
      <name val="Calibri"/>
      <family val="2"/>
      <charset val="1"/>
    </font>
    <font>
      <b/>
      <sz val="8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339966"/>
      <name val="Calibri"/>
      <family val="2"/>
      <charset val="1"/>
    </font>
    <font>
      <sz val="11"/>
      <color rgb="FF000080"/>
      <name val="Calibri"/>
      <family val="2"/>
      <charset val="1"/>
    </font>
    <font>
      <b/>
      <sz val="11"/>
      <color rgb="FF000080"/>
      <name val="Calibri"/>
      <family val="2"/>
      <charset val="1"/>
    </font>
    <font>
      <sz val="11"/>
      <color rgb="FFFF0000"/>
      <name val="Calibri"/>
      <family val="2"/>
      <charset val="1"/>
    </font>
    <font>
      <sz val="10"/>
      <color rgb="FFFF0000"/>
      <name val="Calibri"/>
      <family val="2"/>
      <charset val="1"/>
    </font>
    <font>
      <b/>
      <sz val="10"/>
      <color rgb="FF000080"/>
      <name val="Calibri"/>
      <family val="2"/>
      <charset val="1"/>
    </font>
    <font>
      <sz val="11"/>
      <color rgb="FF333333"/>
      <name val="Calibri"/>
      <family val="2"/>
      <charset val="1"/>
    </font>
    <font>
      <sz val="11"/>
      <color rgb="FF2F5597"/>
      <name val="Calibri"/>
      <family val="2"/>
      <charset val="1"/>
    </font>
    <font>
      <sz val="11"/>
      <color rgb="FF808080"/>
      <name val="Calibri"/>
      <family val="2"/>
      <charset val="1"/>
    </font>
    <font>
      <b/>
      <sz val="11"/>
      <color rgb="FF808080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b/>
      <sz val="14"/>
      <name val="Calibri"/>
      <family val="2"/>
      <charset val="1"/>
    </font>
    <font>
      <b/>
      <sz val="10.5"/>
      <name val="Calibri"/>
      <family val="2"/>
      <charset val="1"/>
    </font>
    <font>
      <sz val="8"/>
      <color rgb="FFFF0000"/>
      <name val="Arial"/>
      <family val="2"/>
      <charset val="1"/>
    </font>
    <font>
      <sz val="8"/>
      <color rgb="FF000000"/>
      <name val="Calibri"/>
      <family val="2"/>
      <charset val="1"/>
    </font>
    <font>
      <sz val="8"/>
      <name val="Verdana"/>
      <family val="2"/>
      <charset val="1"/>
    </font>
    <font>
      <sz val="10"/>
      <color rgb="FF000000"/>
      <name val="Arial"/>
      <family val="2"/>
      <charset val="1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8"/>
      <color rgb="FF00000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EDEDED"/>
        <bgColor rgb="FFFFFFFF"/>
      </patternFill>
    </fill>
    <fill>
      <patternFill patternType="solid">
        <fgColor rgb="FFFFFFFF"/>
        <bgColor rgb="FFEDEDED"/>
      </patternFill>
    </fill>
    <fill>
      <patternFill patternType="solid">
        <fgColor rgb="FFAFABAB"/>
        <bgColor rgb="FFC0C0C0"/>
      </patternFill>
    </fill>
    <fill>
      <patternFill patternType="solid">
        <fgColor rgb="FFD0CECE"/>
        <bgColor rgb="FFCCCCCC"/>
      </patternFill>
    </fill>
    <fill>
      <patternFill patternType="solid">
        <fgColor rgb="FF00CCFF"/>
        <bgColor rgb="FF33CCCC"/>
      </patternFill>
    </fill>
    <fill>
      <patternFill patternType="solid">
        <fgColor rgb="FF00FF00"/>
        <bgColor rgb="FF33CCCC"/>
      </patternFill>
    </fill>
    <fill>
      <patternFill patternType="solid">
        <fgColor rgb="FFCCCCCC"/>
        <bgColor rgb="FFD0CECE"/>
      </patternFill>
    </fill>
    <fill>
      <patternFill patternType="solid">
        <fgColor rgb="FFCC99FF"/>
        <bgColor rgb="FF9999FF"/>
      </patternFill>
    </fill>
    <fill>
      <patternFill patternType="solid">
        <fgColor rgb="FFC0C0C0"/>
        <bgColor rgb="FFCCCCCC"/>
      </patternFill>
    </fill>
    <fill>
      <patternFill patternType="solid">
        <fgColor rgb="FFCCCCFF"/>
        <bgColor rgb="FFD0CECE"/>
      </patternFill>
    </fill>
    <fill>
      <patternFill patternType="solid">
        <fgColor rgb="FFFF6600"/>
        <bgColor rgb="FFFF9900"/>
      </patternFill>
    </fill>
    <fill>
      <patternFill patternType="solid">
        <fgColor rgb="FFFFCC00"/>
        <bgColor rgb="FFFFF200"/>
      </patternFill>
    </fill>
    <fill>
      <patternFill patternType="solid">
        <fgColor rgb="FF000000"/>
        <bgColor rgb="FF003300"/>
      </patternFill>
    </fill>
    <fill>
      <patternFill patternType="solid">
        <fgColor rgb="FF99CCFF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CCFFFF"/>
        <bgColor rgb="FFCCFFCC"/>
      </patternFill>
    </fill>
    <fill>
      <patternFill patternType="solid">
        <fgColor rgb="FFFFFF99"/>
        <bgColor rgb="FFEDEDED"/>
      </patternFill>
    </fill>
    <fill>
      <patternFill patternType="solid">
        <fgColor rgb="FFFFFF00"/>
        <bgColor rgb="FFFFF2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8" fontId="29" fillId="0" borderId="0" applyBorder="0" applyProtection="0"/>
    <xf numFmtId="165" fontId="29" fillId="0" borderId="0" applyBorder="0" applyProtection="0"/>
    <xf numFmtId="9" fontId="29" fillId="0" borderId="0" applyBorder="0" applyProtection="0"/>
    <xf numFmtId="0" fontId="15" fillId="0" borderId="0"/>
    <xf numFmtId="0" fontId="30" fillId="0" borderId="0"/>
  </cellStyleXfs>
  <cellXfs count="221">
    <xf numFmtId="0" fontId="0" fillId="0" borderId="0" xfId="0"/>
    <xf numFmtId="0" fontId="1" fillId="0" borderId="0" xfId="0" applyFont="1" applyAlignment="1">
      <alignment vertical="center"/>
    </xf>
    <xf numFmtId="0" fontId="1" fillId="3" borderId="0" xfId="0" applyFont="1" applyFill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justify" vertical="center"/>
    </xf>
    <xf numFmtId="0" fontId="5" fillId="3" borderId="1" xfId="0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right" vertical="center"/>
    </xf>
    <xf numFmtId="164" fontId="5" fillId="0" borderId="1" xfId="2" applyNumberFormat="1" applyFont="1" applyBorder="1" applyAlignment="1" applyProtection="1">
      <alignment vertical="center"/>
    </xf>
    <xf numFmtId="166" fontId="1" fillId="0" borderId="0" xfId="0" applyNumberFormat="1" applyFont="1" applyAlignment="1">
      <alignment vertical="center"/>
    </xf>
    <xf numFmtId="164" fontId="3" fillId="5" borderId="1" xfId="0" applyNumberFormat="1" applyFont="1" applyFill="1" applyBorder="1" applyAlignment="1">
      <alignment horizontal="center" vertical="center"/>
    </xf>
    <xf numFmtId="164" fontId="3" fillId="5" borderId="1" xfId="2" applyNumberFormat="1" applyFont="1" applyFill="1" applyBorder="1" applyAlignment="1" applyProtection="1">
      <alignment vertical="center"/>
    </xf>
    <xf numFmtId="0" fontId="1" fillId="0" borderId="0" xfId="0" applyFont="1"/>
    <xf numFmtId="0" fontId="8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/>
    <xf numFmtId="0" fontId="2" fillId="0" borderId="0" xfId="0" applyFont="1" applyAlignment="1">
      <alignment horizontal="justify" vertical="center"/>
    </xf>
    <xf numFmtId="0" fontId="9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8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8" fillId="7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164" fontId="8" fillId="8" borderId="1" xfId="2" applyNumberFormat="1" applyFont="1" applyFill="1" applyBorder="1" applyAlignment="1" applyProtection="1">
      <alignment horizontal="center" vertical="center"/>
    </xf>
    <xf numFmtId="164" fontId="8" fillId="3" borderId="1" xfId="2" applyNumberFormat="1" applyFont="1" applyFill="1" applyBorder="1" applyAlignment="1" applyProtection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0" fontId="12" fillId="3" borderId="0" xfId="0" applyFont="1" applyFill="1" applyAlignment="1">
      <alignment vertical="center"/>
    </xf>
    <xf numFmtId="168" fontId="8" fillId="3" borderId="0" xfId="0" applyNumberFormat="1" applyFont="1" applyFill="1" applyAlignment="1">
      <alignment vertical="center"/>
    </xf>
    <xf numFmtId="0" fontId="8" fillId="9" borderId="1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vertical="center" wrapText="1"/>
    </xf>
    <xf numFmtId="168" fontId="8" fillId="7" borderId="8" xfId="1" applyFont="1" applyFill="1" applyBorder="1" applyAlignment="1" applyProtection="1">
      <alignment horizontal="center" vertical="center" wrapText="1"/>
    </xf>
    <xf numFmtId="168" fontId="8" fillId="7" borderId="9" xfId="1" applyFont="1" applyFill="1" applyBorder="1" applyAlignment="1" applyProtection="1">
      <alignment horizontal="center" vertical="center"/>
    </xf>
    <xf numFmtId="0" fontId="11" fillId="3" borderId="6" xfId="0" applyFont="1" applyFill="1" applyBorder="1" applyAlignment="1">
      <alignment vertical="center" wrapText="1"/>
    </xf>
    <xf numFmtId="164" fontId="13" fillId="0" borderId="10" xfId="3" applyNumberFormat="1" applyFont="1" applyBorder="1" applyAlignment="1" applyProtection="1">
      <alignment vertical="center"/>
    </xf>
    <xf numFmtId="168" fontId="8" fillId="3" borderId="11" xfId="1" applyFont="1" applyFill="1" applyBorder="1" applyProtection="1"/>
    <xf numFmtId="10" fontId="13" fillId="3" borderId="8" xfId="0" applyNumberFormat="1" applyFont="1" applyFill="1" applyBorder="1" applyAlignment="1">
      <alignment horizontal="right" vertical="center" wrapText="1"/>
    </xf>
    <xf numFmtId="168" fontId="8" fillId="0" borderId="12" xfId="1" applyFont="1" applyBorder="1" applyProtection="1"/>
    <xf numFmtId="164" fontId="11" fillId="0" borderId="8" xfId="3" applyNumberFormat="1" applyFont="1" applyBorder="1" applyAlignment="1" applyProtection="1">
      <alignment vertical="center"/>
    </xf>
    <xf numFmtId="0" fontId="9" fillId="3" borderId="6" xfId="0" applyFont="1" applyFill="1" applyBorder="1" applyAlignment="1">
      <alignment vertical="center" wrapText="1"/>
    </xf>
    <xf numFmtId="10" fontId="11" fillId="0" borderId="8" xfId="3" applyNumberFormat="1" applyFont="1" applyBorder="1" applyAlignment="1" applyProtection="1">
      <alignment vertical="center"/>
    </xf>
    <xf numFmtId="10" fontId="11" fillId="0" borderId="13" xfId="3" applyNumberFormat="1" applyFont="1" applyBorder="1" applyAlignment="1" applyProtection="1">
      <alignment vertical="center"/>
    </xf>
    <xf numFmtId="0" fontId="8" fillId="10" borderId="1" xfId="0" applyFont="1" applyFill="1" applyBorder="1" applyAlignment="1">
      <alignment horizontal="right" vertical="center" wrapText="1"/>
    </xf>
    <xf numFmtId="10" fontId="8" fillId="10" borderId="14" xfId="0" applyNumberFormat="1" applyFont="1" applyFill="1" applyBorder="1" applyAlignment="1">
      <alignment horizontal="right" vertical="center" wrapText="1"/>
    </xf>
    <xf numFmtId="166" fontId="8" fillId="10" borderId="4" xfId="0" applyNumberFormat="1" applyFont="1" applyFill="1" applyBorder="1" applyAlignment="1">
      <alignment vertical="center"/>
    </xf>
    <xf numFmtId="0" fontId="8" fillId="3" borderId="0" xfId="0" applyFont="1" applyFill="1" applyAlignment="1">
      <alignment vertical="center" wrapText="1"/>
    </xf>
    <xf numFmtId="0" fontId="8" fillId="11" borderId="1" xfId="0" applyFont="1" applyFill="1" applyBorder="1" applyAlignment="1">
      <alignment horizontal="left" vertical="center" wrapText="1"/>
    </xf>
    <xf numFmtId="168" fontId="8" fillId="11" borderId="1" xfId="1" applyFont="1" applyFill="1" applyBorder="1" applyAlignment="1" applyProtection="1">
      <alignment horizontal="center" vertical="center"/>
    </xf>
    <xf numFmtId="168" fontId="8" fillId="3" borderId="8" xfId="1" applyFont="1" applyFill="1" applyBorder="1" applyAlignment="1" applyProtection="1">
      <alignment vertical="center"/>
    </xf>
    <xf numFmtId="0" fontId="8" fillId="3" borderId="2" xfId="0" applyFont="1" applyFill="1" applyBorder="1" applyAlignment="1">
      <alignment horizontal="right" vertical="center" wrapText="1"/>
    </xf>
    <xf numFmtId="10" fontId="14" fillId="3" borderId="10" xfId="0" applyNumberFormat="1" applyFont="1" applyFill="1" applyBorder="1" applyAlignment="1">
      <alignment vertical="center"/>
    </xf>
    <xf numFmtId="168" fontId="8" fillId="3" borderId="10" xfId="0" applyNumberFormat="1" applyFont="1" applyFill="1" applyBorder="1" applyAlignment="1">
      <alignment vertical="center"/>
    </xf>
    <xf numFmtId="0" fontId="8" fillId="11" borderId="2" xfId="0" applyFont="1" applyFill="1" applyBorder="1" applyAlignment="1">
      <alignment horizontal="left" vertical="center" wrapText="1"/>
    </xf>
    <xf numFmtId="10" fontId="13" fillId="3" borderId="10" xfId="0" applyNumberFormat="1" applyFont="1" applyFill="1" applyBorder="1" applyAlignment="1">
      <alignment horizontal="right" vertical="center" wrapText="1"/>
    </xf>
    <xf numFmtId="168" fontId="8" fillId="3" borderId="12" xfId="1" applyFont="1" applyFill="1" applyBorder="1" applyAlignment="1" applyProtection="1">
      <alignment vertical="center"/>
    </xf>
    <xf numFmtId="10" fontId="13" fillId="3" borderId="13" xfId="0" applyNumberFormat="1" applyFont="1" applyFill="1" applyBorder="1" applyAlignment="1">
      <alignment horizontal="right" vertical="center" wrapText="1"/>
    </xf>
    <xf numFmtId="168" fontId="8" fillId="3" borderId="11" xfId="0" applyNumberFormat="1" applyFont="1" applyFill="1" applyBorder="1" applyAlignment="1">
      <alignment vertical="center"/>
    </xf>
    <xf numFmtId="0" fontId="8" fillId="11" borderId="7" xfId="0" applyFont="1" applyFill="1" applyBorder="1" applyAlignment="1">
      <alignment vertical="center" wrapText="1"/>
    </xf>
    <xf numFmtId="9" fontId="2" fillId="11" borderId="1" xfId="3" applyFont="1" applyFill="1" applyBorder="1" applyAlignment="1" applyProtection="1">
      <alignment horizontal="center" wrapText="1"/>
    </xf>
    <xf numFmtId="169" fontId="2" fillId="3" borderId="8" xfId="1" applyNumberFormat="1" applyFont="1" applyFill="1" applyBorder="1" applyAlignment="1" applyProtection="1">
      <alignment horizontal="right" vertical="center"/>
    </xf>
    <xf numFmtId="164" fontId="13" fillId="0" borderId="8" xfId="3" applyNumberFormat="1" applyFont="1" applyBorder="1" applyAlignment="1" applyProtection="1">
      <alignment vertical="center"/>
    </xf>
    <xf numFmtId="168" fontId="2" fillId="0" borderId="8" xfId="1" applyFont="1" applyBorder="1" applyAlignment="1" applyProtection="1">
      <alignment horizontal="right" vertical="center"/>
    </xf>
    <xf numFmtId="0" fontId="11" fillId="3" borderId="6" xfId="0" applyFont="1" applyFill="1" applyBorder="1" applyAlignment="1">
      <alignment wrapText="1"/>
    </xf>
    <xf numFmtId="168" fontId="8" fillId="0" borderId="8" xfId="1" applyFont="1" applyBorder="1" applyAlignment="1" applyProtection="1">
      <alignment vertical="center"/>
    </xf>
    <xf numFmtId="168" fontId="8" fillId="0" borderId="8" xfId="1" applyFont="1" applyBorder="1" applyAlignment="1" applyProtection="1">
      <alignment horizontal="right" vertical="center"/>
    </xf>
    <xf numFmtId="166" fontId="13" fillId="3" borderId="8" xfId="0" applyNumberFormat="1" applyFont="1" applyFill="1" applyBorder="1" applyAlignment="1">
      <alignment horizontal="right" vertical="center" wrapText="1"/>
    </xf>
    <xf numFmtId="168" fontId="8" fillId="0" borderId="13" xfId="1" applyFont="1" applyBorder="1" applyAlignment="1" applyProtection="1">
      <alignment vertical="center"/>
    </xf>
    <xf numFmtId="168" fontId="8" fillId="3" borderId="1" xfId="0" applyNumberFormat="1" applyFont="1" applyFill="1" applyBorder="1" applyAlignment="1">
      <alignment vertical="center"/>
    </xf>
    <xf numFmtId="168" fontId="8" fillId="3" borderId="9" xfId="0" applyNumberFormat="1" applyFont="1" applyFill="1" applyBorder="1" applyAlignment="1">
      <alignment vertical="center"/>
    </xf>
    <xf numFmtId="0" fontId="8" fillId="7" borderId="1" xfId="0" applyFont="1" applyFill="1" applyBorder="1" applyAlignment="1">
      <alignment horizontal="left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left" vertical="center" wrapText="1"/>
    </xf>
    <xf numFmtId="10" fontId="13" fillId="3" borderId="11" xfId="0" applyNumberFormat="1" applyFont="1" applyFill="1" applyBorder="1" applyAlignment="1">
      <alignment horizontal="right" vertical="center" wrapText="1"/>
    </xf>
    <xf numFmtId="168" fontId="8" fillId="3" borderId="10" xfId="1" applyFont="1" applyFill="1" applyBorder="1" applyAlignment="1" applyProtection="1">
      <alignment vertical="center"/>
    </xf>
    <xf numFmtId="0" fontId="11" fillId="3" borderId="8" xfId="0" applyFont="1" applyFill="1" applyBorder="1" applyAlignment="1">
      <alignment horizontal="left" vertical="center" wrapText="1"/>
    </xf>
    <xf numFmtId="10" fontId="13" fillId="3" borderId="12" xfId="0" applyNumberFormat="1" applyFont="1" applyFill="1" applyBorder="1" applyAlignment="1">
      <alignment horizontal="right" vertical="center" wrapText="1"/>
    </xf>
    <xf numFmtId="168" fontId="8" fillId="3" borderId="13" xfId="1" applyFont="1" applyFill="1" applyBorder="1" applyAlignment="1" applyProtection="1">
      <alignment vertical="center"/>
    </xf>
    <xf numFmtId="10" fontId="8" fillId="10" borderId="3" xfId="0" applyNumberFormat="1" applyFont="1" applyFill="1" applyBorder="1" applyAlignment="1">
      <alignment horizontal="right" vertical="center" wrapText="1"/>
    </xf>
    <xf numFmtId="168" fontId="8" fillId="10" borderId="1" xfId="0" applyNumberFormat="1" applyFont="1" applyFill="1" applyBorder="1" applyAlignment="1">
      <alignment vertical="center"/>
    </xf>
    <xf numFmtId="0" fontId="8" fillId="3" borderId="0" xfId="0" applyFont="1" applyFill="1" applyAlignment="1">
      <alignment horizontal="right" vertical="center" wrapText="1"/>
    </xf>
    <xf numFmtId="0" fontId="8" fillId="7" borderId="13" xfId="0" applyFont="1" applyFill="1" applyBorder="1" applyAlignment="1">
      <alignment vertical="center" wrapText="1"/>
    </xf>
    <xf numFmtId="10" fontId="2" fillId="7" borderId="13" xfId="3" applyNumberFormat="1" applyFont="1" applyFill="1" applyBorder="1" applyAlignment="1" applyProtection="1">
      <alignment horizontal="center" vertical="center"/>
    </xf>
    <xf numFmtId="168" fontId="8" fillId="7" borderId="13" xfId="1" applyFont="1" applyFill="1" applyBorder="1" applyAlignment="1" applyProtection="1">
      <alignment horizontal="center" vertical="center"/>
    </xf>
    <xf numFmtId="10" fontId="13" fillId="3" borderId="6" xfId="3" applyNumberFormat="1" applyFont="1" applyFill="1" applyBorder="1" applyAlignment="1" applyProtection="1">
      <alignment vertical="center"/>
    </xf>
    <xf numFmtId="0" fontId="11" fillId="0" borderId="6" xfId="0" applyFont="1" applyBorder="1" applyAlignment="1">
      <alignment vertical="center" wrapText="1"/>
    </xf>
    <xf numFmtId="10" fontId="11" fillId="3" borderId="6" xfId="3" applyNumberFormat="1" applyFont="1" applyFill="1" applyBorder="1" applyAlignment="1" applyProtection="1">
      <alignment vertical="center"/>
    </xf>
    <xf numFmtId="10" fontId="14" fillId="10" borderId="1" xfId="0" applyNumberFormat="1" applyFont="1" applyFill="1" applyBorder="1" applyAlignment="1">
      <alignment horizontal="right" vertical="center" wrapText="1"/>
    </xf>
    <xf numFmtId="0" fontId="4" fillId="3" borderId="0" xfId="0" applyFont="1" applyFill="1" applyAlignment="1">
      <alignment horizontal="right" vertical="center" wrapText="1"/>
    </xf>
    <xf numFmtId="168" fontId="4" fillId="3" borderId="0" xfId="0" applyNumberFormat="1" applyFont="1" applyFill="1" applyAlignment="1">
      <alignment vertical="center"/>
    </xf>
    <xf numFmtId="0" fontId="8" fillId="11" borderId="13" xfId="0" applyFont="1" applyFill="1" applyBorder="1" applyAlignment="1">
      <alignment vertical="center" wrapText="1"/>
    </xf>
    <xf numFmtId="9" fontId="2" fillId="11" borderId="13" xfId="3" applyFont="1" applyFill="1" applyBorder="1" applyAlignment="1" applyProtection="1">
      <alignment horizontal="center" vertical="center"/>
    </xf>
    <xf numFmtId="168" fontId="8" fillId="11" borderId="13" xfId="1" applyFont="1" applyFill="1" applyBorder="1" applyAlignment="1" applyProtection="1">
      <alignment horizontal="center" vertical="center"/>
    </xf>
    <xf numFmtId="10" fontId="11" fillId="3" borderId="8" xfId="3" applyNumberFormat="1" applyFont="1" applyFill="1" applyBorder="1" applyAlignment="1" applyProtection="1">
      <alignment vertical="center"/>
    </xf>
    <xf numFmtId="10" fontId="13" fillId="3" borderId="8" xfId="3" applyNumberFormat="1" applyFont="1" applyFill="1" applyBorder="1" applyAlignment="1" applyProtection="1">
      <alignment vertical="center"/>
    </xf>
    <xf numFmtId="10" fontId="14" fillId="10" borderId="1" xfId="0" applyNumberFormat="1" applyFont="1" applyFill="1" applyBorder="1" applyAlignment="1">
      <alignment vertical="center"/>
    </xf>
    <xf numFmtId="0" fontId="8" fillId="11" borderId="1" xfId="0" applyFont="1" applyFill="1" applyBorder="1" applyAlignment="1">
      <alignment vertical="center" wrapText="1"/>
    </xf>
    <xf numFmtId="9" fontId="2" fillId="11" borderId="1" xfId="3" applyFont="1" applyFill="1" applyBorder="1" applyAlignment="1" applyProtection="1">
      <alignment horizontal="center" vertical="center"/>
    </xf>
    <xf numFmtId="0" fontId="11" fillId="3" borderId="1" xfId="0" applyFont="1" applyFill="1" applyBorder="1" applyAlignment="1">
      <alignment vertical="center" wrapText="1"/>
    </xf>
    <xf numFmtId="10" fontId="13" fillId="3" borderId="1" xfId="3" applyNumberFormat="1" applyFont="1" applyFill="1" applyBorder="1" applyAlignment="1" applyProtection="1">
      <alignment vertical="center"/>
    </xf>
    <xf numFmtId="168" fontId="8" fillId="3" borderId="1" xfId="1" applyFont="1" applyFill="1" applyBorder="1" applyAlignment="1" applyProtection="1">
      <alignment vertical="center"/>
    </xf>
    <xf numFmtId="0" fontId="8" fillId="3" borderId="6" xfId="0" applyFont="1" applyFill="1" applyBorder="1" applyAlignment="1">
      <alignment horizontal="right" vertical="center" wrapText="1"/>
    </xf>
    <xf numFmtId="10" fontId="14" fillId="3" borderId="12" xfId="0" applyNumberFormat="1" applyFont="1" applyFill="1" applyBorder="1" applyAlignment="1">
      <alignment vertical="center"/>
    </xf>
    <xf numFmtId="0" fontId="8" fillId="7" borderId="1" xfId="0" applyFont="1" applyFill="1" applyBorder="1" applyAlignment="1">
      <alignment vertical="center" wrapText="1"/>
    </xf>
    <xf numFmtId="10" fontId="2" fillId="7" borderId="1" xfId="3" applyNumberFormat="1" applyFont="1" applyFill="1" applyBorder="1" applyAlignment="1" applyProtection="1">
      <alignment horizontal="center" vertical="center"/>
    </xf>
    <xf numFmtId="168" fontId="8" fillId="7" borderId="1" xfId="1" applyFont="1" applyFill="1" applyBorder="1" applyAlignment="1" applyProtection="1">
      <alignment horizontal="center" vertical="center"/>
    </xf>
    <xf numFmtId="0" fontId="11" fillId="0" borderId="1" xfId="0" applyFont="1" applyBorder="1" applyAlignment="1">
      <alignment vertical="center" wrapText="1"/>
    </xf>
    <xf numFmtId="10" fontId="8" fillId="10" borderId="1" xfId="0" applyNumberFormat="1" applyFont="1" applyFill="1" applyBorder="1" applyAlignment="1">
      <alignment horizontal="right" vertical="center" wrapText="1"/>
    </xf>
    <xf numFmtId="10" fontId="17" fillId="3" borderId="0" xfId="0" applyNumberFormat="1" applyFont="1" applyFill="1" applyAlignment="1">
      <alignment vertical="center"/>
    </xf>
    <xf numFmtId="170" fontId="13" fillId="0" borderId="6" xfId="3" applyNumberFormat="1" applyFont="1" applyBorder="1" applyAlignment="1" applyProtection="1">
      <alignment vertical="center"/>
    </xf>
    <xf numFmtId="168" fontId="8" fillId="3" borderId="8" xfId="1" applyFont="1" applyFill="1" applyBorder="1" applyProtection="1"/>
    <xf numFmtId="0" fontId="8" fillId="10" borderId="2" xfId="0" applyFont="1" applyFill="1" applyBorder="1" applyAlignment="1">
      <alignment horizontal="right" vertical="center" wrapText="1"/>
    </xf>
    <xf numFmtId="10" fontId="14" fillId="3" borderId="0" xfId="0" applyNumberFormat="1" applyFont="1" applyFill="1" applyAlignment="1">
      <alignment vertical="center"/>
    </xf>
    <xf numFmtId="10" fontId="9" fillId="3" borderId="6" xfId="3" applyNumberFormat="1" applyFont="1" applyFill="1" applyBorder="1" applyAlignment="1" applyProtection="1">
      <alignment vertical="center"/>
    </xf>
    <xf numFmtId="171" fontId="1" fillId="0" borderId="0" xfId="0" applyNumberFormat="1" applyFont="1"/>
    <xf numFmtId="0" fontId="18" fillId="3" borderId="6" xfId="0" applyFont="1" applyFill="1" applyBorder="1" applyAlignment="1">
      <alignment vertical="center" wrapText="1"/>
    </xf>
    <xf numFmtId="10" fontId="19" fillId="3" borderId="6" xfId="3" applyNumberFormat="1" applyFont="1" applyFill="1" applyBorder="1" applyAlignment="1" applyProtection="1">
      <alignment vertical="center"/>
    </xf>
    <xf numFmtId="2" fontId="20" fillId="3" borderId="8" xfId="3" applyNumberFormat="1" applyFont="1" applyFill="1" applyBorder="1" applyAlignment="1" applyProtection="1">
      <alignment vertical="center"/>
    </xf>
    <xf numFmtId="168" fontId="20" fillId="3" borderId="8" xfId="1" applyFont="1" applyFill="1" applyBorder="1" applyAlignment="1" applyProtection="1">
      <alignment vertical="center"/>
    </xf>
    <xf numFmtId="170" fontId="13" fillId="3" borderId="6" xfId="3" applyNumberFormat="1" applyFont="1" applyFill="1" applyBorder="1" applyAlignment="1" applyProtection="1">
      <alignment vertical="center"/>
    </xf>
    <xf numFmtId="168" fontId="11" fillId="3" borderId="8" xfId="1" applyFont="1" applyFill="1" applyBorder="1" applyAlignment="1" applyProtection="1">
      <alignment vertical="center"/>
    </xf>
    <xf numFmtId="0" fontId="12" fillId="10" borderId="2" xfId="0" applyFont="1" applyFill="1" applyBorder="1" applyAlignment="1">
      <alignment vertical="center"/>
    </xf>
    <xf numFmtId="164" fontId="17" fillId="3" borderId="0" xfId="0" applyNumberFormat="1" applyFont="1" applyFill="1" applyAlignment="1">
      <alignment vertical="center"/>
    </xf>
    <xf numFmtId="168" fontId="8" fillId="13" borderId="13" xfId="1" applyFont="1" applyFill="1" applyBorder="1" applyAlignment="1" applyProtection="1">
      <alignment horizontal="center" vertical="center"/>
    </xf>
    <xf numFmtId="168" fontId="21" fillId="3" borderId="1" xfId="0" applyNumberFormat="1" applyFont="1" applyFill="1" applyBorder="1" applyAlignment="1">
      <alignment vertical="center"/>
    </xf>
    <xf numFmtId="0" fontId="22" fillId="14" borderId="1" xfId="0" applyFont="1" applyFill="1" applyBorder="1" applyAlignment="1">
      <alignment horizontal="left" vertical="center" wrapText="1"/>
    </xf>
    <xf numFmtId="0" fontId="23" fillId="14" borderId="1" xfId="0" applyFont="1" applyFill="1" applyBorder="1" applyAlignment="1">
      <alignment vertical="center"/>
    </xf>
    <xf numFmtId="168" fontId="22" fillId="14" borderId="1" xfId="0" applyNumberFormat="1" applyFont="1" applyFill="1" applyBorder="1" applyAlignment="1">
      <alignment vertical="center"/>
    </xf>
    <xf numFmtId="0" fontId="25" fillId="15" borderId="16" xfId="0" applyFont="1" applyFill="1" applyBorder="1" applyAlignment="1">
      <alignment horizontal="center" vertical="center" wrapText="1"/>
    </xf>
    <xf numFmtId="0" fontId="25" fillId="15" borderId="17" xfId="0" applyFont="1" applyFill="1" applyBorder="1" applyAlignment="1">
      <alignment horizontal="center" vertical="center" wrapText="1"/>
    </xf>
    <xf numFmtId="0" fontId="3" fillId="16" borderId="18" xfId="0" applyFont="1" applyFill="1" applyBorder="1" applyAlignment="1">
      <alignment horizontal="center" vertical="center"/>
    </xf>
    <xf numFmtId="164" fontId="3" fillId="16" borderId="18" xfId="0" applyNumberFormat="1" applyFont="1" applyFill="1" applyBorder="1" applyAlignment="1">
      <alignment horizontal="center" vertical="center"/>
    </xf>
    <xf numFmtId="164" fontId="3" fillId="16" borderId="16" xfId="0" applyNumberFormat="1" applyFont="1" applyFill="1" applyBorder="1" applyAlignment="1">
      <alignment vertical="center"/>
    </xf>
    <xf numFmtId="4" fontId="1" fillId="0" borderId="0" xfId="0" applyNumberFormat="1" applyFont="1"/>
    <xf numFmtId="0" fontId="27" fillId="3" borderId="0" xfId="0" applyFont="1" applyFill="1" applyAlignment="1">
      <alignment horizontal="center" vertical="center"/>
    </xf>
    <xf numFmtId="0" fontId="27" fillId="3" borderId="0" xfId="0" applyFont="1" applyFill="1" applyAlignment="1">
      <alignment horizontal="left" vertical="center"/>
    </xf>
    <xf numFmtId="0" fontId="4" fillId="10" borderId="13" xfId="0" applyFont="1" applyFill="1" applyBorder="1" applyAlignment="1">
      <alignment horizontal="center" vertical="center"/>
    </xf>
    <xf numFmtId="0" fontId="4" fillId="10" borderId="1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5" fillId="0" borderId="1" xfId="4" applyFont="1" applyBorder="1" applyAlignment="1">
      <alignment horizontal="center" vertical="center"/>
    </xf>
    <xf numFmtId="164" fontId="1" fillId="0" borderId="1" xfId="1" applyNumberFormat="1" applyFont="1" applyBorder="1" applyAlignment="1" applyProtection="1">
      <alignment vertical="center"/>
    </xf>
    <xf numFmtId="0" fontId="28" fillId="0" borderId="1" xfId="0" applyFont="1" applyBorder="1" applyAlignment="1">
      <alignment horizontal="left" vertical="center"/>
    </xf>
    <xf numFmtId="164" fontId="4" fillId="10" borderId="1" xfId="0" applyNumberFormat="1" applyFont="1" applyFill="1" applyBorder="1" applyAlignment="1">
      <alignment horizontal="right" vertical="center"/>
    </xf>
    <xf numFmtId="0" fontId="1" fillId="3" borderId="0" xfId="0" applyFont="1" applyFill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2" applyNumberFormat="1" applyFont="1" applyBorder="1" applyAlignment="1" applyProtection="1">
      <alignment horizontal="center" vertical="center"/>
    </xf>
    <xf numFmtId="0" fontId="4" fillId="18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164" fontId="1" fillId="3" borderId="1" xfId="2" applyNumberFormat="1" applyFont="1" applyFill="1" applyBorder="1" applyAlignment="1" applyProtection="1">
      <alignment horizontal="center" vertical="center"/>
    </xf>
    <xf numFmtId="166" fontId="1" fillId="3" borderId="1" xfId="3" applyNumberFormat="1" applyFont="1" applyFill="1" applyBorder="1" applyAlignment="1" applyProtection="1">
      <alignment horizontal="center" vertical="center"/>
    </xf>
    <xf numFmtId="164" fontId="1" fillId="0" borderId="1" xfId="2" applyNumberFormat="1" applyFont="1" applyBorder="1" applyAlignment="1" applyProtection="1">
      <alignment horizontal="center" vertical="center"/>
    </xf>
    <xf numFmtId="0" fontId="4" fillId="3" borderId="2" xfId="0" applyFont="1" applyFill="1" applyBorder="1" applyAlignment="1">
      <alignment vertical="center"/>
    </xf>
    <xf numFmtId="172" fontId="4" fillId="3" borderId="4" xfId="0" applyNumberFormat="1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0" fontId="31" fillId="20" borderId="22" xfId="5" applyFont="1" applyFill="1" applyBorder="1" applyAlignment="1">
      <alignment horizontal="left" vertical="top" wrapText="1"/>
    </xf>
    <xf numFmtId="0" fontId="31" fillId="20" borderId="3" xfId="5" applyFont="1" applyFill="1" applyBorder="1" applyAlignment="1">
      <alignment horizontal="left" vertical="top" wrapText="1"/>
    </xf>
    <xf numFmtId="0" fontId="31" fillId="20" borderId="23" xfId="5" applyFont="1" applyFill="1" applyBorder="1" applyAlignment="1">
      <alignment horizontal="left" vertical="top" wrapText="1"/>
    </xf>
    <xf numFmtId="0" fontId="31" fillId="20" borderId="24" xfId="5" applyFont="1" applyFill="1" applyBorder="1" applyAlignment="1">
      <alignment horizontal="left" vertical="top" wrapText="1"/>
    </xf>
    <xf numFmtId="0" fontId="31" fillId="20" borderId="25" xfId="5" applyFont="1" applyFill="1" applyBorder="1" applyAlignment="1">
      <alignment horizontal="left" vertical="top" wrapText="1"/>
    </xf>
    <xf numFmtId="0" fontId="31" fillId="20" borderId="26" xfId="5" applyFont="1" applyFill="1" applyBorder="1" applyAlignment="1">
      <alignment horizontal="left" vertical="top" wrapText="1"/>
    </xf>
    <xf numFmtId="0" fontId="33" fillId="21" borderId="0" xfId="0" applyFont="1" applyFill="1" applyAlignment="1">
      <alignment horizontal="center" vertical="center"/>
    </xf>
    <xf numFmtId="0" fontId="31" fillId="20" borderId="19" xfId="5" applyFont="1" applyFill="1" applyBorder="1" applyAlignment="1">
      <alignment horizontal="left" vertical="top" wrapText="1"/>
    </xf>
    <xf numFmtId="0" fontId="31" fillId="20" borderId="20" xfId="5" applyFont="1" applyFill="1" applyBorder="1" applyAlignment="1">
      <alignment horizontal="left" vertical="top" wrapText="1"/>
    </xf>
    <xf numFmtId="0" fontId="31" fillId="20" borderId="21" xfId="5" applyFont="1" applyFill="1" applyBorder="1" applyAlignment="1">
      <alignment horizontal="left" vertical="top" wrapText="1"/>
    </xf>
    <xf numFmtId="0" fontId="24" fillId="3" borderId="15" xfId="0" applyFont="1" applyFill="1" applyBorder="1" applyAlignment="1">
      <alignment horizontal="center"/>
    </xf>
    <xf numFmtId="0" fontId="3" fillId="16" borderId="16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horizontal="justify" wrapText="1"/>
    </xf>
    <xf numFmtId="0" fontId="26" fillId="0" borderId="0" xfId="0" applyFont="1" applyBorder="1" applyAlignment="1">
      <alignment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center" wrapText="1"/>
    </xf>
    <xf numFmtId="0" fontId="8" fillId="13" borderId="13" xfId="0" applyFont="1" applyFill="1" applyBorder="1" applyAlignment="1">
      <alignment horizontal="left" vertical="center" wrapText="1"/>
    </xf>
    <xf numFmtId="0" fontId="8" fillId="7" borderId="6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2" borderId="1" xfId="0" applyFont="1" applyFill="1" applyBorder="1" applyAlignment="1">
      <alignment horizontal="center"/>
    </xf>
    <xf numFmtId="49" fontId="3" fillId="23" borderId="1" xfId="0" applyNumberFormat="1" applyFont="1" applyFill="1" applyBorder="1" applyAlignment="1">
      <alignment horizontal="center" vertical="center"/>
    </xf>
    <xf numFmtId="0" fontId="2" fillId="23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10" fillId="17" borderId="1" xfId="0" applyFont="1" applyFill="1" applyBorder="1" applyAlignment="1">
      <alignment horizontal="center" vertical="center"/>
    </xf>
    <xf numFmtId="0" fontId="4" fillId="17" borderId="1" xfId="0" applyFont="1" applyFill="1" applyBorder="1" applyAlignment="1">
      <alignment horizontal="center" vertical="center"/>
    </xf>
    <xf numFmtId="0" fontId="1" fillId="19" borderId="4" xfId="0" applyFont="1" applyFill="1" applyBorder="1" applyAlignment="1">
      <alignment horizontal="center" vertical="center"/>
    </xf>
    <xf numFmtId="10" fontId="1" fillId="3" borderId="4" xfId="0" applyNumberFormat="1" applyFont="1" applyFill="1" applyBorder="1" applyAlignment="1">
      <alignment horizontal="center" vertical="center"/>
    </xf>
    <xf numFmtId="10" fontId="1" fillId="19" borderId="1" xfId="0" applyNumberFormat="1" applyFont="1" applyFill="1" applyBorder="1" applyAlignment="1">
      <alignment horizontal="center" vertical="center"/>
    </xf>
    <xf numFmtId="0" fontId="1" fillId="19" borderId="1" xfId="0" applyFont="1" applyFill="1" applyBorder="1" applyAlignment="1">
      <alignment horizontal="center" vertical="center"/>
    </xf>
    <xf numFmtId="0" fontId="4" fillId="10" borderId="10" xfId="0" applyFont="1" applyFill="1" applyBorder="1" applyAlignment="1">
      <alignment horizontal="center" vertical="center"/>
    </xf>
    <xf numFmtId="0" fontId="8" fillId="15" borderId="1" xfId="0" applyFont="1" applyFill="1" applyBorder="1" applyAlignment="1">
      <alignment horizontal="center" vertical="center"/>
    </xf>
    <xf numFmtId="10" fontId="4" fillId="19" borderId="1" xfId="3" applyNumberFormat="1" applyFont="1" applyFill="1" applyBorder="1" applyAlignment="1" applyProtection="1">
      <alignment horizontal="center" vertical="center"/>
    </xf>
  </cellXfs>
  <cellStyles count="6">
    <cellStyle name="Excel Built-in Explanatory Text" xfId="4"/>
    <cellStyle name="Moeda" xfId="2" builtinId="4"/>
    <cellStyle name="Normal" xfId="0" builtinId="0"/>
    <cellStyle name="Normal 2" xfId="5"/>
    <cellStyle name="Porcentagem" xfId="3" builtinId="5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DEDED"/>
      <rgbColor rgb="FFCCFFFF"/>
      <rgbColor rgb="FF660066"/>
      <rgbColor rgb="FFFF8080"/>
      <rgbColor rgb="FF0066CC"/>
      <rgbColor rgb="FFCCCCFF"/>
      <rgbColor rgb="FF000080"/>
      <rgbColor rgb="FFFF00FF"/>
      <rgbColor rgb="FFFFF200"/>
      <rgbColor rgb="FF00FFFF"/>
      <rgbColor rgb="FF800080"/>
      <rgbColor rgb="FF800000"/>
      <rgbColor rgb="FF008080"/>
      <rgbColor rgb="FF0000FF"/>
      <rgbColor rgb="FF00CCFF"/>
      <rgbColor rgb="FFCCCCCC"/>
      <rgbColor rgb="FFCCFFCC"/>
      <rgbColor rgb="FFFFFF99"/>
      <rgbColor rgb="FF99CCFF"/>
      <rgbColor rgb="FFFF99CC"/>
      <rgbColor rgb="FFCC99FF"/>
      <rgbColor rgb="FFD0CECE"/>
      <rgbColor rgb="FF3366FF"/>
      <rgbColor rgb="FF33CCCC"/>
      <rgbColor rgb="FF99CC00"/>
      <rgbColor rgb="FFFFCC00"/>
      <rgbColor rgb="FFFF9900"/>
      <rgbColor rgb="FFFF6600"/>
      <rgbColor rgb="FF666699"/>
      <rgbColor rgb="FFAFABAB"/>
      <rgbColor rgb="FF003366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5"/>
  <sheetViews>
    <sheetView showGridLines="0" zoomScaleNormal="100" workbookViewId="0">
      <selection activeCell="F14" sqref="F14"/>
    </sheetView>
  </sheetViews>
  <sheetFormatPr defaultColWidth="7.44140625" defaultRowHeight="13.8" x14ac:dyDescent="0.25"/>
  <cols>
    <col min="1" max="1" width="6.33203125" style="1" customWidth="1"/>
    <col min="2" max="2" width="51.5546875" style="1" customWidth="1"/>
    <col min="3" max="3" width="10.21875" style="1" customWidth="1"/>
    <col min="4" max="4" width="13.33203125" style="1" customWidth="1"/>
    <col min="5" max="5" width="15.33203125" style="1" customWidth="1"/>
    <col min="6" max="6" width="16.33203125" style="1" customWidth="1"/>
    <col min="7" max="7" width="12.77734375" style="1" customWidth="1"/>
    <col min="8" max="1024" width="7.44140625" style="1"/>
  </cols>
  <sheetData>
    <row r="1" spans="1:7" s="2" customFormat="1" ht="28.8" customHeight="1" x14ac:dyDescent="0.25">
      <c r="A1" s="180" t="s">
        <v>0</v>
      </c>
      <c r="B1" s="180"/>
      <c r="C1" s="180"/>
      <c r="D1" s="180"/>
      <c r="E1" s="180"/>
      <c r="F1" s="180"/>
    </row>
    <row r="2" spans="1:7" x14ac:dyDescent="0.25">
      <c r="A2" s="181" t="s">
        <v>1</v>
      </c>
      <c r="B2" s="181"/>
      <c r="C2" s="181"/>
      <c r="D2" s="181"/>
      <c r="E2" s="181"/>
      <c r="F2" s="181"/>
    </row>
    <row r="3" spans="1:7" x14ac:dyDescent="0.25">
      <c r="A3" s="181" t="s">
        <v>2</v>
      </c>
      <c r="B3" s="181"/>
      <c r="C3" s="181"/>
      <c r="D3" s="181"/>
      <c r="E3" s="181"/>
      <c r="F3" s="181"/>
    </row>
    <row r="4" spans="1:7" x14ac:dyDescent="0.25">
      <c r="A4" s="182" t="s">
        <v>3</v>
      </c>
      <c r="B4" s="182"/>
      <c r="C4" s="182"/>
      <c r="D4" s="182"/>
      <c r="E4" s="182"/>
      <c r="F4" s="182"/>
    </row>
    <row r="5" spans="1:7" x14ac:dyDescent="0.25">
      <c r="A5" s="3" t="s">
        <v>4</v>
      </c>
      <c r="B5" s="4"/>
      <c r="C5" s="4"/>
      <c r="D5" s="4"/>
      <c r="E5" s="4"/>
      <c r="F5" s="5"/>
    </row>
    <row r="6" spans="1:7" ht="24.75" customHeight="1" x14ac:dyDescent="0.25">
      <c r="A6" s="183" t="s">
        <v>5</v>
      </c>
      <c r="B6" s="183"/>
      <c r="C6" s="183"/>
      <c r="D6" s="183"/>
      <c r="E6" s="183"/>
      <c r="F6" s="183"/>
    </row>
    <row r="7" spans="1:7" ht="13.8" customHeight="1" x14ac:dyDescent="0.25">
      <c r="A7" s="175" t="s">
        <v>6</v>
      </c>
      <c r="B7" s="175"/>
      <c r="C7" s="175"/>
      <c r="D7" s="175"/>
      <c r="E7" s="175"/>
      <c r="F7" s="175"/>
    </row>
    <row r="8" spans="1:7" x14ac:dyDescent="0.25">
      <c r="A8" s="176" t="s">
        <v>7</v>
      </c>
      <c r="B8" s="176"/>
      <c r="C8" s="176"/>
      <c r="D8" s="176"/>
      <c r="E8" s="176"/>
      <c r="F8" s="176"/>
    </row>
    <row r="9" spans="1:7" x14ac:dyDescent="0.25">
      <c r="A9" s="177"/>
      <c r="B9" s="177"/>
      <c r="C9" s="177"/>
      <c r="D9" s="177"/>
      <c r="E9" s="177"/>
      <c r="F9" s="177"/>
    </row>
    <row r="10" spans="1:7" ht="15.75" customHeight="1" x14ac:dyDescent="0.25">
      <c r="A10" s="178" t="s">
        <v>8</v>
      </c>
      <c r="B10" s="178"/>
      <c r="C10" s="178"/>
      <c r="D10" s="178"/>
      <c r="E10" s="178"/>
      <c r="F10" s="178"/>
    </row>
    <row r="11" spans="1:7" ht="27.75" customHeight="1" x14ac:dyDescent="0.25">
      <c r="A11" s="7" t="s">
        <v>9</v>
      </c>
      <c r="B11" s="7" t="s">
        <v>10</v>
      </c>
      <c r="C11" s="8" t="s">
        <v>11</v>
      </c>
      <c r="D11" s="8" t="s">
        <v>12</v>
      </c>
      <c r="E11" s="8" t="s">
        <v>13</v>
      </c>
      <c r="F11" s="8" t="s">
        <v>14</v>
      </c>
    </row>
    <row r="12" spans="1:7" ht="15" customHeight="1" x14ac:dyDescent="0.25">
      <c r="A12" s="9" t="s">
        <v>15</v>
      </c>
      <c r="B12" s="10" t="s">
        <v>16</v>
      </c>
      <c r="C12" s="11">
        <v>1</v>
      </c>
      <c r="D12" s="12">
        <f>'ADM CENTRAL'!C134</f>
        <v>0</v>
      </c>
      <c r="E12" s="13">
        <f>C12*D12</f>
        <v>0</v>
      </c>
      <c r="F12" s="13">
        <f>E12*12</f>
        <v>0</v>
      </c>
      <c r="G12" s="14"/>
    </row>
    <row r="13" spans="1:7" ht="15" customHeight="1" x14ac:dyDescent="0.25">
      <c r="A13" s="9" t="s">
        <v>17</v>
      </c>
      <c r="B13" s="10" t="s">
        <v>18</v>
      </c>
      <c r="C13" s="11">
        <v>7</v>
      </c>
      <c r="D13" s="12">
        <f>'ADM CENTRAL'!D134</f>
        <v>0</v>
      </c>
      <c r="E13" s="13">
        <f>C13*D13</f>
        <v>0</v>
      </c>
      <c r="F13" s="13">
        <f>E13*12</f>
        <v>0</v>
      </c>
      <c r="G13" s="14"/>
    </row>
    <row r="14" spans="1:7" ht="15" customHeight="1" x14ac:dyDescent="0.25">
      <c r="A14" s="179" t="s">
        <v>19</v>
      </c>
      <c r="B14" s="179"/>
      <c r="C14" s="9">
        <f>SUM(C12:C13)</f>
        <v>8</v>
      </c>
      <c r="D14" s="15"/>
      <c r="E14" s="16">
        <f>SUM(E12:E13)</f>
        <v>0</v>
      </c>
      <c r="F14" s="16">
        <f>SUM(F12:F13)</f>
        <v>0</v>
      </c>
    </row>
    <row r="15" spans="1:7" ht="12.75" customHeight="1" x14ac:dyDescent="0.25"/>
  </sheetData>
  <mergeCells count="10">
    <mergeCell ref="A1:F1"/>
    <mergeCell ref="A2:F2"/>
    <mergeCell ref="A3:F3"/>
    <mergeCell ref="A4:F4"/>
    <mergeCell ref="A6:F6"/>
    <mergeCell ref="A7:F7"/>
    <mergeCell ref="A8:F8"/>
    <mergeCell ref="A9:F9"/>
    <mergeCell ref="A10:F10"/>
    <mergeCell ref="A14:B14"/>
  </mergeCells>
  <pageMargins left="0.51180555555555496" right="0.51180555555555496" top="0.78749999999999998" bottom="0.78749999999999998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F143"/>
  <sheetViews>
    <sheetView showGridLines="0" tabSelected="1" topLeftCell="A61" zoomScale="80" zoomScaleNormal="80" workbookViewId="0">
      <selection activeCell="L71" sqref="L71"/>
    </sheetView>
  </sheetViews>
  <sheetFormatPr defaultColWidth="7.6640625" defaultRowHeight="13.8" x14ac:dyDescent="0.3"/>
  <cols>
    <col min="1" max="1" width="68.21875" style="17" customWidth="1"/>
    <col min="2" max="2" width="13.77734375" style="17" customWidth="1"/>
    <col min="3" max="3" width="16.88671875" style="17" customWidth="1"/>
    <col min="4" max="4" width="15.21875" style="17" customWidth="1"/>
    <col min="5" max="5" width="9.88671875" style="17" customWidth="1"/>
    <col min="6" max="1020" width="7.6640625" style="17"/>
    <col min="1021" max="1023" width="8.21875" customWidth="1"/>
  </cols>
  <sheetData>
    <row r="1" spans="1:4" ht="23.4" x14ac:dyDescent="0.3">
      <c r="A1" s="190" t="s">
        <v>199</v>
      </c>
      <c r="B1" s="190"/>
      <c r="C1" s="190"/>
      <c r="D1" s="190"/>
    </row>
    <row r="2" spans="1:4" ht="14.4" thickBot="1" x14ac:dyDescent="0.35"/>
    <row r="3" spans="1:4" x14ac:dyDescent="0.3">
      <c r="A3" s="191" t="s">
        <v>189</v>
      </c>
      <c r="B3" s="192"/>
      <c r="C3" s="192"/>
      <c r="D3" s="193"/>
    </row>
    <row r="4" spans="1:4" x14ac:dyDescent="0.3">
      <c r="A4" s="184" t="s">
        <v>190</v>
      </c>
      <c r="B4" s="185"/>
      <c r="C4" s="185"/>
      <c r="D4" s="186"/>
    </row>
    <row r="5" spans="1:4" x14ac:dyDescent="0.3">
      <c r="A5" s="184" t="s">
        <v>191</v>
      </c>
      <c r="B5" s="185"/>
      <c r="C5" s="185"/>
      <c r="D5" s="186"/>
    </row>
    <row r="6" spans="1:4" x14ac:dyDescent="0.3">
      <c r="A6" s="184" t="s">
        <v>192</v>
      </c>
      <c r="B6" s="185"/>
      <c r="C6" s="185"/>
      <c r="D6" s="186"/>
    </row>
    <row r="7" spans="1:4" ht="13.8" customHeight="1" x14ac:dyDescent="0.3">
      <c r="A7" s="184" t="s">
        <v>193</v>
      </c>
      <c r="B7" s="185"/>
      <c r="C7" s="185"/>
      <c r="D7" s="186"/>
    </row>
    <row r="8" spans="1:4" ht="13.8" customHeight="1" x14ac:dyDescent="0.3">
      <c r="A8" s="184" t="s">
        <v>194</v>
      </c>
      <c r="B8" s="185"/>
      <c r="C8" s="185"/>
      <c r="D8" s="186"/>
    </row>
    <row r="9" spans="1:4" ht="13.8" customHeight="1" x14ac:dyDescent="0.3">
      <c r="A9" s="184" t="s">
        <v>195</v>
      </c>
      <c r="B9" s="185"/>
      <c r="C9" s="185"/>
      <c r="D9" s="186"/>
    </row>
    <row r="10" spans="1:4" x14ac:dyDescent="0.3">
      <c r="A10" s="184" t="s">
        <v>196</v>
      </c>
      <c r="B10" s="185"/>
      <c r="C10" s="185"/>
      <c r="D10" s="186"/>
    </row>
    <row r="11" spans="1:4" x14ac:dyDescent="0.3">
      <c r="A11" s="184" t="s">
        <v>197</v>
      </c>
      <c r="B11" s="185"/>
      <c r="C11" s="185"/>
      <c r="D11" s="186"/>
    </row>
    <row r="12" spans="1:4" ht="14.4" thickBot="1" x14ac:dyDescent="0.35">
      <c r="A12" s="187" t="s">
        <v>198</v>
      </c>
      <c r="B12" s="188"/>
      <c r="C12" s="188"/>
      <c r="D12" s="189"/>
    </row>
    <row r="13" spans="1:4" ht="14.4" x14ac:dyDescent="0.3">
      <c r="A13" s="18"/>
      <c r="B13" s="18"/>
      <c r="C13" s="18"/>
      <c r="D13" s="19"/>
    </row>
    <row r="14" spans="1:4" ht="14.4" x14ac:dyDescent="0.3">
      <c r="A14" s="20" t="s">
        <v>20</v>
      </c>
      <c r="B14" s="208" t="s">
        <v>21</v>
      </c>
      <c r="C14" s="208"/>
      <c r="D14" s="208"/>
    </row>
    <row r="15" spans="1:4" ht="14.4" x14ac:dyDescent="0.3">
      <c r="A15" s="20" t="s">
        <v>22</v>
      </c>
      <c r="B15" s="209"/>
      <c r="C15" s="209"/>
      <c r="D15" s="209"/>
    </row>
    <row r="16" spans="1:4" ht="14.4" x14ac:dyDescent="0.3">
      <c r="A16" s="20" t="s">
        <v>23</v>
      </c>
      <c r="B16" s="210"/>
      <c r="C16" s="210"/>
      <c r="D16" s="210"/>
    </row>
    <row r="17" spans="1:4" ht="14.4" x14ac:dyDescent="0.3">
      <c r="A17" s="20"/>
      <c r="B17" s="21"/>
      <c r="C17" s="21"/>
      <c r="D17" s="22"/>
    </row>
    <row r="18" spans="1:4" ht="14.4" x14ac:dyDescent="0.3">
      <c r="A18" s="23" t="s">
        <v>24</v>
      </c>
      <c r="B18" s="24"/>
      <c r="C18" s="25"/>
      <c r="D18" s="22"/>
    </row>
    <row r="19" spans="1:4" ht="15.6" x14ac:dyDescent="0.3">
      <c r="A19" s="26" t="s">
        <v>25</v>
      </c>
      <c r="B19" s="206"/>
      <c r="C19" s="206"/>
      <c r="D19" s="206"/>
    </row>
    <row r="20" spans="1:4" ht="15.6" x14ac:dyDescent="0.3">
      <c r="A20" s="26" t="s">
        <v>26</v>
      </c>
      <c r="B20" s="207" t="s">
        <v>27</v>
      </c>
      <c r="C20" s="207"/>
      <c r="D20" s="207"/>
    </row>
    <row r="21" spans="1:4" ht="15.6" x14ac:dyDescent="0.3">
      <c r="A21" s="27" t="s">
        <v>28</v>
      </c>
      <c r="B21" s="207">
        <v>2023</v>
      </c>
      <c r="C21" s="207"/>
      <c r="D21" s="207"/>
    </row>
    <row r="22" spans="1:4" ht="15.6" x14ac:dyDescent="0.3">
      <c r="A22" s="26" t="s">
        <v>29</v>
      </c>
      <c r="B22" s="207">
        <v>12</v>
      </c>
      <c r="C22" s="207"/>
      <c r="D22" s="207"/>
    </row>
    <row r="23" spans="1:4" ht="14.4" x14ac:dyDescent="0.3">
      <c r="A23" s="28"/>
      <c r="B23" s="29"/>
      <c r="C23" s="30"/>
      <c r="D23" s="22"/>
    </row>
    <row r="24" spans="1:4" ht="14.25" customHeight="1" x14ac:dyDescent="0.3">
      <c r="A24" s="200" t="s">
        <v>30</v>
      </c>
      <c r="B24" s="200"/>
      <c r="C24" s="200"/>
      <c r="D24" s="200"/>
    </row>
    <row r="25" spans="1:4" ht="46.8" customHeight="1" x14ac:dyDescent="0.3">
      <c r="A25" s="31" t="s">
        <v>31</v>
      </c>
      <c r="B25" s="31" t="s">
        <v>32</v>
      </c>
      <c r="C25" s="31" t="s">
        <v>33</v>
      </c>
      <c r="D25" s="31" t="s">
        <v>34</v>
      </c>
    </row>
    <row r="26" spans="1:4" ht="45.9" customHeight="1" x14ac:dyDescent="0.3">
      <c r="A26" s="32" t="str">
        <f>Resumo!A6</f>
        <v>Contratação de Serviços  de Carregador, envolvendo atividades de movimentação, manuseio, carga e descarga de bens móveis, duráveis ou de consumo, para atender as necessidades da Administração Central do INSS em Brasília – DF.</v>
      </c>
      <c r="B26" s="33" t="s">
        <v>35</v>
      </c>
      <c r="C26" s="34">
        <v>1</v>
      </c>
      <c r="D26" s="34">
        <v>7</v>
      </c>
    </row>
    <row r="27" spans="1:4" ht="14.4" x14ac:dyDescent="0.3">
      <c r="A27" s="35"/>
      <c r="B27" s="36"/>
      <c r="C27" s="37"/>
      <c r="D27" s="19"/>
    </row>
    <row r="28" spans="1:4" ht="16.649999999999999" customHeight="1" x14ac:dyDescent="0.3">
      <c r="A28" s="200" t="s">
        <v>36</v>
      </c>
      <c r="B28" s="200"/>
      <c r="C28" s="200"/>
      <c r="D28" s="200"/>
    </row>
    <row r="29" spans="1:4" ht="16.649999999999999" customHeight="1" x14ac:dyDescent="0.3">
      <c r="A29" s="203" t="s">
        <v>37</v>
      </c>
      <c r="B29" s="203"/>
      <c r="C29" s="203"/>
      <c r="D29" s="203"/>
    </row>
    <row r="30" spans="1:4" ht="15.6" x14ac:dyDescent="0.3">
      <c r="A30" s="38" t="s">
        <v>38</v>
      </c>
      <c r="B30" s="204" t="s">
        <v>39</v>
      </c>
      <c r="C30" s="204"/>
      <c r="D30" s="204"/>
    </row>
    <row r="31" spans="1:4" ht="15.6" x14ac:dyDescent="0.3">
      <c r="A31" s="38" t="s">
        <v>40</v>
      </c>
      <c r="B31" s="40"/>
      <c r="C31" s="39" t="s">
        <v>41</v>
      </c>
      <c r="D31" s="39" t="s">
        <v>42</v>
      </c>
    </row>
    <row r="32" spans="1:4" ht="15.6" x14ac:dyDescent="0.3">
      <c r="A32" s="41" t="s">
        <v>43</v>
      </c>
      <c r="B32" s="42"/>
      <c r="C32" s="43" t="s">
        <v>44</v>
      </c>
      <c r="D32" s="39" t="s">
        <v>45</v>
      </c>
    </row>
    <row r="33" spans="1:4" ht="15.6" x14ac:dyDescent="0.3">
      <c r="A33" s="41" t="s">
        <v>46</v>
      </c>
      <c r="B33" s="40"/>
      <c r="C33" s="44">
        <v>0</v>
      </c>
      <c r="D33" s="44">
        <v>0</v>
      </c>
    </row>
    <row r="34" spans="1:4" ht="15.6" x14ac:dyDescent="0.3">
      <c r="A34" s="41" t="s">
        <v>47</v>
      </c>
      <c r="B34" s="205" t="s">
        <v>200</v>
      </c>
      <c r="C34" s="205"/>
      <c r="D34" s="205"/>
    </row>
    <row r="35" spans="1:4" ht="15.6" x14ac:dyDescent="0.3">
      <c r="A35" s="41" t="s">
        <v>48</v>
      </c>
      <c r="B35" s="205"/>
      <c r="C35" s="205"/>
      <c r="D35" s="205"/>
    </row>
    <row r="36" spans="1:4" ht="15.6" x14ac:dyDescent="0.3">
      <c r="A36" s="41"/>
      <c r="B36" s="45"/>
      <c r="C36" s="46"/>
      <c r="D36" s="19"/>
    </row>
    <row r="37" spans="1:4" ht="43.2" x14ac:dyDescent="0.3">
      <c r="A37" s="47" t="s">
        <v>49</v>
      </c>
      <c r="B37" s="47" t="s">
        <v>50</v>
      </c>
      <c r="C37" s="47" t="s">
        <v>51</v>
      </c>
      <c r="D37" s="47" t="s">
        <v>52</v>
      </c>
    </row>
    <row r="38" spans="1:4" ht="16.649999999999999" customHeight="1" x14ac:dyDescent="0.3">
      <c r="A38" s="200" t="s">
        <v>53</v>
      </c>
      <c r="B38" s="200"/>
      <c r="C38" s="200"/>
      <c r="D38" s="200"/>
    </row>
    <row r="39" spans="1:4" ht="28.8" x14ac:dyDescent="0.3">
      <c r="A39" s="48" t="s">
        <v>54</v>
      </c>
      <c r="B39" s="49" t="s">
        <v>55</v>
      </c>
      <c r="C39" s="50" t="s">
        <v>56</v>
      </c>
      <c r="D39" s="50" t="s">
        <v>56</v>
      </c>
    </row>
    <row r="40" spans="1:4" ht="14.4" x14ac:dyDescent="0.3">
      <c r="A40" s="51" t="s">
        <v>57</v>
      </c>
      <c r="B40" s="52"/>
      <c r="C40" s="53">
        <f>C33</f>
        <v>0</v>
      </c>
      <c r="D40" s="53">
        <f>D33</f>
        <v>0</v>
      </c>
    </row>
    <row r="41" spans="1:4" ht="14.4" x14ac:dyDescent="0.3">
      <c r="A41" s="51" t="s">
        <v>58</v>
      </c>
      <c r="B41" s="54"/>
      <c r="C41" s="55">
        <f>C40*B41</f>
        <v>0</v>
      </c>
      <c r="D41" s="55">
        <f>D40*B41</f>
        <v>0</v>
      </c>
    </row>
    <row r="42" spans="1:4" ht="14.4" x14ac:dyDescent="0.3">
      <c r="A42" s="51" t="s">
        <v>59</v>
      </c>
      <c r="B42" s="54"/>
      <c r="C42" s="55">
        <v>0</v>
      </c>
      <c r="D42" s="55">
        <v>0</v>
      </c>
    </row>
    <row r="43" spans="1:4" ht="14.4" x14ac:dyDescent="0.3">
      <c r="A43" s="51" t="s">
        <v>60</v>
      </c>
      <c r="B43" s="54"/>
      <c r="C43" s="55">
        <v>0</v>
      </c>
      <c r="D43" s="55">
        <v>0</v>
      </c>
    </row>
    <row r="44" spans="1:4" ht="14.4" x14ac:dyDescent="0.3">
      <c r="A44" s="51" t="s">
        <v>61</v>
      </c>
      <c r="B44" s="56"/>
      <c r="C44" s="55">
        <v>0</v>
      </c>
      <c r="D44" s="55">
        <v>0</v>
      </c>
    </row>
    <row r="45" spans="1:4" ht="14.4" x14ac:dyDescent="0.3">
      <c r="A45" s="57" t="s">
        <v>62</v>
      </c>
      <c r="B45" s="58"/>
      <c r="C45" s="55">
        <v>0</v>
      </c>
      <c r="D45" s="55">
        <v>0</v>
      </c>
    </row>
    <row r="46" spans="1:4" ht="14.4" x14ac:dyDescent="0.3">
      <c r="A46" s="51" t="s">
        <v>63</v>
      </c>
      <c r="B46" s="59"/>
      <c r="C46" s="55">
        <v>0</v>
      </c>
      <c r="D46" s="55">
        <v>0</v>
      </c>
    </row>
    <row r="47" spans="1:4" ht="14.4" x14ac:dyDescent="0.3">
      <c r="A47" s="60" t="s">
        <v>64</v>
      </c>
      <c r="B47" s="61"/>
      <c r="C47" s="62">
        <f>ROUND(SUM(C40:C46),2)</f>
        <v>0</v>
      </c>
      <c r="D47" s="62">
        <f>ROUND(SUM(D40:D46),2)</f>
        <v>0</v>
      </c>
    </row>
    <row r="48" spans="1:4" ht="14.4" x14ac:dyDescent="0.3">
      <c r="A48" s="63"/>
      <c r="B48" s="45"/>
      <c r="C48" s="46"/>
      <c r="D48" s="19"/>
    </row>
    <row r="49" spans="1:4" ht="16.649999999999999" customHeight="1" x14ac:dyDescent="0.3">
      <c r="A49" s="200" t="s">
        <v>65</v>
      </c>
      <c r="B49" s="200"/>
      <c r="C49" s="200"/>
      <c r="D49" s="200"/>
    </row>
    <row r="50" spans="1:4" ht="14.4" x14ac:dyDescent="0.3">
      <c r="A50" s="64" t="s">
        <v>66</v>
      </c>
      <c r="B50" s="65" t="s">
        <v>67</v>
      </c>
      <c r="C50" s="65" t="s">
        <v>56</v>
      </c>
      <c r="D50" s="65" t="s">
        <v>56</v>
      </c>
    </row>
    <row r="51" spans="1:4" ht="14.4" x14ac:dyDescent="0.3">
      <c r="A51" s="51" t="s">
        <v>68</v>
      </c>
      <c r="B51" s="54">
        <v>0</v>
      </c>
      <c r="C51" s="66">
        <f>ROUND($B51*C$47,2)</f>
        <v>0</v>
      </c>
      <c r="D51" s="66">
        <f>ROUND($B51*D$47,2)</f>
        <v>0</v>
      </c>
    </row>
    <row r="52" spans="1:4" ht="28.2" x14ac:dyDescent="0.3">
      <c r="A52" s="51" t="s">
        <v>69</v>
      </c>
      <c r="B52" s="54">
        <v>0</v>
      </c>
      <c r="C52" s="66">
        <f>ROUND($B52*C$47,2)</f>
        <v>0</v>
      </c>
      <c r="D52" s="66">
        <f>ROUND($B52*D$47,2)</f>
        <v>0</v>
      </c>
    </row>
    <row r="53" spans="1:4" ht="14.4" x14ac:dyDescent="0.3">
      <c r="A53" s="67" t="s">
        <v>64</v>
      </c>
      <c r="B53" s="68">
        <f>SUM(B51:B52)</f>
        <v>0</v>
      </c>
      <c r="C53" s="69">
        <f>SUM(C51:C52)</f>
        <v>0</v>
      </c>
      <c r="D53" s="69">
        <f>SUM(D51:D52)</f>
        <v>0</v>
      </c>
    </row>
    <row r="54" spans="1:4" ht="14.4" x14ac:dyDescent="0.3">
      <c r="A54" s="70" t="s">
        <v>70</v>
      </c>
      <c r="B54" s="65" t="s">
        <v>67</v>
      </c>
      <c r="C54" s="65" t="s">
        <v>56</v>
      </c>
      <c r="D54" s="65" t="s">
        <v>56</v>
      </c>
    </row>
    <row r="55" spans="1:4" ht="14.4" x14ac:dyDescent="0.3">
      <c r="A55" s="51" t="s">
        <v>71</v>
      </c>
      <c r="B55" s="71">
        <v>0</v>
      </c>
      <c r="C55" s="72">
        <f>ROUND($B55*(C$47+C$53),2)</f>
        <v>0</v>
      </c>
      <c r="D55" s="72">
        <f>ROUND($B55*(D$47+D$53),2)</f>
        <v>0</v>
      </c>
    </row>
    <row r="56" spans="1:4" ht="14.4" x14ac:dyDescent="0.3">
      <c r="A56" s="51" t="s">
        <v>72</v>
      </c>
      <c r="B56" s="54">
        <v>0</v>
      </c>
      <c r="C56" s="72">
        <f t="shared" ref="C56:C62" si="0">ROUND(B56*(C$47+C$53),2)</f>
        <v>0</v>
      </c>
      <c r="D56" s="72">
        <f t="shared" ref="D56:D62" si="1">ROUND($B56*(D$47+D$53),2)</f>
        <v>0</v>
      </c>
    </row>
    <row r="57" spans="1:4" ht="14.4" x14ac:dyDescent="0.3">
      <c r="A57" s="51" t="s">
        <v>73</v>
      </c>
      <c r="B57" s="54">
        <v>0</v>
      </c>
      <c r="C57" s="72">
        <f t="shared" si="0"/>
        <v>0</v>
      </c>
      <c r="D57" s="72">
        <f t="shared" si="1"/>
        <v>0</v>
      </c>
    </row>
    <row r="58" spans="1:4" ht="14.4" x14ac:dyDescent="0.3">
      <c r="A58" s="51" t="s">
        <v>74</v>
      </c>
      <c r="B58" s="54">
        <v>0</v>
      </c>
      <c r="C58" s="72">
        <f t="shared" si="0"/>
        <v>0</v>
      </c>
      <c r="D58" s="72">
        <f t="shared" si="1"/>
        <v>0</v>
      </c>
    </row>
    <row r="59" spans="1:4" ht="14.4" x14ac:dyDescent="0.3">
      <c r="A59" s="51" t="s">
        <v>75</v>
      </c>
      <c r="B59" s="54">
        <v>0</v>
      </c>
      <c r="C59" s="72">
        <f t="shared" si="0"/>
        <v>0</v>
      </c>
      <c r="D59" s="72">
        <f t="shared" si="1"/>
        <v>0</v>
      </c>
    </row>
    <row r="60" spans="1:4" ht="14.4" x14ac:dyDescent="0.3">
      <c r="A60" s="51" t="s">
        <v>76</v>
      </c>
      <c r="B60" s="54">
        <v>0</v>
      </c>
      <c r="C60" s="72">
        <f t="shared" si="0"/>
        <v>0</v>
      </c>
      <c r="D60" s="72">
        <f t="shared" si="1"/>
        <v>0</v>
      </c>
    </row>
    <row r="61" spans="1:4" ht="14.4" x14ac:dyDescent="0.3">
      <c r="A61" s="51" t="s">
        <v>77</v>
      </c>
      <c r="B61" s="54">
        <v>0</v>
      </c>
      <c r="C61" s="72">
        <f t="shared" si="0"/>
        <v>0</v>
      </c>
      <c r="D61" s="72">
        <f t="shared" si="1"/>
        <v>0</v>
      </c>
    </row>
    <row r="62" spans="1:4" ht="14.4" x14ac:dyDescent="0.3">
      <c r="A62" s="51" t="s">
        <v>78</v>
      </c>
      <c r="B62" s="73">
        <v>0</v>
      </c>
      <c r="C62" s="72">
        <f t="shared" si="0"/>
        <v>0</v>
      </c>
      <c r="D62" s="72">
        <f t="shared" si="1"/>
        <v>0</v>
      </c>
    </row>
    <row r="63" spans="1:4" ht="14.4" x14ac:dyDescent="0.3">
      <c r="A63" s="67" t="s">
        <v>64</v>
      </c>
      <c r="B63" s="68">
        <f>SUM(B55:B62)</f>
        <v>0</v>
      </c>
      <c r="C63" s="74">
        <f>SUM(C55:C62)</f>
        <v>0</v>
      </c>
      <c r="D63" s="74">
        <f>SUM(D55:D62)</f>
        <v>0</v>
      </c>
    </row>
    <row r="64" spans="1:4" ht="28.8" x14ac:dyDescent="0.3">
      <c r="A64" s="75" t="s">
        <v>79</v>
      </c>
      <c r="B64" s="76" t="s">
        <v>55</v>
      </c>
      <c r="C64" s="65" t="s">
        <v>56</v>
      </c>
      <c r="D64" s="65" t="s">
        <v>56</v>
      </c>
    </row>
    <row r="65" spans="1:4" ht="14.4" x14ac:dyDescent="0.3">
      <c r="A65" s="51" t="s">
        <v>80</v>
      </c>
      <c r="B65" s="52">
        <v>0</v>
      </c>
      <c r="C65" s="77">
        <f>ROUND(($B65*22*2)-(C40*0.06),2)</f>
        <v>0</v>
      </c>
      <c r="D65" s="77">
        <f>IF(ROUND(($B65*22*2)-(D40*0.06),2)&gt;=0,ROUND(($B65*22*2)-(D40*0.06),2),0)</f>
        <v>0</v>
      </c>
    </row>
    <row r="66" spans="1:4" ht="14.4" x14ac:dyDescent="0.3">
      <c r="A66" s="51" t="s">
        <v>81</v>
      </c>
      <c r="B66" s="78">
        <f>'Memória de Cálculo'!C5</f>
        <v>0</v>
      </c>
      <c r="C66" s="79">
        <f>'Memória de Cálculo'!E5</f>
        <v>0</v>
      </c>
      <c r="D66" s="79">
        <f>'Memória de Cálculo'!E5</f>
        <v>0</v>
      </c>
    </row>
    <row r="67" spans="1:4" ht="14.4" x14ac:dyDescent="0.3">
      <c r="A67" s="80" t="s">
        <v>82</v>
      </c>
      <c r="B67" s="78">
        <v>0</v>
      </c>
      <c r="C67" s="81">
        <f>B67</f>
        <v>0</v>
      </c>
      <c r="D67" s="81">
        <f>B67</f>
        <v>0</v>
      </c>
    </row>
    <row r="68" spans="1:4" ht="14.4" x14ac:dyDescent="0.3">
      <c r="A68" s="51" t="s">
        <v>83</v>
      </c>
      <c r="B68" s="78">
        <v>0</v>
      </c>
      <c r="C68" s="82">
        <f>B68</f>
        <v>0</v>
      </c>
      <c r="D68" s="82">
        <f>C68</f>
        <v>0</v>
      </c>
    </row>
    <row r="69" spans="1:4" ht="14.4" x14ac:dyDescent="0.3">
      <c r="A69" s="51" t="s">
        <v>84</v>
      </c>
      <c r="B69" s="83">
        <v>0</v>
      </c>
      <c r="C69" s="81">
        <f>B69</f>
        <v>0</v>
      </c>
      <c r="D69" s="81">
        <f>B69</f>
        <v>0</v>
      </c>
    </row>
    <row r="70" spans="1:4" ht="14.4" x14ac:dyDescent="0.3">
      <c r="A70" s="51" t="s">
        <v>85</v>
      </c>
      <c r="B70" s="78">
        <v>0</v>
      </c>
      <c r="C70" s="84">
        <f>B70</f>
        <v>0</v>
      </c>
      <c r="D70" s="84">
        <f>B70</f>
        <v>0</v>
      </c>
    </row>
    <row r="71" spans="1:4" ht="14.4" x14ac:dyDescent="0.3">
      <c r="A71" s="67" t="s">
        <v>64</v>
      </c>
      <c r="B71" s="85"/>
      <c r="C71" s="86">
        <f>SUM(C65:C70)</f>
        <v>0</v>
      </c>
      <c r="D71" s="86">
        <f>SUM(D65:D70)</f>
        <v>0</v>
      </c>
    </row>
    <row r="72" spans="1:4" ht="14.4" x14ac:dyDescent="0.3">
      <c r="A72" s="87" t="s">
        <v>86</v>
      </c>
      <c r="B72" s="88" t="s">
        <v>67</v>
      </c>
      <c r="C72" s="50" t="s">
        <v>56</v>
      </c>
      <c r="D72" s="50" t="s">
        <v>56</v>
      </c>
    </row>
    <row r="73" spans="1:4" ht="14.4" x14ac:dyDescent="0.3">
      <c r="A73" s="89" t="s">
        <v>87</v>
      </c>
      <c r="B73" s="90">
        <f>B53</f>
        <v>0</v>
      </c>
      <c r="C73" s="91">
        <f>C53</f>
        <v>0</v>
      </c>
      <c r="D73" s="91">
        <f>D53</f>
        <v>0</v>
      </c>
    </row>
    <row r="74" spans="1:4" ht="14.4" x14ac:dyDescent="0.3">
      <c r="A74" s="92" t="s">
        <v>88</v>
      </c>
      <c r="B74" s="93">
        <f>B63</f>
        <v>0</v>
      </c>
      <c r="C74" s="66">
        <f>C63</f>
        <v>0</v>
      </c>
      <c r="D74" s="66">
        <f>D63</f>
        <v>0</v>
      </c>
    </row>
    <row r="75" spans="1:4" ht="14.4" x14ac:dyDescent="0.3">
      <c r="A75" s="92" t="s">
        <v>89</v>
      </c>
      <c r="B75" s="94">
        <v>0</v>
      </c>
      <c r="C75" s="66">
        <f>C71</f>
        <v>0</v>
      </c>
      <c r="D75" s="66">
        <f>D71</f>
        <v>0</v>
      </c>
    </row>
    <row r="76" spans="1:4" ht="14.4" x14ac:dyDescent="0.3">
      <c r="A76" s="60" t="s">
        <v>64</v>
      </c>
      <c r="B76" s="95"/>
      <c r="C76" s="96">
        <f>SUM(C73:C75)</f>
        <v>0</v>
      </c>
      <c r="D76" s="96">
        <f>SUM(D73:D75)</f>
        <v>0</v>
      </c>
    </row>
    <row r="77" spans="1:4" ht="14.4" x14ac:dyDescent="0.3">
      <c r="A77" s="97"/>
      <c r="B77" s="46"/>
      <c r="C77" s="46"/>
      <c r="D77" s="19"/>
    </row>
    <row r="78" spans="1:4" ht="16.649999999999999" customHeight="1" x14ac:dyDescent="0.3">
      <c r="A78" s="200" t="s">
        <v>90</v>
      </c>
      <c r="B78" s="200"/>
      <c r="C78" s="200"/>
      <c r="D78" s="200"/>
    </row>
    <row r="79" spans="1:4" ht="14.4" x14ac:dyDescent="0.3">
      <c r="A79" s="98" t="s">
        <v>91</v>
      </c>
      <c r="B79" s="99" t="s">
        <v>67</v>
      </c>
      <c r="C79" s="100" t="s">
        <v>56</v>
      </c>
      <c r="D79" s="100" t="s">
        <v>56</v>
      </c>
    </row>
    <row r="80" spans="1:4" ht="14.4" x14ac:dyDescent="0.3">
      <c r="A80" s="51" t="s">
        <v>92</v>
      </c>
      <c r="B80" s="101">
        <v>0</v>
      </c>
      <c r="C80" s="66">
        <f t="shared" ref="C80:D85" si="2">ROUND($B80*C$47,2)</f>
        <v>0</v>
      </c>
      <c r="D80" s="66">
        <f t="shared" si="2"/>
        <v>0</v>
      </c>
    </row>
    <row r="81" spans="1:4" ht="14.4" x14ac:dyDescent="0.3">
      <c r="A81" s="102" t="s">
        <v>93</v>
      </c>
      <c r="B81" s="101">
        <f>B62*B80</f>
        <v>0</v>
      </c>
      <c r="C81" s="66">
        <f t="shared" si="2"/>
        <v>0</v>
      </c>
      <c r="D81" s="66">
        <f t="shared" si="2"/>
        <v>0</v>
      </c>
    </row>
    <row r="82" spans="1:4" ht="25.35" customHeight="1" x14ac:dyDescent="0.3">
      <c r="A82" s="51" t="s">
        <v>94</v>
      </c>
      <c r="B82" s="101">
        <v>0</v>
      </c>
      <c r="C82" s="66">
        <f t="shared" si="2"/>
        <v>0</v>
      </c>
      <c r="D82" s="66">
        <f t="shared" si="2"/>
        <v>0</v>
      </c>
    </row>
    <row r="83" spans="1:4" ht="42.15" customHeight="1" x14ac:dyDescent="0.3">
      <c r="A83" s="51" t="s">
        <v>201</v>
      </c>
      <c r="B83" s="101">
        <v>0</v>
      </c>
      <c r="C83" s="66">
        <f t="shared" si="2"/>
        <v>0</v>
      </c>
      <c r="D83" s="66">
        <f t="shared" si="2"/>
        <v>0</v>
      </c>
    </row>
    <row r="84" spans="1:4" ht="28.8" x14ac:dyDescent="0.3">
      <c r="A84" s="51" t="s">
        <v>95</v>
      </c>
      <c r="B84" s="101">
        <f>B63*B83</f>
        <v>0</v>
      </c>
      <c r="C84" s="66">
        <f t="shared" si="2"/>
        <v>0</v>
      </c>
      <c r="D84" s="66">
        <f t="shared" si="2"/>
        <v>0</v>
      </c>
    </row>
    <row r="85" spans="1:4" ht="14.4" x14ac:dyDescent="0.3">
      <c r="A85" s="51" t="s">
        <v>96</v>
      </c>
      <c r="B85" s="103">
        <v>0</v>
      </c>
      <c r="C85" s="66">
        <f t="shared" si="2"/>
        <v>0</v>
      </c>
      <c r="D85" s="66">
        <f t="shared" si="2"/>
        <v>0</v>
      </c>
    </row>
    <row r="86" spans="1:4" ht="14.4" x14ac:dyDescent="0.3">
      <c r="A86" s="60" t="s">
        <v>64</v>
      </c>
      <c r="B86" s="104">
        <f>SUM(B80:B85)</f>
        <v>0</v>
      </c>
      <c r="C86" s="96">
        <f>SUM(C80:C85)</f>
        <v>0</v>
      </c>
      <c r="D86" s="96">
        <f>SUM(D80:D85)</f>
        <v>0</v>
      </c>
    </row>
    <row r="87" spans="1:4" x14ac:dyDescent="0.3">
      <c r="A87" s="105"/>
      <c r="B87" s="106"/>
      <c r="C87" s="106"/>
      <c r="D87" s="19"/>
    </row>
    <row r="88" spans="1:4" ht="16.649999999999999" customHeight="1" x14ac:dyDescent="0.3">
      <c r="A88" s="200" t="s">
        <v>97</v>
      </c>
      <c r="B88" s="200"/>
      <c r="C88" s="200"/>
      <c r="D88" s="200"/>
    </row>
    <row r="89" spans="1:4" ht="14.4" x14ac:dyDescent="0.3">
      <c r="A89" s="107" t="s">
        <v>98</v>
      </c>
      <c r="B89" s="108" t="s">
        <v>67</v>
      </c>
      <c r="C89" s="109" t="s">
        <v>56</v>
      </c>
      <c r="D89" s="109" t="s">
        <v>56</v>
      </c>
    </row>
    <row r="90" spans="1:4" ht="14.4" x14ac:dyDescent="0.3">
      <c r="A90" s="51" t="s">
        <v>99</v>
      </c>
      <c r="B90" s="110">
        <v>0</v>
      </c>
      <c r="C90" s="72">
        <f t="shared" ref="C90:D93" si="3">ROUND($B90*(C$47+C$76-C$65-C$66+C$86),2)</f>
        <v>0</v>
      </c>
      <c r="D90" s="72">
        <f t="shared" si="3"/>
        <v>0</v>
      </c>
    </row>
    <row r="91" spans="1:4" ht="14.4" x14ac:dyDescent="0.3">
      <c r="A91" s="51" t="s">
        <v>100</v>
      </c>
      <c r="B91" s="111">
        <f>'Memória de Cálculo'!C10</f>
        <v>0</v>
      </c>
      <c r="C91" s="72">
        <f t="shared" si="3"/>
        <v>0</v>
      </c>
      <c r="D91" s="72">
        <f t="shared" si="3"/>
        <v>0</v>
      </c>
    </row>
    <row r="92" spans="1:4" ht="14.4" x14ac:dyDescent="0.3">
      <c r="A92" s="51" t="s">
        <v>101</v>
      </c>
      <c r="B92" s="111">
        <f>'Memória de Cálculo'!D17/30/12*'Memória de Cálculo'!D15*'Memória de Cálculo'!D16</f>
        <v>0</v>
      </c>
      <c r="C92" s="72">
        <f t="shared" si="3"/>
        <v>0</v>
      </c>
      <c r="D92" s="72">
        <f t="shared" si="3"/>
        <v>0</v>
      </c>
    </row>
    <row r="93" spans="1:4" ht="14.4" x14ac:dyDescent="0.3">
      <c r="A93" s="51" t="s">
        <v>102</v>
      </c>
      <c r="B93" s="111">
        <f>'Memória de Cálculo'!D21/30/12</f>
        <v>0</v>
      </c>
      <c r="C93" s="72">
        <f t="shared" si="3"/>
        <v>0</v>
      </c>
      <c r="D93" s="72">
        <f t="shared" si="3"/>
        <v>0</v>
      </c>
    </row>
    <row r="94" spans="1:4" ht="14.4" x14ac:dyDescent="0.3">
      <c r="A94" s="51" t="s">
        <v>103</v>
      </c>
      <c r="B94" s="110">
        <v>0</v>
      </c>
      <c r="C94" s="72">
        <f>ROUND(B94*(C$47+C$76+C$86),2)</f>
        <v>0</v>
      </c>
      <c r="D94" s="72">
        <f>ROUND($B94*(D$47+D$76+D$86),2)</f>
        <v>0</v>
      </c>
    </row>
    <row r="95" spans="1:4" ht="14.4" x14ac:dyDescent="0.3">
      <c r="A95" s="51" t="s">
        <v>104</v>
      </c>
      <c r="B95" s="111">
        <v>0</v>
      </c>
      <c r="C95" s="72">
        <f>ROUND(B95*(C$47+C$76+C$86),2)</f>
        <v>0</v>
      </c>
      <c r="D95" s="72">
        <f>ROUND($B95*(D$47+D$76+D$86),2)</f>
        <v>0</v>
      </c>
    </row>
    <row r="96" spans="1:4" ht="14.4" x14ac:dyDescent="0.3">
      <c r="A96" s="60" t="s">
        <v>64</v>
      </c>
      <c r="B96" s="112">
        <f>SUM(B90:B95)</f>
        <v>0</v>
      </c>
      <c r="C96" s="96">
        <f>SUM(C90:C95)</f>
        <v>0</v>
      </c>
      <c r="D96" s="96">
        <f>SUM(D90:D95)</f>
        <v>0</v>
      </c>
    </row>
    <row r="97" spans="1:4" ht="14.4" x14ac:dyDescent="0.3">
      <c r="A97" s="113" t="s">
        <v>105</v>
      </c>
      <c r="B97" s="114" t="s">
        <v>67</v>
      </c>
      <c r="C97" s="65" t="s">
        <v>56</v>
      </c>
      <c r="D97" s="65" t="s">
        <v>56</v>
      </c>
    </row>
    <row r="98" spans="1:4" ht="24.3" customHeight="1" x14ac:dyDescent="0.3">
      <c r="A98" s="115" t="s">
        <v>106</v>
      </c>
      <c r="B98" s="116">
        <v>0</v>
      </c>
      <c r="C98" s="117">
        <v>0</v>
      </c>
      <c r="D98" s="117">
        <v>0</v>
      </c>
    </row>
    <row r="99" spans="1:4" ht="14.4" x14ac:dyDescent="0.3">
      <c r="A99" s="60" t="s">
        <v>64</v>
      </c>
      <c r="B99" s="112"/>
      <c r="C99" s="96">
        <f>SUM(C98:C98)</f>
        <v>0</v>
      </c>
      <c r="D99" s="96">
        <f>SUM(D98:D98)</f>
        <v>0</v>
      </c>
    </row>
    <row r="100" spans="1:4" ht="14.4" x14ac:dyDescent="0.3">
      <c r="A100" s="118"/>
      <c r="B100" s="119"/>
      <c r="C100" s="46"/>
      <c r="D100" s="46"/>
    </row>
    <row r="101" spans="1:4" ht="14.4" x14ac:dyDescent="0.3">
      <c r="A101" s="120" t="s">
        <v>107</v>
      </c>
      <c r="B101" s="121" t="s">
        <v>67</v>
      </c>
      <c r="C101" s="122" t="s">
        <v>56</v>
      </c>
      <c r="D101" s="122" t="s">
        <v>56</v>
      </c>
    </row>
    <row r="102" spans="1:4" ht="14.4" x14ac:dyDescent="0.3">
      <c r="A102" s="115" t="s">
        <v>108</v>
      </c>
      <c r="B102" s="116">
        <f>B96</f>
        <v>0</v>
      </c>
      <c r="C102" s="117">
        <f>C96</f>
        <v>0</v>
      </c>
      <c r="D102" s="117">
        <f>D96</f>
        <v>0</v>
      </c>
    </row>
    <row r="103" spans="1:4" ht="14.4" x14ac:dyDescent="0.3">
      <c r="A103" s="123" t="s">
        <v>109</v>
      </c>
      <c r="B103" s="116">
        <f>B98</f>
        <v>0</v>
      </c>
      <c r="C103" s="117">
        <f>C99</f>
        <v>0</v>
      </c>
      <c r="D103" s="117">
        <f>D99</f>
        <v>0</v>
      </c>
    </row>
    <row r="104" spans="1:4" ht="14.4" x14ac:dyDescent="0.3">
      <c r="A104" s="60" t="s">
        <v>64</v>
      </c>
      <c r="B104" s="124"/>
      <c r="C104" s="96">
        <f>SUM(C102:C103)</f>
        <v>0</v>
      </c>
      <c r="D104" s="96">
        <f>SUM(D102:D103)</f>
        <v>0</v>
      </c>
    </row>
    <row r="105" spans="1:4" x14ac:dyDescent="0.3">
      <c r="A105" s="105"/>
      <c r="B105" s="125"/>
      <c r="C105" s="106"/>
      <c r="D105" s="19"/>
    </row>
    <row r="106" spans="1:4" ht="16.649999999999999" customHeight="1" x14ac:dyDescent="0.3">
      <c r="A106" s="200" t="s">
        <v>110</v>
      </c>
      <c r="B106" s="200"/>
      <c r="C106" s="200"/>
      <c r="D106" s="200"/>
    </row>
    <row r="107" spans="1:4" ht="14.4" x14ac:dyDescent="0.3">
      <c r="A107" s="120" t="s">
        <v>111</v>
      </c>
      <c r="B107" s="121" t="s">
        <v>112</v>
      </c>
      <c r="C107" s="122" t="s">
        <v>56</v>
      </c>
      <c r="D107" s="122" t="s">
        <v>56</v>
      </c>
    </row>
    <row r="108" spans="1:4" ht="14.4" x14ac:dyDescent="0.3">
      <c r="A108" s="51" t="s">
        <v>113</v>
      </c>
      <c r="B108" s="126">
        <f>Insumos!F14+Insumos!F15</f>
        <v>0</v>
      </c>
      <c r="C108" s="127">
        <f>Insumos!F14</f>
        <v>0</v>
      </c>
      <c r="D108" s="127">
        <f>B108</f>
        <v>0</v>
      </c>
    </row>
    <row r="109" spans="1:4" ht="14.4" x14ac:dyDescent="0.3">
      <c r="A109" s="51" t="s">
        <v>114</v>
      </c>
      <c r="B109" s="126">
        <f>Insumos!F24</f>
        <v>0</v>
      </c>
      <c r="C109" s="127">
        <v>0</v>
      </c>
      <c r="D109" s="127">
        <f>B109</f>
        <v>0</v>
      </c>
    </row>
    <row r="110" spans="1:4" ht="14.4" x14ac:dyDescent="0.3">
      <c r="A110" s="51" t="s">
        <v>115</v>
      </c>
      <c r="B110" s="126">
        <v>0</v>
      </c>
      <c r="C110" s="66">
        <f>B110</f>
        <v>0</v>
      </c>
      <c r="D110" s="66">
        <f>B110</f>
        <v>0</v>
      </c>
    </row>
    <row r="111" spans="1:4" ht="14.4" x14ac:dyDescent="0.3">
      <c r="A111" s="128" t="s">
        <v>64</v>
      </c>
      <c r="B111" s="96">
        <f>SUM(B108:B110)</f>
        <v>0</v>
      </c>
      <c r="C111" s="96">
        <f>SUM(C108:C110)</f>
        <v>0</v>
      </c>
      <c r="D111" s="96">
        <f>SUM(D108:D110)</f>
        <v>0</v>
      </c>
    </row>
    <row r="112" spans="1:4" ht="14.4" x14ac:dyDescent="0.3">
      <c r="A112" s="97"/>
      <c r="B112" s="129"/>
      <c r="C112" s="46"/>
      <c r="D112" s="19"/>
    </row>
    <row r="113" spans="1:5" ht="16.649999999999999" customHeight="1" x14ac:dyDescent="0.3">
      <c r="A113" s="200" t="s">
        <v>116</v>
      </c>
      <c r="B113" s="200"/>
      <c r="C113" s="200"/>
      <c r="D113" s="200"/>
    </row>
    <row r="114" spans="1:5" ht="14.4" x14ac:dyDescent="0.3">
      <c r="A114" s="48" t="s">
        <v>117</v>
      </c>
      <c r="B114" s="99" t="s">
        <v>67</v>
      </c>
      <c r="C114" s="50" t="s">
        <v>56</v>
      </c>
      <c r="D114" s="50" t="s">
        <v>56</v>
      </c>
    </row>
    <row r="115" spans="1:5" ht="14.4" x14ac:dyDescent="0.3">
      <c r="A115" s="51" t="s">
        <v>118</v>
      </c>
      <c r="B115" s="130">
        <v>0</v>
      </c>
      <c r="C115" s="91">
        <f>B115*(C47+C76+C86+C104+C111)</f>
        <v>0</v>
      </c>
      <c r="D115" s="91">
        <f>B115*(D47+D76+D86+D104+D111)</f>
        <v>0</v>
      </c>
      <c r="E115" s="131"/>
    </row>
    <row r="116" spans="1:5" ht="14.4" x14ac:dyDescent="0.3">
      <c r="A116" s="51" t="s">
        <v>119</v>
      </c>
      <c r="B116" s="130">
        <v>0</v>
      </c>
      <c r="C116" s="66">
        <f>B116*(C47+C76+C86+C104+C111+C115)</f>
        <v>0</v>
      </c>
      <c r="D116" s="66">
        <f>B116*(D47+D76+D86+D104+D111+D115)</f>
        <v>0</v>
      </c>
      <c r="E116" s="131"/>
    </row>
    <row r="117" spans="1:5" ht="28.05" customHeight="1" x14ac:dyDescent="0.3">
      <c r="A117" s="51" t="s">
        <v>120</v>
      </c>
      <c r="B117" s="130">
        <f>SUM(B118:B122)</f>
        <v>0</v>
      </c>
      <c r="C117" s="66">
        <f>((C47+C76+C86+C104+C111+C115+C116)/(1-B117))*B117</f>
        <v>0</v>
      </c>
      <c r="D117" s="66">
        <f>((D47+D76+D86+D104+D111+D115+D116)/(1-B117))*B117</f>
        <v>0</v>
      </c>
      <c r="E117" s="131"/>
    </row>
    <row r="118" spans="1:5" ht="14.4" x14ac:dyDescent="0.3">
      <c r="A118" s="132" t="s">
        <v>121</v>
      </c>
      <c r="B118" s="133">
        <v>0</v>
      </c>
      <c r="C118" s="134">
        <f>((C47+C76+C86+C104+C111+C115+C116)/(1-B117))*B118</f>
        <v>0</v>
      </c>
      <c r="D118" s="134">
        <f>((D47+D76+D86+D104+D111+D115+D116)/(1-B117))*B118</f>
        <v>0</v>
      </c>
    </row>
    <row r="119" spans="1:5" ht="14.4" x14ac:dyDescent="0.3">
      <c r="A119" s="132" t="s">
        <v>122</v>
      </c>
      <c r="B119" s="133">
        <v>0</v>
      </c>
      <c r="C119" s="134">
        <f>((C47+C76+C86+C104+C111+C115+C116)/(1-B117))*B119</f>
        <v>0</v>
      </c>
      <c r="D119" s="134">
        <f>((D47+D76+D86+D104+D111+D115+D116)/(1-B117))*B119</f>
        <v>0</v>
      </c>
    </row>
    <row r="120" spans="1:5" ht="14.4" x14ac:dyDescent="0.3">
      <c r="A120" s="132" t="s">
        <v>123</v>
      </c>
      <c r="B120" s="133"/>
      <c r="C120" s="135"/>
      <c r="D120" s="135"/>
    </row>
    <row r="121" spans="1:5" ht="14.4" x14ac:dyDescent="0.3">
      <c r="A121" s="132" t="s">
        <v>124</v>
      </c>
      <c r="B121" s="133">
        <v>0</v>
      </c>
      <c r="C121" s="134">
        <f>((C47+C76+C86+C104+C111+C115+C116)/(1-B117))*B121</f>
        <v>0</v>
      </c>
      <c r="D121" s="134">
        <f>((D47+D76+D86+D104+D111+D115+D116)/(1-B117))*B121</f>
        <v>0</v>
      </c>
    </row>
    <row r="122" spans="1:5" ht="14.4" x14ac:dyDescent="0.3">
      <c r="A122" s="132" t="s">
        <v>125</v>
      </c>
      <c r="B122" s="136"/>
      <c r="C122" s="137"/>
      <c r="D122" s="137"/>
    </row>
    <row r="123" spans="1:5" ht="14.4" x14ac:dyDescent="0.3">
      <c r="A123" s="128" t="s">
        <v>64</v>
      </c>
      <c r="B123" s="138"/>
      <c r="C123" s="96">
        <f>SUM(C115:C117)</f>
        <v>0</v>
      </c>
      <c r="D123" s="96">
        <f>SUM(D115:D117)</f>
        <v>0</v>
      </c>
    </row>
    <row r="124" spans="1:5" x14ac:dyDescent="0.3">
      <c r="A124" s="105"/>
      <c r="B124" s="139"/>
      <c r="C124" s="106"/>
      <c r="D124" s="19"/>
    </row>
    <row r="125" spans="1:5" ht="16.649999999999999" customHeight="1" x14ac:dyDescent="0.3">
      <c r="A125" s="201" t="s">
        <v>126</v>
      </c>
      <c r="B125" s="201"/>
      <c r="C125" s="201"/>
      <c r="D125" s="201"/>
    </row>
    <row r="126" spans="1:5" ht="16.649999999999999" customHeight="1" x14ac:dyDescent="0.3">
      <c r="A126" s="202" t="s">
        <v>127</v>
      </c>
      <c r="B126" s="202"/>
      <c r="C126" s="140" t="s">
        <v>56</v>
      </c>
      <c r="D126" s="140" t="s">
        <v>56</v>
      </c>
    </row>
    <row r="127" spans="1:5" ht="16.649999999999999" customHeight="1" x14ac:dyDescent="0.3">
      <c r="A127" s="198" t="s">
        <v>128</v>
      </c>
      <c r="B127" s="198"/>
      <c r="C127" s="85">
        <f>C47</f>
        <v>0</v>
      </c>
      <c r="D127" s="85">
        <f>D47</f>
        <v>0</v>
      </c>
    </row>
    <row r="128" spans="1:5" ht="16.649999999999999" customHeight="1" x14ac:dyDescent="0.3">
      <c r="A128" s="198" t="s">
        <v>129</v>
      </c>
      <c r="B128" s="198"/>
      <c r="C128" s="85">
        <f>C76</f>
        <v>0</v>
      </c>
      <c r="D128" s="85">
        <f>D76</f>
        <v>0</v>
      </c>
    </row>
    <row r="129" spans="1:5" ht="16.649999999999999" customHeight="1" x14ac:dyDescent="0.3">
      <c r="A129" s="198" t="s">
        <v>130</v>
      </c>
      <c r="B129" s="198"/>
      <c r="C129" s="85">
        <f>C86</f>
        <v>0</v>
      </c>
      <c r="D129" s="85">
        <f>D86</f>
        <v>0</v>
      </c>
    </row>
    <row r="130" spans="1:5" ht="16.649999999999999" customHeight="1" x14ac:dyDescent="0.3">
      <c r="A130" s="198" t="s">
        <v>131</v>
      </c>
      <c r="B130" s="198"/>
      <c r="C130" s="85">
        <f>C104</f>
        <v>0</v>
      </c>
      <c r="D130" s="85">
        <f>D104</f>
        <v>0</v>
      </c>
    </row>
    <row r="131" spans="1:5" ht="16.649999999999999" customHeight="1" x14ac:dyDescent="0.3">
      <c r="A131" s="198" t="s">
        <v>132</v>
      </c>
      <c r="B131" s="198"/>
      <c r="C131" s="85">
        <f>C111</f>
        <v>0</v>
      </c>
      <c r="D131" s="85">
        <f>D111</f>
        <v>0</v>
      </c>
    </row>
    <row r="132" spans="1:5" ht="16.649999999999999" customHeight="1" x14ac:dyDescent="0.3">
      <c r="A132" s="199" t="s">
        <v>133</v>
      </c>
      <c r="B132" s="199"/>
      <c r="C132" s="141">
        <f>SUM(C127:C131)</f>
        <v>0</v>
      </c>
      <c r="D132" s="141">
        <f>SUM(D127:D131)</f>
        <v>0</v>
      </c>
    </row>
    <row r="133" spans="1:5" ht="16.649999999999999" customHeight="1" x14ac:dyDescent="0.3">
      <c r="A133" s="198" t="s">
        <v>134</v>
      </c>
      <c r="B133" s="198"/>
      <c r="C133" s="85">
        <f>C123</f>
        <v>0</v>
      </c>
      <c r="D133" s="85">
        <f>D123</f>
        <v>0</v>
      </c>
    </row>
    <row r="134" spans="1:5" ht="14.4" x14ac:dyDescent="0.3">
      <c r="A134" s="142" t="s">
        <v>135</v>
      </c>
      <c r="B134" s="143"/>
      <c r="C134" s="144">
        <f>(C127+C128+C129+C130+C131+C133)</f>
        <v>0</v>
      </c>
      <c r="D134" s="144">
        <f>(D127+D128+D129+D130+D131+D133)</f>
        <v>0</v>
      </c>
    </row>
    <row r="135" spans="1:5" ht="18.600000000000001" thickBot="1" x14ac:dyDescent="0.4">
      <c r="A135" s="194" t="s">
        <v>136</v>
      </c>
      <c r="B135" s="194"/>
      <c r="C135" s="194"/>
      <c r="D135" s="194"/>
    </row>
    <row r="136" spans="1:5" ht="29.4" thickBot="1" x14ac:dyDescent="0.35">
      <c r="A136" s="145" t="s">
        <v>105</v>
      </c>
      <c r="B136" s="146" t="s">
        <v>137</v>
      </c>
      <c r="C136" s="146" t="s">
        <v>138</v>
      </c>
      <c r="D136" s="145" t="s">
        <v>139</v>
      </c>
    </row>
    <row r="137" spans="1:5" ht="14.4" thickBot="1" x14ac:dyDescent="0.35">
      <c r="A137" s="10" t="s">
        <v>140</v>
      </c>
      <c r="B137" s="147">
        <v>1</v>
      </c>
      <c r="C137" s="148">
        <f>C134</f>
        <v>0</v>
      </c>
      <c r="D137" s="149">
        <f>B137*C137</f>
        <v>0</v>
      </c>
    </row>
    <row r="138" spans="1:5" ht="14.4" thickBot="1" x14ac:dyDescent="0.35">
      <c r="A138" s="10" t="s">
        <v>141</v>
      </c>
      <c r="B138" s="147">
        <f>D26</f>
        <v>7</v>
      </c>
      <c r="C138" s="148">
        <f>D134</f>
        <v>0</v>
      </c>
      <c r="D138" s="149">
        <f>B138*C138</f>
        <v>0</v>
      </c>
    </row>
    <row r="139" spans="1:5" ht="16.5" customHeight="1" thickBot="1" x14ac:dyDescent="0.35">
      <c r="A139" s="195" t="s">
        <v>142</v>
      </c>
      <c r="B139" s="195"/>
      <c r="C139" s="195"/>
      <c r="D139" s="149">
        <f>SUM(D137:D138)</f>
        <v>0</v>
      </c>
      <c r="E139" s="150"/>
    </row>
    <row r="140" spans="1:5" ht="14.1" customHeight="1" thickBot="1" x14ac:dyDescent="0.35">
      <c r="A140" s="195" t="s">
        <v>143</v>
      </c>
      <c r="B140" s="195"/>
      <c r="C140" s="195"/>
      <c r="D140" s="149">
        <f>D139*12</f>
        <v>0</v>
      </c>
      <c r="E140" s="150"/>
    </row>
    <row r="141" spans="1:5" x14ac:dyDescent="0.3">
      <c r="D141" s="2"/>
    </row>
    <row r="142" spans="1:5" ht="37.5" customHeight="1" x14ac:dyDescent="0.3">
      <c r="A142" s="196" t="s">
        <v>144</v>
      </c>
      <c r="B142" s="196"/>
      <c r="C142" s="196"/>
      <c r="D142" s="196"/>
    </row>
    <row r="143" spans="1:5" ht="37.5" customHeight="1" x14ac:dyDescent="0.3">
      <c r="A143" s="197" t="s">
        <v>145</v>
      </c>
      <c r="B143" s="197"/>
      <c r="C143" s="197"/>
      <c r="D143" s="197"/>
    </row>
  </sheetData>
  <mergeCells count="44">
    <mergeCell ref="B14:D14"/>
    <mergeCell ref="B15:D15"/>
    <mergeCell ref="B16:D16"/>
    <mergeCell ref="B19:D19"/>
    <mergeCell ref="B20:D20"/>
    <mergeCell ref="B21:D21"/>
    <mergeCell ref="B22:D22"/>
    <mergeCell ref="A24:D24"/>
    <mergeCell ref="A28:D28"/>
    <mergeCell ref="A29:D29"/>
    <mergeCell ref="B30:D30"/>
    <mergeCell ref="B34:D34"/>
    <mergeCell ref="B35:D35"/>
    <mergeCell ref="A38:D38"/>
    <mergeCell ref="A49:D49"/>
    <mergeCell ref="A78:D78"/>
    <mergeCell ref="A88:D88"/>
    <mergeCell ref="A106:D106"/>
    <mergeCell ref="A113:D113"/>
    <mergeCell ref="A125:D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5:D135"/>
    <mergeCell ref="A139:C139"/>
    <mergeCell ref="A140:C140"/>
    <mergeCell ref="A142:D142"/>
    <mergeCell ref="A143:D143"/>
    <mergeCell ref="A11:D11"/>
    <mergeCell ref="A12:D12"/>
    <mergeCell ref="A1:D1"/>
    <mergeCell ref="A6:D6"/>
    <mergeCell ref="A7:D7"/>
    <mergeCell ref="A8:D8"/>
    <mergeCell ref="A9:D9"/>
    <mergeCell ref="A10:D10"/>
    <mergeCell ref="A3:D3"/>
    <mergeCell ref="A4:D4"/>
    <mergeCell ref="A5:D5"/>
  </mergeCells>
  <pageMargins left="0.78749999999999998" right="0.78749999999999998" top="0.78749999999999998" bottom="0.78749999999999998" header="0.51180555555555496" footer="0.51180555555555496"/>
  <pageSetup paperSize="9" scale="76" firstPageNumber="0" orientation="portrait" horizontalDpi="300" verticalDpi="300" r:id="rId1"/>
  <rowBreaks count="1" manualBreakCount="1">
    <brk id="4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C24"/>
  <sheetViews>
    <sheetView zoomScaleNormal="100" workbookViewId="0">
      <selection activeCell="I21" sqref="I21"/>
    </sheetView>
  </sheetViews>
  <sheetFormatPr defaultColWidth="7.44140625" defaultRowHeight="13.8" x14ac:dyDescent="0.25"/>
  <cols>
    <col min="1" max="1" width="6.109375" style="1" customWidth="1"/>
    <col min="2" max="2" width="24.88671875" style="1" customWidth="1"/>
    <col min="3" max="3" width="8.109375" style="1" customWidth="1"/>
    <col min="4" max="4" width="6.109375" style="1" customWidth="1"/>
    <col min="5" max="5" width="9.88671875" style="1" customWidth="1"/>
    <col min="6" max="6" width="10.6640625" style="1" customWidth="1"/>
    <col min="7" max="1017" width="7.44140625" style="1"/>
  </cols>
  <sheetData>
    <row r="1" spans="1:6" ht="15.6" x14ac:dyDescent="0.25">
      <c r="A1" s="212" t="s">
        <v>146</v>
      </c>
      <c r="B1" s="212"/>
      <c r="C1" s="212"/>
      <c r="D1" s="212"/>
      <c r="E1" s="212"/>
      <c r="F1" s="212"/>
    </row>
    <row r="2" spans="1:6" x14ac:dyDescent="0.25">
      <c r="A2" s="151"/>
      <c r="B2" s="152"/>
      <c r="C2" s="151"/>
      <c r="D2" s="151"/>
      <c r="E2" s="151"/>
      <c r="F2" s="151"/>
    </row>
    <row r="3" spans="1:6" x14ac:dyDescent="0.25">
      <c r="A3" s="213" t="s">
        <v>147</v>
      </c>
      <c r="B3" s="213"/>
      <c r="C3" s="213"/>
      <c r="D3" s="213"/>
      <c r="E3" s="213"/>
      <c r="F3" s="213"/>
    </row>
    <row r="4" spans="1:6" ht="39.75" customHeight="1" x14ac:dyDescent="0.25">
      <c r="A4" s="153" t="s">
        <v>148</v>
      </c>
      <c r="B4" s="153" t="s">
        <v>149</v>
      </c>
      <c r="C4" s="153" t="s">
        <v>150</v>
      </c>
      <c r="D4" s="153" t="s">
        <v>151</v>
      </c>
      <c r="E4" s="154" t="s">
        <v>152</v>
      </c>
      <c r="F4" s="154" t="s">
        <v>13</v>
      </c>
    </row>
    <row r="5" spans="1:6" ht="17.100000000000001" customHeight="1" x14ac:dyDescent="0.25">
      <c r="A5" s="6">
        <v>1</v>
      </c>
      <c r="B5" s="155" t="s">
        <v>153</v>
      </c>
      <c r="C5" s="6" t="s">
        <v>154</v>
      </c>
      <c r="D5" s="156">
        <v>0</v>
      </c>
      <c r="E5" s="157">
        <v>0</v>
      </c>
      <c r="F5" s="157">
        <f t="shared" ref="F5:F13" si="0">D5*E5/12</f>
        <v>0</v>
      </c>
    </row>
    <row r="6" spans="1:6" ht="17.100000000000001" customHeight="1" x14ac:dyDescent="0.25">
      <c r="A6" s="6">
        <v>2</v>
      </c>
      <c r="B6" s="155" t="s">
        <v>155</v>
      </c>
      <c r="C6" s="6" t="s">
        <v>154</v>
      </c>
      <c r="D6" s="156">
        <v>0</v>
      </c>
      <c r="E6" s="157">
        <v>0</v>
      </c>
      <c r="F6" s="157">
        <f t="shared" si="0"/>
        <v>0</v>
      </c>
    </row>
    <row r="7" spans="1:6" ht="17.100000000000001" customHeight="1" x14ac:dyDescent="0.25">
      <c r="A7" s="6">
        <v>3</v>
      </c>
      <c r="B7" s="155" t="s">
        <v>156</v>
      </c>
      <c r="C7" s="6" t="s">
        <v>154</v>
      </c>
      <c r="D7" s="156">
        <v>0</v>
      </c>
      <c r="E7" s="157">
        <v>0</v>
      </c>
      <c r="F7" s="157">
        <f t="shared" si="0"/>
        <v>0</v>
      </c>
    </row>
    <row r="8" spans="1:6" ht="17.100000000000001" customHeight="1" x14ac:dyDescent="0.25">
      <c r="A8" s="6">
        <v>4</v>
      </c>
      <c r="B8" s="155" t="s">
        <v>157</v>
      </c>
      <c r="C8" s="6" t="s">
        <v>158</v>
      </c>
      <c r="D8" s="156">
        <v>0</v>
      </c>
      <c r="E8" s="157">
        <v>0</v>
      </c>
      <c r="F8" s="157">
        <f t="shared" si="0"/>
        <v>0</v>
      </c>
    </row>
    <row r="9" spans="1:6" ht="17.100000000000001" customHeight="1" x14ac:dyDescent="0.25">
      <c r="A9" s="6">
        <v>5</v>
      </c>
      <c r="B9" s="155" t="s">
        <v>159</v>
      </c>
      <c r="C9" s="6" t="s">
        <v>158</v>
      </c>
      <c r="D9" s="156">
        <v>0</v>
      </c>
      <c r="E9" s="157">
        <v>0</v>
      </c>
      <c r="F9" s="157">
        <f t="shared" si="0"/>
        <v>0</v>
      </c>
    </row>
    <row r="10" spans="1:6" ht="17.100000000000001" customHeight="1" x14ac:dyDescent="0.25">
      <c r="A10" s="6">
        <v>6</v>
      </c>
      <c r="B10" s="158" t="s">
        <v>160</v>
      </c>
      <c r="C10" s="6" t="s">
        <v>158</v>
      </c>
      <c r="D10" s="156">
        <v>0</v>
      </c>
      <c r="E10" s="157">
        <v>0</v>
      </c>
      <c r="F10" s="157">
        <f t="shared" si="0"/>
        <v>0</v>
      </c>
    </row>
    <row r="11" spans="1:6" ht="17.100000000000001" customHeight="1" x14ac:dyDescent="0.25">
      <c r="A11" s="6">
        <v>7</v>
      </c>
      <c r="B11" s="158" t="s">
        <v>161</v>
      </c>
      <c r="C11" s="6" t="s">
        <v>154</v>
      </c>
      <c r="D11" s="156">
        <v>0</v>
      </c>
      <c r="E11" s="157">
        <v>0</v>
      </c>
      <c r="F11" s="157">
        <f t="shared" si="0"/>
        <v>0</v>
      </c>
    </row>
    <row r="12" spans="1:6" ht="17.100000000000001" customHeight="1" x14ac:dyDescent="0.25">
      <c r="A12" s="6">
        <v>8</v>
      </c>
      <c r="B12" s="158" t="s">
        <v>162</v>
      </c>
      <c r="C12" s="6" t="s">
        <v>163</v>
      </c>
      <c r="D12" s="156">
        <v>0</v>
      </c>
      <c r="E12" s="157">
        <v>0</v>
      </c>
      <c r="F12" s="157">
        <f t="shared" si="0"/>
        <v>0</v>
      </c>
    </row>
    <row r="13" spans="1:6" ht="17.100000000000001" customHeight="1" x14ac:dyDescent="0.25">
      <c r="A13" s="6">
        <v>9</v>
      </c>
      <c r="B13" s="158" t="s">
        <v>164</v>
      </c>
      <c r="C13" s="6" t="s">
        <v>165</v>
      </c>
      <c r="D13" s="156">
        <v>0</v>
      </c>
      <c r="E13" s="157">
        <v>0</v>
      </c>
      <c r="F13" s="157">
        <f t="shared" si="0"/>
        <v>0</v>
      </c>
    </row>
    <row r="14" spans="1:6" ht="17.100000000000001" customHeight="1" x14ac:dyDescent="0.25">
      <c r="A14" s="211" t="s">
        <v>166</v>
      </c>
      <c r="B14" s="211"/>
      <c r="C14" s="211"/>
      <c r="D14" s="211"/>
      <c r="E14" s="211"/>
      <c r="F14" s="159">
        <f>SUM(F5:F9)</f>
        <v>0</v>
      </c>
    </row>
    <row r="15" spans="1:6" x14ac:dyDescent="0.25">
      <c r="A15" s="211" t="s">
        <v>167</v>
      </c>
      <c r="B15" s="211"/>
      <c r="C15" s="211"/>
      <c r="D15" s="211"/>
      <c r="E15" s="211"/>
      <c r="F15" s="159">
        <f>ROUND(SUM(F10:F13),2)</f>
        <v>0</v>
      </c>
    </row>
    <row r="16" spans="1:6" x14ac:dyDescent="0.25">
      <c r="A16" s="160"/>
      <c r="B16" s="160"/>
      <c r="C16" s="160"/>
      <c r="D16" s="160"/>
      <c r="E16" s="160"/>
      <c r="F16" s="160"/>
    </row>
    <row r="17" spans="1:6" ht="22.5" customHeight="1" x14ac:dyDescent="0.25">
      <c r="A17" s="213" t="s">
        <v>168</v>
      </c>
      <c r="B17" s="213"/>
      <c r="C17" s="213"/>
      <c r="D17" s="213"/>
      <c r="E17" s="213"/>
      <c r="F17" s="213"/>
    </row>
    <row r="18" spans="1:6" ht="39" customHeight="1" x14ac:dyDescent="0.25">
      <c r="A18" s="153" t="s">
        <v>148</v>
      </c>
      <c r="B18" s="153" t="s">
        <v>149</v>
      </c>
      <c r="C18" s="153" t="s">
        <v>150</v>
      </c>
      <c r="D18" s="153" t="s">
        <v>151</v>
      </c>
      <c r="E18" s="154" t="s">
        <v>152</v>
      </c>
      <c r="F18" s="154" t="s">
        <v>13</v>
      </c>
    </row>
    <row r="19" spans="1:6" ht="17.100000000000001" customHeight="1" x14ac:dyDescent="0.25">
      <c r="A19" s="6">
        <v>1</v>
      </c>
      <c r="B19" s="155" t="s">
        <v>169</v>
      </c>
      <c r="C19" s="6" t="s">
        <v>163</v>
      </c>
      <c r="D19" s="156">
        <v>0</v>
      </c>
      <c r="E19" s="157">
        <v>0</v>
      </c>
      <c r="F19" s="157">
        <f>E19*D19</f>
        <v>0</v>
      </c>
    </row>
    <row r="20" spans="1:6" ht="17.100000000000001" customHeight="1" x14ac:dyDescent="0.25">
      <c r="A20" s="6">
        <v>2</v>
      </c>
      <c r="B20" s="155" t="s">
        <v>170</v>
      </c>
      <c r="C20" s="6" t="s">
        <v>163</v>
      </c>
      <c r="D20" s="156">
        <v>0</v>
      </c>
      <c r="E20" s="157">
        <v>0</v>
      </c>
      <c r="F20" s="157">
        <f>E20*D20</f>
        <v>0</v>
      </c>
    </row>
    <row r="21" spans="1:6" ht="17.100000000000001" customHeight="1" x14ac:dyDescent="0.25">
      <c r="A21" s="211" t="s">
        <v>171</v>
      </c>
      <c r="B21" s="211"/>
      <c r="C21" s="211"/>
      <c r="D21" s="211"/>
      <c r="E21" s="211"/>
      <c r="F21" s="159">
        <f>SUM(F19:F20)</f>
        <v>0</v>
      </c>
    </row>
    <row r="22" spans="1:6" ht="17.100000000000001" customHeight="1" x14ac:dyDescent="0.25">
      <c r="A22" s="211" t="s">
        <v>172</v>
      </c>
      <c r="B22" s="211"/>
      <c r="C22" s="211"/>
      <c r="D22" s="211"/>
      <c r="E22" s="211"/>
      <c r="F22" s="159">
        <f>F21*0.2</f>
        <v>0</v>
      </c>
    </row>
    <row r="23" spans="1:6" ht="17.100000000000001" customHeight="1" x14ac:dyDescent="0.25">
      <c r="A23" s="211" t="s">
        <v>173</v>
      </c>
      <c r="B23" s="211"/>
      <c r="C23" s="211"/>
      <c r="D23" s="211"/>
      <c r="E23" s="211"/>
      <c r="F23" s="159">
        <f>F22/12</f>
        <v>0</v>
      </c>
    </row>
    <row r="24" spans="1:6" x14ac:dyDescent="0.25">
      <c r="A24" s="211" t="s">
        <v>174</v>
      </c>
      <c r="B24" s="211"/>
      <c r="C24" s="211"/>
      <c r="D24" s="211"/>
      <c r="E24" s="211"/>
      <c r="F24" s="159">
        <f>F23/7</f>
        <v>0</v>
      </c>
    </row>
  </sheetData>
  <mergeCells count="9">
    <mergeCell ref="A21:E21"/>
    <mergeCell ref="A22:E22"/>
    <mergeCell ref="A23:E23"/>
    <mergeCell ref="A24:E24"/>
    <mergeCell ref="A1:F1"/>
    <mergeCell ref="A3:F3"/>
    <mergeCell ref="A14:E14"/>
    <mergeCell ref="A15:E15"/>
    <mergeCell ref="A17:F17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3"/>
  <sheetViews>
    <sheetView showGridLines="0" zoomScaleNormal="100" workbookViewId="0">
      <selection activeCell="D25" sqref="D25"/>
    </sheetView>
  </sheetViews>
  <sheetFormatPr defaultColWidth="7.6640625" defaultRowHeight="13.8" x14ac:dyDescent="0.25"/>
  <cols>
    <col min="1" max="1" width="60.44140625" style="1" customWidth="1"/>
    <col min="2" max="3" width="10.21875" style="1" customWidth="1"/>
    <col min="4" max="4" width="11.33203125" style="1" customWidth="1"/>
    <col min="5" max="5" width="15.109375" style="1" customWidth="1"/>
    <col min="6" max="6" width="9.33203125" style="1" customWidth="1"/>
    <col min="7" max="1024" width="7.6640625" style="1"/>
  </cols>
  <sheetData>
    <row r="1" spans="1:5" ht="14.4" x14ac:dyDescent="0.25">
      <c r="A1" s="219" t="s">
        <v>175</v>
      </c>
      <c r="B1" s="219"/>
      <c r="C1" s="219"/>
      <c r="D1" s="219"/>
      <c r="E1" s="219"/>
    </row>
    <row r="2" spans="1:5" ht="14.4" x14ac:dyDescent="0.25">
      <c r="A2" s="161"/>
      <c r="B2" s="161"/>
      <c r="C2" s="161"/>
      <c r="D2" s="161"/>
      <c r="E2" s="161"/>
    </row>
    <row r="3" spans="1:5" x14ac:dyDescent="0.25">
      <c r="A3" s="162"/>
      <c r="B3" s="162"/>
      <c r="C3" s="162"/>
      <c r="D3" s="162"/>
      <c r="E3" s="163"/>
    </row>
    <row r="4" spans="1:5" ht="38.25" customHeight="1" x14ac:dyDescent="0.25">
      <c r="A4" s="164" t="s">
        <v>176</v>
      </c>
      <c r="B4" s="164" t="s">
        <v>177</v>
      </c>
      <c r="C4" s="164" t="s">
        <v>178</v>
      </c>
      <c r="D4" s="164" t="s">
        <v>179</v>
      </c>
      <c r="E4" s="164" t="s">
        <v>13</v>
      </c>
    </row>
    <row r="5" spans="1:5" x14ac:dyDescent="0.25">
      <c r="A5" s="165" t="s">
        <v>180</v>
      </c>
      <c r="B5" s="166">
        <v>0</v>
      </c>
      <c r="C5" s="167">
        <v>0</v>
      </c>
      <c r="D5" s="168">
        <v>0</v>
      </c>
      <c r="E5" s="169">
        <f>ROUND((C5-D5)*B5,2)</f>
        <v>0</v>
      </c>
    </row>
    <row r="6" spans="1:5" x14ac:dyDescent="0.25">
      <c r="A6" s="2"/>
      <c r="B6" s="2"/>
      <c r="C6" s="2"/>
      <c r="D6" s="2"/>
      <c r="E6" s="2"/>
    </row>
    <row r="7" spans="1:5" x14ac:dyDescent="0.25">
      <c r="A7" s="2"/>
      <c r="B7" s="2"/>
      <c r="C7" s="2"/>
      <c r="D7" s="2"/>
      <c r="E7" s="2"/>
    </row>
    <row r="8" spans="1:5" x14ac:dyDescent="0.25">
      <c r="A8" s="218" t="s">
        <v>181</v>
      </c>
      <c r="B8" s="218"/>
      <c r="C8" s="218"/>
      <c r="D8" s="218"/>
      <c r="E8" s="218"/>
    </row>
    <row r="9" spans="1:5" ht="12.6" hidden="1" customHeight="1" x14ac:dyDescent="0.25">
      <c r="A9" s="175"/>
      <c r="B9" s="175"/>
      <c r="C9" s="175"/>
      <c r="D9" s="175"/>
      <c r="E9" s="175"/>
    </row>
    <row r="10" spans="1:5" x14ac:dyDescent="0.25">
      <c r="A10" s="170" t="s">
        <v>64</v>
      </c>
      <c r="B10" s="171"/>
      <c r="C10" s="220">
        <v>0</v>
      </c>
      <c r="D10" s="220"/>
      <c r="E10" s="220"/>
    </row>
    <row r="11" spans="1:5" x14ac:dyDescent="0.25">
      <c r="A11" s="2"/>
      <c r="B11" s="2"/>
      <c r="C11" s="2"/>
      <c r="D11" s="2"/>
    </row>
    <row r="12" spans="1:5" x14ac:dyDescent="0.25">
      <c r="A12" s="2"/>
      <c r="B12" s="2"/>
      <c r="C12" s="2"/>
      <c r="D12" s="2"/>
    </row>
    <row r="13" spans="1:5" x14ac:dyDescent="0.25">
      <c r="A13" s="218" t="s">
        <v>182</v>
      </c>
      <c r="B13" s="218"/>
      <c r="C13" s="218"/>
      <c r="D13" s="218"/>
      <c r="E13" s="218"/>
    </row>
    <row r="14" spans="1:5" x14ac:dyDescent="0.25">
      <c r="A14" s="172" t="s">
        <v>183</v>
      </c>
      <c r="B14" s="173"/>
      <c r="C14" s="174"/>
      <c r="D14" s="215">
        <v>0</v>
      </c>
      <c r="E14" s="215"/>
    </row>
    <row r="15" spans="1:5" x14ac:dyDescent="0.25">
      <c r="A15" s="172" t="s">
        <v>184</v>
      </c>
      <c r="B15" s="173"/>
      <c r="C15" s="174"/>
      <c r="D15" s="216">
        <v>0</v>
      </c>
      <c r="E15" s="216"/>
    </row>
    <row r="16" spans="1:5" x14ac:dyDescent="0.25">
      <c r="A16" s="172" t="s">
        <v>185</v>
      </c>
      <c r="B16" s="173"/>
      <c r="C16" s="174"/>
      <c r="D16" s="216">
        <v>0</v>
      </c>
      <c r="E16" s="216"/>
    </row>
    <row r="17" spans="1:5" x14ac:dyDescent="0.25">
      <c r="A17" s="172" t="s">
        <v>186</v>
      </c>
      <c r="B17" s="173"/>
      <c r="C17" s="174"/>
      <c r="D17" s="217">
        <v>0</v>
      </c>
      <c r="E17" s="217"/>
    </row>
    <row r="18" spans="1:5" x14ac:dyDescent="0.25">
      <c r="A18" s="2"/>
      <c r="B18" s="2"/>
      <c r="C18" s="2"/>
      <c r="D18" s="2"/>
    </row>
    <row r="19" spans="1:5" x14ac:dyDescent="0.25">
      <c r="A19" s="2"/>
      <c r="B19" s="2"/>
      <c r="C19" s="2"/>
      <c r="D19" s="2"/>
    </row>
    <row r="20" spans="1:5" x14ac:dyDescent="0.25">
      <c r="A20" s="218" t="s">
        <v>187</v>
      </c>
      <c r="B20" s="218"/>
      <c r="C20" s="218"/>
      <c r="D20" s="218"/>
      <c r="E20" s="218"/>
    </row>
    <row r="21" spans="1:5" x14ac:dyDescent="0.25">
      <c r="A21" s="172" t="s">
        <v>188</v>
      </c>
      <c r="B21" s="173"/>
      <c r="C21" s="174"/>
      <c r="D21" s="214">
        <v>0</v>
      </c>
      <c r="E21" s="214"/>
    </row>
    <row r="22" spans="1:5" x14ac:dyDescent="0.25">
      <c r="A22" s="2"/>
      <c r="B22" s="2"/>
      <c r="C22" s="2"/>
      <c r="D22" s="2"/>
    </row>
    <row r="23" spans="1:5" x14ac:dyDescent="0.25">
      <c r="A23" s="2"/>
      <c r="B23" s="2"/>
      <c r="C23" s="2"/>
      <c r="D23" s="2"/>
    </row>
  </sheetData>
  <mergeCells count="11">
    <mergeCell ref="A1:E1"/>
    <mergeCell ref="A8:E8"/>
    <mergeCell ref="A9:E9"/>
    <mergeCell ref="C10:E10"/>
    <mergeCell ref="A13:E13"/>
    <mergeCell ref="D21:E21"/>
    <mergeCell ref="D14:E14"/>
    <mergeCell ref="D15:E15"/>
    <mergeCell ref="D16:E16"/>
    <mergeCell ref="D17:E17"/>
    <mergeCell ref="A20:E20"/>
  </mergeCells>
  <pageMargins left="0.78749999999999998" right="0.78749999999999998" top="0.78749999999999998" bottom="0.78749999999999998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783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7</vt:i4>
      </vt:variant>
    </vt:vector>
  </HeadingPairs>
  <TitlesOfParts>
    <vt:vector size="11" baseType="lpstr">
      <vt:lpstr>Resumo</vt:lpstr>
      <vt:lpstr>ADM CENTRAL</vt:lpstr>
      <vt:lpstr>Insumos</vt:lpstr>
      <vt:lpstr>Memória de Cálculo</vt:lpstr>
      <vt:lpstr>'Memória de Cálculo'!Area_de_impressao</vt:lpstr>
      <vt:lpstr>Resumo!Area_de_impressao</vt:lpstr>
      <vt:lpstr>Resumo!Print_Area_0</vt:lpstr>
      <vt:lpstr>'Memória de Cálculo'!Print_Area_0_0</vt:lpstr>
      <vt:lpstr>Resumo!Print_Area_0_0</vt:lpstr>
      <vt:lpstr>'Memória de Cálculo'!Print_Area_0_0_0</vt:lpstr>
      <vt:lpstr>Resumo!Print_Area_0_0_0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Lance Online Multinegócios</dc:creator>
  <cp:lastModifiedBy>INSS</cp:lastModifiedBy>
  <cp:revision>194</cp:revision>
  <dcterms:created xsi:type="dcterms:W3CDTF">2020-01-27T09:12:42Z</dcterms:created>
  <dcterms:modified xsi:type="dcterms:W3CDTF">2023-11-07T15:06:11Z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ntentTypeId">
    <vt:lpwstr>0x010100636461C4583E7D43A6B8F46B8E022446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