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20" tabRatio="988" firstSheet="8" activeTab="13"/>
  </bookViews>
  <sheets>
    <sheet name="RESUMO" sheetId="1" r:id="rId1"/>
    <sheet name="1 Assist. Adm. Pleno" sheetId="2" r:id="rId2"/>
    <sheet name="Benefícios e Insumos 1" sheetId="3" r:id="rId3"/>
    <sheet name="2 Assist. Adm. Sênior" sheetId="4" r:id="rId4"/>
    <sheet name="Benefícios e Insumos 2" sheetId="5" r:id="rId5"/>
    <sheet name=" 3 Almoxarife" sheetId="6" r:id="rId6"/>
    <sheet name="Benefícios e Insumos 3 " sheetId="7" r:id="rId7"/>
    <sheet name=" 4 Editor de Texto e Imagem" sheetId="8" r:id="rId8"/>
    <sheet name="Benefícios e Insumos 4" sheetId="9" r:id="rId9"/>
    <sheet name="5 Webdesigner" sheetId="10" r:id="rId10"/>
    <sheet name="Benefícios e Insumos 5 " sheetId="11" r:id="rId11"/>
    <sheet name="6 Aux. Enfermagem" sheetId="12" r:id="rId12"/>
    <sheet name="Benefícios e Insumos 6" sheetId="13" r:id="rId13"/>
    <sheet name="7 Aux. Segurança Trabalho" sheetId="14" r:id="rId14"/>
    <sheet name="Benefícios e Insumos 7" sheetId="15" r:id="rId15"/>
  </sheets>
  <definedNames>
    <definedName name="_xlnm.Print_Area" localSheetId="1">'1 Assist. Adm. Pleno'!$A$1:$K$125</definedName>
    <definedName name="Excel_BuiltIn_Print_Area" localSheetId="1">NA()</definedName>
    <definedName name="Excel_BuiltIn_Print_Area_2">"$#REF!.$A$1:$J$73"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8"/>
            <color indexed="8"/>
            <rFont val="Tahoma"/>
            <family val="2"/>
          </rPr>
          <t>média de dias úteis no mês ou trocar pela quantidade de dias que a convenção, acordo ou dissídio definir.</t>
        </r>
      </text>
    </comment>
    <comment ref="H28" authorId="0">
      <text>
        <r>
          <rPr>
            <sz val="10"/>
            <rFont val="Arial"/>
            <family val="2"/>
          </rPr>
          <t>SALÁRIO MIN.</t>
        </r>
      </text>
    </comment>
    <comment ref="E35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F35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B44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  <comment ref="F44" authorId="0">
      <text>
        <r>
          <rPr>
            <b/>
            <sz val="9"/>
            <color indexed="8"/>
            <rFont val="Segoe UI"/>
            <family val="2"/>
          </rPr>
          <t>Percentual de funcionárias que se ausentam por afastamento maternidade durante o ano.</t>
        </r>
      </text>
    </comment>
    <comment ref="H44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I44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H65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I65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J1" authorId="0">
      <text>
        <r>
          <rPr>
            <b/>
            <sz val="8"/>
            <color indexed="8"/>
            <rFont val="Tahoma"/>
            <family val="2"/>
          </rPr>
          <t>Salário Base da Categoria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>média de dias úteis no mês ou trocar pela quantidade de dias que a convenção, acordo ou dissídio definir.</t>
        </r>
      </text>
    </comment>
    <comment ref="A9" authorId="0">
      <text>
        <r>
          <rPr>
            <sz val="8"/>
            <color indexed="8"/>
            <rFont val="Arial"/>
            <family val="2"/>
          </rPr>
          <t>Fulano de tal
Salário + adicional de periculosidade + adicional noturno, e outros se houver</t>
        </r>
      </text>
    </comment>
    <comment ref="B13" authorId="0">
      <text>
        <r>
          <rPr>
            <b/>
            <sz val="8"/>
            <color indexed="8"/>
            <rFont val="Tahoma"/>
            <family val="2"/>
          </rPr>
          <t>média de dias úteis no mês ou trocar pela quantidade de dias que a convenção, acordo ou dissídio definir.</t>
        </r>
      </text>
    </comment>
    <comment ref="D13" authorId="0">
      <text>
        <r>
          <rPr>
            <sz val="10"/>
            <rFont val="Arial"/>
            <family val="2"/>
          </rPr>
          <t>SALÁRIO MIN.</t>
        </r>
      </text>
    </comment>
    <comment ref="E13" authorId="0">
      <text>
        <r>
          <rPr>
            <sz val="10"/>
            <rFont val="Arial"/>
            <family val="2"/>
          </rPr>
          <t>SALÁRIO MIN.</t>
        </r>
      </text>
    </comment>
    <comment ref="A16" authorId="0">
      <text>
        <r>
          <rPr>
            <sz val="8"/>
            <color indexed="8"/>
            <rFont val="Arial"/>
            <family val="2"/>
          </rPr>
          <t>Fulano de tal
Salário + adicional de periculosidade + adicional noturno, e outros se houver</t>
        </r>
      </text>
    </comment>
    <comment ref="E17" authorId="0">
      <text>
        <r>
          <rPr>
            <sz val="10"/>
            <rFont val="Arial"/>
            <family val="2"/>
          </rPr>
          <t>SALÁRIO MIN.</t>
        </r>
      </text>
    </comment>
    <comment ref="A73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</commentList>
</comments>
</file>

<file path=xl/sharedStrings.xml><?xml version="1.0" encoding="utf-8"?>
<sst xmlns="http://schemas.openxmlformats.org/spreadsheetml/2006/main" count="1824" uniqueCount="183">
  <si>
    <t>Logo e/ou Nome da Empresa</t>
  </si>
  <si>
    <t xml:space="preserve">Número do Processo: </t>
  </si>
  <si>
    <t xml:space="preserve">Número da Licitação: </t>
  </si>
  <si>
    <t>Horário:</t>
  </si>
  <si>
    <t>Descrição do Serviço:</t>
  </si>
  <si>
    <t xml:space="preserve"> </t>
  </si>
  <si>
    <t>►</t>
  </si>
  <si>
    <t>Data de apresentação da proposta: (dia/mês/ano)</t>
  </si>
  <si>
    <t>Município:</t>
  </si>
  <si>
    <t>RIO DE JANEIRO/RJ</t>
  </si>
  <si>
    <t>Sindicato Vinculado:</t>
  </si>
  <si>
    <t xml:space="preserve">Ano do Acordo, Convenção ou Sentença Normativa em Dissídio Coletivo: </t>
  </si>
  <si>
    <t>Número de meses de execução contratual:</t>
  </si>
  <si>
    <t>Tipo de serviço/posto:</t>
  </si>
  <si>
    <t>Unidade de medida</t>
  </si>
  <si>
    <t>Quantidade total (em função da unidade de medida):</t>
  </si>
  <si>
    <t>DADOS COMPLEMENTARES PARA COMPOSIÇÃO DOS CUSTOS REFERENTE À MÃO-DE-OBRA</t>
  </si>
  <si>
    <t>Salário Normativo da Categoria Profissional:</t>
  </si>
  <si>
    <t>Categoria profissional (vinculada a execução contratual)</t>
  </si>
  <si>
    <t>Data base da categoria</t>
  </si>
  <si>
    <t xml:space="preserve">MÓDULO 01 – Composição da Remuneração </t>
  </si>
  <si>
    <t>VALOR</t>
  </si>
  <si>
    <t>A</t>
  </si>
  <si>
    <t>Salário Base</t>
  </si>
  <si>
    <t>B</t>
  </si>
  <si>
    <t>Adicional de Periculosidade</t>
  </si>
  <si>
    <t>CLT art.s 193 e segs ;CF art. 7º XXIII / Lei 12.740/2012</t>
  </si>
  <si>
    <t>%</t>
  </si>
  <si>
    <t>C</t>
  </si>
  <si>
    <t>Adicional de Insalubridade</t>
  </si>
  <si>
    <t>CLT art. 189 e segs - CF art. 7º XXIII – Base de Cálculo é o Salário Mínimo</t>
  </si>
  <si>
    <t>D</t>
  </si>
  <si>
    <t>Outros (especificar)</t>
  </si>
  <si>
    <t>E</t>
  </si>
  <si>
    <t>F</t>
  </si>
  <si>
    <t>G</t>
  </si>
  <si>
    <t>H</t>
  </si>
  <si>
    <t>Valor (R$)</t>
  </si>
  <si>
    <t>Seguro de Vida em Grupo</t>
  </si>
  <si>
    <t>Uniformes + Complementos (custo mensal por empregado)</t>
  </si>
  <si>
    <t>Materiais (discriminar)</t>
  </si>
  <si>
    <t>Equipamentos (discriminar)</t>
  </si>
  <si>
    <t>--</t>
  </si>
  <si>
    <t>INSS</t>
  </si>
  <si>
    <t>SESI ou SESC</t>
  </si>
  <si>
    <t>SENAI ou SENAC</t>
  </si>
  <si>
    <t>INCRA</t>
  </si>
  <si>
    <t>Salário educação</t>
  </si>
  <si>
    <t>FGTS</t>
  </si>
  <si>
    <t>Seguro Acidente Trabalho (RAT x FAP):</t>
  </si>
  <si>
    <t>RAT=</t>
  </si>
  <si>
    <t>FAP=</t>
  </si>
  <si>
    <t>SEBRAE</t>
  </si>
  <si>
    <t>Aviso Prévio Indenizado</t>
  </si>
  <si>
    <t>Incidência do FGTS sobre Aviso Prévio Indenizado</t>
  </si>
  <si>
    <t>Aviso Prévio Trabalhado</t>
  </si>
  <si>
    <t>Reposição de Ausências Legais (média= 2,96 dias de ausências por ano)</t>
  </si>
  <si>
    <t>Custos Indiretos / Despesas Administrativas</t>
  </si>
  <si>
    <t>Lucro</t>
  </si>
  <si>
    <t xml:space="preserve">Tributos </t>
  </si>
  <si>
    <t>Alíquota</t>
  </si>
  <si>
    <t xml:space="preserve">Tributos Federais </t>
  </si>
  <si>
    <t>PIS:</t>
  </si>
  <si>
    <t>COFINS:</t>
  </si>
  <si>
    <t>OUTROS:</t>
  </si>
  <si>
    <t xml:space="preserve">Tributos Municipais </t>
  </si>
  <si>
    <t>ISSQN:</t>
  </si>
  <si>
    <t>Outros tributos</t>
  </si>
  <si>
    <t>QUADRO RESUMO DO CUSTO POR EMPREGADO</t>
  </si>
  <si>
    <t>Mão-de-obra vinculada à execução contratual (valor por empregado)</t>
  </si>
  <si>
    <t>Valor total proposto por empregado</t>
  </si>
  <si>
    <t>QUADRO RESUMO – VALOR MENSAL DOS SERVIÇOS</t>
  </si>
  <si>
    <t>Tipo de serviço
(A)</t>
  </si>
  <si>
    <t>Valor proposto por empregado
(B)</t>
  </si>
  <si>
    <t>Quantidade de Empregados por posto
(C)</t>
  </si>
  <si>
    <t>Valor  proposto por posto
(D) = (B) x (C)</t>
  </si>
  <si>
    <t>Qtde de postos
(E)</t>
  </si>
  <si>
    <t>Valor total do serviço
(F) = (D) x (E)</t>
  </si>
  <si>
    <t xml:space="preserve"> Valor mensal dos serviços</t>
  </si>
  <si>
    <t>BENEFÍCIOS  E ALOCAÇÃO DE INSUMOS DA MÃO DE OBRA</t>
  </si>
  <si>
    <t>Memória de Cálculo - Salários e Encargos</t>
  </si>
  <si>
    <t xml:space="preserve">TRANSPORTE </t>
  </si>
  <si>
    <t>BILHETES POR DIA</t>
  </si>
  <si>
    <t>DIAS NO MÊS</t>
  </si>
  <si>
    <t>VALOR MÉDIO DA TARIFA R$ (*)</t>
  </si>
  <si>
    <t>VALOR MENSAL</t>
  </si>
  <si>
    <t>Quantidade de viagens/Mês</t>
  </si>
  <si>
    <t>Custo do funcionário até 6% do salário</t>
  </si>
  <si>
    <t>Custo Mensal para 01 empregado</t>
  </si>
  <si>
    <t xml:space="preserve">DIAS </t>
  </si>
  <si>
    <t>VALOR UNITÁRIO R$</t>
  </si>
  <si>
    <t>CUSTO TOTAL MENSAL</t>
  </si>
  <si>
    <t>Parcela de contribuição do funcionário</t>
  </si>
  <si>
    <t>SEGURO DE VIDA EM GRUPO</t>
  </si>
  <si>
    <t>VALOR UNITÁRIO ANUAL R$</t>
  </si>
  <si>
    <t>PARTE DO EMPREGADO</t>
  </si>
  <si>
    <t>INSUMOS DA MÃO DE OBRA– Uniformes e complementos – observar regras contratuais quanto à recomposição de valores (reajuste por índice)</t>
  </si>
  <si>
    <t>ITEM (ver cf. categoria, no Termo de Ref.)</t>
  </si>
  <si>
    <t>CUSTO UNITÁRIO (R$)</t>
  </si>
  <si>
    <t>VIDA ÚTIL (MESES)</t>
  </si>
  <si>
    <t>QTD</t>
  </si>
  <si>
    <t xml:space="preserve">CUSTO MENSAL (R$) </t>
  </si>
  <si>
    <t>Jaleco</t>
  </si>
  <si>
    <t>Camiseta com identificação</t>
  </si>
  <si>
    <t>Calça</t>
  </si>
  <si>
    <t>Par de Meia</t>
  </si>
  <si>
    <t>Par de Sapato/bota</t>
  </si>
  <si>
    <t>Custo Total Mensal para 01 empregado</t>
  </si>
  <si>
    <t>Classificação Brasileira de Ocupações (CBO)</t>
  </si>
  <si>
    <t>Adicional Noturno</t>
  </si>
  <si>
    <t>Adicional de Hora Noturna Reduzida</t>
  </si>
  <si>
    <t>Adicional de Hora Extra no Feriado Trabalhado</t>
  </si>
  <si>
    <t>MÓDULO 02 – Encargos e Benefícios Anuais, Mensais e Diários</t>
  </si>
  <si>
    <t>Gratificação Natalina</t>
  </si>
  <si>
    <t>Adicional de Férias</t>
  </si>
  <si>
    <t>Férias</t>
  </si>
  <si>
    <t>2.1  – Gratificação Natalina, Férias e Adicional de Férias</t>
  </si>
  <si>
    <t>2.2  – GPS, FGTS e outras contribuições</t>
  </si>
  <si>
    <t>2.3  – Benefícios Mensais e Diários</t>
  </si>
  <si>
    <t>Transporte</t>
  </si>
  <si>
    <t>Auxílio Refeição/Alimentação</t>
  </si>
  <si>
    <t>Assistência Médica e Familiar</t>
  </si>
  <si>
    <t>QUADRO RESUMO – MÓDULO 2 – Encargos e Benefícios Anuais, Mensais e Diários</t>
  </si>
  <si>
    <t>2.1 – Gratificação Natalina, Férias e Adicional de Férias</t>
  </si>
  <si>
    <t>2.2 – GPS, FGTS e outras contribuições</t>
  </si>
  <si>
    <t>2.3 – Benefícios Mensais e Diários</t>
  </si>
  <si>
    <t>MÓDULO 03 – Provisão para Rescisão</t>
  </si>
  <si>
    <t>Incidência do Submódulo 2.2 sobre Aviso Prévio Trabalhado</t>
  </si>
  <si>
    <t>TOTAL DO MÓDULO 1 – Composição da Remuneração</t>
  </si>
  <si>
    <t>TOTAL DO MÓDULO 2 – Encargos e Benefícios Anuais, Mensais e Diários</t>
  </si>
  <si>
    <t>TOTAL DO MÓDULO 3 – Provisão para Rescisão</t>
  </si>
  <si>
    <t>MÓDULO 04 – Custo de Reposição do Profissional Ausente</t>
  </si>
  <si>
    <t>Submódulo 4.1 – Ausências Legais</t>
  </si>
  <si>
    <t>Férias e 1/3 constitucional de férias</t>
  </si>
  <si>
    <t>Licença-Paternidade</t>
  </si>
  <si>
    <t>Ausência por Acidente de Trabalho</t>
  </si>
  <si>
    <t>Licença maternidade</t>
  </si>
  <si>
    <t>Submódulo 4.2 – Intrajornada</t>
  </si>
  <si>
    <t>Intervalo para repouso ou alimentação (se sim = 100%, se não 0%)</t>
  </si>
  <si>
    <t>QUADRO RESUMO – MÓDULO 04 – Custo de Reposição do Profissional Ausente</t>
  </si>
  <si>
    <t>TOTAL DO MÓDULO 4 – Custo de Reposição do Profissional Ausente</t>
  </si>
  <si>
    <t>MÓDULO 05 – Insumos Diversos</t>
  </si>
  <si>
    <t>TOTAL DO MÓDULO 5 – Insumos Diversos</t>
  </si>
  <si>
    <t>MÓDULO 06 – Custos Indiretos, Tributos e Lucro</t>
  </si>
  <si>
    <t>TOTAL DO MÓDULO 5 – Custos Indiretos, Tributos e Lucro</t>
  </si>
  <si>
    <t>AUX REFEIÇÃO/ALIMENT.</t>
  </si>
  <si>
    <t>ASSIST. MÉDICA E FAMILIAR</t>
  </si>
  <si>
    <t>Data da abertura:</t>
  </si>
  <si>
    <t>######</t>
  </si>
  <si>
    <t>Posto de ######</t>
  </si>
  <si>
    <r>
      <t xml:space="preserve">Multa FGTS do Aviso Prévio Indenizado </t>
    </r>
    <r>
      <rPr>
        <sz val="8"/>
        <rFont val="Arial"/>
        <family val="2"/>
      </rPr>
      <t xml:space="preserve">(40% Legal s/ FGTS) </t>
    </r>
  </si>
  <si>
    <r>
      <t xml:space="preserve">Multa FGTS do Aviso Prévio Trabalhado </t>
    </r>
    <r>
      <rPr>
        <sz val="8"/>
        <rFont val="Arial"/>
        <family val="2"/>
      </rPr>
      <t xml:space="preserve">(40% Legal s/ FGTS) </t>
    </r>
  </si>
  <si>
    <t>Ferramentas (especificar)</t>
  </si>
  <si>
    <t>especificar</t>
  </si>
  <si>
    <t>Materiais (especificar)</t>
  </si>
  <si>
    <t>Subtotal (A+B+C+D+E)</t>
  </si>
  <si>
    <t xml:space="preserve">Multa FGTS do Aviso Prévio Indenizado (40% Legal s/ FGTS) </t>
  </si>
  <si>
    <t xml:space="preserve">Multa FGTS do Aviso Prévio Trabalhado (40% Legal s/ FGTS) </t>
  </si>
  <si>
    <t>POSTO</t>
  </si>
  <si>
    <t>QUANTIDADE</t>
  </si>
  <si>
    <t>VALOR UNITÁRIO (MENSAL)</t>
  </si>
  <si>
    <t>VALOR TOTAL (MENSAL)</t>
  </si>
  <si>
    <t>VALOR TOTAL (ANUAL)</t>
  </si>
  <si>
    <t>TOTAL</t>
  </si>
  <si>
    <t>PLANILHA DE CUSTO E FORMAÇÃO DE PREÇOS - ESTIMATIVA IEN</t>
  </si>
  <si>
    <t>IEN</t>
  </si>
  <si>
    <t>01345.000439/2023-07</t>
  </si>
  <si>
    <t>2023/2024</t>
  </si>
  <si>
    <t>##/##/2024</t>
  </si>
  <si>
    <t>Posto</t>
  </si>
  <si>
    <t>10h00 Horário de Brasília</t>
  </si>
  <si>
    <t>Posto de xxxxxx</t>
  </si>
  <si>
    <t>CARGOS</t>
  </si>
  <si>
    <t>Aux. Adm Pleno</t>
  </si>
  <si>
    <t>Aux.Adm.Sênior</t>
  </si>
  <si>
    <t>Almoxarife</t>
  </si>
  <si>
    <t>Editor de Texto e Imagem</t>
  </si>
  <si>
    <t>Webdesigner</t>
  </si>
  <si>
    <t>Aux. Enf. Trabalho</t>
  </si>
  <si>
    <t>Aux. Seg. Trabalho</t>
  </si>
  <si>
    <t xml:space="preserve">ORÇAMENTO ANUAL </t>
  </si>
  <si>
    <t>10:00 Horário de Brasília</t>
  </si>
  <si>
    <t>Pregão IEN nº 90001/2024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</si>
</sst>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 R$ &quot;* \(#,##0.00\);&quot; R$ &quot;* \-#\ ;@\ "/>
    <numFmt numFmtId="165" formatCode="0.0000"/>
    <numFmt numFmtId="166" formatCode="#,##0.00\ ;&quot; (&quot;#,##0.00\);&quot; -&quot;#\ ;@\ "/>
    <numFmt numFmtId="167" formatCode="dd/mm/yy"/>
    <numFmt numFmtId="168" formatCode="mmmm/yyyy"/>
    <numFmt numFmtId="169" formatCode="[$R$-416]\ #,##0.00;[Red]\-[$R$-416]\ #,##0.00"/>
    <numFmt numFmtId="170" formatCode="&quot;R$ &quot;#,##0.00\ ;&quot;(R$ &quot;#,##0.00\)"/>
    <numFmt numFmtId="171" formatCode="* #,##0.00\ ;\-* #,##0.00\ ;* \-#\ ;@\ "/>
    <numFmt numFmtId="172" formatCode="&quot; R$ &quot;#,##0.00\ ;&quot; R$ (&quot;#,##0.00\);&quot; R$ -&quot;#\ ;@\ "/>
    <numFmt numFmtId="173" formatCode="00"/>
    <numFmt numFmtId="174" formatCode="[$R$-416]\ #,##0.000;[Red]\-[$R$-416]\ #,##0.000"/>
    <numFmt numFmtId="175" formatCode="&quot;R$ &quot;#,##0.00"/>
    <numFmt numFmtId="176" formatCode="0.0%"/>
    <numFmt numFmtId="177" formatCode="0.0000000"/>
    <numFmt numFmtId="178" formatCode="0.000000"/>
    <numFmt numFmtId="179" formatCode="0.00000"/>
    <numFmt numFmtId="180" formatCode="0.000"/>
    <numFmt numFmtId="181" formatCode="&quot;R$&quot;\ #,##0.00"/>
    <numFmt numFmtId="182" formatCode="#,##0\ ;&quot; (&quot;#,##0\);&quot; -&quot;#\ ;@\ 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&quot; R$ &quot;* #,##0.0\ ;&quot; R$ &quot;* \(#,##0.0\);&quot; R$ &quot;* \-#\ ;@\ "/>
    <numFmt numFmtId="188" formatCode="&quot; R$ &quot;* #,##0.00\ ;&quot; R$ &quot;* \(#,##0.00\);&quot; R$ &quot;* \-#.0\ ;@\ "/>
  </numFmts>
  <fonts count="77">
    <font>
      <sz val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sz val="10"/>
      <color indexed="21"/>
      <name val="Arial"/>
      <family val="2"/>
    </font>
    <font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10"/>
      <name val="Arial Narrow"/>
      <family val="2"/>
    </font>
    <font>
      <b/>
      <i/>
      <sz val="10"/>
      <color indexed="8"/>
      <name val="Arial"/>
      <family val="2"/>
    </font>
    <font>
      <b/>
      <i/>
      <sz val="10"/>
      <color indexed="2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color indexed="54"/>
      <name val="Arial"/>
      <family val="2"/>
    </font>
    <font>
      <b/>
      <i/>
      <sz val="9"/>
      <color indexed="54"/>
      <name val="Arial"/>
      <family val="2"/>
    </font>
    <font>
      <i/>
      <sz val="10"/>
      <color indexed="21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b/>
      <sz val="9"/>
      <color indexed="8"/>
      <name val="Segoe UI"/>
      <family val="2"/>
    </font>
    <font>
      <b/>
      <sz val="10"/>
      <color indexed="3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63"/>
      </left>
      <right style="thin"/>
      <top style="thin"/>
      <bottom style="thin">
        <color indexed="63"/>
      </bottom>
    </border>
    <border>
      <left style="double">
        <color indexed="63"/>
      </left>
      <right style="thin"/>
      <top style="thin">
        <color indexed="63"/>
      </top>
      <bottom style="thin">
        <color indexed="63"/>
      </bottom>
    </border>
    <border>
      <left style="double">
        <color indexed="30"/>
      </left>
      <right style="thin"/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63"/>
      </top>
      <bottom style="thin"/>
    </border>
    <border>
      <left style="double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double"/>
      <right style="thin"/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double">
        <color indexed="63"/>
      </right>
      <top style="thin">
        <color indexed="63"/>
      </top>
      <bottom style="thin"/>
    </border>
    <border>
      <left>
        <color indexed="63"/>
      </left>
      <right style="double">
        <color indexed="63"/>
      </right>
      <top style="thin">
        <color indexed="63"/>
      </top>
      <bottom style="thin"/>
    </border>
    <border>
      <left style="thin"/>
      <right style="double">
        <color indexed="63"/>
      </right>
      <top style="thin"/>
      <bottom style="thin">
        <color indexed="63"/>
      </bottom>
    </border>
    <border>
      <left>
        <color indexed="63"/>
      </left>
      <right style="double">
        <color indexed="63"/>
      </right>
      <top style="thin"/>
      <bottom style="thin"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>
        <color indexed="30"/>
      </right>
      <top style="thin">
        <color indexed="63"/>
      </top>
      <bottom style="thin">
        <color indexed="63"/>
      </bottom>
    </border>
    <border>
      <left style="thin"/>
      <right style="thin">
        <color indexed="56"/>
      </right>
      <top style="thin"/>
      <bottom style="thin">
        <color indexed="56"/>
      </bottom>
    </border>
    <border>
      <left style="thin">
        <color indexed="56"/>
      </left>
      <right style="thin">
        <color indexed="56"/>
      </right>
      <top style="thin"/>
      <bottom style="thin">
        <color indexed="56"/>
      </bottom>
    </border>
    <border>
      <left style="thin"/>
      <right style="thin">
        <color indexed="8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 style="thin"/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56"/>
      </top>
      <bottom style="thin">
        <color indexed="56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double">
        <color indexed="63"/>
      </right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Border="0" applyAlignment="0" applyProtection="0"/>
    <xf numFmtId="0" fontId="66" fillId="21" borderId="5" applyNumberFormat="0" applyAlignment="0" applyProtection="0"/>
    <xf numFmtId="41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9" applyNumberFormat="0" applyFill="0" applyAlignment="0" applyProtection="0"/>
    <xf numFmtId="166" fontId="0" fillId="0" borderId="0" applyBorder="0" applyAlignment="0" applyProtection="0"/>
  </cellStyleXfs>
  <cellXfs count="3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3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69" fontId="7" fillId="34" borderId="12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9" fontId="0" fillId="35" borderId="12" xfId="53" applyFont="1" applyFill="1" applyBorder="1" applyAlignment="1" applyProtection="1">
      <alignment horizontal="center" vertical="center"/>
      <protection locked="0"/>
    </xf>
    <xf numFmtId="171" fontId="9" fillId="35" borderId="12" xfId="66" applyNumberFormat="1" applyFont="1" applyFill="1" applyBorder="1" applyAlignment="1" applyProtection="1">
      <alignment horizontal="center" vertical="center"/>
      <protection locked="0"/>
    </xf>
    <xf numFmtId="10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9" fillId="35" borderId="15" xfId="0" applyFont="1" applyFill="1" applyBorder="1" applyAlignment="1" applyProtection="1">
      <alignment horizontal="center" vertical="center"/>
      <protection/>
    </xf>
    <xf numFmtId="10" fontId="9" fillId="35" borderId="16" xfId="53" applyNumberFormat="1" applyFont="1" applyFill="1" applyBorder="1" applyAlignment="1" applyProtection="1">
      <alignment horizontal="center" vertical="center"/>
      <protection/>
    </xf>
    <xf numFmtId="10" fontId="21" fillId="0" borderId="11" xfId="0" applyNumberFormat="1" applyFont="1" applyFill="1" applyBorder="1" applyAlignment="1" applyProtection="1">
      <alignment horizontal="center" vertical="center"/>
      <protection locked="0"/>
    </xf>
    <xf numFmtId="10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5" xfId="66" applyNumberFormat="1" applyFont="1" applyFill="1" applyBorder="1" applyAlignment="1" applyProtection="1">
      <alignment horizontal="center" vertical="center"/>
      <protection/>
    </xf>
    <xf numFmtId="10" fontId="9" fillId="35" borderId="14" xfId="53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10" fontId="26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0" fontId="27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172" fontId="3" fillId="0" borderId="22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51">
      <alignment/>
      <protection/>
    </xf>
    <xf numFmtId="0" fontId="3" fillId="0" borderId="15" xfId="51" applyFont="1" applyBorder="1" applyAlignment="1">
      <alignment horizontal="center" vertical="center"/>
      <protection/>
    </xf>
    <xf numFmtId="164" fontId="3" fillId="36" borderId="15" xfId="47" applyFont="1" applyFill="1" applyBorder="1" applyAlignment="1" applyProtection="1">
      <alignment horizontal="center" vertical="center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3" fillId="0" borderId="23" xfId="51" applyFont="1" applyBorder="1" applyAlignment="1">
      <alignment horizontal="center" vertical="center" wrapText="1"/>
      <protection/>
    </xf>
    <xf numFmtId="164" fontId="3" fillId="0" borderId="15" xfId="49" applyFont="1" applyFill="1" applyBorder="1" applyAlignment="1" applyProtection="1">
      <alignment horizontal="center" vertical="center"/>
      <protection/>
    </xf>
    <xf numFmtId="0" fontId="3" fillId="0" borderId="19" xfId="51" applyFont="1" applyBorder="1" applyAlignment="1">
      <alignment horizontal="center" vertical="center" wrapText="1"/>
      <protection/>
    </xf>
    <xf numFmtId="0" fontId="9" fillId="35" borderId="19" xfId="51" applyFont="1" applyFill="1" applyBorder="1" applyAlignment="1">
      <alignment horizontal="center" vertical="center"/>
      <protection/>
    </xf>
    <xf numFmtId="0" fontId="0" fillId="35" borderId="19" xfId="51" applyFont="1" applyFill="1" applyBorder="1" applyAlignment="1">
      <alignment horizontal="center" vertical="center"/>
      <protection/>
    </xf>
    <xf numFmtId="175" fontId="9" fillId="35" borderId="24" xfId="49" applyNumberFormat="1" applyFont="1" applyFill="1" applyBorder="1" applyAlignment="1" applyProtection="1">
      <alignment horizontal="center" vertical="center"/>
      <protection/>
    </xf>
    <xf numFmtId="175" fontId="0" fillId="0" borderId="15" xfId="49" applyNumberFormat="1" applyFont="1" applyFill="1" applyBorder="1" applyAlignment="1" applyProtection="1">
      <alignment horizontal="center" vertical="center"/>
      <protection/>
    </xf>
    <xf numFmtId="175" fontId="3" fillId="37" borderId="15" xfId="49" applyNumberFormat="1" applyFont="1" applyFill="1" applyBorder="1" applyAlignment="1" applyProtection="1">
      <alignment horizontal="center" vertical="center"/>
      <protection/>
    </xf>
    <xf numFmtId="0" fontId="0" fillId="0" borderId="0" xfId="51" applyFill="1">
      <alignment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175" fontId="0" fillId="0" borderId="25" xfId="49" applyNumberFormat="1" applyFont="1" applyFill="1" applyBorder="1" applyAlignment="1" applyProtection="1">
      <alignment horizontal="center" vertical="center"/>
      <protection/>
    </xf>
    <xf numFmtId="0" fontId="3" fillId="0" borderId="26" xfId="51" applyFont="1" applyBorder="1" applyAlignment="1">
      <alignment horizontal="center" vertical="center" wrapText="1"/>
      <protection/>
    </xf>
    <xf numFmtId="0" fontId="3" fillId="0" borderId="27" xfId="51" applyFont="1" applyBorder="1" applyAlignment="1">
      <alignment horizontal="center" vertical="center" wrapText="1"/>
      <protection/>
    </xf>
    <xf numFmtId="175" fontId="0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4" xfId="51" applyFont="1" applyBorder="1" applyAlignment="1">
      <alignment horizontal="center" vertical="center"/>
      <protection/>
    </xf>
    <xf numFmtId="0" fontId="3" fillId="0" borderId="29" xfId="51" applyFont="1" applyBorder="1" applyAlignment="1">
      <alignment horizontal="center" vertical="center"/>
      <protection/>
    </xf>
    <xf numFmtId="0" fontId="3" fillId="0" borderId="30" xfId="51" applyFont="1" applyBorder="1" applyAlignment="1">
      <alignment horizontal="center" vertical="center"/>
      <protection/>
    </xf>
    <xf numFmtId="164" fontId="3" fillId="0" borderId="19" xfId="49" applyFont="1" applyFill="1" applyBorder="1" applyAlignment="1" applyProtection="1">
      <alignment horizontal="center" vertical="center"/>
      <protection/>
    </xf>
    <xf numFmtId="164" fontId="3" fillId="0" borderId="15" xfId="49" applyFont="1" applyFill="1" applyBorder="1" applyAlignment="1" applyProtection="1">
      <alignment horizontal="center" vertical="center" wrapText="1"/>
      <protection/>
    </xf>
    <xf numFmtId="0" fontId="0" fillId="35" borderId="15" xfId="51" applyFont="1" applyFill="1" applyBorder="1" applyAlignment="1">
      <alignment horizontal="center" vertical="center"/>
      <protection/>
    </xf>
    <xf numFmtId="175" fontId="0" fillId="35" borderId="15" xfId="49" applyNumberFormat="1" applyFont="1" applyFill="1" applyBorder="1" applyAlignment="1" applyProtection="1">
      <alignment horizontal="center" vertical="center"/>
      <protection/>
    </xf>
    <xf numFmtId="175" fontId="3" fillId="0" borderId="15" xfId="49" applyNumberFormat="1" applyFont="1" applyFill="1" applyBorder="1" applyAlignment="1" applyProtection="1">
      <alignment horizontal="center" vertical="center"/>
      <protection/>
    </xf>
    <xf numFmtId="10" fontId="9" fillId="35" borderId="15" xfId="49" applyNumberFormat="1" applyFont="1" applyFill="1" applyBorder="1" applyAlignment="1" applyProtection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175" fontId="0" fillId="0" borderId="0" xfId="49" applyNumberFormat="1" applyFont="1" applyFill="1" applyBorder="1" applyAlignment="1" applyProtection="1">
      <alignment horizontal="center" vertical="center"/>
      <protection/>
    </xf>
    <xf numFmtId="175" fontId="3" fillId="0" borderId="25" xfId="49" applyNumberFormat="1" applyFont="1" applyFill="1" applyBorder="1" applyAlignment="1" applyProtection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164" fontId="0" fillId="0" borderId="0" xfId="49" applyFont="1" applyFill="1" applyBorder="1" applyAlignment="1" applyProtection="1">
      <alignment horizontal="center" vertical="center"/>
      <protection/>
    </xf>
    <xf numFmtId="164" fontId="3" fillId="0" borderId="25" xfId="49" applyFont="1" applyFill="1" applyBorder="1" applyAlignment="1" applyProtection="1">
      <alignment horizontal="center" vertical="center"/>
      <protection/>
    </xf>
    <xf numFmtId="175" fontId="0" fillId="35" borderId="15" xfId="51" applyNumberFormat="1" applyFont="1" applyFill="1" applyBorder="1" applyAlignment="1">
      <alignment horizontal="center" vertical="center"/>
      <protection/>
    </xf>
    <xf numFmtId="170" fontId="3" fillId="37" borderId="15" xfId="49" applyNumberFormat="1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0" fillId="0" borderId="15" xfId="51" applyFont="1" applyBorder="1" applyAlignment="1">
      <alignment horizontal="center" vertical="center" wrapText="1"/>
      <protection/>
    </xf>
    <xf numFmtId="0" fontId="0" fillId="35" borderId="15" xfId="51" applyFont="1" applyFill="1" applyBorder="1" applyAlignment="1">
      <alignment horizontal="center" vertical="center" wrapText="1"/>
      <protection/>
    </xf>
    <xf numFmtId="170" fontId="0" fillId="0" borderId="15" xfId="49" applyNumberFormat="1" applyFont="1" applyFill="1" applyBorder="1" applyAlignment="1" applyProtection="1">
      <alignment horizontal="center" vertical="center"/>
      <protection/>
    </xf>
    <xf numFmtId="173" fontId="0" fillId="0" borderId="13" xfId="0" applyNumberFormat="1" applyFill="1" applyBorder="1" applyAlignment="1">
      <alignment horizontal="center" vertical="center"/>
    </xf>
    <xf numFmtId="3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30" fillId="38" borderId="31" xfId="0" applyFont="1" applyFill="1" applyBorder="1" applyAlignment="1">
      <alignment horizontal="center"/>
    </xf>
    <xf numFmtId="172" fontId="30" fillId="38" borderId="31" xfId="0" applyNumberFormat="1" applyFont="1" applyFill="1" applyBorder="1" applyAlignment="1">
      <alignment horizontal="center"/>
    </xf>
    <xf numFmtId="0" fontId="0" fillId="33" borderId="32" xfId="0" applyFont="1" applyFill="1" applyBorder="1" applyAlignment="1" applyProtection="1">
      <alignment vertical="center"/>
      <protection/>
    </xf>
    <xf numFmtId="169" fontId="19" fillId="35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10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69" fontId="3" fillId="39" borderId="38" xfId="0" applyNumberFormat="1" applyFont="1" applyFill="1" applyBorder="1" applyAlignment="1" applyProtection="1">
      <alignment horizontal="center" vertical="center"/>
      <protection/>
    </xf>
    <xf numFmtId="169" fontId="14" fillId="0" borderId="39" xfId="0" applyNumberFormat="1" applyFont="1" applyBorder="1" applyAlignment="1" applyProtection="1">
      <alignment horizontal="center" vertical="center"/>
      <protection/>
    </xf>
    <xf numFmtId="170" fontId="15" fillId="37" borderId="40" xfId="49" applyNumberFormat="1" applyFont="1" applyFill="1" applyBorder="1" applyAlignment="1" applyProtection="1">
      <alignment horizontal="center" vertical="center"/>
      <protection/>
    </xf>
    <xf numFmtId="169" fontId="7" fillId="0" borderId="0" xfId="0" applyNumberFormat="1" applyFont="1" applyFill="1" applyBorder="1" applyAlignment="1" applyProtection="1">
      <alignment horizontal="center" vertical="center"/>
      <protection/>
    </xf>
    <xf numFmtId="10" fontId="21" fillId="0" borderId="41" xfId="0" applyNumberFormat="1" applyFont="1" applyFill="1" applyBorder="1" applyAlignment="1" applyProtection="1">
      <alignment horizontal="center" vertical="center"/>
      <protection locked="0"/>
    </xf>
    <xf numFmtId="0" fontId="17" fillId="34" borderId="38" xfId="0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169" fontId="14" fillId="0" borderId="39" xfId="0" applyNumberFormat="1" applyFont="1" applyFill="1" applyBorder="1" applyAlignment="1" applyProtection="1">
      <alignment horizontal="center" vertical="center"/>
      <protection/>
    </xf>
    <xf numFmtId="169" fontId="7" fillId="34" borderId="43" xfId="0" applyNumberFormat="1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16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center" vertical="center"/>
      <protection/>
    </xf>
    <xf numFmtId="10" fontId="35" fillId="0" borderId="47" xfId="0" applyNumberFormat="1" applyFont="1" applyFill="1" applyBorder="1" applyAlignment="1" applyProtection="1">
      <alignment horizontal="center" vertical="center"/>
      <protection locked="0"/>
    </xf>
    <xf numFmtId="169" fontId="35" fillId="0" borderId="45" xfId="0" applyNumberFormat="1" applyFont="1" applyBorder="1" applyAlignment="1" applyProtection="1">
      <alignment horizontal="center" vertical="center"/>
      <protection/>
    </xf>
    <xf numFmtId="10" fontId="35" fillId="0" borderId="48" xfId="0" applyNumberFormat="1" applyFont="1" applyFill="1" applyBorder="1" applyAlignment="1" applyProtection="1">
      <alignment horizontal="center" vertical="center"/>
      <protection locked="0"/>
    </xf>
    <xf numFmtId="0" fontId="17" fillId="34" borderId="45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169" fontId="14" fillId="0" borderId="0" xfId="0" applyNumberFormat="1" applyFont="1" applyFill="1" applyBorder="1" applyAlignment="1" applyProtection="1">
      <alignment horizontal="center" vertical="center"/>
      <protection/>
    </xf>
    <xf numFmtId="164" fontId="0" fillId="35" borderId="39" xfId="47" applyFill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 applyProtection="1">
      <alignment vertical="center"/>
      <protection/>
    </xf>
    <xf numFmtId="0" fontId="3" fillId="34" borderId="49" xfId="0" applyFont="1" applyFill="1" applyBorder="1" applyAlignment="1" applyProtection="1">
      <alignment vertical="center"/>
      <protection/>
    </xf>
    <xf numFmtId="10" fontId="20" fillId="0" borderId="50" xfId="0" applyNumberFormat="1" applyFont="1" applyFill="1" applyBorder="1" applyAlignment="1" applyProtection="1">
      <alignment horizontal="center" vertical="center"/>
      <protection/>
    </xf>
    <xf numFmtId="169" fontId="3" fillId="0" borderId="51" xfId="0" applyNumberFormat="1" applyFont="1" applyFill="1" applyBorder="1" applyAlignment="1" applyProtection="1">
      <alignment horizontal="center" vertical="center"/>
      <protection/>
    </xf>
    <xf numFmtId="169" fontId="3" fillId="0" borderId="39" xfId="0" applyNumberFormat="1" applyFont="1" applyFill="1" applyBorder="1" applyAlignment="1" applyProtection="1">
      <alignment horizontal="center" vertical="center"/>
      <protection/>
    </xf>
    <xf numFmtId="10" fontId="26" fillId="0" borderId="15" xfId="0" applyNumberFormat="1" applyFont="1" applyFill="1" applyBorder="1" applyAlignment="1" applyProtection="1">
      <alignment horizontal="center" vertical="center"/>
      <protection locked="0"/>
    </xf>
    <xf numFmtId="10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vertical="center"/>
      <protection/>
    </xf>
    <xf numFmtId="0" fontId="3" fillId="34" borderId="52" xfId="0" applyFont="1" applyFill="1" applyBorder="1" applyAlignment="1" applyProtection="1">
      <alignment horizontal="center" vertical="center"/>
      <protection/>
    </xf>
    <xf numFmtId="0" fontId="14" fillId="34" borderId="53" xfId="0" applyFont="1" applyFill="1" applyBorder="1" applyAlignment="1" applyProtection="1">
      <alignment horizontal="center" vertical="center"/>
      <protection/>
    </xf>
    <xf numFmtId="167" fontId="15" fillId="35" borderId="38" xfId="0" applyNumberFormat="1" applyFont="1" applyFill="1" applyBorder="1" applyAlignment="1" applyProtection="1">
      <alignment horizontal="center" vertical="center"/>
      <protection locked="0"/>
    </xf>
    <xf numFmtId="0" fontId="14" fillId="34" borderId="42" xfId="0" applyFont="1" applyFill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35" borderId="54" xfId="0" applyFont="1" applyFill="1" applyBorder="1" applyAlignment="1" applyProtection="1">
      <alignment horizontal="center" vertical="center"/>
      <protection locked="0"/>
    </xf>
    <xf numFmtId="0" fontId="14" fillId="34" borderId="55" xfId="0" applyFont="1" applyFill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3" fontId="16" fillId="35" borderId="56" xfId="0" applyNumberFormat="1" applyFont="1" applyFill="1" applyBorder="1" applyAlignment="1" applyProtection="1">
      <alignment horizontal="center" vertical="center"/>
      <protection locked="0"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6" fillId="35" borderId="57" xfId="0" applyFont="1" applyFill="1" applyBorder="1" applyAlignment="1" applyProtection="1">
      <alignment horizontal="center" vertical="center"/>
      <protection locked="0"/>
    </xf>
    <xf numFmtId="0" fontId="14" fillId="34" borderId="58" xfId="0" applyFont="1" applyFill="1" applyBorder="1" applyAlignment="1" applyProtection="1">
      <alignment horizontal="center" vertical="center"/>
      <protection/>
    </xf>
    <xf numFmtId="0" fontId="16" fillId="0" borderId="59" xfId="0" applyFont="1" applyFill="1" applyBorder="1" applyAlignment="1" applyProtection="1">
      <alignment horizontal="center" vertical="center"/>
      <protection/>
    </xf>
    <xf numFmtId="0" fontId="15" fillId="35" borderId="39" xfId="0" applyFont="1" applyFill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 applyProtection="1">
      <alignment horizontal="center" vertical="center"/>
      <protection/>
    </xf>
    <xf numFmtId="168" fontId="15" fillId="35" borderId="43" xfId="0" applyNumberFormat="1" applyFont="1" applyFill="1" applyBorder="1" applyAlignment="1" applyProtection="1">
      <alignment horizontal="center" vertical="center"/>
      <protection locked="0"/>
    </xf>
    <xf numFmtId="164" fontId="3" fillId="34" borderId="43" xfId="47" applyFont="1" applyFill="1" applyBorder="1" applyAlignment="1" applyProtection="1">
      <alignment horizontal="center" vertical="center"/>
      <protection/>
    </xf>
    <xf numFmtId="0" fontId="3" fillId="34" borderId="60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vertical="center"/>
      <protection/>
    </xf>
    <xf numFmtId="0" fontId="3" fillId="34" borderId="62" xfId="0" applyFont="1" applyFill="1" applyBorder="1" applyAlignment="1" applyProtection="1">
      <alignment horizontal="center" vertical="center"/>
      <protection/>
    </xf>
    <xf numFmtId="164" fontId="0" fillId="35" borderId="43" xfId="47" applyFill="1" applyBorder="1" applyAlignment="1" applyProtection="1">
      <alignment horizontal="center" vertical="center"/>
      <protection locked="0"/>
    </xf>
    <xf numFmtId="10" fontId="9" fillId="35" borderId="23" xfId="53" applyNumberFormat="1" applyFont="1" applyFill="1" applyBorder="1" applyAlignment="1" applyProtection="1">
      <alignment horizontal="center" vertical="center"/>
      <protection/>
    </xf>
    <xf numFmtId="9" fontId="0" fillId="35" borderId="23" xfId="53" applyFont="1" applyFill="1" applyBorder="1" applyAlignment="1" applyProtection="1">
      <alignment vertical="center"/>
      <protection/>
    </xf>
    <xf numFmtId="164" fontId="0" fillId="0" borderId="39" xfId="47" applyFill="1" applyBorder="1" applyAlignment="1" applyProtection="1">
      <alignment horizontal="center" vertical="center"/>
      <protection locked="0"/>
    </xf>
    <xf numFmtId="10" fontId="20" fillId="0" borderId="14" xfId="0" applyNumberFormat="1" applyFont="1" applyFill="1" applyBorder="1" applyAlignment="1" applyProtection="1">
      <alignment horizontal="center" vertical="center"/>
      <protection/>
    </xf>
    <xf numFmtId="10" fontId="21" fillId="0" borderId="44" xfId="0" applyNumberFormat="1" applyFont="1" applyFill="1" applyBorder="1" applyAlignment="1" applyProtection="1">
      <alignment horizontal="center" vertical="center"/>
      <protection locked="0"/>
    </xf>
    <xf numFmtId="0" fontId="17" fillId="34" borderId="56" xfId="0" applyFont="1" applyFill="1" applyBorder="1" applyAlignment="1" applyProtection="1">
      <alignment horizontal="center" vertical="center"/>
      <protection/>
    </xf>
    <xf numFmtId="169" fontId="3" fillId="0" borderId="63" xfId="0" applyNumberFormat="1" applyFont="1" applyFill="1" applyBorder="1" applyAlignment="1" applyProtection="1">
      <alignment horizontal="center" vertical="center"/>
      <protection/>
    </xf>
    <xf numFmtId="170" fontId="15" fillId="0" borderId="56" xfId="49" applyNumberFormat="1" applyFont="1" applyFill="1" applyBorder="1" applyAlignment="1" applyProtection="1">
      <alignment horizontal="center" vertical="center"/>
      <protection/>
    </xf>
    <xf numFmtId="169" fontId="3" fillId="33" borderId="39" xfId="0" applyNumberFormat="1" applyFont="1" applyFill="1" applyBorder="1" applyAlignment="1" applyProtection="1">
      <alignment horizontal="center" vertical="center"/>
      <protection/>
    </xf>
    <xf numFmtId="169" fontId="21" fillId="0" borderId="39" xfId="0" applyNumberFormat="1" applyFont="1" applyBorder="1" applyAlignment="1" applyProtection="1">
      <alignment horizontal="center" vertical="center"/>
      <protection/>
    </xf>
    <xf numFmtId="169" fontId="21" fillId="0" borderId="64" xfId="0" applyNumberFormat="1" applyFont="1" applyBorder="1" applyAlignment="1" applyProtection="1">
      <alignment horizontal="center" vertical="center"/>
      <protection/>
    </xf>
    <xf numFmtId="169" fontId="21" fillId="0" borderId="65" xfId="0" applyNumberFormat="1" applyFont="1" applyBorder="1" applyAlignment="1" applyProtection="1">
      <alignment horizontal="center" vertical="center"/>
      <protection/>
    </xf>
    <xf numFmtId="169" fontId="7" fillId="34" borderId="66" xfId="0" applyNumberFormat="1" applyFont="1" applyFill="1" applyBorder="1" applyAlignment="1" applyProtection="1">
      <alignment horizontal="center" vertical="center"/>
      <protection/>
    </xf>
    <xf numFmtId="0" fontId="17" fillId="34" borderId="39" xfId="0" applyFont="1" applyFill="1" applyBorder="1" applyAlignment="1" applyProtection="1">
      <alignment horizontal="center" vertical="center"/>
      <protection/>
    </xf>
    <xf numFmtId="169" fontId="7" fillId="34" borderId="39" xfId="0" applyNumberFormat="1" applyFont="1" applyFill="1" applyBorder="1" applyAlignment="1" applyProtection="1">
      <alignment horizontal="center" vertical="center"/>
      <protection/>
    </xf>
    <xf numFmtId="169" fontId="29" fillId="36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8" fontId="0" fillId="0" borderId="72" xfId="66" applyNumberFormat="1" applyBorder="1" applyAlignment="1">
      <alignment vertical="center"/>
    </xf>
    <xf numFmtId="0" fontId="0" fillId="0" borderId="73" xfId="0" applyBorder="1" applyAlignment="1">
      <alignment horizontal="center" vertical="center"/>
    </xf>
    <xf numFmtId="8" fontId="0" fillId="0" borderId="31" xfId="66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8" fontId="0" fillId="0" borderId="75" xfId="66" applyNumberFormat="1" applyBorder="1" applyAlignment="1">
      <alignment vertical="center"/>
    </xf>
    <xf numFmtId="0" fontId="0" fillId="0" borderId="75" xfId="0" applyBorder="1" applyAlignment="1">
      <alignment horizontal="center" vertical="center"/>
    </xf>
    <xf numFmtId="8" fontId="0" fillId="0" borderId="76" xfId="66" applyNumberFormat="1" applyBorder="1" applyAlignment="1">
      <alignment vertical="center"/>
    </xf>
    <xf numFmtId="8" fontId="3" fillId="0" borderId="69" xfId="66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0" fontId="74" fillId="0" borderId="0" xfId="53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75" fillId="35" borderId="39" xfId="47" applyFont="1" applyFill="1" applyBorder="1" applyAlignment="1" applyProtection="1">
      <alignment horizontal="center" vertical="center"/>
      <protection locked="0"/>
    </xf>
    <xf numFmtId="164" fontId="74" fillId="36" borderId="15" xfId="47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164" fontId="0" fillId="0" borderId="0" xfId="47" applyAlignment="1">
      <alignment/>
    </xf>
    <xf numFmtId="188" fontId="0" fillId="0" borderId="0" xfId="47" applyNumberFormat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vertical="center"/>
    </xf>
    <xf numFmtId="10" fontId="75" fillId="0" borderId="0" xfId="53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0" fontId="0" fillId="0" borderId="0" xfId="0" applyNumberFormat="1" applyBorder="1" applyAlignment="1">
      <alignment vertical="center"/>
    </xf>
    <xf numFmtId="8" fontId="3" fillId="0" borderId="0" xfId="66" applyNumberFormat="1" applyFont="1" applyBorder="1" applyAlignment="1">
      <alignment vertical="center"/>
    </xf>
    <xf numFmtId="164" fontId="0" fillId="0" borderId="71" xfId="47" applyBorder="1" applyAlignment="1">
      <alignment horizontal="right" vertical="center"/>
    </xf>
    <xf numFmtId="0" fontId="3" fillId="0" borderId="77" xfId="0" applyFont="1" applyBorder="1" applyAlignment="1">
      <alignment horizontal="center" vertical="center" wrapText="1"/>
    </xf>
    <xf numFmtId="164" fontId="0" fillId="0" borderId="78" xfId="47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3" borderId="18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4" fillId="33" borderId="33" xfId="0" applyFont="1" applyFill="1" applyBorder="1" applyAlignment="1" applyProtection="1">
      <alignment horizontal="center" vertical="center"/>
      <protection/>
    </xf>
    <xf numFmtId="14" fontId="75" fillId="35" borderId="79" xfId="0" applyNumberFormat="1" applyFont="1" applyFill="1" applyBorder="1" applyAlignment="1" applyProtection="1">
      <alignment horizontal="center" vertical="center"/>
      <protection locked="0"/>
    </xf>
    <xf numFmtId="14" fontId="75" fillId="35" borderId="49" xfId="0" applyNumberFormat="1" applyFont="1" applyFill="1" applyBorder="1" applyAlignment="1" applyProtection="1">
      <alignment horizontal="center" vertical="center"/>
      <protection locked="0"/>
    </xf>
    <xf numFmtId="0" fontId="3" fillId="34" borderId="80" xfId="0" applyFont="1" applyFill="1" applyBorder="1" applyAlignment="1" applyProtection="1">
      <alignment vertical="center"/>
      <protection/>
    </xf>
    <xf numFmtId="0" fontId="3" fillId="34" borderId="81" xfId="0" applyFont="1" applyFill="1" applyBorder="1" applyAlignment="1" applyProtection="1">
      <alignment vertical="center"/>
      <protection/>
    </xf>
    <xf numFmtId="0" fontId="3" fillId="34" borderId="82" xfId="0" applyFont="1" applyFill="1" applyBorder="1" applyAlignment="1" applyProtection="1">
      <alignment horizontal="left" vertical="center"/>
      <protection/>
    </xf>
    <xf numFmtId="0" fontId="3" fillId="34" borderId="83" xfId="0" applyFont="1" applyFill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34" borderId="84" xfId="0" applyFont="1" applyFill="1" applyBorder="1" applyAlignment="1" applyProtection="1">
      <alignment vertical="center"/>
      <protection/>
    </xf>
    <xf numFmtId="0" fontId="3" fillId="34" borderId="85" xfId="0" applyFont="1" applyFill="1" applyBorder="1" applyAlignment="1" applyProtection="1">
      <alignment vertical="center"/>
      <protection/>
    </xf>
    <xf numFmtId="0" fontId="0" fillId="33" borderId="81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10" fillId="38" borderId="53" xfId="0" applyFont="1" applyFill="1" applyBorder="1" applyAlignment="1" applyProtection="1">
      <alignment horizontal="center" vertical="center" wrapText="1"/>
      <protection/>
    </xf>
    <xf numFmtId="0" fontId="10" fillId="38" borderId="86" xfId="0" applyFont="1" applyFill="1" applyBorder="1" applyAlignment="1" applyProtection="1">
      <alignment horizontal="center" vertical="center" wrapText="1"/>
      <protection/>
    </xf>
    <xf numFmtId="0" fontId="10" fillId="38" borderId="87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88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vertical="center"/>
      <protection/>
    </xf>
    <xf numFmtId="0" fontId="3" fillId="34" borderId="33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20" fontId="0" fillId="40" borderId="37" xfId="0" applyNumberFormat="1" applyFont="1" applyFill="1" applyBorder="1" applyAlignment="1" applyProtection="1">
      <alignment horizontal="center" vertical="center"/>
      <protection locked="0"/>
    </xf>
    <xf numFmtId="0" fontId="0" fillId="40" borderId="89" xfId="0" applyFont="1" applyFill="1" applyBorder="1" applyAlignment="1" applyProtection="1">
      <alignment horizontal="center" vertical="center"/>
      <protection locked="0"/>
    </xf>
    <xf numFmtId="0" fontId="12" fillId="33" borderId="33" xfId="0" applyFont="1" applyFill="1" applyBorder="1" applyAlignment="1" applyProtection="1">
      <alignment vertical="center" wrapText="1"/>
      <protection/>
    </xf>
    <xf numFmtId="0" fontId="12" fillId="33" borderId="34" xfId="0" applyFont="1" applyFill="1" applyBorder="1" applyAlignment="1" applyProtection="1">
      <alignment vertical="center" wrapText="1"/>
      <protection/>
    </xf>
    <xf numFmtId="0" fontId="0" fillId="33" borderId="8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0" fontId="0" fillId="33" borderId="90" xfId="0" applyFont="1" applyFill="1" applyBorder="1" applyAlignment="1" applyProtection="1">
      <alignment vertical="center"/>
      <protection/>
    </xf>
    <xf numFmtId="0" fontId="3" fillId="34" borderId="53" xfId="0" applyFont="1" applyFill="1" applyBorder="1" applyAlignment="1" applyProtection="1">
      <alignment horizontal="center" vertical="center"/>
      <protection/>
    </xf>
    <xf numFmtId="0" fontId="3" fillId="34" borderId="86" xfId="0" applyFont="1" applyFill="1" applyBorder="1" applyAlignment="1" applyProtection="1">
      <alignment horizontal="center" vertical="center"/>
      <protection/>
    </xf>
    <xf numFmtId="0" fontId="3" fillId="34" borderId="87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8" fillId="33" borderId="18" xfId="0" applyFont="1" applyFill="1" applyBorder="1" applyAlignment="1" applyProtection="1">
      <alignment horizontal="left" vertical="center"/>
      <protection/>
    </xf>
    <xf numFmtId="0" fontId="18" fillId="33" borderId="18" xfId="0" applyFont="1" applyFill="1" applyBorder="1" applyAlignment="1" applyProtection="1">
      <alignment horizontal="center" vertical="center" wrapText="1"/>
      <protection/>
    </xf>
    <xf numFmtId="0" fontId="3" fillId="34" borderId="53" xfId="0" applyFont="1" applyFill="1" applyBorder="1" applyAlignment="1" applyProtection="1">
      <alignment horizontal="left" vertical="center"/>
      <protection/>
    </xf>
    <xf numFmtId="0" fontId="3" fillId="34" borderId="86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3" fillId="34" borderId="80" xfId="0" applyFont="1" applyFill="1" applyBorder="1" applyAlignment="1" applyProtection="1">
      <alignment horizontal="left" vertical="center"/>
      <protection/>
    </xf>
    <xf numFmtId="0" fontId="3" fillId="34" borderId="81" xfId="0" applyFont="1" applyFill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left" vertical="center"/>
      <protection/>
    </xf>
    <xf numFmtId="0" fontId="3" fillId="34" borderId="44" xfId="0" applyFont="1" applyFill="1" applyBorder="1" applyAlignment="1" applyProtection="1">
      <alignment horizontal="left"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91" xfId="0" applyFont="1" applyFill="1" applyBorder="1" applyAlignment="1" applyProtection="1">
      <alignment vertical="center"/>
      <protection/>
    </xf>
    <xf numFmtId="0" fontId="0" fillId="33" borderId="92" xfId="0" applyFont="1" applyFill="1" applyBorder="1" applyAlignment="1" applyProtection="1">
      <alignment vertical="center"/>
      <protection/>
    </xf>
    <xf numFmtId="0" fontId="0" fillId="33" borderId="93" xfId="0" applyFont="1" applyFill="1" applyBorder="1" applyAlignment="1" applyProtection="1">
      <alignment vertical="center"/>
      <protection/>
    </xf>
    <xf numFmtId="0" fontId="3" fillId="34" borderId="94" xfId="0" applyFont="1" applyFill="1" applyBorder="1" applyAlignment="1" applyProtection="1">
      <alignment horizontal="left" vertical="center"/>
      <protection/>
    </xf>
    <xf numFmtId="0" fontId="3" fillId="34" borderId="95" xfId="0" applyFont="1" applyFill="1" applyBorder="1" applyAlignment="1" applyProtection="1">
      <alignment horizontal="left" vertical="center"/>
      <protection/>
    </xf>
    <xf numFmtId="0" fontId="0" fillId="41" borderId="25" xfId="0" applyFont="1" applyFill="1" applyBorder="1" applyAlignment="1" applyProtection="1">
      <alignment vertical="center"/>
      <protection/>
    </xf>
    <xf numFmtId="0" fontId="3" fillId="34" borderId="96" xfId="0" applyFont="1" applyFill="1" applyBorder="1" applyAlignment="1" applyProtection="1">
      <alignment vertical="center"/>
      <protection/>
    </xf>
    <xf numFmtId="0" fontId="3" fillId="34" borderId="97" xfId="0" applyFont="1" applyFill="1" applyBorder="1" applyAlignment="1" applyProtection="1">
      <alignment vertical="center"/>
      <protection/>
    </xf>
    <xf numFmtId="0" fontId="3" fillId="34" borderId="87" xfId="0" applyFont="1" applyFill="1" applyBorder="1" applyAlignment="1" applyProtection="1">
      <alignment vertical="center"/>
      <protection/>
    </xf>
    <xf numFmtId="0" fontId="3" fillId="33" borderId="98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0" fillId="33" borderId="92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99" xfId="0" applyFont="1" applyFill="1" applyBorder="1" applyAlignment="1" applyProtection="1">
      <alignment vertical="center"/>
      <protection/>
    </xf>
    <xf numFmtId="0" fontId="0" fillId="41" borderId="48" xfId="0" applyFont="1" applyFill="1" applyBorder="1" applyAlignment="1" applyProtection="1">
      <alignment vertical="center"/>
      <protection/>
    </xf>
    <xf numFmtId="0" fontId="0" fillId="35" borderId="100" xfId="0" applyFont="1" applyFill="1" applyBorder="1" applyAlignment="1" applyProtection="1">
      <alignment horizontal="left" vertical="center"/>
      <protection/>
    </xf>
    <xf numFmtId="0" fontId="0" fillId="41" borderId="101" xfId="0" applyFont="1" applyFill="1" applyBorder="1" applyAlignment="1" applyProtection="1">
      <alignment vertical="center"/>
      <protection/>
    </xf>
    <xf numFmtId="0" fontId="3" fillId="34" borderId="47" xfId="0" applyFont="1" applyFill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3" fillId="34" borderId="32" xfId="0" applyFont="1" applyFill="1" applyBorder="1" applyAlignment="1" applyProtection="1">
      <alignment vertical="center"/>
      <protection/>
    </xf>
    <xf numFmtId="0" fontId="3" fillId="34" borderId="42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10" fontId="21" fillId="34" borderId="102" xfId="0" applyNumberFormat="1" applyFont="1" applyFill="1" applyBorder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vertical="center"/>
      <protection locked="0"/>
    </xf>
    <xf numFmtId="0" fontId="24" fillId="33" borderId="41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>
      <alignment horizontal="center" vertical="center" wrapText="1"/>
    </xf>
    <xf numFmtId="0" fontId="3" fillId="34" borderId="103" xfId="0" applyFont="1" applyFill="1" applyBorder="1" applyAlignment="1" applyProtection="1">
      <alignment vertical="center"/>
      <protection/>
    </xf>
    <xf numFmtId="0" fontId="3" fillId="34" borderId="104" xfId="0" applyFont="1" applyFill="1" applyBorder="1" applyAlignment="1" applyProtection="1">
      <alignment vertical="center"/>
      <protection/>
    </xf>
    <xf numFmtId="0" fontId="5" fillId="36" borderId="53" xfId="0" applyFont="1" applyFill="1" applyBorder="1" applyAlignment="1" applyProtection="1">
      <alignment horizontal="center" vertical="center"/>
      <protection/>
    </xf>
    <xf numFmtId="0" fontId="5" fillId="36" borderId="86" xfId="0" applyFont="1" applyFill="1" applyBorder="1" applyAlignment="1" applyProtection="1">
      <alignment horizontal="center" vertical="center"/>
      <protection/>
    </xf>
    <xf numFmtId="0" fontId="5" fillId="36" borderId="87" xfId="0" applyFont="1" applyFill="1" applyBorder="1" applyAlignment="1" applyProtection="1">
      <alignment horizontal="center" vertical="center"/>
      <protection/>
    </xf>
    <xf numFmtId="0" fontId="28" fillId="36" borderId="80" xfId="0" applyFont="1" applyFill="1" applyBorder="1" applyAlignment="1" applyProtection="1">
      <alignment horizontal="left" vertical="center" wrapText="1"/>
      <protection/>
    </xf>
    <xf numFmtId="0" fontId="28" fillId="36" borderId="81" xfId="0" applyFont="1" applyFill="1" applyBorder="1" applyAlignment="1" applyProtection="1">
      <alignment horizontal="left" vertical="center" wrapText="1"/>
      <protection/>
    </xf>
    <xf numFmtId="0" fontId="30" fillId="38" borderId="15" xfId="0" applyFont="1" applyFill="1" applyBorder="1" applyAlignment="1">
      <alignment horizontal="center"/>
    </xf>
    <xf numFmtId="0" fontId="30" fillId="38" borderId="31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left" vertical="center"/>
    </xf>
    <xf numFmtId="172" fontId="0" fillId="0" borderId="13" xfId="0" applyNumberFormat="1" applyFill="1" applyBorder="1" applyAlignment="1">
      <alignment horizontal="center" vertical="center"/>
    </xf>
    <xf numFmtId="173" fontId="8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106" xfId="0" applyFont="1" applyBorder="1" applyAlignment="1">
      <alignment horizontal="center"/>
    </xf>
    <xf numFmtId="0" fontId="3" fillId="36" borderId="107" xfId="0" applyFont="1" applyFill="1" applyBorder="1" applyAlignment="1">
      <alignment horizontal="center" vertical="center" wrapText="1"/>
    </xf>
    <xf numFmtId="0" fontId="3" fillId="0" borderId="15" xfId="51" applyFont="1" applyBorder="1" applyAlignment="1">
      <alignment horizontal="center" vertical="center"/>
      <protection/>
    </xf>
    <xf numFmtId="0" fontId="31" fillId="42" borderId="15" xfId="51" applyFont="1" applyFill="1" applyBorder="1" applyAlignment="1">
      <alignment horizontal="center" vertical="center"/>
      <protection/>
    </xf>
    <xf numFmtId="0" fontId="3" fillId="0" borderId="23" xfId="51" applyFont="1" applyBorder="1" applyAlignment="1">
      <alignment horizontal="center" vertical="center" wrapText="1"/>
      <protection/>
    </xf>
    <xf numFmtId="0" fontId="3" fillId="0" borderId="19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right" vertical="center"/>
      <protection/>
    </xf>
    <xf numFmtId="0" fontId="3" fillId="0" borderId="15" xfId="51" applyFont="1" applyBorder="1" applyAlignment="1">
      <alignment horizontal="center" vertical="center" wrapText="1"/>
      <protection/>
    </xf>
    <xf numFmtId="175" fontId="0" fillId="35" borderId="15" xfId="49" applyNumberFormat="1" applyFont="1" applyFill="1" applyBorder="1" applyAlignment="1" applyProtection="1">
      <alignment horizontal="center" vertical="center"/>
      <protection/>
    </xf>
    <xf numFmtId="0" fontId="3" fillId="0" borderId="24" xfId="51" applyFont="1" applyBorder="1" applyAlignment="1">
      <alignment horizontal="center" vertical="center"/>
      <protection/>
    </xf>
    <xf numFmtId="0" fontId="3" fillId="0" borderId="30" xfId="51" applyFont="1" applyBorder="1" applyAlignment="1">
      <alignment horizontal="center" vertical="center"/>
      <protection/>
    </xf>
    <xf numFmtId="0" fontId="3" fillId="0" borderId="26" xfId="51" applyFont="1" applyBorder="1" applyAlignment="1">
      <alignment horizontal="center" vertical="center"/>
      <protection/>
    </xf>
    <xf numFmtId="0" fontId="3" fillId="0" borderId="28" xfId="51" applyFont="1" applyBorder="1" applyAlignment="1">
      <alignment horizontal="center" vertical="center"/>
      <protection/>
    </xf>
    <xf numFmtId="0" fontId="3" fillId="0" borderId="108" xfId="51" applyFont="1" applyBorder="1" applyAlignment="1">
      <alignment horizontal="center" vertical="center"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7" fillId="0" borderId="19" xfId="51" applyFont="1" applyBorder="1" applyAlignment="1">
      <alignment horizontal="center" vertical="center" wrapText="1"/>
      <protection/>
    </xf>
    <xf numFmtId="14" fontId="0" fillId="35" borderId="79" xfId="0" applyNumberFormat="1" applyFont="1" applyFill="1" applyBorder="1" applyAlignment="1" applyProtection="1">
      <alignment horizontal="center" vertical="center"/>
      <protection locked="0"/>
    </xf>
    <xf numFmtId="14" fontId="0" fillId="35" borderId="49" xfId="0" applyNumberFormat="1" applyFont="1" applyFill="1" applyBorder="1" applyAlignment="1" applyProtection="1">
      <alignment horizontal="center" vertical="center"/>
      <protection locked="0"/>
    </xf>
    <xf numFmtId="20" fontId="0" fillId="35" borderId="37" xfId="0" applyNumberFormat="1" applyFont="1" applyFill="1" applyBorder="1" applyAlignment="1" applyProtection="1">
      <alignment horizontal="center" vertical="center"/>
      <protection locked="0"/>
    </xf>
    <xf numFmtId="0" fontId="0" fillId="35" borderId="89" xfId="0" applyFont="1" applyFill="1" applyBorder="1" applyAlignment="1" applyProtection="1">
      <alignment horizontal="center" vertical="center"/>
      <protection locked="0"/>
    </xf>
    <xf numFmtId="175" fontId="75" fillId="35" borderId="15" xfId="49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Planilha teste - motorista e ajudante 2009" xfId="49"/>
    <cellStyle name="Neutra" xfId="50"/>
    <cellStyle name="Normal_Planilha teste - motorista e ajudante 2009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ítulo 6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99"/>
      <rgbColor rgb="00808000"/>
      <rgbColor rgb="00800080"/>
      <rgbColor rgb="000084D1"/>
      <rgbColor rgb="00CCCCCC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458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140625" style="160" customWidth="1"/>
    <col min="2" max="2" width="7.57421875" style="159" bestFit="1" customWidth="1"/>
    <col min="3" max="3" width="21.8515625" style="159" bestFit="1" customWidth="1"/>
    <col min="4" max="4" width="19.421875" style="160" customWidth="1"/>
    <col min="5" max="5" width="12.57421875" style="159" bestFit="1" customWidth="1"/>
    <col min="6" max="6" width="17.140625" style="160" bestFit="1" customWidth="1"/>
    <col min="7" max="7" width="18.421875" style="160" customWidth="1"/>
    <col min="8" max="9" width="9.140625" style="160" customWidth="1"/>
    <col min="10" max="11" width="16.421875" style="160" customWidth="1"/>
    <col min="12" max="12" width="18.28125" style="160" customWidth="1"/>
    <col min="13" max="13" width="13.7109375" style="160" bestFit="1" customWidth="1"/>
    <col min="14" max="16384" width="9.140625" style="160" customWidth="1"/>
  </cols>
  <sheetData>
    <row r="2" spans="2:7" ht="12">
      <c r="B2" s="196" t="s">
        <v>180</v>
      </c>
      <c r="C2" s="196"/>
      <c r="D2" s="196"/>
      <c r="E2" s="196"/>
      <c r="F2" s="196"/>
      <c r="G2" s="196"/>
    </row>
    <row r="3" spans="9:15" ht="12">
      <c r="I3" s="184"/>
      <c r="J3" s="184"/>
      <c r="K3" s="184"/>
      <c r="L3" s="184"/>
      <c r="M3" s="184"/>
      <c r="N3" s="184"/>
      <c r="O3" s="184"/>
    </row>
    <row r="4" spans="9:15" ht="12.75" thickBot="1">
      <c r="I4" s="184"/>
      <c r="J4" s="184"/>
      <c r="K4" s="184"/>
      <c r="L4" s="184"/>
      <c r="M4" s="184"/>
      <c r="N4" s="184"/>
      <c r="O4" s="184"/>
    </row>
    <row r="5" spans="2:15" s="164" customFormat="1" ht="26.25" thickBot="1">
      <c r="B5" s="161" t="s">
        <v>158</v>
      </c>
      <c r="C5" s="193" t="s">
        <v>172</v>
      </c>
      <c r="D5" s="162" t="s">
        <v>160</v>
      </c>
      <c r="E5" s="162" t="s">
        <v>159</v>
      </c>
      <c r="F5" s="162" t="s">
        <v>161</v>
      </c>
      <c r="G5" s="163" t="s">
        <v>162</v>
      </c>
      <c r="I5" s="178"/>
      <c r="J5" s="185"/>
      <c r="K5" s="185"/>
      <c r="L5" s="185"/>
      <c r="M5" s="178"/>
      <c r="N5" s="178"/>
      <c r="O5" s="178"/>
    </row>
    <row r="6" spans="2:15" ht="12">
      <c r="B6" s="165">
        <v>1</v>
      </c>
      <c r="C6" s="170" t="s">
        <v>173</v>
      </c>
      <c r="D6" s="192">
        <f>'1 Assist. Adm. Pleno'!K118</f>
        <v>0</v>
      </c>
      <c r="E6" s="166">
        <v>10</v>
      </c>
      <c r="F6" s="169">
        <f aca="true" t="shared" si="0" ref="F6:F12">D6*E6</f>
        <v>0</v>
      </c>
      <c r="G6" s="167">
        <f aca="true" t="shared" si="1" ref="G6:G12">F6*12</f>
        <v>0</v>
      </c>
      <c r="I6" s="186"/>
      <c r="J6" s="187"/>
      <c r="K6" s="187"/>
      <c r="L6" s="187"/>
      <c r="M6" s="187"/>
      <c r="N6" s="188"/>
      <c r="O6" s="184"/>
    </row>
    <row r="7" spans="2:15" ht="12">
      <c r="B7" s="168">
        <v>2</v>
      </c>
      <c r="C7" s="170" t="s">
        <v>174</v>
      </c>
      <c r="D7" s="192">
        <f>'2 Assist. Adm. Sênior'!K118</f>
        <v>0</v>
      </c>
      <c r="E7" s="170">
        <v>20</v>
      </c>
      <c r="F7" s="169">
        <f t="shared" si="0"/>
        <v>0</v>
      </c>
      <c r="G7" s="167">
        <f t="shared" si="1"/>
        <v>0</v>
      </c>
      <c r="I7" s="186"/>
      <c r="J7" s="187"/>
      <c r="K7" s="187"/>
      <c r="L7" s="187"/>
      <c r="M7" s="187"/>
      <c r="N7" s="188"/>
      <c r="O7" s="184"/>
    </row>
    <row r="8" spans="2:15" ht="12">
      <c r="B8" s="168">
        <v>3</v>
      </c>
      <c r="C8" s="170" t="s">
        <v>175</v>
      </c>
      <c r="D8" s="192">
        <f>' 3 Almoxarife'!K118</f>
        <v>0</v>
      </c>
      <c r="E8" s="170">
        <v>2</v>
      </c>
      <c r="F8" s="169">
        <f t="shared" si="0"/>
        <v>0</v>
      </c>
      <c r="G8" s="167">
        <f t="shared" si="1"/>
        <v>0</v>
      </c>
      <c r="I8" s="184"/>
      <c r="J8" s="184"/>
      <c r="K8" s="184"/>
      <c r="L8" s="184"/>
      <c r="M8" s="184"/>
      <c r="N8" s="184"/>
      <c r="O8" s="184"/>
    </row>
    <row r="9" spans="2:15" ht="12">
      <c r="B9" s="171">
        <v>4</v>
      </c>
      <c r="C9" s="170" t="s">
        <v>176</v>
      </c>
      <c r="D9" s="192">
        <f>' 4 Editor de Texto e Imagem'!K118</f>
        <v>0</v>
      </c>
      <c r="E9" s="173">
        <v>1</v>
      </c>
      <c r="F9" s="169">
        <f t="shared" si="0"/>
        <v>0</v>
      </c>
      <c r="G9" s="167">
        <f t="shared" si="1"/>
        <v>0</v>
      </c>
      <c r="I9" s="184"/>
      <c r="J9" s="184"/>
      <c r="K9" s="184"/>
      <c r="L9" s="184"/>
      <c r="M9" s="184"/>
      <c r="N9" s="184"/>
      <c r="O9" s="184"/>
    </row>
    <row r="10" spans="2:15" ht="12">
      <c r="B10" s="171">
        <v>5</v>
      </c>
      <c r="C10" s="170" t="s">
        <v>177</v>
      </c>
      <c r="D10" s="192">
        <f>'5 Webdesigner'!K118</f>
        <v>0</v>
      </c>
      <c r="E10" s="173">
        <v>1</v>
      </c>
      <c r="F10" s="169">
        <f t="shared" si="0"/>
        <v>0</v>
      </c>
      <c r="G10" s="167">
        <f t="shared" si="1"/>
        <v>0</v>
      </c>
      <c r="I10" s="184"/>
      <c r="J10" s="184"/>
      <c r="K10" s="184"/>
      <c r="L10" s="184"/>
      <c r="M10" s="184"/>
      <c r="N10" s="184"/>
      <c r="O10" s="184"/>
    </row>
    <row r="11" spans="2:15" ht="12">
      <c r="B11" s="171">
        <v>6</v>
      </c>
      <c r="C11" s="170" t="s">
        <v>178</v>
      </c>
      <c r="D11" s="192">
        <f>'6 Aux. Enfermagem'!K118</f>
        <v>0</v>
      </c>
      <c r="E11" s="173">
        <v>1</v>
      </c>
      <c r="F11" s="172">
        <f t="shared" si="0"/>
        <v>0</v>
      </c>
      <c r="G11" s="174">
        <f t="shared" si="1"/>
        <v>0</v>
      </c>
      <c r="I11" s="184"/>
      <c r="J11" s="184"/>
      <c r="K11" s="184"/>
      <c r="L11" s="184"/>
      <c r="M11" s="184"/>
      <c r="N11" s="184"/>
      <c r="O11" s="184"/>
    </row>
    <row r="12" spans="2:15" ht="13.5" thickBot="1">
      <c r="B12" s="171">
        <v>7</v>
      </c>
      <c r="C12" s="173" t="s">
        <v>179</v>
      </c>
      <c r="D12" s="194">
        <f>'7 Aux. Segurança Trabalho'!K118</f>
        <v>0</v>
      </c>
      <c r="E12" s="173">
        <v>1</v>
      </c>
      <c r="F12" s="172">
        <f t="shared" si="0"/>
        <v>0</v>
      </c>
      <c r="G12" s="174">
        <f t="shared" si="1"/>
        <v>0</v>
      </c>
      <c r="I12" s="189"/>
      <c r="J12" s="189"/>
      <c r="K12" s="189"/>
      <c r="L12" s="184"/>
      <c r="M12" s="184"/>
      <c r="N12" s="184"/>
      <c r="O12" s="184"/>
    </row>
    <row r="13" spans="2:15" s="176" customFormat="1" ht="13.5" thickBot="1">
      <c r="B13" s="195" t="s">
        <v>163</v>
      </c>
      <c r="C13" s="195"/>
      <c r="D13" s="195"/>
      <c r="E13" s="195"/>
      <c r="F13" s="195"/>
      <c r="G13" s="175">
        <f>SUM(G6:G12)</f>
        <v>0</v>
      </c>
      <c r="I13" s="184"/>
      <c r="J13" s="184"/>
      <c r="K13" s="184"/>
      <c r="L13" s="189"/>
      <c r="M13" s="189"/>
      <c r="N13" s="189"/>
      <c r="O13" s="189"/>
    </row>
    <row r="15" spans="6:7" ht="12.75">
      <c r="F15" s="185"/>
      <c r="G15" s="191"/>
    </row>
    <row r="17" spans="6:8" ht="12.75">
      <c r="F17" s="190"/>
      <c r="G17" s="191"/>
      <c r="H17" s="177"/>
    </row>
  </sheetData>
  <sheetProtection/>
  <mergeCells count="2">
    <mergeCell ref="B13:F13"/>
    <mergeCell ref="B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5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3" max="3" width="12.00390625" style="0" customWidth="1"/>
    <col min="7" max="7" width="10.8515625" style="0" customWidth="1"/>
    <col min="8" max="8" width="13.8515625" style="0" customWidth="1"/>
    <col min="9" max="9" width="11.140625" style="0" customWidth="1"/>
    <col min="11" max="11" width="21.00390625" style="0" customWidth="1"/>
  </cols>
  <sheetData>
    <row r="1" spans="1:12" ht="40.5" customHeight="1">
      <c r="A1" s="211" t="s">
        <v>164</v>
      </c>
      <c r="B1" s="212"/>
      <c r="C1" s="212"/>
      <c r="D1" s="212"/>
      <c r="E1" s="212"/>
      <c r="F1" s="212"/>
      <c r="G1" s="212"/>
      <c r="H1" s="212"/>
      <c r="I1" s="213"/>
      <c r="J1" s="214" t="s">
        <v>0</v>
      </c>
      <c r="K1" s="215"/>
      <c r="L1" s="1"/>
    </row>
    <row r="2" spans="1:12" ht="14.25" customHeight="1">
      <c r="A2" s="216" t="s">
        <v>1</v>
      </c>
      <c r="B2" s="217"/>
      <c r="C2" s="217"/>
      <c r="D2" s="218" t="s">
        <v>166</v>
      </c>
      <c r="E2" s="218"/>
      <c r="F2" s="218"/>
      <c r="G2" s="218"/>
      <c r="H2" s="218"/>
      <c r="I2" s="219"/>
      <c r="J2" s="214"/>
      <c r="K2" s="215"/>
      <c r="L2" s="1"/>
    </row>
    <row r="3" spans="1:12" ht="15" customHeight="1">
      <c r="A3" s="220" t="s">
        <v>2</v>
      </c>
      <c r="B3" s="221"/>
      <c r="C3" s="221"/>
      <c r="D3" s="222" t="s">
        <v>182</v>
      </c>
      <c r="E3" s="222"/>
      <c r="F3" s="222"/>
      <c r="G3" s="222"/>
      <c r="H3" s="222"/>
      <c r="I3" s="223"/>
      <c r="J3" s="214"/>
      <c r="K3" s="215"/>
      <c r="L3" s="1"/>
    </row>
    <row r="4" spans="1:12" ht="12.75" customHeight="1">
      <c r="A4" s="120" t="s">
        <v>147</v>
      </c>
      <c r="B4" s="113"/>
      <c r="C4" s="113"/>
      <c r="D4" s="114"/>
      <c r="E4" s="305">
        <v>45337</v>
      </c>
      <c r="F4" s="306"/>
      <c r="G4" s="121" t="s">
        <v>3</v>
      </c>
      <c r="H4" s="307" t="s">
        <v>170</v>
      </c>
      <c r="I4" s="308"/>
      <c r="J4" s="214"/>
      <c r="K4" s="215"/>
      <c r="L4" s="1"/>
    </row>
    <row r="5" spans="1:12" ht="12.75" customHeight="1">
      <c r="A5" s="2"/>
      <c r="B5" s="3"/>
      <c r="C5" s="3"/>
      <c r="D5" s="3"/>
      <c r="E5" s="3"/>
      <c r="F5" s="3"/>
      <c r="G5" s="3"/>
      <c r="H5" s="3"/>
      <c r="I5" s="3"/>
      <c r="J5" s="215"/>
      <c r="K5" s="215"/>
      <c r="L5" s="1"/>
    </row>
    <row r="6" spans="1:12" ht="38.25" customHeight="1">
      <c r="A6" s="207" t="s">
        <v>4</v>
      </c>
      <c r="B6" s="208"/>
      <c r="C6" s="208"/>
      <c r="D6" s="226" t="s">
        <v>5</v>
      </c>
      <c r="E6" s="226"/>
      <c r="F6" s="226"/>
      <c r="G6" s="226"/>
      <c r="H6" s="226"/>
      <c r="I6" s="227"/>
      <c r="J6" s="214"/>
      <c r="K6" s="215"/>
      <c r="L6" s="1"/>
    </row>
    <row r="7" spans="1:12" ht="15" customHeight="1">
      <c r="A7" s="4"/>
      <c r="B7" s="5"/>
      <c r="C7" s="5"/>
      <c r="D7" s="5"/>
      <c r="E7" s="5"/>
      <c r="F7" s="5"/>
      <c r="G7" s="5"/>
      <c r="H7" s="5"/>
      <c r="I7" s="5"/>
      <c r="J7" s="215"/>
      <c r="K7" s="215"/>
      <c r="L7" s="1"/>
    </row>
    <row r="8" spans="1:12" ht="15" customHeight="1">
      <c r="A8" s="122" t="s">
        <v>6</v>
      </c>
      <c r="B8" s="228" t="s">
        <v>7</v>
      </c>
      <c r="C8" s="228"/>
      <c r="D8" s="228"/>
      <c r="E8" s="228"/>
      <c r="F8" s="228"/>
      <c r="G8" s="228"/>
      <c r="H8" s="228"/>
      <c r="I8" s="228"/>
      <c r="J8" s="228"/>
      <c r="K8" s="123" t="s">
        <v>168</v>
      </c>
      <c r="L8" s="25"/>
    </row>
    <row r="9" spans="1:12" ht="14.25" customHeight="1">
      <c r="A9" s="124" t="s">
        <v>6</v>
      </c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125" t="s">
        <v>9</v>
      </c>
      <c r="L9" s="25"/>
    </row>
    <row r="10" spans="1:12" ht="12.75" customHeight="1">
      <c r="A10" s="124" t="s">
        <v>6</v>
      </c>
      <c r="B10" s="210" t="s">
        <v>10</v>
      </c>
      <c r="C10" s="210"/>
      <c r="D10" s="210"/>
      <c r="E10" s="210"/>
      <c r="F10" s="210"/>
      <c r="G10" s="210"/>
      <c r="H10" s="210"/>
      <c r="I10" s="210"/>
      <c r="J10" s="210"/>
      <c r="K10" s="126" t="s">
        <v>148</v>
      </c>
      <c r="L10" s="25"/>
    </row>
    <row r="11" spans="1:12" ht="14.25" customHeight="1">
      <c r="A11" s="124" t="s">
        <v>6</v>
      </c>
      <c r="B11" s="210" t="s">
        <v>11</v>
      </c>
      <c r="C11" s="210"/>
      <c r="D11" s="210"/>
      <c r="E11" s="210"/>
      <c r="F11" s="210"/>
      <c r="G11" s="210"/>
      <c r="H11" s="210"/>
      <c r="I11" s="210"/>
      <c r="J11" s="210"/>
      <c r="K11" s="126" t="s">
        <v>167</v>
      </c>
      <c r="L11" s="25"/>
    </row>
    <row r="12" spans="1:12" ht="12.75" customHeight="1">
      <c r="A12" s="127" t="s">
        <v>6</v>
      </c>
      <c r="B12" s="209" t="s">
        <v>12</v>
      </c>
      <c r="C12" s="209"/>
      <c r="D12" s="209"/>
      <c r="E12" s="209"/>
      <c r="F12" s="209"/>
      <c r="G12" s="209"/>
      <c r="H12" s="209"/>
      <c r="I12" s="209"/>
      <c r="J12" s="209"/>
      <c r="K12" s="128">
        <v>12</v>
      </c>
      <c r="L12" s="25"/>
    </row>
    <row r="13" spans="1:12" ht="12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  <c r="L13" s="1"/>
    </row>
    <row r="14" spans="1:12" ht="12.75">
      <c r="A14" s="122" t="s">
        <v>6</v>
      </c>
      <c r="B14" s="228" t="s">
        <v>13</v>
      </c>
      <c r="C14" s="228"/>
      <c r="D14" s="228"/>
      <c r="E14" s="228"/>
      <c r="F14" s="228"/>
      <c r="G14" s="228"/>
      <c r="H14" s="228"/>
      <c r="I14" s="228"/>
      <c r="J14" s="228"/>
      <c r="K14" s="132"/>
      <c r="L14" s="25"/>
    </row>
    <row r="15" spans="1:12" ht="12.75" customHeight="1">
      <c r="A15" s="133" t="s">
        <v>6</v>
      </c>
      <c r="B15" s="231" t="s">
        <v>14</v>
      </c>
      <c r="C15" s="231"/>
      <c r="D15" s="231"/>
      <c r="E15" s="231"/>
      <c r="F15" s="231"/>
      <c r="G15" s="231"/>
      <c r="H15" s="231"/>
      <c r="I15" s="231"/>
      <c r="J15" s="231"/>
      <c r="K15" s="134" t="s">
        <v>169</v>
      </c>
      <c r="L15" s="25"/>
    </row>
    <row r="16" spans="1:12" ht="12.75" customHeight="1">
      <c r="A16" s="131" t="s">
        <v>6</v>
      </c>
      <c r="B16" s="229" t="s">
        <v>15</v>
      </c>
      <c r="C16" s="230"/>
      <c r="D16" s="230"/>
      <c r="E16" s="230"/>
      <c r="F16" s="230"/>
      <c r="G16" s="230"/>
      <c r="H16" s="230"/>
      <c r="I16" s="230"/>
      <c r="J16" s="129" t="s">
        <v>165</v>
      </c>
      <c r="K16" s="130">
        <f>J122</f>
        <v>1</v>
      </c>
      <c r="L16" s="25"/>
    </row>
    <row r="17" spans="1:12" ht="12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4"/>
      <c r="L17" s="1"/>
    </row>
    <row r="18" spans="1:12" ht="12.75" customHeight="1">
      <c r="A18" s="232" t="s">
        <v>16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4"/>
      <c r="L18" s="25"/>
    </row>
    <row r="19" spans="1:12" ht="33.75" customHeight="1">
      <c r="A19" s="99">
        <v>1</v>
      </c>
      <c r="B19" s="210" t="s">
        <v>13</v>
      </c>
      <c r="C19" s="210"/>
      <c r="D19" s="210"/>
      <c r="E19" s="210"/>
      <c r="F19" s="210"/>
      <c r="G19" s="210"/>
      <c r="H19" s="210"/>
      <c r="I19" s="210"/>
      <c r="J19" s="210"/>
      <c r="K19" s="77"/>
      <c r="L19" s="25"/>
    </row>
    <row r="20" spans="1:12" ht="12.75">
      <c r="A20" s="99">
        <v>2</v>
      </c>
      <c r="B20" s="7" t="s">
        <v>108</v>
      </c>
      <c r="C20" s="7"/>
      <c r="D20" s="7"/>
      <c r="E20" s="7"/>
      <c r="F20" s="7"/>
      <c r="G20" s="7"/>
      <c r="H20" s="7"/>
      <c r="I20" s="7"/>
      <c r="J20" s="80"/>
      <c r="K20" s="135"/>
      <c r="L20" s="25"/>
    </row>
    <row r="21" spans="1:12" ht="15" customHeight="1">
      <c r="A21" s="99">
        <v>3</v>
      </c>
      <c r="B21" s="210" t="s">
        <v>17</v>
      </c>
      <c r="C21" s="210"/>
      <c r="D21" s="210"/>
      <c r="E21" s="210"/>
      <c r="F21" s="210"/>
      <c r="G21" s="210"/>
      <c r="H21" s="210"/>
      <c r="I21" s="210"/>
      <c r="J21" s="210"/>
      <c r="K21" s="112"/>
      <c r="L21" s="25"/>
    </row>
    <row r="22" spans="1:12" ht="15" customHeight="1">
      <c r="A22" s="99">
        <v>4</v>
      </c>
      <c r="B22" s="210" t="s">
        <v>18</v>
      </c>
      <c r="C22" s="210"/>
      <c r="D22" s="210"/>
      <c r="E22" s="210"/>
      <c r="F22" s="210"/>
      <c r="G22" s="210"/>
      <c r="H22" s="210"/>
      <c r="I22" s="210"/>
      <c r="J22" s="210"/>
      <c r="K22" s="135" t="s">
        <v>5</v>
      </c>
      <c r="L22" s="25"/>
    </row>
    <row r="23" spans="1:12" ht="14.25" customHeight="1">
      <c r="A23" s="136">
        <v>5</v>
      </c>
      <c r="B23" s="209" t="s">
        <v>19</v>
      </c>
      <c r="C23" s="209"/>
      <c r="D23" s="209"/>
      <c r="E23" s="209"/>
      <c r="F23" s="209"/>
      <c r="G23" s="209"/>
      <c r="H23" s="209"/>
      <c r="I23" s="209"/>
      <c r="J23" s="209"/>
      <c r="K23" s="137" t="s">
        <v>5</v>
      </c>
      <c r="L23" s="25"/>
    </row>
    <row r="24" spans="1:12" ht="12.75" customHeight="1">
      <c r="A24" s="6"/>
      <c r="B24" s="5"/>
      <c r="C24" s="5"/>
      <c r="D24" s="5"/>
      <c r="E24" s="5"/>
      <c r="F24" s="5"/>
      <c r="G24" s="5"/>
      <c r="H24" s="5"/>
      <c r="I24" s="5"/>
      <c r="J24" s="5"/>
      <c r="K24" s="6"/>
      <c r="L24" s="1"/>
    </row>
    <row r="25" spans="1:12" ht="12.75" customHeight="1">
      <c r="A25" s="238" t="s">
        <v>20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98" t="s">
        <v>21</v>
      </c>
      <c r="L25" s="25"/>
    </row>
    <row r="26" spans="1:12" ht="12.75" customHeight="1">
      <c r="A26" s="99" t="s">
        <v>22</v>
      </c>
      <c r="B26" s="231" t="s">
        <v>23</v>
      </c>
      <c r="C26" s="231"/>
      <c r="D26" s="231"/>
      <c r="E26" s="231"/>
      <c r="F26" s="231"/>
      <c r="G26" s="231"/>
      <c r="H26" s="231"/>
      <c r="I26" s="231"/>
      <c r="J26" s="240"/>
      <c r="K26" s="112"/>
      <c r="L26" s="25"/>
    </row>
    <row r="27" spans="1:12" ht="12.75" customHeight="1">
      <c r="A27" s="99" t="s">
        <v>24</v>
      </c>
      <c r="B27" s="235" t="s">
        <v>25</v>
      </c>
      <c r="C27" s="235"/>
      <c r="D27" s="235"/>
      <c r="E27" s="236" t="s">
        <v>26</v>
      </c>
      <c r="F27" s="236"/>
      <c r="G27" s="236"/>
      <c r="H27" s="236"/>
      <c r="I27" s="8" t="s">
        <v>27</v>
      </c>
      <c r="J27" s="143">
        <v>0.30000000000000004</v>
      </c>
      <c r="K27" s="145">
        <f>J27*$K$26</f>
        <v>0</v>
      </c>
      <c r="L27" s="25"/>
    </row>
    <row r="28" spans="1:12" ht="20.25" customHeight="1">
      <c r="A28" s="99" t="s">
        <v>28</v>
      </c>
      <c r="B28" s="235" t="s">
        <v>29</v>
      </c>
      <c r="C28" s="235"/>
      <c r="D28" s="235"/>
      <c r="E28" s="237" t="s">
        <v>30</v>
      </c>
      <c r="F28" s="237"/>
      <c r="G28" s="237"/>
      <c r="H28" s="81">
        <v>1412</v>
      </c>
      <c r="I28" s="8" t="s">
        <v>27</v>
      </c>
      <c r="J28" s="143">
        <v>0</v>
      </c>
      <c r="K28" s="145">
        <f>H28*J28</f>
        <v>0</v>
      </c>
      <c r="L28" s="25"/>
    </row>
    <row r="29" spans="1:12" ht="12.75" customHeight="1">
      <c r="A29" s="99" t="s">
        <v>31</v>
      </c>
      <c r="B29" s="241" t="s">
        <v>109</v>
      </c>
      <c r="C29" s="241"/>
      <c r="D29" s="241"/>
      <c r="E29" s="241"/>
      <c r="F29" s="241"/>
      <c r="G29" s="241"/>
      <c r="H29" s="241"/>
      <c r="I29" s="8" t="s">
        <v>27</v>
      </c>
      <c r="J29" s="144"/>
      <c r="K29" s="145">
        <f>J29*$K$26</f>
        <v>0</v>
      </c>
      <c r="L29" s="25"/>
    </row>
    <row r="30" spans="1:12" ht="12.75" customHeight="1">
      <c r="A30" s="99" t="s">
        <v>33</v>
      </c>
      <c r="B30" s="241" t="s">
        <v>110</v>
      </c>
      <c r="C30" s="241"/>
      <c r="D30" s="241"/>
      <c r="E30" s="241"/>
      <c r="F30" s="241"/>
      <c r="G30" s="241"/>
      <c r="H30" s="241"/>
      <c r="I30" s="241"/>
      <c r="J30" s="241"/>
      <c r="K30" s="112"/>
      <c r="L30" s="25"/>
    </row>
    <row r="31" spans="1:12" ht="12.75" customHeight="1">
      <c r="A31" s="99" t="s">
        <v>34</v>
      </c>
      <c r="B31" s="241" t="s">
        <v>111</v>
      </c>
      <c r="C31" s="241"/>
      <c r="D31" s="241"/>
      <c r="E31" s="241"/>
      <c r="F31" s="241"/>
      <c r="G31" s="241"/>
      <c r="H31" s="241"/>
      <c r="I31" s="241"/>
      <c r="J31" s="241"/>
      <c r="K31" s="112"/>
      <c r="L31" s="25"/>
    </row>
    <row r="32" spans="1:12" ht="14.25" customHeight="1">
      <c r="A32" s="99" t="s">
        <v>35</v>
      </c>
      <c r="B32" s="241" t="s">
        <v>32</v>
      </c>
      <c r="C32" s="241"/>
      <c r="D32" s="241"/>
      <c r="E32" s="241"/>
      <c r="F32" s="241"/>
      <c r="G32" s="241"/>
      <c r="H32" s="241"/>
      <c r="I32" s="241"/>
      <c r="J32" s="241"/>
      <c r="K32" s="112"/>
      <c r="L32" s="25"/>
    </row>
    <row r="33" spans="1:12" ht="12.75" customHeight="1">
      <c r="A33" s="99" t="s">
        <v>36</v>
      </c>
      <c r="B33" s="241" t="s">
        <v>32</v>
      </c>
      <c r="C33" s="241"/>
      <c r="D33" s="241"/>
      <c r="E33" s="241"/>
      <c r="F33" s="241"/>
      <c r="G33" s="241"/>
      <c r="H33" s="241"/>
      <c r="I33" s="241"/>
      <c r="J33" s="241"/>
      <c r="K33" s="112"/>
      <c r="L33" s="25"/>
    </row>
    <row r="34" spans="1:12" ht="12.75" customHeight="1">
      <c r="A34" s="242" t="s">
        <v>128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138">
        <f>SUM(K26:K33)</f>
        <v>0</v>
      </c>
      <c r="L34" s="25"/>
    </row>
    <row r="35" spans="1:12" ht="12.75" customHeight="1">
      <c r="A35" s="5"/>
      <c r="B35" s="4"/>
      <c r="C35" s="4"/>
      <c r="D35" s="5"/>
      <c r="E35" s="5"/>
      <c r="F35" s="5"/>
      <c r="G35" s="5"/>
      <c r="H35" s="5"/>
      <c r="I35" s="5"/>
      <c r="J35" s="5"/>
      <c r="K35" s="5"/>
      <c r="L35" s="1"/>
    </row>
    <row r="36" spans="1:12" ht="12.75" customHeight="1">
      <c r="A36" s="244" t="s">
        <v>112</v>
      </c>
      <c r="B36" s="244"/>
      <c r="C36" s="244"/>
      <c r="D36" s="244"/>
      <c r="E36" s="244"/>
      <c r="F36" s="244"/>
      <c r="G36" s="244"/>
      <c r="H36" s="244"/>
      <c r="I36" s="244"/>
      <c r="J36" s="245"/>
      <c r="K36" s="148" t="s">
        <v>37</v>
      </c>
      <c r="L36" s="25"/>
    </row>
    <row r="37" spans="1:12" ht="12.75" customHeight="1">
      <c r="A37" s="88" t="s">
        <v>116</v>
      </c>
      <c r="B37" s="89"/>
      <c r="C37" s="89"/>
      <c r="D37" s="84"/>
      <c r="E37" s="84"/>
      <c r="F37" s="84"/>
      <c r="G37" s="84"/>
      <c r="H37" s="84"/>
      <c r="I37" s="85"/>
      <c r="J37" s="146">
        <f>J38+J40+J39</f>
        <v>0.19444444444444442</v>
      </c>
      <c r="K37" s="149">
        <f>SUM(K38:K40)</f>
        <v>0</v>
      </c>
      <c r="L37" s="25"/>
    </row>
    <row r="38" spans="1:12" ht="12.75" customHeight="1">
      <c r="A38" s="102" t="s">
        <v>22</v>
      </c>
      <c r="B38" s="86" t="s">
        <v>113</v>
      </c>
      <c r="C38" s="86"/>
      <c r="D38" s="86"/>
      <c r="E38" s="86"/>
      <c r="F38" s="86"/>
      <c r="G38" s="86"/>
      <c r="H38" s="86"/>
      <c r="I38" s="87"/>
      <c r="J38" s="147">
        <f>1/12</f>
        <v>0.08333333333333333</v>
      </c>
      <c r="K38" s="150">
        <f>$K$34*J38</f>
        <v>0</v>
      </c>
      <c r="L38" s="25"/>
    </row>
    <row r="39" spans="1:12" ht="12.75" customHeight="1">
      <c r="A39" s="139" t="s">
        <v>24</v>
      </c>
      <c r="B39" s="90" t="s">
        <v>115</v>
      </c>
      <c r="C39" s="90"/>
      <c r="D39" s="86"/>
      <c r="E39" s="86"/>
      <c r="F39" s="86"/>
      <c r="G39" s="86"/>
      <c r="H39" s="86"/>
      <c r="I39" s="87"/>
      <c r="J39" s="147">
        <f>1/12</f>
        <v>0.08333333333333333</v>
      </c>
      <c r="K39" s="150">
        <f>$K$34*J39</f>
        <v>0</v>
      </c>
      <c r="L39" s="25"/>
    </row>
    <row r="40" spans="1:12" ht="12.75" customHeight="1">
      <c r="A40" s="102" t="s">
        <v>28</v>
      </c>
      <c r="B40" s="86" t="s">
        <v>114</v>
      </c>
      <c r="C40" s="86"/>
      <c r="D40" s="86"/>
      <c r="E40" s="86"/>
      <c r="F40" s="86"/>
      <c r="G40" s="86"/>
      <c r="H40" s="86"/>
      <c r="I40" s="86"/>
      <c r="J40" s="147">
        <f>(1/3)/12</f>
        <v>0.027777777777777776</v>
      </c>
      <c r="K40" s="150">
        <f>$K$34*J40</f>
        <v>0</v>
      </c>
      <c r="L40" s="25"/>
    </row>
    <row r="41" spans="1:12" ht="12.75" customHeight="1">
      <c r="A41" s="140" t="s">
        <v>117</v>
      </c>
      <c r="B41" s="82"/>
      <c r="C41" s="82"/>
      <c r="D41" s="82"/>
      <c r="E41" s="82"/>
      <c r="F41" s="82"/>
      <c r="G41" s="82"/>
      <c r="H41" s="82"/>
      <c r="I41" s="82"/>
      <c r="J41" s="115">
        <f>SUM(J42:J49)</f>
        <v>0.3980000000000001</v>
      </c>
      <c r="K41" s="116">
        <f>SUM(K42:K49)</f>
        <v>0</v>
      </c>
      <c r="L41" s="25"/>
    </row>
    <row r="42" spans="1:12" ht="12.75" customHeight="1">
      <c r="A42" s="99" t="s">
        <v>22</v>
      </c>
      <c r="B42" s="247" t="s">
        <v>43</v>
      </c>
      <c r="C42" s="247"/>
      <c r="D42" s="247"/>
      <c r="E42" s="247"/>
      <c r="F42" s="247"/>
      <c r="G42" s="247"/>
      <c r="H42" s="247"/>
      <c r="I42" s="247"/>
      <c r="J42" s="13">
        <v>0.2</v>
      </c>
      <c r="K42" s="94">
        <f>J42*($K$34+$K$37)</f>
        <v>0</v>
      </c>
      <c r="L42" s="25"/>
    </row>
    <row r="43" spans="1:12" ht="12.75" customHeight="1">
      <c r="A43" s="99" t="s">
        <v>24</v>
      </c>
      <c r="B43" s="247" t="s">
        <v>47</v>
      </c>
      <c r="C43" s="247"/>
      <c r="D43" s="247"/>
      <c r="E43" s="247"/>
      <c r="F43" s="247"/>
      <c r="G43" s="247"/>
      <c r="H43" s="247"/>
      <c r="I43" s="247"/>
      <c r="J43" s="13">
        <v>0.025</v>
      </c>
      <c r="K43" s="94">
        <f aca="true" t="shared" si="0" ref="K43:K49">J43*($K$34+$K$37)</f>
        <v>0</v>
      </c>
      <c r="L43" s="25"/>
    </row>
    <row r="44" spans="1:12" ht="12.75" customHeight="1">
      <c r="A44" s="99" t="s">
        <v>28</v>
      </c>
      <c r="B44" s="235" t="s">
        <v>49</v>
      </c>
      <c r="C44" s="235"/>
      <c r="D44" s="235"/>
      <c r="E44" s="235"/>
      <c r="F44" s="10" t="s">
        <v>50</v>
      </c>
      <c r="G44" s="11">
        <v>0.03</v>
      </c>
      <c r="H44" s="10" t="s">
        <v>51</v>
      </c>
      <c r="I44" s="12">
        <v>2</v>
      </c>
      <c r="J44" s="13">
        <f>G44*I44</f>
        <v>0.06</v>
      </c>
      <c r="K44" s="94">
        <f t="shared" si="0"/>
        <v>0</v>
      </c>
      <c r="L44" s="92"/>
    </row>
    <row r="45" spans="1:12" ht="12.75" customHeight="1">
      <c r="A45" s="99" t="s">
        <v>31</v>
      </c>
      <c r="B45" s="247" t="s">
        <v>44</v>
      </c>
      <c r="C45" s="247"/>
      <c r="D45" s="247"/>
      <c r="E45" s="247"/>
      <c r="F45" s="247"/>
      <c r="G45" s="247"/>
      <c r="H45" s="247"/>
      <c r="I45" s="247"/>
      <c r="J45" s="13">
        <v>0.015</v>
      </c>
      <c r="K45" s="94">
        <f t="shared" si="0"/>
        <v>0</v>
      </c>
      <c r="L45" s="25"/>
    </row>
    <row r="46" spans="1:12" ht="12.75" customHeight="1">
      <c r="A46" s="99" t="s">
        <v>33</v>
      </c>
      <c r="B46" s="247" t="s">
        <v>45</v>
      </c>
      <c r="C46" s="247"/>
      <c r="D46" s="247"/>
      <c r="E46" s="247"/>
      <c r="F46" s="247"/>
      <c r="G46" s="247"/>
      <c r="H46" s="247"/>
      <c r="I46" s="247"/>
      <c r="J46" s="13">
        <v>0.01</v>
      </c>
      <c r="K46" s="94">
        <f t="shared" si="0"/>
        <v>0</v>
      </c>
      <c r="L46" s="25"/>
    </row>
    <row r="47" spans="1:12" ht="12.75" customHeight="1">
      <c r="A47" s="99" t="s">
        <v>34</v>
      </c>
      <c r="B47" s="247" t="s">
        <v>52</v>
      </c>
      <c r="C47" s="247"/>
      <c r="D47" s="247"/>
      <c r="E47" s="247"/>
      <c r="F47" s="247"/>
      <c r="G47" s="247"/>
      <c r="H47" s="247"/>
      <c r="I47" s="247"/>
      <c r="J47" s="13">
        <v>0.006</v>
      </c>
      <c r="K47" s="94">
        <f t="shared" si="0"/>
        <v>0</v>
      </c>
      <c r="L47" s="92"/>
    </row>
    <row r="48" spans="1:12" ht="12.75" customHeight="1">
      <c r="A48" s="99" t="s">
        <v>35</v>
      </c>
      <c r="B48" s="247" t="s">
        <v>46</v>
      </c>
      <c r="C48" s="247"/>
      <c r="D48" s="247"/>
      <c r="E48" s="247"/>
      <c r="F48" s="247"/>
      <c r="G48" s="247"/>
      <c r="H48" s="247"/>
      <c r="I48" s="247"/>
      <c r="J48" s="13">
        <v>0.002</v>
      </c>
      <c r="K48" s="94">
        <f t="shared" si="0"/>
        <v>0</v>
      </c>
      <c r="L48" s="25"/>
    </row>
    <row r="49" spans="1:12" ht="12.75" customHeight="1">
      <c r="A49" s="99" t="s">
        <v>36</v>
      </c>
      <c r="B49" s="247" t="s">
        <v>48</v>
      </c>
      <c r="C49" s="247"/>
      <c r="D49" s="247"/>
      <c r="E49" s="247"/>
      <c r="F49" s="247"/>
      <c r="G49" s="247"/>
      <c r="H49" s="247"/>
      <c r="I49" s="247"/>
      <c r="J49" s="13">
        <v>0.08</v>
      </c>
      <c r="K49" s="94">
        <f t="shared" si="0"/>
        <v>0</v>
      </c>
      <c r="L49" s="25"/>
    </row>
    <row r="50" spans="1:12" ht="12.75" customHeight="1">
      <c r="A50" s="140" t="s">
        <v>118</v>
      </c>
      <c r="B50" s="82"/>
      <c r="C50" s="82"/>
      <c r="D50" s="82"/>
      <c r="E50" s="82"/>
      <c r="F50" s="82"/>
      <c r="G50" s="82"/>
      <c r="H50" s="82"/>
      <c r="I50" s="82"/>
      <c r="J50" s="91"/>
      <c r="K50" s="117">
        <f>SUM(K51:K56)</f>
        <v>0</v>
      </c>
      <c r="L50" s="25"/>
    </row>
    <row r="51" spans="1:12" ht="12.75" customHeight="1">
      <c r="A51" s="99" t="s">
        <v>28</v>
      </c>
      <c r="B51" s="235" t="s">
        <v>119</v>
      </c>
      <c r="C51" s="235"/>
      <c r="D51" s="235"/>
      <c r="E51" s="235"/>
      <c r="F51" s="235"/>
      <c r="G51" s="235"/>
      <c r="H51" s="235"/>
      <c r="I51" s="235"/>
      <c r="J51" s="249"/>
      <c r="K51" s="95">
        <f>'Benefícios e Insumos 2'!E7</f>
        <v>0</v>
      </c>
      <c r="L51" s="25"/>
    </row>
    <row r="52" spans="1:12" ht="12.75" customHeight="1">
      <c r="A52" s="83" t="s">
        <v>22</v>
      </c>
      <c r="B52" s="246" t="s">
        <v>120</v>
      </c>
      <c r="C52" s="246"/>
      <c r="D52" s="246"/>
      <c r="E52" s="246"/>
      <c r="F52" s="246"/>
      <c r="G52" s="246"/>
      <c r="H52" s="246"/>
      <c r="I52" s="246"/>
      <c r="J52" s="246"/>
      <c r="K52" s="95"/>
      <c r="L52" s="25"/>
    </row>
    <row r="53" spans="1:12" ht="12.75" customHeight="1">
      <c r="A53" s="141" t="s">
        <v>24</v>
      </c>
      <c r="B53" s="248" t="s">
        <v>121</v>
      </c>
      <c r="C53" s="248"/>
      <c r="D53" s="248"/>
      <c r="E53" s="248"/>
      <c r="F53" s="248"/>
      <c r="G53" s="248"/>
      <c r="H53" s="248"/>
      <c r="I53" s="248"/>
      <c r="J53" s="248"/>
      <c r="K53" s="95">
        <f>'Benefícios e Insumos 2'!E25</f>
        <v>0</v>
      </c>
      <c r="L53" s="25"/>
    </row>
    <row r="54" spans="1:12" ht="12.75" customHeight="1">
      <c r="A54" s="99" t="s">
        <v>31</v>
      </c>
      <c r="B54" s="249" t="s">
        <v>38</v>
      </c>
      <c r="C54" s="249"/>
      <c r="D54" s="249"/>
      <c r="E54" s="249"/>
      <c r="F54" s="249"/>
      <c r="G54" s="249"/>
      <c r="H54" s="249"/>
      <c r="I54" s="249"/>
      <c r="J54" s="249"/>
      <c r="K54" s="95">
        <f>'Benefícios e Insumos 2'!E21</f>
        <v>0</v>
      </c>
      <c r="L54" s="25"/>
    </row>
    <row r="55" spans="1:12" ht="12.75" customHeight="1">
      <c r="A55" s="99" t="s">
        <v>34</v>
      </c>
      <c r="B55" s="241" t="s">
        <v>32</v>
      </c>
      <c r="C55" s="241"/>
      <c r="D55" s="241"/>
      <c r="E55" s="241"/>
      <c r="F55" s="241"/>
      <c r="G55" s="241"/>
      <c r="H55" s="241"/>
      <c r="I55" s="241"/>
      <c r="J55" s="241"/>
      <c r="K55" s="112" t="s">
        <v>5</v>
      </c>
      <c r="L55" s="25"/>
    </row>
    <row r="56" spans="1:12" ht="12.75" customHeight="1">
      <c r="A56" s="136" t="s">
        <v>35</v>
      </c>
      <c r="B56" s="263" t="s">
        <v>32</v>
      </c>
      <c r="C56" s="263"/>
      <c r="D56" s="263"/>
      <c r="E56" s="263"/>
      <c r="F56" s="263"/>
      <c r="G56" s="263"/>
      <c r="H56" s="263"/>
      <c r="I56" s="263"/>
      <c r="J56" s="263"/>
      <c r="K56" s="142" t="s">
        <v>5</v>
      </c>
      <c r="L56" s="25"/>
    </row>
    <row r="57" spans="1:12" ht="12.75" customHeight="1">
      <c r="A57" s="5"/>
      <c r="B57" s="4"/>
      <c r="C57" s="4"/>
      <c r="D57" s="5"/>
      <c r="E57" s="5"/>
      <c r="F57" s="5"/>
      <c r="G57" s="5"/>
      <c r="H57" s="5"/>
      <c r="I57" s="5"/>
      <c r="J57" s="5"/>
      <c r="K57" s="5"/>
      <c r="L57" s="1"/>
    </row>
    <row r="58" spans="1:12" ht="12.75" customHeight="1">
      <c r="A58" s="253" t="s">
        <v>122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5"/>
      <c r="L58" s="25"/>
    </row>
    <row r="59" spans="1:12" ht="12.75" customHeight="1">
      <c r="A59" s="256" t="s">
        <v>123</v>
      </c>
      <c r="B59" s="257"/>
      <c r="C59" s="257"/>
      <c r="D59" s="257"/>
      <c r="E59" s="257"/>
      <c r="F59" s="257"/>
      <c r="G59" s="257"/>
      <c r="H59" s="257"/>
      <c r="I59" s="257"/>
      <c r="J59" s="257"/>
      <c r="K59" s="151">
        <f>K37</f>
        <v>0</v>
      </c>
      <c r="L59" s="25"/>
    </row>
    <row r="60" spans="1:12" ht="12.75" customHeight="1">
      <c r="A60" s="256" t="s">
        <v>124</v>
      </c>
      <c r="B60" s="257"/>
      <c r="C60" s="257"/>
      <c r="D60" s="257"/>
      <c r="E60" s="257"/>
      <c r="F60" s="257"/>
      <c r="G60" s="257"/>
      <c r="H60" s="257"/>
      <c r="I60" s="257"/>
      <c r="J60" s="257"/>
      <c r="K60" s="151">
        <f>K41</f>
        <v>0</v>
      </c>
      <c r="L60" s="25"/>
    </row>
    <row r="61" spans="1:12" ht="12.75" customHeight="1">
      <c r="A61" s="256" t="s">
        <v>125</v>
      </c>
      <c r="B61" s="257"/>
      <c r="C61" s="257"/>
      <c r="D61" s="257"/>
      <c r="E61" s="257"/>
      <c r="F61" s="257"/>
      <c r="G61" s="257"/>
      <c r="H61" s="257"/>
      <c r="I61" s="257"/>
      <c r="J61" s="257"/>
      <c r="K61" s="151">
        <f>K50</f>
        <v>0</v>
      </c>
      <c r="L61" s="25"/>
    </row>
    <row r="62" spans="1:12" ht="12.75" customHeight="1">
      <c r="A62" s="202" t="s">
        <v>129</v>
      </c>
      <c r="B62" s="203"/>
      <c r="C62" s="203"/>
      <c r="D62" s="203"/>
      <c r="E62" s="203"/>
      <c r="F62" s="203"/>
      <c r="G62" s="203"/>
      <c r="H62" s="203"/>
      <c r="I62" s="203"/>
      <c r="J62" s="203"/>
      <c r="K62" s="101">
        <f>SUM(K59:K61)</f>
        <v>0</v>
      </c>
      <c r="L62" s="25"/>
    </row>
    <row r="63" spans="1:12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96"/>
      <c r="L63" s="25"/>
    </row>
    <row r="64" spans="1:12" ht="12.75" customHeight="1">
      <c r="A64" s="204" t="s">
        <v>126</v>
      </c>
      <c r="B64" s="205"/>
      <c r="C64" s="205"/>
      <c r="D64" s="205"/>
      <c r="E64" s="205"/>
      <c r="F64" s="205"/>
      <c r="G64" s="205"/>
      <c r="H64" s="205"/>
      <c r="I64" s="205"/>
      <c r="J64" s="205"/>
      <c r="K64" s="98" t="s">
        <v>37</v>
      </c>
      <c r="L64" s="25"/>
    </row>
    <row r="65" spans="1:12" ht="12.75" customHeight="1">
      <c r="A65" s="99" t="s">
        <v>22</v>
      </c>
      <c r="B65" s="260" t="s">
        <v>53</v>
      </c>
      <c r="C65" s="260"/>
      <c r="D65" s="260"/>
      <c r="E65" s="260"/>
      <c r="F65" s="260"/>
      <c r="G65" s="260"/>
      <c r="H65" s="15">
        <v>30</v>
      </c>
      <c r="I65" s="16">
        <v>0.05</v>
      </c>
      <c r="J65" s="17">
        <f>(H65/30)*I65/12</f>
        <v>0.004166666666666667</v>
      </c>
      <c r="K65" s="100">
        <f>J65*K34</f>
        <v>0</v>
      </c>
      <c r="L65" s="92"/>
    </row>
    <row r="66" spans="1:12" ht="12.75" customHeight="1">
      <c r="A66" s="99" t="s">
        <v>24</v>
      </c>
      <c r="B66" s="258" t="s">
        <v>54</v>
      </c>
      <c r="C66" s="258"/>
      <c r="D66" s="258"/>
      <c r="E66" s="258"/>
      <c r="F66" s="258"/>
      <c r="G66" s="258"/>
      <c r="H66" s="258"/>
      <c r="I66" s="258"/>
      <c r="J66" s="258"/>
      <c r="K66" s="94">
        <f>J49*K65</f>
        <v>0</v>
      </c>
      <c r="L66" s="92"/>
    </row>
    <row r="67" spans="1:12" ht="14.25" customHeight="1">
      <c r="A67" s="99" t="s">
        <v>28</v>
      </c>
      <c r="B67" s="259" t="s">
        <v>150</v>
      </c>
      <c r="C67" s="259"/>
      <c r="D67" s="259"/>
      <c r="E67" s="259"/>
      <c r="F67" s="259"/>
      <c r="G67" s="259"/>
      <c r="H67" s="259"/>
      <c r="I67" s="259"/>
      <c r="J67" s="18">
        <f>(0.4)*J49*0.05</f>
        <v>0.0016</v>
      </c>
      <c r="K67" s="94">
        <f>K34*J67</f>
        <v>0</v>
      </c>
      <c r="L67" s="92"/>
    </row>
    <row r="68" spans="1:12" ht="12.75" customHeight="1">
      <c r="A68" s="99" t="s">
        <v>31</v>
      </c>
      <c r="B68" s="261" t="s">
        <v>55</v>
      </c>
      <c r="C68" s="261"/>
      <c r="D68" s="261"/>
      <c r="E68" s="261"/>
      <c r="F68" s="261"/>
      <c r="G68" s="261"/>
      <c r="H68" s="261"/>
      <c r="I68" s="19">
        <v>20</v>
      </c>
      <c r="J68" s="17">
        <f>(7/30)/I68</f>
        <v>0.011666666666666667</v>
      </c>
      <c r="K68" s="94">
        <f>(J68*K34)*0.1</f>
        <v>0</v>
      </c>
      <c r="L68" s="92"/>
    </row>
    <row r="69" spans="1:12" ht="12.75" customHeight="1">
      <c r="A69" s="99" t="s">
        <v>33</v>
      </c>
      <c r="B69" s="210" t="s">
        <v>127</v>
      </c>
      <c r="C69" s="210"/>
      <c r="D69" s="210"/>
      <c r="E69" s="210"/>
      <c r="F69" s="210"/>
      <c r="G69" s="210"/>
      <c r="H69" s="210"/>
      <c r="I69" s="210"/>
      <c r="J69" s="210"/>
      <c r="K69" s="94">
        <f>J41*K68</f>
        <v>0</v>
      </c>
      <c r="L69" s="92"/>
    </row>
    <row r="70" spans="1:12" ht="12.75" customHeight="1">
      <c r="A70" s="99" t="s">
        <v>34</v>
      </c>
      <c r="B70" s="235" t="s">
        <v>151</v>
      </c>
      <c r="C70" s="235"/>
      <c r="D70" s="235"/>
      <c r="E70" s="235"/>
      <c r="F70" s="235"/>
      <c r="G70" s="235"/>
      <c r="H70" s="235"/>
      <c r="I70" s="235"/>
      <c r="J70" s="17">
        <f>(0.4)*J49</f>
        <v>0.032</v>
      </c>
      <c r="K70" s="94">
        <f>J70*K34</f>
        <v>0</v>
      </c>
      <c r="L70" s="92"/>
    </row>
    <row r="71" spans="1:12" ht="12.75" customHeight="1">
      <c r="A71" s="202" t="s">
        <v>130</v>
      </c>
      <c r="B71" s="203"/>
      <c r="C71" s="203"/>
      <c r="D71" s="203"/>
      <c r="E71" s="203"/>
      <c r="F71" s="203"/>
      <c r="G71" s="203"/>
      <c r="H71" s="203"/>
      <c r="I71" s="203"/>
      <c r="J71" s="203"/>
      <c r="K71" s="101">
        <f>SUM(K65:K70)</f>
        <v>0</v>
      </c>
      <c r="L71" s="92"/>
    </row>
    <row r="72" spans="1:12" ht="12.75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97"/>
      <c r="K72" s="111"/>
      <c r="L72" s="14"/>
    </row>
    <row r="73" spans="1:12" ht="12.75" customHeight="1">
      <c r="A73" s="204" t="s">
        <v>131</v>
      </c>
      <c r="B73" s="205"/>
      <c r="C73" s="205"/>
      <c r="D73" s="205"/>
      <c r="E73" s="205"/>
      <c r="F73" s="205"/>
      <c r="G73" s="205"/>
      <c r="H73" s="205"/>
      <c r="I73" s="205"/>
      <c r="J73" s="205"/>
      <c r="K73" s="98" t="s">
        <v>37</v>
      </c>
      <c r="L73" s="1"/>
    </row>
    <row r="74" spans="1:12" ht="12.75" customHeight="1">
      <c r="A74" s="206" t="s">
        <v>132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93">
        <f>SUM(K75:K80)</f>
        <v>0</v>
      </c>
      <c r="L74" s="1"/>
    </row>
    <row r="75" spans="1:12" ht="12.75" customHeight="1">
      <c r="A75" s="104" t="s">
        <v>22</v>
      </c>
      <c r="B75" s="262" t="s">
        <v>133</v>
      </c>
      <c r="C75" s="262"/>
      <c r="D75" s="262"/>
      <c r="E75" s="262"/>
      <c r="F75" s="262"/>
      <c r="G75" s="262"/>
      <c r="H75" s="262"/>
      <c r="I75" s="262"/>
      <c r="J75" s="105">
        <f>(1+1/3)/12</f>
        <v>0.1111111111111111</v>
      </c>
      <c r="K75" s="106">
        <f aca="true" t="shared" si="1" ref="K75:K80">J75*K$34</f>
        <v>0</v>
      </c>
      <c r="L75" s="1"/>
    </row>
    <row r="76" spans="1:12" ht="12.75" customHeight="1">
      <c r="A76" s="104" t="s">
        <v>24</v>
      </c>
      <c r="B76" s="252" t="s">
        <v>56</v>
      </c>
      <c r="C76" s="252"/>
      <c r="D76" s="252"/>
      <c r="E76" s="252"/>
      <c r="F76" s="252"/>
      <c r="G76" s="252"/>
      <c r="H76" s="252"/>
      <c r="I76" s="252"/>
      <c r="J76" s="16">
        <f>(2.96/30)/12</f>
        <v>0.008222222222222223</v>
      </c>
      <c r="K76" s="106">
        <f t="shared" si="1"/>
        <v>0</v>
      </c>
      <c r="L76" s="1"/>
    </row>
    <row r="77" spans="1:12" ht="12.75" customHeight="1">
      <c r="A77" s="104" t="s">
        <v>28</v>
      </c>
      <c r="B77" s="264" t="s">
        <v>134</v>
      </c>
      <c r="C77" s="264"/>
      <c r="D77" s="264"/>
      <c r="E77" s="264"/>
      <c r="F77" s="264"/>
      <c r="G77" s="264"/>
      <c r="H77" s="264"/>
      <c r="I77" s="16">
        <v>0.015</v>
      </c>
      <c r="J77" s="107">
        <f>(20/30)/12*I77</f>
        <v>0.0008333333333333333</v>
      </c>
      <c r="K77" s="106">
        <f t="shared" si="1"/>
        <v>0</v>
      </c>
      <c r="L77" s="1"/>
    </row>
    <row r="78" spans="1:12" ht="12.75" customHeight="1">
      <c r="A78" s="104" t="s">
        <v>31</v>
      </c>
      <c r="B78" s="264" t="s">
        <v>135</v>
      </c>
      <c r="C78" s="264"/>
      <c r="D78" s="264"/>
      <c r="E78" s="264"/>
      <c r="F78" s="264"/>
      <c r="G78" s="264"/>
      <c r="H78" s="264"/>
      <c r="I78" s="16">
        <v>0.0078000000000000005</v>
      </c>
      <c r="J78" s="107">
        <f>(15/30)/12*I78</f>
        <v>0.000325</v>
      </c>
      <c r="K78" s="106">
        <f t="shared" si="1"/>
        <v>0</v>
      </c>
      <c r="L78" s="1"/>
    </row>
    <row r="79" spans="1:12" ht="12.75" customHeight="1">
      <c r="A79" s="104" t="s">
        <v>33</v>
      </c>
      <c r="B79" s="264" t="s">
        <v>136</v>
      </c>
      <c r="C79" s="264"/>
      <c r="D79" s="264"/>
      <c r="E79" s="264"/>
      <c r="F79" s="264"/>
      <c r="G79" s="264"/>
      <c r="H79" s="264"/>
      <c r="I79" s="16">
        <v>0.015</v>
      </c>
      <c r="J79" s="16">
        <f>(120/30)/12*I79</f>
        <v>0.004999999999999999</v>
      </c>
      <c r="K79" s="106">
        <f t="shared" si="1"/>
        <v>0</v>
      </c>
      <c r="L79" s="1"/>
    </row>
    <row r="80" spans="1:12" ht="12.75" customHeight="1">
      <c r="A80" s="104" t="s">
        <v>34</v>
      </c>
      <c r="B80" s="241" t="s">
        <v>32</v>
      </c>
      <c r="C80" s="241"/>
      <c r="D80" s="241"/>
      <c r="E80" s="241"/>
      <c r="F80" s="241"/>
      <c r="G80" s="241"/>
      <c r="H80" s="241"/>
      <c r="I80" s="241"/>
      <c r="J80" s="16"/>
      <c r="K80" s="106">
        <f t="shared" si="1"/>
        <v>0</v>
      </c>
      <c r="L80" s="1"/>
    </row>
    <row r="81" spans="1:12" ht="12.75" customHeight="1">
      <c r="A81" s="206" t="s">
        <v>137</v>
      </c>
      <c r="B81" s="206"/>
      <c r="C81" s="206"/>
      <c r="D81" s="206"/>
      <c r="E81" s="206"/>
      <c r="F81" s="206"/>
      <c r="G81" s="206"/>
      <c r="H81" s="206"/>
      <c r="I81" s="206"/>
      <c r="J81" s="206"/>
      <c r="K81" s="103"/>
      <c r="L81" s="1"/>
    </row>
    <row r="82" spans="1:12" ht="12.75" customHeight="1">
      <c r="A82" s="104" t="s">
        <v>22</v>
      </c>
      <c r="B82" s="264" t="s">
        <v>138</v>
      </c>
      <c r="C82" s="264"/>
      <c r="D82" s="264"/>
      <c r="E82" s="264"/>
      <c r="F82" s="264"/>
      <c r="G82" s="264"/>
      <c r="H82" s="264"/>
      <c r="I82" s="16">
        <v>0</v>
      </c>
      <c r="J82" s="107">
        <f>((1/8)*30)/12</f>
        <v>0.3125</v>
      </c>
      <c r="K82" s="93">
        <f>I82*J82*K$34</f>
        <v>0</v>
      </c>
      <c r="L82" s="1"/>
    </row>
    <row r="83" spans="1:12" ht="12.75" customHeight="1">
      <c r="A83" s="5"/>
      <c r="B83" s="4"/>
      <c r="C83" s="4"/>
      <c r="D83" s="5"/>
      <c r="E83" s="5"/>
      <c r="F83" s="5"/>
      <c r="G83" s="5"/>
      <c r="H83" s="5"/>
      <c r="I83" s="5"/>
      <c r="J83" s="5"/>
      <c r="K83" s="5"/>
      <c r="L83" s="1"/>
    </row>
    <row r="84" spans="1:12" ht="12.75" customHeight="1">
      <c r="A84" s="265" t="s">
        <v>139</v>
      </c>
      <c r="B84" s="265"/>
      <c r="C84" s="265"/>
      <c r="D84" s="265"/>
      <c r="E84" s="265"/>
      <c r="F84" s="265"/>
      <c r="G84" s="265"/>
      <c r="H84" s="265"/>
      <c r="I84" s="265"/>
      <c r="J84" s="265"/>
      <c r="K84" s="108" t="s">
        <v>37</v>
      </c>
      <c r="L84" s="1"/>
    </row>
    <row r="85" spans="1:12" ht="12.75" customHeight="1">
      <c r="A85" s="206" t="s">
        <v>132</v>
      </c>
      <c r="B85" s="206"/>
      <c r="C85" s="206"/>
      <c r="D85" s="206"/>
      <c r="E85" s="206"/>
      <c r="F85" s="206"/>
      <c r="G85" s="206"/>
      <c r="H85" s="206"/>
      <c r="I85" s="206"/>
      <c r="J85" s="206"/>
      <c r="K85" s="103">
        <f>K74</f>
        <v>0</v>
      </c>
      <c r="L85" s="1"/>
    </row>
    <row r="86" spans="1:12" ht="12.75" customHeight="1">
      <c r="A86" s="206" t="s">
        <v>137</v>
      </c>
      <c r="B86" s="206"/>
      <c r="C86" s="206"/>
      <c r="D86" s="206"/>
      <c r="E86" s="206"/>
      <c r="F86" s="206"/>
      <c r="G86" s="206"/>
      <c r="H86" s="206"/>
      <c r="I86" s="206"/>
      <c r="J86" s="206"/>
      <c r="K86" s="103">
        <f>K82</f>
        <v>0</v>
      </c>
      <c r="L86" s="1"/>
    </row>
    <row r="87" spans="1:12" ht="12.75" customHeight="1">
      <c r="A87" s="268" t="s">
        <v>140</v>
      </c>
      <c r="B87" s="268"/>
      <c r="C87" s="268"/>
      <c r="D87" s="268"/>
      <c r="E87" s="268"/>
      <c r="F87" s="268"/>
      <c r="G87" s="268"/>
      <c r="H87" s="268"/>
      <c r="I87" s="268"/>
      <c r="J87" s="268"/>
      <c r="K87" s="9">
        <f>SUM(K84:K86)</f>
        <v>0</v>
      </c>
      <c r="L87" s="1"/>
    </row>
    <row r="88" spans="1:12" ht="12.75" customHeight="1">
      <c r="A88" s="5"/>
      <c r="B88" s="4"/>
      <c r="C88" s="4"/>
      <c r="D88" s="5"/>
      <c r="E88" s="5"/>
      <c r="F88" s="5"/>
      <c r="G88" s="5"/>
      <c r="H88" s="5"/>
      <c r="I88" s="5"/>
      <c r="J88" s="5"/>
      <c r="K88" s="5"/>
      <c r="L88" s="1"/>
    </row>
    <row r="89" spans="1:12" ht="12.75" customHeight="1">
      <c r="A89" s="250" t="s">
        <v>141</v>
      </c>
      <c r="B89" s="251"/>
      <c r="C89" s="251"/>
      <c r="D89" s="251"/>
      <c r="E89" s="251"/>
      <c r="F89" s="251"/>
      <c r="G89" s="251"/>
      <c r="H89" s="251"/>
      <c r="I89" s="251"/>
      <c r="J89" s="251"/>
      <c r="K89" s="98" t="s">
        <v>37</v>
      </c>
      <c r="L89" s="25"/>
    </row>
    <row r="90" spans="1:12" ht="12.75" customHeight="1">
      <c r="A90" s="99" t="s">
        <v>22</v>
      </c>
      <c r="B90" s="267" t="s">
        <v>39</v>
      </c>
      <c r="C90" s="267"/>
      <c r="D90" s="267"/>
      <c r="E90" s="267"/>
      <c r="F90" s="267"/>
      <c r="G90" s="267"/>
      <c r="H90" s="267"/>
      <c r="I90" s="267"/>
      <c r="J90" s="267"/>
      <c r="K90" s="95">
        <f>'Benefícios e Insumos 2'!E37</f>
        <v>0</v>
      </c>
      <c r="L90" s="25"/>
    </row>
    <row r="91" spans="1:12" ht="12.75" customHeight="1">
      <c r="A91" s="99" t="s">
        <v>24</v>
      </c>
      <c r="B91" s="266" t="s">
        <v>40</v>
      </c>
      <c r="C91" s="266"/>
      <c r="D91" s="266"/>
      <c r="E91" s="266"/>
      <c r="F91" s="266"/>
      <c r="G91" s="266"/>
      <c r="H91" s="266"/>
      <c r="I91" s="266"/>
      <c r="J91" s="266"/>
      <c r="K91" s="112"/>
      <c r="L91" s="25"/>
    </row>
    <row r="92" spans="1:12" ht="12.75" customHeight="1">
      <c r="A92" s="99" t="s">
        <v>28</v>
      </c>
      <c r="B92" s="266" t="s">
        <v>41</v>
      </c>
      <c r="C92" s="266"/>
      <c r="D92" s="266"/>
      <c r="E92" s="266"/>
      <c r="F92" s="266"/>
      <c r="G92" s="266"/>
      <c r="H92" s="266"/>
      <c r="I92" s="266"/>
      <c r="J92" s="266"/>
      <c r="K92" s="112"/>
      <c r="L92" s="25"/>
    </row>
    <row r="93" spans="1:12" ht="12.75" customHeight="1">
      <c r="A93" s="99" t="s">
        <v>31</v>
      </c>
      <c r="B93" s="241" t="s">
        <v>32</v>
      </c>
      <c r="C93" s="241"/>
      <c r="D93" s="241" t="s">
        <v>42</v>
      </c>
      <c r="E93" s="241"/>
      <c r="F93" s="241"/>
      <c r="G93" s="241"/>
      <c r="H93" s="241"/>
      <c r="I93" s="241"/>
      <c r="J93" s="241"/>
      <c r="K93" s="112" t="s">
        <v>5</v>
      </c>
      <c r="L93" s="25"/>
    </row>
    <row r="94" spans="1:12" ht="12.75" customHeight="1">
      <c r="A94" s="99" t="s">
        <v>33</v>
      </c>
      <c r="B94" s="241" t="s">
        <v>32</v>
      </c>
      <c r="C94" s="241"/>
      <c r="D94" s="241" t="s">
        <v>42</v>
      </c>
      <c r="E94" s="241"/>
      <c r="F94" s="241"/>
      <c r="G94" s="241"/>
      <c r="H94" s="241"/>
      <c r="I94" s="241"/>
      <c r="J94" s="241"/>
      <c r="K94" s="112" t="s">
        <v>5</v>
      </c>
      <c r="L94" s="25"/>
    </row>
    <row r="95" spans="1:12" ht="12.75" customHeight="1">
      <c r="A95" s="202" t="s">
        <v>142</v>
      </c>
      <c r="B95" s="203"/>
      <c r="C95" s="203"/>
      <c r="D95" s="203"/>
      <c r="E95" s="203"/>
      <c r="F95" s="203"/>
      <c r="G95" s="203"/>
      <c r="H95" s="203"/>
      <c r="I95" s="203"/>
      <c r="J95" s="203"/>
      <c r="K95" s="101">
        <f>SUM(K90:K94)</f>
        <v>0</v>
      </c>
      <c r="L95" s="25"/>
    </row>
    <row r="96" spans="1:12" ht="12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96"/>
      <c r="L96" s="25"/>
    </row>
    <row r="97" spans="1:12" ht="12.75" customHeight="1">
      <c r="A97" s="238" t="s">
        <v>143</v>
      </c>
      <c r="B97" s="239"/>
      <c r="C97" s="239"/>
      <c r="D97" s="239"/>
      <c r="E97" s="239"/>
      <c r="F97" s="239"/>
      <c r="G97" s="239"/>
      <c r="H97" s="239"/>
      <c r="I97" s="239"/>
      <c r="J97" s="239"/>
      <c r="K97" s="98" t="s">
        <v>21</v>
      </c>
      <c r="L97" s="25"/>
    </row>
    <row r="98" spans="1:12" ht="12.75" customHeight="1">
      <c r="A98" s="99" t="s">
        <v>22</v>
      </c>
      <c r="B98" s="247" t="s">
        <v>57</v>
      </c>
      <c r="C98" s="247"/>
      <c r="D98" s="247"/>
      <c r="E98" s="247"/>
      <c r="F98" s="247"/>
      <c r="G98" s="247"/>
      <c r="H98" s="247"/>
      <c r="I98" s="247"/>
      <c r="J98" s="20">
        <v>0</v>
      </c>
      <c r="K98" s="152">
        <f>J98*(K34+K62+K71+K87+K95)</f>
        <v>0</v>
      </c>
      <c r="L98" s="25"/>
    </row>
    <row r="99" spans="1:12" ht="12.75" customHeight="1">
      <c r="A99" s="99" t="s">
        <v>24</v>
      </c>
      <c r="B99" s="247" t="s">
        <v>58</v>
      </c>
      <c r="C99" s="247"/>
      <c r="D99" s="247"/>
      <c r="E99" s="247"/>
      <c r="F99" s="247"/>
      <c r="G99" s="247"/>
      <c r="H99" s="247"/>
      <c r="I99" s="247"/>
      <c r="J99" s="20">
        <v>0</v>
      </c>
      <c r="K99" s="152">
        <f>J99*(K34+K62+K71+K87+K95+K98)</f>
        <v>0</v>
      </c>
      <c r="L99" s="25"/>
    </row>
    <row r="100" spans="1:12" ht="12.75" customHeight="1">
      <c r="A100" s="271" t="s">
        <v>28</v>
      </c>
      <c r="B100" s="235" t="s">
        <v>59</v>
      </c>
      <c r="C100" s="235"/>
      <c r="D100" s="235"/>
      <c r="E100" s="235"/>
      <c r="F100" s="235"/>
      <c r="G100" s="235"/>
      <c r="H100" s="235"/>
      <c r="I100" s="21" t="s">
        <v>60</v>
      </c>
      <c r="J100" s="25"/>
      <c r="K100" s="153"/>
      <c r="L100" s="25"/>
    </row>
    <row r="101" spans="1:12" ht="12.75" customHeight="1">
      <c r="A101" s="271"/>
      <c r="B101" s="197" t="s">
        <v>61</v>
      </c>
      <c r="C101" s="197"/>
      <c r="D101" s="197"/>
      <c r="E101" s="197"/>
      <c r="F101" s="22" t="s">
        <v>62</v>
      </c>
      <c r="G101" s="23"/>
      <c r="H101" s="23"/>
      <c r="I101" s="118">
        <v>0.006500000000000001</v>
      </c>
      <c r="J101" s="272">
        <f>SUM(I101:I106)</f>
        <v>0.0865</v>
      </c>
      <c r="K101" s="154">
        <f aca="true" t="shared" si="2" ref="K101:K106">($K$34+$K$62+$K$71+$K$87+$K$95+$K$98+$K$99)/(1-$J$101)*I101</f>
        <v>0</v>
      </c>
      <c r="L101" s="25"/>
    </row>
    <row r="102" spans="1:12" ht="12.75" customHeight="1">
      <c r="A102" s="271"/>
      <c r="B102" s="198"/>
      <c r="C102" s="198"/>
      <c r="D102" s="198"/>
      <c r="E102" s="198"/>
      <c r="F102" s="22" t="s">
        <v>63</v>
      </c>
      <c r="G102" s="26"/>
      <c r="H102" s="26"/>
      <c r="I102" s="119">
        <v>0.03</v>
      </c>
      <c r="J102" s="272"/>
      <c r="K102" s="154">
        <f t="shared" si="2"/>
        <v>0</v>
      </c>
      <c r="L102" s="25"/>
    </row>
    <row r="103" spans="1:12" ht="12.75" customHeight="1">
      <c r="A103" s="271"/>
      <c r="B103" s="274"/>
      <c r="C103" s="274"/>
      <c r="D103" s="274"/>
      <c r="E103" s="274"/>
      <c r="F103" s="22" t="s">
        <v>64</v>
      </c>
      <c r="G103" s="273"/>
      <c r="H103" s="273"/>
      <c r="I103" s="24">
        <v>0</v>
      </c>
      <c r="J103" s="272"/>
      <c r="K103" s="154">
        <f t="shared" si="2"/>
        <v>0</v>
      </c>
      <c r="L103" s="25"/>
    </row>
    <row r="104" spans="1:12" ht="12.75" customHeight="1">
      <c r="A104" s="271"/>
      <c r="B104" s="197" t="s">
        <v>65</v>
      </c>
      <c r="C104" s="197"/>
      <c r="D104" s="197"/>
      <c r="E104" s="197"/>
      <c r="F104" s="22" t="s">
        <v>66</v>
      </c>
      <c r="G104" s="27"/>
      <c r="H104" s="27"/>
      <c r="I104" s="28">
        <v>0.05</v>
      </c>
      <c r="J104" s="272"/>
      <c r="K104" s="154">
        <f t="shared" si="2"/>
        <v>0</v>
      </c>
      <c r="L104" s="25"/>
    </row>
    <row r="105" spans="1:12" ht="12.75" customHeight="1">
      <c r="A105" s="271"/>
      <c r="B105" s="198"/>
      <c r="C105" s="198"/>
      <c r="D105" s="198"/>
      <c r="E105" s="198"/>
      <c r="F105" s="22" t="s">
        <v>64</v>
      </c>
      <c r="G105" s="273"/>
      <c r="H105" s="273"/>
      <c r="I105" s="24">
        <v>0</v>
      </c>
      <c r="J105" s="272"/>
      <c r="K105" s="154">
        <f t="shared" si="2"/>
        <v>0</v>
      </c>
      <c r="L105" s="25"/>
    </row>
    <row r="106" spans="1:12" ht="12.75" customHeight="1">
      <c r="A106" s="271"/>
      <c r="B106" s="199" t="s">
        <v>67</v>
      </c>
      <c r="C106" s="199"/>
      <c r="D106" s="199"/>
      <c r="E106" s="199"/>
      <c r="F106" s="22" t="s">
        <v>64</v>
      </c>
      <c r="G106" s="273"/>
      <c r="H106" s="273"/>
      <c r="I106" s="24">
        <v>0</v>
      </c>
      <c r="J106" s="272"/>
      <c r="K106" s="154">
        <f t="shared" si="2"/>
        <v>0</v>
      </c>
      <c r="L106" s="25"/>
    </row>
    <row r="107" spans="1:12" ht="12.75" customHeight="1">
      <c r="A107" s="276" t="s">
        <v>144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155">
        <f>SUM(K98:K106)</f>
        <v>0</v>
      </c>
      <c r="L107" s="25"/>
    </row>
    <row r="108" spans="1:12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1"/>
    </row>
    <row r="109" spans="1:12" ht="15.75" customHeight="1">
      <c r="A109" s="278" t="s">
        <v>68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80"/>
      <c r="L109" s="25"/>
    </row>
    <row r="110" spans="1:12" ht="12.75" customHeight="1">
      <c r="A110" s="269" t="s">
        <v>69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156" t="s">
        <v>37</v>
      </c>
      <c r="L110" s="25"/>
    </row>
    <row r="111" spans="1:12" ht="12.75" customHeight="1">
      <c r="A111" s="99" t="s">
        <v>22</v>
      </c>
      <c r="B111" s="257" t="s">
        <v>20</v>
      </c>
      <c r="C111" s="257"/>
      <c r="D111" s="257"/>
      <c r="E111" s="257"/>
      <c r="F111" s="257"/>
      <c r="G111" s="257"/>
      <c r="H111" s="257"/>
      <c r="I111" s="257"/>
      <c r="J111" s="257"/>
      <c r="K111" s="152">
        <f>K34</f>
        <v>0</v>
      </c>
      <c r="L111" s="25"/>
    </row>
    <row r="112" spans="1:12" ht="12.75" customHeight="1">
      <c r="A112" s="99" t="s">
        <v>24</v>
      </c>
      <c r="B112" s="257" t="s">
        <v>112</v>
      </c>
      <c r="C112" s="257"/>
      <c r="D112" s="257"/>
      <c r="E112" s="257"/>
      <c r="F112" s="257"/>
      <c r="G112" s="257"/>
      <c r="H112" s="257"/>
      <c r="I112" s="257"/>
      <c r="J112" s="257"/>
      <c r="K112" s="152">
        <f>K62</f>
        <v>0</v>
      </c>
      <c r="L112" s="25"/>
    </row>
    <row r="113" spans="1:12" ht="12.75" customHeight="1">
      <c r="A113" s="99" t="s">
        <v>28</v>
      </c>
      <c r="B113" s="257" t="s">
        <v>126</v>
      </c>
      <c r="C113" s="257"/>
      <c r="D113" s="257"/>
      <c r="E113" s="257"/>
      <c r="F113" s="257"/>
      <c r="G113" s="257"/>
      <c r="H113" s="257"/>
      <c r="I113" s="257"/>
      <c r="J113" s="257"/>
      <c r="K113" s="152">
        <f>K71</f>
        <v>0</v>
      </c>
      <c r="L113" s="25"/>
    </row>
    <row r="114" spans="1:12" ht="12.75" customHeight="1">
      <c r="A114" s="99" t="s">
        <v>31</v>
      </c>
      <c r="B114" s="257" t="s">
        <v>131</v>
      </c>
      <c r="C114" s="257"/>
      <c r="D114" s="257"/>
      <c r="E114" s="257"/>
      <c r="F114" s="257"/>
      <c r="G114" s="257"/>
      <c r="H114" s="257"/>
      <c r="I114" s="257"/>
      <c r="J114" s="257"/>
      <c r="K114" s="152">
        <f>K87</f>
        <v>0</v>
      </c>
      <c r="L114" s="25"/>
    </row>
    <row r="115" spans="1:12" ht="12.75" customHeight="1">
      <c r="A115" s="99" t="s">
        <v>33</v>
      </c>
      <c r="B115" s="257" t="s">
        <v>141</v>
      </c>
      <c r="C115" s="257"/>
      <c r="D115" s="257"/>
      <c r="E115" s="257"/>
      <c r="F115" s="257"/>
      <c r="G115" s="257"/>
      <c r="H115" s="257"/>
      <c r="I115" s="257"/>
      <c r="J115" s="257"/>
      <c r="K115" s="152">
        <f>K95</f>
        <v>0</v>
      </c>
      <c r="L115" s="25"/>
    </row>
    <row r="116" spans="1:12" ht="12.75" customHeight="1">
      <c r="A116" s="269" t="s">
        <v>155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157">
        <f>SUM(K111:K115)</f>
        <v>0</v>
      </c>
      <c r="L116" s="25"/>
    </row>
    <row r="117" spans="1:12" ht="12.75" customHeight="1">
      <c r="A117" s="99" t="s">
        <v>34</v>
      </c>
      <c r="B117" s="257" t="s">
        <v>143</v>
      </c>
      <c r="C117" s="257"/>
      <c r="D117" s="257"/>
      <c r="E117" s="257"/>
      <c r="F117" s="257"/>
      <c r="G117" s="257"/>
      <c r="H117" s="257"/>
      <c r="I117" s="257"/>
      <c r="J117" s="257"/>
      <c r="K117" s="152">
        <f>K107</f>
        <v>0</v>
      </c>
      <c r="L117" s="25"/>
    </row>
    <row r="118" spans="1:12" ht="15.75" customHeight="1">
      <c r="A118" s="281" t="s">
        <v>70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158">
        <f>K116+K117</f>
        <v>0</v>
      </c>
      <c r="L118" s="25"/>
    </row>
    <row r="119" ht="12.75" customHeight="1"/>
    <row r="120" spans="1:11" ht="15.75" customHeight="1">
      <c r="A120" s="283" t="s">
        <v>71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1:11" ht="50.25" customHeight="1">
      <c r="A121" s="290" t="s">
        <v>72</v>
      </c>
      <c r="B121" s="290"/>
      <c r="C121" s="290"/>
      <c r="D121" s="275" t="s">
        <v>73</v>
      </c>
      <c r="E121" s="275"/>
      <c r="F121" s="275" t="s">
        <v>74</v>
      </c>
      <c r="G121" s="275"/>
      <c r="H121" s="275" t="s">
        <v>75</v>
      </c>
      <c r="I121" s="275"/>
      <c r="J121" s="30" t="s">
        <v>76</v>
      </c>
      <c r="K121" s="31" t="s">
        <v>77</v>
      </c>
    </row>
    <row r="122" spans="1:11" ht="14.25" customHeight="1">
      <c r="A122" s="285" t="s">
        <v>149</v>
      </c>
      <c r="B122" s="285"/>
      <c r="C122" s="285"/>
      <c r="D122" s="286">
        <f>K118</f>
        <v>0</v>
      </c>
      <c r="E122" s="286"/>
      <c r="F122" s="287">
        <v>1</v>
      </c>
      <c r="G122" s="287"/>
      <c r="H122" s="288">
        <f>D122*F122</f>
        <v>0</v>
      </c>
      <c r="I122" s="288"/>
      <c r="J122" s="76">
        <v>1</v>
      </c>
      <c r="K122" s="32">
        <f>H122*J122</f>
        <v>0</v>
      </c>
    </row>
    <row r="123" spans="1:11" ht="12.75" customHeight="1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</row>
    <row r="124" spans="1:11" ht="15.75" customHeight="1">
      <c r="A124" s="284" t="s">
        <v>78</v>
      </c>
      <c r="B124" s="284"/>
      <c r="C124" s="284"/>
      <c r="D124" s="284"/>
      <c r="E124" s="284"/>
      <c r="F124" s="284"/>
      <c r="G124" s="284"/>
      <c r="H124" s="284"/>
      <c r="I124" s="284"/>
      <c r="J124" s="78" t="s">
        <v>165</v>
      </c>
      <c r="K124" s="79">
        <f>K122</f>
        <v>0</v>
      </c>
    </row>
    <row r="125" spans="1:11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18">
    <mergeCell ref="A122:C122"/>
    <mergeCell ref="D122:E122"/>
    <mergeCell ref="F122:G122"/>
    <mergeCell ref="H122:I122"/>
    <mergeCell ref="A123:K123"/>
    <mergeCell ref="A124:I124"/>
    <mergeCell ref="B117:J117"/>
    <mergeCell ref="A118:J118"/>
    <mergeCell ref="A120:K120"/>
    <mergeCell ref="A121:C121"/>
    <mergeCell ref="D121:E121"/>
    <mergeCell ref="F121:G121"/>
    <mergeCell ref="H121:I121"/>
    <mergeCell ref="B111:J111"/>
    <mergeCell ref="B112:J112"/>
    <mergeCell ref="B113:J113"/>
    <mergeCell ref="B114:J114"/>
    <mergeCell ref="B115:J115"/>
    <mergeCell ref="A116:J116"/>
    <mergeCell ref="G105:H105"/>
    <mergeCell ref="B106:E106"/>
    <mergeCell ref="G106:H106"/>
    <mergeCell ref="A107:J107"/>
    <mergeCell ref="A109:K109"/>
    <mergeCell ref="A110:J110"/>
    <mergeCell ref="A95:J95"/>
    <mergeCell ref="A97:J97"/>
    <mergeCell ref="B98:I98"/>
    <mergeCell ref="B99:I99"/>
    <mergeCell ref="A100:A106"/>
    <mergeCell ref="B100:H100"/>
    <mergeCell ref="B101:E103"/>
    <mergeCell ref="J101:J106"/>
    <mergeCell ref="G103:H103"/>
    <mergeCell ref="B104:E105"/>
    <mergeCell ref="A89:J89"/>
    <mergeCell ref="B90:J90"/>
    <mergeCell ref="B91:J91"/>
    <mergeCell ref="B92:J92"/>
    <mergeCell ref="B93:J93"/>
    <mergeCell ref="B94:J94"/>
    <mergeCell ref="A81:J81"/>
    <mergeCell ref="B82:H82"/>
    <mergeCell ref="A84:J84"/>
    <mergeCell ref="A85:J85"/>
    <mergeCell ref="A86:J86"/>
    <mergeCell ref="A87:J87"/>
    <mergeCell ref="B75:I75"/>
    <mergeCell ref="B76:I76"/>
    <mergeCell ref="B77:H77"/>
    <mergeCell ref="B78:H78"/>
    <mergeCell ref="B79:H79"/>
    <mergeCell ref="B80:I80"/>
    <mergeCell ref="B68:H68"/>
    <mergeCell ref="B69:J69"/>
    <mergeCell ref="B70:I70"/>
    <mergeCell ref="A71:J71"/>
    <mergeCell ref="A73:J73"/>
    <mergeCell ref="A74:J74"/>
    <mergeCell ref="A61:J61"/>
    <mergeCell ref="A62:J62"/>
    <mergeCell ref="A64:J64"/>
    <mergeCell ref="B65:G65"/>
    <mergeCell ref="B66:J66"/>
    <mergeCell ref="B67:I67"/>
    <mergeCell ref="B54:J54"/>
    <mergeCell ref="B55:J55"/>
    <mergeCell ref="B56:J56"/>
    <mergeCell ref="A58:K58"/>
    <mergeCell ref="A59:J59"/>
    <mergeCell ref="A60:J60"/>
    <mergeCell ref="B47:I47"/>
    <mergeCell ref="B48:I48"/>
    <mergeCell ref="B49:I49"/>
    <mergeCell ref="B51:J51"/>
    <mergeCell ref="B52:J52"/>
    <mergeCell ref="B53:J53"/>
    <mergeCell ref="A36:J36"/>
    <mergeCell ref="B42:I42"/>
    <mergeCell ref="B43:I43"/>
    <mergeCell ref="B44:E44"/>
    <mergeCell ref="B45:I45"/>
    <mergeCell ref="B46:I46"/>
    <mergeCell ref="B29:H29"/>
    <mergeCell ref="B30:J30"/>
    <mergeCell ref="B31:J31"/>
    <mergeCell ref="B32:J32"/>
    <mergeCell ref="B33:J33"/>
    <mergeCell ref="A34:J34"/>
    <mergeCell ref="B23:J23"/>
    <mergeCell ref="A25:J25"/>
    <mergeCell ref="B26:J26"/>
    <mergeCell ref="B27:D27"/>
    <mergeCell ref="E27:H27"/>
    <mergeCell ref="B28:D28"/>
    <mergeCell ref="E28:G28"/>
    <mergeCell ref="B15:J15"/>
    <mergeCell ref="B16:I16"/>
    <mergeCell ref="A18:K18"/>
    <mergeCell ref="B19:J19"/>
    <mergeCell ref="B21:J21"/>
    <mergeCell ref="B22:J22"/>
    <mergeCell ref="B8:J8"/>
    <mergeCell ref="B9:J9"/>
    <mergeCell ref="B10:J10"/>
    <mergeCell ref="B11:J11"/>
    <mergeCell ref="B12:J12"/>
    <mergeCell ref="B14:J14"/>
    <mergeCell ref="A1:I1"/>
    <mergeCell ref="J1:K7"/>
    <mergeCell ref="A2:C2"/>
    <mergeCell ref="D2:I2"/>
    <mergeCell ref="A3:C3"/>
    <mergeCell ref="D3:I3"/>
    <mergeCell ref="E4:F4"/>
    <mergeCell ref="H4:I4"/>
    <mergeCell ref="A6:C6"/>
    <mergeCell ref="D6:I6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28">
      <selection activeCell="B13" sqref="B13"/>
    </sheetView>
  </sheetViews>
  <sheetFormatPr defaultColWidth="9.140625" defaultRowHeight="12.75"/>
  <cols>
    <col min="1" max="1" width="21.7109375" style="34" customWidth="1"/>
    <col min="2" max="2" width="15.140625" style="34" customWidth="1"/>
    <col min="3" max="3" width="23.00390625" style="34" customWidth="1"/>
    <col min="4" max="4" width="16.7109375" style="34" customWidth="1"/>
    <col min="5" max="5" width="19.8515625" style="34" customWidth="1"/>
    <col min="6" max="6" width="3.28125" style="34" customWidth="1"/>
    <col min="7" max="249" width="9.140625" style="34" customWidth="1"/>
  </cols>
  <sheetData>
    <row r="1" spans="1:5" ht="24.75" customHeight="1">
      <c r="A1" s="292" t="s">
        <v>79</v>
      </c>
      <c r="B1" s="292"/>
      <c r="C1" s="292"/>
      <c r="D1" s="292"/>
      <c r="E1" s="292"/>
    </row>
    <row r="2" spans="1:5" ht="24.75" customHeight="1">
      <c r="A2" s="292" t="str">
        <f>CONCATENATE("Posto de ",'1 Assist. Adm. Pleno'!K14)</f>
        <v>Posto de </v>
      </c>
      <c r="B2" s="292"/>
      <c r="C2" s="292"/>
      <c r="D2" s="292"/>
      <c r="E2" s="292"/>
    </row>
    <row r="3" spans="1:5" ht="30" customHeight="1">
      <c r="A3" s="291" t="s">
        <v>80</v>
      </c>
      <c r="B3" s="291"/>
      <c r="C3" s="291"/>
      <c r="D3" s="291"/>
      <c r="E3" s="36"/>
    </row>
    <row r="4" spans="1:5" ht="27" customHeight="1">
      <c r="A4" s="35" t="s">
        <v>81</v>
      </c>
      <c r="B4" s="37" t="s">
        <v>82</v>
      </c>
      <c r="C4" s="35" t="s">
        <v>83</v>
      </c>
      <c r="D4" s="38" t="s">
        <v>84</v>
      </c>
      <c r="E4" s="39"/>
    </row>
    <row r="5" spans="1:5" ht="26.25" customHeight="1">
      <c r="A5" s="40" t="s">
        <v>86</v>
      </c>
      <c r="B5" s="41"/>
      <c r="C5" s="42"/>
      <c r="D5" s="43"/>
      <c r="E5" s="44"/>
    </row>
    <row r="6" spans="1:5" ht="12.75" customHeight="1">
      <c r="A6" s="293" t="s">
        <v>87</v>
      </c>
      <c r="B6" s="293"/>
      <c r="C6" s="293"/>
      <c r="D6" s="293"/>
      <c r="E6" s="44">
        <f>0.06*E3</f>
        <v>0</v>
      </c>
    </row>
    <row r="7" spans="1:6" ht="13.5" customHeight="1">
      <c r="A7" s="293" t="s">
        <v>88</v>
      </c>
      <c r="B7" s="293"/>
      <c r="C7" s="293"/>
      <c r="D7" s="293"/>
      <c r="E7" s="45">
        <f>E5-E6</f>
        <v>0</v>
      </c>
      <c r="F7" s="46"/>
    </row>
    <row r="8" spans="1:5" ht="15.75" customHeight="1">
      <c r="A8" s="294"/>
      <c r="B8" s="294"/>
      <c r="C8" s="294"/>
      <c r="D8" s="294"/>
      <c r="E8" s="294"/>
    </row>
    <row r="9" spans="1:5" ht="14.25" customHeight="1">
      <c r="A9" s="47"/>
      <c r="B9" s="48"/>
      <c r="C9" s="48"/>
      <c r="D9" s="48"/>
      <c r="E9" s="49"/>
    </row>
    <row r="10" spans="1:5" ht="12.75" customHeight="1">
      <c r="A10" s="50"/>
      <c r="B10" s="51"/>
      <c r="C10" s="51"/>
      <c r="D10" s="51"/>
      <c r="E10" s="52"/>
    </row>
    <row r="11" spans="1:5" ht="15.75" customHeight="1">
      <c r="A11" s="53"/>
      <c r="B11" s="54"/>
      <c r="C11" s="54"/>
      <c r="D11" s="55"/>
      <c r="E11" s="56"/>
    </row>
    <row r="12" spans="1:5" ht="26.25" customHeight="1">
      <c r="A12" s="296" t="s">
        <v>145</v>
      </c>
      <c r="B12" s="35" t="s">
        <v>89</v>
      </c>
      <c r="C12" s="296" t="s">
        <v>90</v>
      </c>
      <c r="D12" s="296"/>
      <c r="E12" s="57" t="s">
        <v>91</v>
      </c>
    </row>
    <row r="13" spans="1:5" ht="16.5" customHeight="1">
      <c r="A13" s="296"/>
      <c r="B13" s="58"/>
      <c r="C13" s="297"/>
      <c r="D13" s="297"/>
      <c r="E13" s="60">
        <f>B13*C13</f>
        <v>0</v>
      </c>
    </row>
    <row r="14" spans="1:5" ht="16.5" customHeight="1">
      <c r="A14" s="295" t="s">
        <v>92</v>
      </c>
      <c r="B14" s="295"/>
      <c r="C14" s="295"/>
      <c r="D14" s="61">
        <v>0.1</v>
      </c>
      <c r="E14" s="60">
        <f>E13*D14</f>
        <v>0</v>
      </c>
    </row>
    <row r="15" spans="1:6" ht="13.5" customHeight="1">
      <c r="A15" s="293" t="s">
        <v>88</v>
      </c>
      <c r="B15" s="293"/>
      <c r="C15" s="293"/>
      <c r="D15" s="293"/>
      <c r="E15" s="45">
        <f>E13-E14</f>
        <v>0</v>
      </c>
      <c r="F15" s="46"/>
    </row>
    <row r="16" spans="1:5" ht="15.75" customHeight="1">
      <c r="A16" s="62"/>
      <c r="B16" s="63"/>
      <c r="C16" s="64"/>
      <c r="D16" s="64"/>
      <c r="E16" s="65"/>
    </row>
    <row r="17" spans="1:5" ht="15.75" customHeight="1">
      <c r="A17" s="62"/>
      <c r="B17" s="63"/>
      <c r="C17" s="64"/>
      <c r="D17" s="64"/>
      <c r="E17" s="65"/>
    </row>
    <row r="18" spans="1:5" ht="15.75" customHeight="1">
      <c r="A18" s="66"/>
      <c r="B18" s="67"/>
      <c r="C18" s="68"/>
      <c r="D18" s="68"/>
      <c r="E18" s="69"/>
    </row>
    <row r="19" spans="1:5" ht="27" customHeight="1">
      <c r="A19" s="291" t="s">
        <v>93</v>
      </c>
      <c r="B19" s="291"/>
      <c r="C19" s="37" t="s">
        <v>94</v>
      </c>
      <c r="D19" s="57" t="s">
        <v>95</v>
      </c>
      <c r="E19" s="57" t="s">
        <v>91</v>
      </c>
    </row>
    <row r="20" spans="1:5" ht="16.5" customHeight="1">
      <c r="A20" s="291"/>
      <c r="B20" s="291"/>
      <c r="C20" s="70">
        <v>0</v>
      </c>
      <c r="D20" s="59">
        <v>0</v>
      </c>
      <c r="E20" s="60">
        <f>(C20-D20)/12</f>
        <v>0</v>
      </c>
    </row>
    <row r="21" spans="1:6" ht="13.5" customHeight="1">
      <c r="A21" s="293" t="s">
        <v>88</v>
      </c>
      <c r="B21" s="293"/>
      <c r="C21" s="293"/>
      <c r="D21" s="293"/>
      <c r="E21" s="71">
        <f>E20</f>
        <v>0</v>
      </c>
      <c r="F21" s="46"/>
    </row>
    <row r="22" spans="1:5" ht="15.75" customHeight="1">
      <c r="A22" s="66"/>
      <c r="B22" s="72"/>
      <c r="C22" s="67"/>
      <c r="D22" s="68"/>
      <c r="E22" s="69"/>
    </row>
    <row r="23" spans="1:5" ht="26.25" customHeight="1">
      <c r="A23" s="291" t="s">
        <v>146</v>
      </c>
      <c r="B23" s="291"/>
      <c r="C23" s="37" t="s">
        <v>94</v>
      </c>
      <c r="D23" s="57" t="s">
        <v>95</v>
      </c>
      <c r="E23" s="57" t="s">
        <v>91</v>
      </c>
    </row>
    <row r="24" spans="1:5" ht="16.5" customHeight="1">
      <c r="A24" s="291"/>
      <c r="B24" s="291"/>
      <c r="C24" s="70">
        <v>0</v>
      </c>
      <c r="D24" s="59">
        <v>0</v>
      </c>
      <c r="E24" s="60">
        <f>(C24-D24)/12</f>
        <v>0</v>
      </c>
    </row>
    <row r="25" spans="1:5" ht="16.5" customHeight="1">
      <c r="A25" s="293" t="s">
        <v>88</v>
      </c>
      <c r="B25" s="293"/>
      <c r="C25" s="293"/>
      <c r="D25" s="293"/>
      <c r="E25" s="71">
        <f>E24</f>
        <v>0</v>
      </c>
    </row>
    <row r="26" spans="1:5" ht="16.5" customHeight="1">
      <c r="A26" s="66"/>
      <c r="B26" s="72"/>
      <c r="C26" s="67"/>
      <c r="D26" s="68"/>
      <c r="E26" s="69"/>
    </row>
    <row r="27" spans="1:5" ht="27.75" customHeight="1">
      <c r="A27" s="304" t="s">
        <v>96</v>
      </c>
      <c r="B27" s="304"/>
      <c r="C27" s="304"/>
      <c r="D27" s="304"/>
      <c r="E27" s="304"/>
    </row>
    <row r="28" spans="1:5" ht="45" customHeight="1">
      <c r="A28" s="73" t="s">
        <v>97</v>
      </c>
      <c r="B28" s="73" t="s">
        <v>98</v>
      </c>
      <c r="C28" s="73" t="s">
        <v>99</v>
      </c>
      <c r="D28" s="73" t="s">
        <v>100</v>
      </c>
      <c r="E28" s="73" t="s">
        <v>101</v>
      </c>
    </row>
    <row r="29" spans="1:5" ht="25.5" customHeight="1">
      <c r="A29" s="74" t="s">
        <v>102</v>
      </c>
      <c r="B29" s="59"/>
      <c r="C29" s="58">
        <v>6</v>
      </c>
      <c r="D29" s="58"/>
      <c r="E29" s="75">
        <f aca="true" t="shared" si="0" ref="E29:E36">IF(B29=0,0,B29*D29/C29)</f>
        <v>0</v>
      </c>
    </row>
    <row r="30" spans="1:5" ht="25.5" customHeight="1">
      <c r="A30" s="74" t="s">
        <v>103</v>
      </c>
      <c r="B30" s="59"/>
      <c r="C30" s="58">
        <v>6</v>
      </c>
      <c r="D30" s="58"/>
      <c r="E30" s="75">
        <f t="shared" si="0"/>
        <v>0</v>
      </c>
    </row>
    <row r="31" spans="1:5" ht="25.5" customHeight="1">
      <c r="A31" s="74" t="s">
        <v>104</v>
      </c>
      <c r="B31" s="59"/>
      <c r="C31" s="58">
        <v>6</v>
      </c>
      <c r="D31" s="58"/>
      <c r="E31" s="75">
        <f t="shared" si="0"/>
        <v>0</v>
      </c>
    </row>
    <row r="32" spans="1:5" ht="15.75" customHeight="1">
      <c r="A32" s="58" t="s">
        <v>105</v>
      </c>
      <c r="B32" s="59"/>
      <c r="C32" s="58">
        <v>6</v>
      </c>
      <c r="D32" s="58"/>
      <c r="E32" s="75">
        <f t="shared" si="0"/>
        <v>0</v>
      </c>
    </row>
    <row r="33" spans="1:5" ht="15.75" customHeight="1">
      <c r="A33" s="58" t="s">
        <v>106</v>
      </c>
      <c r="B33" s="59"/>
      <c r="C33" s="58">
        <v>6</v>
      </c>
      <c r="D33" s="58"/>
      <c r="E33" s="75">
        <f t="shared" si="0"/>
        <v>0</v>
      </c>
    </row>
    <row r="34" spans="1:5" ht="15.75" customHeight="1">
      <c r="A34" s="58" t="s">
        <v>154</v>
      </c>
      <c r="B34" s="59"/>
      <c r="C34" s="58" t="s">
        <v>153</v>
      </c>
      <c r="D34" s="58" t="s">
        <v>153</v>
      </c>
      <c r="E34" s="75">
        <f t="shared" si="0"/>
        <v>0</v>
      </c>
    </row>
    <row r="35" spans="1:5" ht="15.75" customHeight="1">
      <c r="A35" s="58" t="s">
        <v>152</v>
      </c>
      <c r="B35" s="59"/>
      <c r="C35" s="58" t="s">
        <v>153</v>
      </c>
      <c r="D35" s="58" t="s">
        <v>153</v>
      </c>
      <c r="E35" s="75">
        <f t="shared" si="0"/>
        <v>0</v>
      </c>
    </row>
    <row r="36" spans="1:6" ht="14.25" customHeight="1">
      <c r="A36" s="58" t="s">
        <v>32</v>
      </c>
      <c r="B36" s="59"/>
      <c r="C36" s="58"/>
      <c r="D36" s="58"/>
      <c r="E36" s="75">
        <f t="shared" si="0"/>
        <v>0</v>
      </c>
      <c r="F36" s="46"/>
    </row>
    <row r="37" spans="1:5" ht="15" customHeight="1">
      <c r="A37" s="295" t="s">
        <v>107</v>
      </c>
      <c r="B37" s="295"/>
      <c r="C37" s="295"/>
      <c r="D37" s="295"/>
      <c r="E37" s="71">
        <f>SUM(E29:E36)</f>
        <v>0</v>
      </c>
    </row>
    <row r="38" ht="15.75" customHeight="1"/>
    <row r="39" ht="15.75" customHeight="1"/>
    <row r="40" ht="15.75" customHeight="1"/>
    <row r="41" ht="15.75" customHeight="1"/>
  </sheetData>
  <sheetProtection/>
  <mergeCells count="17">
    <mergeCell ref="A21:D21"/>
    <mergeCell ref="A23:B24"/>
    <mergeCell ref="A25:D25"/>
    <mergeCell ref="A27:E27"/>
    <mergeCell ref="A37:D37"/>
    <mergeCell ref="A12:A13"/>
    <mergeCell ref="C12:D12"/>
    <mergeCell ref="C13:D13"/>
    <mergeCell ref="A14:C14"/>
    <mergeCell ref="A15:D15"/>
    <mergeCell ref="A19:B20"/>
    <mergeCell ref="A1:E1"/>
    <mergeCell ref="A2:E2"/>
    <mergeCell ref="A3:D3"/>
    <mergeCell ref="A6:D6"/>
    <mergeCell ref="A7:D7"/>
    <mergeCell ref="A8:E8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D6" sqref="D6:I6"/>
    </sheetView>
  </sheetViews>
  <sheetFormatPr defaultColWidth="9.140625" defaultRowHeight="12.75"/>
  <cols>
    <col min="3" max="3" width="12.00390625" style="0" customWidth="1"/>
    <col min="7" max="7" width="10.8515625" style="0" customWidth="1"/>
    <col min="8" max="8" width="13.8515625" style="0" customWidth="1"/>
    <col min="9" max="9" width="11.140625" style="0" customWidth="1"/>
    <col min="11" max="11" width="21.00390625" style="0" customWidth="1"/>
  </cols>
  <sheetData>
    <row r="1" spans="1:12" ht="40.5" customHeight="1">
      <c r="A1" s="211" t="s">
        <v>164</v>
      </c>
      <c r="B1" s="212"/>
      <c r="C1" s="212"/>
      <c r="D1" s="212"/>
      <c r="E1" s="212"/>
      <c r="F1" s="212"/>
      <c r="G1" s="212"/>
      <c r="H1" s="212"/>
      <c r="I1" s="213"/>
      <c r="J1" s="214" t="s">
        <v>0</v>
      </c>
      <c r="K1" s="215"/>
      <c r="L1" s="1"/>
    </row>
    <row r="2" spans="1:12" ht="14.25" customHeight="1">
      <c r="A2" s="216" t="s">
        <v>1</v>
      </c>
      <c r="B2" s="217"/>
      <c r="C2" s="217"/>
      <c r="D2" s="218" t="s">
        <v>166</v>
      </c>
      <c r="E2" s="218"/>
      <c r="F2" s="218"/>
      <c r="G2" s="218"/>
      <c r="H2" s="218"/>
      <c r="I2" s="219"/>
      <c r="J2" s="214"/>
      <c r="K2" s="215"/>
      <c r="L2" s="1"/>
    </row>
    <row r="3" spans="1:12" ht="15" customHeight="1">
      <c r="A3" s="220" t="s">
        <v>2</v>
      </c>
      <c r="B3" s="221"/>
      <c r="C3" s="221"/>
      <c r="D3" s="222" t="s">
        <v>182</v>
      </c>
      <c r="E3" s="222"/>
      <c r="F3" s="222"/>
      <c r="G3" s="222"/>
      <c r="H3" s="222"/>
      <c r="I3" s="223"/>
      <c r="J3" s="214"/>
      <c r="K3" s="215"/>
      <c r="L3" s="1"/>
    </row>
    <row r="4" spans="1:12" ht="12.75" customHeight="1">
      <c r="A4" s="120" t="s">
        <v>147</v>
      </c>
      <c r="B4" s="113"/>
      <c r="C4" s="113"/>
      <c r="D4" s="114"/>
      <c r="E4" s="305">
        <v>45337</v>
      </c>
      <c r="F4" s="306"/>
      <c r="G4" s="121" t="s">
        <v>3</v>
      </c>
      <c r="H4" s="307" t="s">
        <v>181</v>
      </c>
      <c r="I4" s="308"/>
      <c r="J4" s="214"/>
      <c r="K4" s="215"/>
      <c r="L4" s="1"/>
    </row>
    <row r="5" spans="1:12" ht="12.75" customHeight="1">
      <c r="A5" s="2"/>
      <c r="B5" s="3"/>
      <c r="C5" s="3"/>
      <c r="D5" s="3"/>
      <c r="E5" s="3"/>
      <c r="F5" s="3"/>
      <c r="G5" s="3"/>
      <c r="H5" s="3"/>
      <c r="I5" s="3"/>
      <c r="J5" s="215"/>
      <c r="K5" s="215"/>
      <c r="L5" s="1"/>
    </row>
    <row r="6" spans="1:12" ht="38.25" customHeight="1">
      <c r="A6" s="207" t="s">
        <v>4</v>
      </c>
      <c r="B6" s="208"/>
      <c r="C6" s="208"/>
      <c r="D6" s="226" t="s">
        <v>5</v>
      </c>
      <c r="E6" s="226"/>
      <c r="F6" s="226"/>
      <c r="G6" s="226"/>
      <c r="H6" s="226"/>
      <c r="I6" s="227"/>
      <c r="J6" s="214"/>
      <c r="K6" s="215"/>
      <c r="L6" s="1"/>
    </row>
    <row r="7" spans="1:12" ht="15" customHeight="1">
      <c r="A7" s="4"/>
      <c r="B7" s="5"/>
      <c r="C7" s="5"/>
      <c r="D7" s="5"/>
      <c r="E7" s="5"/>
      <c r="F7" s="5"/>
      <c r="G7" s="5"/>
      <c r="H7" s="5"/>
      <c r="I7" s="5"/>
      <c r="J7" s="215"/>
      <c r="K7" s="215"/>
      <c r="L7" s="1"/>
    </row>
    <row r="8" spans="1:12" ht="15" customHeight="1">
      <c r="A8" s="122" t="s">
        <v>6</v>
      </c>
      <c r="B8" s="228" t="s">
        <v>7</v>
      </c>
      <c r="C8" s="228"/>
      <c r="D8" s="228"/>
      <c r="E8" s="228"/>
      <c r="F8" s="228"/>
      <c r="G8" s="228"/>
      <c r="H8" s="228"/>
      <c r="I8" s="228"/>
      <c r="J8" s="228"/>
      <c r="K8" s="123" t="s">
        <v>168</v>
      </c>
      <c r="L8" s="25"/>
    </row>
    <row r="9" spans="1:12" ht="14.25" customHeight="1">
      <c r="A9" s="124" t="s">
        <v>6</v>
      </c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125" t="s">
        <v>9</v>
      </c>
      <c r="L9" s="25"/>
    </row>
    <row r="10" spans="1:12" ht="12.75" customHeight="1">
      <c r="A10" s="124" t="s">
        <v>6</v>
      </c>
      <c r="B10" s="210" t="s">
        <v>10</v>
      </c>
      <c r="C10" s="210"/>
      <c r="D10" s="210"/>
      <c r="E10" s="210"/>
      <c r="F10" s="210"/>
      <c r="G10" s="210"/>
      <c r="H10" s="210"/>
      <c r="I10" s="210"/>
      <c r="J10" s="210"/>
      <c r="K10" s="126" t="s">
        <v>148</v>
      </c>
      <c r="L10" s="25"/>
    </row>
    <row r="11" spans="1:12" ht="14.25" customHeight="1">
      <c r="A11" s="124" t="s">
        <v>6</v>
      </c>
      <c r="B11" s="210" t="s">
        <v>11</v>
      </c>
      <c r="C11" s="210"/>
      <c r="D11" s="210"/>
      <c r="E11" s="210"/>
      <c r="F11" s="210"/>
      <c r="G11" s="210"/>
      <c r="H11" s="210"/>
      <c r="I11" s="210"/>
      <c r="J11" s="210"/>
      <c r="K11" s="126" t="s">
        <v>167</v>
      </c>
      <c r="L11" s="25"/>
    </row>
    <row r="12" spans="1:12" ht="12.75" customHeight="1">
      <c r="A12" s="127" t="s">
        <v>6</v>
      </c>
      <c r="B12" s="209" t="s">
        <v>12</v>
      </c>
      <c r="C12" s="209"/>
      <c r="D12" s="209"/>
      <c r="E12" s="209"/>
      <c r="F12" s="209"/>
      <c r="G12" s="209"/>
      <c r="H12" s="209"/>
      <c r="I12" s="209"/>
      <c r="J12" s="209"/>
      <c r="K12" s="128">
        <v>12</v>
      </c>
      <c r="L12" s="25"/>
    </row>
    <row r="13" spans="1:12" ht="12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  <c r="L13" s="1"/>
    </row>
    <row r="14" spans="1:12" ht="12.75">
      <c r="A14" s="122" t="s">
        <v>6</v>
      </c>
      <c r="B14" s="228" t="s">
        <v>13</v>
      </c>
      <c r="C14" s="228"/>
      <c r="D14" s="228"/>
      <c r="E14" s="228"/>
      <c r="F14" s="228"/>
      <c r="G14" s="228"/>
      <c r="H14" s="228"/>
      <c r="I14" s="228"/>
      <c r="J14" s="228"/>
      <c r="K14" s="132"/>
      <c r="L14" s="25"/>
    </row>
    <row r="15" spans="1:12" ht="12.75" customHeight="1">
      <c r="A15" s="133" t="s">
        <v>6</v>
      </c>
      <c r="B15" s="231" t="s">
        <v>14</v>
      </c>
      <c r="C15" s="231"/>
      <c r="D15" s="231"/>
      <c r="E15" s="231"/>
      <c r="F15" s="231"/>
      <c r="G15" s="231"/>
      <c r="H15" s="231"/>
      <c r="I15" s="231"/>
      <c r="J15" s="231"/>
      <c r="K15" s="134" t="s">
        <v>169</v>
      </c>
      <c r="L15" s="25"/>
    </row>
    <row r="16" spans="1:12" ht="12.75" customHeight="1">
      <c r="A16" s="131" t="s">
        <v>6</v>
      </c>
      <c r="B16" s="229" t="s">
        <v>15</v>
      </c>
      <c r="C16" s="230"/>
      <c r="D16" s="230"/>
      <c r="E16" s="230"/>
      <c r="F16" s="230"/>
      <c r="G16" s="230"/>
      <c r="H16" s="230"/>
      <c r="I16" s="230"/>
      <c r="J16" s="129" t="s">
        <v>165</v>
      </c>
      <c r="K16" s="130">
        <f>J122</f>
        <v>1</v>
      </c>
      <c r="L16" s="25"/>
    </row>
    <row r="17" spans="1:12" ht="12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4"/>
      <c r="L17" s="1"/>
    </row>
    <row r="18" spans="1:12" ht="12.75" customHeight="1">
      <c r="A18" s="232" t="s">
        <v>16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4"/>
      <c r="L18" s="25"/>
    </row>
    <row r="19" spans="1:12" ht="33.75" customHeight="1">
      <c r="A19" s="99">
        <v>1</v>
      </c>
      <c r="B19" s="210" t="s">
        <v>13</v>
      </c>
      <c r="C19" s="210"/>
      <c r="D19" s="210"/>
      <c r="E19" s="210"/>
      <c r="F19" s="210"/>
      <c r="G19" s="210"/>
      <c r="H19" s="210"/>
      <c r="I19" s="210"/>
      <c r="J19" s="210"/>
      <c r="K19" s="77"/>
      <c r="L19" s="25"/>
    </row>
    <row r="20" spans="1:12" ht="12.75">
      <c r="A20" s="99">
        <v>2</v>
      </c>
      <c r="B20" s="7" t="s">
        <v>108</v>
      </c>
      <c r="C20" s="7"/>
      <c r="D20" s="7"/>
      <c r="E20" s="7"/>
      <c r="F20" s="7"/>
      <c r="G20" s="7"/>
      <c r="H20" s="7"/>
      <c r="I20" s="7"/>
      <c r="J20" s="80"/>
      <c r="K20" s="135"/>
      <c r="L20" s="25"/>
    </row>
    <row r="21" spans="1:12" ht="15" customHeight="1">
      <c r="A21" s="99">
        <v>3</v>
      </c>
      <c r="B21" s="210" t="s">
        <v>17</v>
      </c>
      <c r="C21" s="210"/>
      <c r="D21" s="210"/>
      <c r="E21" s="210"/>
      <c r="F21" s="210"/>
      <c r="G21" s="210"/>
      <c r="H21" s="210"/>
      <c r="I21" s="210"/>
      <c r="J21" s="210"/>
      <c r="K21" s="112"/>
      <c r="L21" s="25"/>
    </row>
    <row r="22" spans="1:12" ht="15" customHeight="1">
      <c r="A22" s="99">
        <v>4</v>
      </c>
      <c r="B22" s="210" t="s">
        <v>18</v>
      </c>
      <c r="C22" s="210"/>
      <c r="D22" s="210"/>
      <c r="E22" s="210"/>
      <c r="F22" s="210"/>
      <c r="G22" s="210"/>
      <c r="H22" s="210"/>
      <c r="I22" s="210"/>
      <c r="J22" s="210"/>
      <c r="K22" s="135" t="s">
        <v>5</v>
      </c>
      <c r="L22" s="25"/>
    </row>
    <row r="23" spans="1:12" ht="14.25" customHeight="1">
      <c r="A23" s="136">
        <v>5</v>
      </c>
      <c r="B23" s="209" t="s">
        <v>19</v>
      </c>
      <c r="C23" s="209"/>
      <c r="D23" s="209"/>
      <c r="E23" s="209"/>
      <c r="F23" s="209"/>
      <c r="G23" s="209"/>
      <c r="H23" s="209"/>
      <c r="I23" s="209"/>
      <c r="J23" s="209"/>
      <c r="K23" s="137" t="s">
        <v>5</v>
      </c>
      <c r="L23" s="25"/>
    </row>
    <row r="24" spans="1:12" ht="12.75" customHeight="1">
      <c r="A24" s="6"/>
      <c r="B24" s="5"/>
      <c r="C24" s="5"/>
      <c r="D24" s="5"/>
      <c r="E24" s="5"/>
      <c r="F24" s="5"/>
      <c r="G24" s="5"/>
      <c r="H24" s="5"/>
      <c r="I24" s="5"/>
      <c r="J24" s="5"/>
      <c r="K24" s="6"/>
      <c r="L24" s="1"/>
    </row>
    <row r="25" spans="1:12" ht="12.75" customHeight="1">
      <c r="A25" s="238" t="s">
        <v>20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98" t="s">
        <v>21</v>
      </c>
      <c r="L25" s="25"/>
    </row>
    <row r="26" spans="1:12" ht="12.75" customHeight="1">
      <c r="A26" s="99" t="s">
        <v>22</v>
      </c>
      <c r="B26" s="231" t="s">
        <v>23</v>
      </c>
      <c r="C26" s="231"/>
      <c r="D26" s="231"/>
      <c r="E26" s="231"/>
      <c r="F26" s="231"/>
      <c r="G26" s="231"/>
      <c r="H26" s="231"/>
      <c r="I26" s="231"/>
      <c r="J26" s="240"/>
      <c r="K26" s="179"/>
      <c r="L26" s="25"/>
    </row>
    <row r="27" spans="1:12" ht="12.75" customHeight="1">
      <c r="A27" s="99" t="s">
        <v>24</v>
      </c>
      <c r="B27" s="235" t="s">
        <v>25</v>
      </c>
      <c r="C27" s="235"/>
      <c r="D27" s="235"/>
      <c r="E27" s="236" t="s">
        <v>26</v>
      </c>
      <c r="F27" s="236"/>
      <c r="G27" s="236"/>
      <c r="H27" s="236"/>
      <c r="I27" s="8" t="s">
        <v>27</v>
      </c>
      <c r="J27" s="143"/>
      <c r="K27" s="145"/>
      <c r="L27" s="25"/>
    </row>
    <row r="28" spans="1:12" ht="20.25" customHeight="1">
      <c r="A28" s="99" t="s">
        <v>28</v>
      </c>
      <c r="B28" s="235" t="s">
        <v>29</v>
      </c>
      <c r="C28" s="235"/>
      <c r="D28" s="235"/>
      <c r="E28" s="237" t="s">
        <v>30</v>
      </c>
      <c r="F28" s="237"/>
      <c r="G28" s="237"/>
      <c r="H28" s="81">
        <v>1412</v>
      </c>
      <c r="I28" s="8" t="s">
        <v>27</v>
      </c>
      <c r="J28" s="143">
        <v>0.2</v>
      </c>
      <c r="K28" s="145"/>
      <c r="L28" s="25"/>
    </row>
    <row r="29" spans="1:12" ht="12.75" customHeight="1">
      <c r="A29" s="99" t="s">
        <v>31</v>
      </c>
      <c r="B29" s="241" t="s">
        <v>109</v>
      </c>
      <c r="C29" s="241"/>
      <c r="D29" s="241"/>
      <c r="E29" s="241"/>
      <c r="F29" s="241"/>
      <c r="G29" s="241"/>
      <c r="H29" s="241"/>
      <c r="I29" s="8" t="s">
        <v>27</v>
      </c>
      <c r="J29" s="144"/>
      <c r="K29" s="145">
        <f>J29*$K$26</f>
        <v>0</v>
      </c>
      <c r="L29" s="25"/>
    </row>
    <row r="30" spans="1:12" ht="12.75" customHeight="1">
      <c r="A30" s="99" t="s">
        <v>33</v>
      </c>
      <c r="B30" s="241" t="s">
        <v>110</v>
      </c>
      <c r="C30" s="241"/>
      <c r="D30" s="241"/>
      <c r="E30" s="241"/>
      <c r="F30" s="241"/>
      <c r="G30" s="241"/>
      <c r="H30" s="241"/>
      <c r="I30" s="241"/>
      <c r="J30" s="241"/>
      <c r="K30" s="112"/>
      <c r="L30" s="25"/>
    </row>
    <row r="31" spans="1:12" ht="12.75" customHeight="1">
      <c r="A31" s="99" t="s">
        <v>34</v>
      </c>
      <c r="B31" s="241" t="s">
        <v>111</v>
      </c>
      <c r="C31" s="241"/>
      <c r="D31" s="241"/>
      <c r="E31" s="241"/>
      <c r="F31" s="241"/>
      <c r="G31" s="241"/>
      <c r="H31" s="241"/>
      <c r="I31" s="241"/>
      <c r="J31" s="241"/>
      <c r="K31" s="112"/>
      <c r="L31" s="25"/>
    </row>
    <row r="32" spans="1:12" ht="14.25" customHeight="1">
      <c r="A32" s="99" t="s">
        <v>35</v>
      </c>
      <c r="B32" s="241" t="s">
        <v>32</v>
      </c>
      <c r="C32" s="241"/>
      <c r="D32" s="241"/>
      <c r="E32" s="241"/>
      <c r="F32" s="241"/>
      <c r="G32" s="241"/>
      <c r="H32" s="241"/>
      <c r="I32" s="241"/>
      <c r="J32" s="241"/>
      <c r="K32" s="112"/>
      <c r="L32" s="25"/>
    </row>
    <row r="33" spans="1:12" ht="12.75" customHeight="1">
      <c r="A33" s="99" t="s">
        <v>36</v>
      </c>
      <c r="B33" s="241" t="s">
        <v>32</v>
      </c>
      <c r="C33" s="241"/>
      <c r="D33" s="241"/>
      <c r="E33" s="241"/>
      <c r="F33" s="241"/>
      <c r="G33" s="241"/>
      <c r="H33" s="241"/>
      <c r="I33" s="241"/>
      <c r="J33" s="241"/>
      <c r="K33" s="112"/>
      <c r="L33" s="25"/>
    </row>
    <row r="34" spans="1:12" ht="12.75" customHeight="1">
      <c r="A34" s="242" t="s">
        <v>128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138">
        <f>SUM(K26:K33)</f>
        <v>0</v>
      </c>
      <c r="L34" s="25"/>
    </row>
    <row r="35" spans="1:12" ht="12.75" customHeight="1">
      <c r="A35" s="5"/>
      <c r="B35" s="4"/>
      <c r="C35" s="4"/>
      <c r="D35" s="5"/>
      <c r="E35" s="5"/>
      <c r="F35" s="5"/>
      <c r="G35" s="5"/>
      <c r="H35" s="5"/>
      <c r="I35" s="5"/>
      <c r="J35" s="5"/>
      <c r="K35" s="5"/>
      <c r="L35" s="1"/>
    </row>
    <row r="36" spans="1:12" ht="12.75" customHeight="1">
      <c r="A36" s="244" t="s">
        <v>112</v>
      </c>
      <c r="B36" s="244"/>
      <c r="C36" s="244"/>
      <c r="D36" s="244"/>
      <c r="E36" s="244"/>
      <c r="F36" s="244"/>
      <c r="G36" s="244"/>
      <c r="H36" s="244"/>
      <c r="I36" s="244"/>
      <c r="J36" s="245"/>
      <c r="K36" s="148" t="s">
        <v>37</v>
      </c>
      <c r="L36" s="25"/>
    </row>
    <row r="37" spans="1:12" ht="12.75" customHeight="1">
      <c r="A37" s="88" t="s">
        <v>116</v>
      </c>
      <c r="B37" s="89"/>
      <c r="C37" s="89"/>
      <c r="D37" s="84"/>
      <c r="E37" s="84"/>
      <c r="F37" s="84"/>
      <c r="G37" s="84"/>
      <c r="H37" s="84"/>
      <c r="I37" s="85"/>
      <c r="J37" s="146">
        <f>J38+J40+J39</f>
        <v>0.19444444444444442</v>
      </c>
      <c r="K37" s="149">
        <f>SUM(K38:K40)</f>
        <v>0</v>
      </c>
      <c r="L37" s="25"/>
    </row>
    <row r="38" spans="1:12" ht="12.75" customHeight="1">
      <c r="A38" s="102" t="s">
        <v>22</v>
      </c>
      <c r="B38" s="86" t="s">
        <v>113</v>
      </c>
      <c r="C38" s="86"/>
      <c r="D38" s="86"/>
      <c r="E38" s="86"/>
      <c r="F38" s="86"/>
      <c r="G38" s="86"/>
      <c r="H38" s="86"/>
      <c r="I38" s="87"/>
      <c r="J38" s="147">
        <f>1/12</f>
        <v>0.08333333333333333</v>
      </c>
      <c r="K38" s="150">
        <f>$K$34*J38</f>
        <v>0</v>
      </c>
      <c r="L38" s="25"/>
    </row>
    <row r="39" spans="1:12" ht="12.75" customHeight="1">
      <c r="A39" s="139" t="s">
        <v>24</v>
      </c>
      <c r="B39" s="90" t="s">
        <v>115</v>
      </c>
      <c r="C39" s="90"/>
      <c r="D39" s="86"/>
      <c r="E39" s="86"/>
      <c r="F39" s="86"/>
      <c r="G39" s="86"/>
      <c r="H39" s="86"/>
      <c r="I39" s="87"/>
      <c r="J39" s="147">
        <f>1/12</f>
        <v>0.08333333333333333</v>
      </c>
      <c r="K39" s="150">
        <f>$K$34*J39</f>
        <v>0</v>
      </c>
      <c r="L39" s="25"/>
    </row>
    <row r="40" spans="1:12" ht="12.75" customHeight="1">
      <c r="A40" s="102" t="s">
        <v>28</v>
      </c>
      <c r="B40" s="86" t="s">
        <v>114</v>
      </c>
      <c r="C40" s="86"/>
      <c r="D40" s="86"/>
      <c r="E40" s="86"/>
      <c r="F40" s="86"/>
      <c r="G40" s="86"/>
      <c r="H40" s="86"/>
      <c r="I40" s="86"/>
      <c r="J40" s="147">
        <f>(1/3)/12</f>
        <v>0.027777777777777776</v>
      </c>
      <c r="K40" s="150">
        <f>$K$34*J40</f>
        <v>0</v>
      </c>
      <c r="L40" s="25"/>
    </row>
    <row r="41" spans="1:12" ht="12.75" customHeight="1">
      <c r="A41" s="140" t="s">
        <v>117</v>
      </c>
      <c r="B41" s="82"/>
      <c r="C41" s="82"/>
      <c r="D41" s="82"/>
      <c r="E41" s="82"/>
      <c r="F41" s="82"/>
      <c r="G41" s="82"/>
      <c r="H41" s="82"/>
      <c r="I41" s="82"/>
      <c r="J41" s="115">
        <f>SUM(J42:J49)</f>
        <v>0.3980000000000001</v>
      </c>
      <c r="K41" s="116">
        <f>SUM(K42:K49)</f>
        <v>0</v>
      </c>
      <c r="L41" s="25"/>
    </row>
    <row r="42" spans="1:12" ht="12.75" customHeight="1">
      <c r="A42" s="99" t="s">
        <v>22</v>
      </c>
      <c r="B42" s="247" t="s">
        <v>43</v>
      </c>
      <c r="C42" s="247"/>
      <c r="D42" s="247"/>
      <c r="E42" s="247"/>
      <c r="F42" s="247"/>
      <c r="G42" s="247"/>
      <c r="H42" s="247"/>
      <c r="I42" s="247"/>
      <c r="J42" s="13">
        <v>0.2</v>
      </c>
      <c r="K42" s="94">
        <f>J42*($K$34+$K$37)</f>
        <v>0</v>
      </c>
      <c r="L42" s="25"/>
    </row>
    <row r="43" spans="1:12" ht="12.75" customHeight="1">
      <c r="A43" s="99" t="s">
        <v>24</v>
      </c>
      <c r="B43" s="247" t="s">
        <v>47</v>
      </c>
      <c r="C43" s="247"/>
      <c r="D43" s="247"/>
      <c r="E43" s="247"/>
      <c r="F43" s="247"/>
      <c r="G43" s="247"/>
      <c r="H43" s="247"/>
      <c r="I43" s="247"/>
      <c r="J43" s="13">
        <v>0.025</v>
      </c>
      <c r="K43" s="94">
        <f aca="true" t="shared" si="0" ref="K43:K49">J43*($K$34+$K$37)</f>
        <v>0</v>
      </c>
      <c r="L43" s="25"/>
    </row>
    <row r="44" spans="1:12" ht="12.75" customHeight="1">
      <c r="A44" s="99" t="s">
        <v>28</v>
      </c>
      <c r="B44" s="235" t="s">
        <v>49</v>
      </c>
      <c r="C44" s="235"/>
      <c r="D44" s="235"/>
      <c r="E44" s="235"/>
      <c r="F44" s="10" t="s">
        <v>50</v>
      </c>
      <c r="G44" s="11">
        <v>0.03</v>
      </c>
      <c r="H44" s="10" t="s">
        <v>51</v>
      </c>
      <c r="I44" s="12">
        <v>2</v>
      </c>
      <c r="J44" s="13">
        <f>G44*I44</f>
        <v>0.06</v>
      </c>
      <c r="K44" s="94">
        <f t="shared" si="0"/>
        <v>0</v>
      </c>
      <c r="L44" s="92"/>
    </row>
    <row r="45" spans="1:12" ht="12.75" customHeight="1">
      <c r="A45" s="99" t="s">
        <v>31</v>
      </c>
      <c r="B45" s="247" t="s">
        <v>44</v>
      </c>
      <c r="C45" s="247"/>
      <c r="D45" s="247"/>
      <c r="E45" s="247"/>
      <c r="F45" s="247"/>
      <c r="G45" s="247"/>
      <c r="H45" s="247"/>
      <c r="I45" s="247"/>
      <c r="J45" s="13">
        <v>0.015</v>
      </c>
      <c r="K45" s="94">
        <f t="shared" si="0"/>
        <v>0</v>
      </c>
      <c r="L45" s="25"/>
    </row>
    <row r="46" spans="1:12" ht="12.75" customHeight="1">
      <c r="A46" s="99" t="s">
        <v>33</v>
      </c>
      <c r="B46" s="247" t="s">
        <v>45</v>
      </c>
      <c r="C46" s="247"/>
      <c r="D46" s="247"/>
      <c r="E46" s="247"/>
      <c r="F46" s="247"/>
      <c r="G46" s="247"/>
      <c r="H46" s="247"/>
      <c r="I46" s="247"/>
      <c r="J46" s="13">
        <v>0.01</v>
      </c>
      <c r="K46" s="94">
        <f t="shared" si="0"/>
        <v>0</v>
      </c>
      <c r="L46" s="25"/>
    </row>
    <row r="47" spans="1:12" ht="12.75" customHeight="1">
      <c r="A47" s="99" t="s">
        <v>34</v>
      </c>
      <c r="B47" s="247" t="s">
        <v>52</v>
      </c>
      <c r="C47" s="247"/>
      <c r="D47" s="247"/>
      <c r="E47" s="247"/>
      <c r="F47" s="247"/>
      <c r="G47" s="247"/>
      <c r="H47" s="247"/>
      <c r="I47" s="247"/>
      <c r="J47" s="13">
        <v>0.006</v>
      </c>
      <c r="K47" s="94">
        <f t="shared" si="0"/>
        <v>0</v>
      </c>
      <c r="L47" s="92"/>
    </row>
    <row r="48" spans="1:12" ht="12.75" customHeight="1">
      <c r="A48" s="99" t="s">
        <v>35</v>
      </c>
      <c r="B48" s="247" t="s">
        <v>46</v>
      </c>
      <c r="C48" s="247"/>
      <c r="D48" s="247"/>
      <c r="E48" s="247"/>
      <c r="F48" s="247"/>
      <c r="G48" s="247"/>
      <c r="H48" s="247"/>
      <c r="I48" s="247"/>
      <c r="J48" s="13">
        <v>0.002</v>
      </c>
      <c r="K48" s="94">
        <f t="shared" si="0"/>
        <v>0</v>
      </c>
      <c r="L48" s="25"/>
    </row>
    <row r="49" spans="1:12" ht="12.75" customHeight="1">
      <c r="A49" s="99" t="s">
        <v>36</v>
      </c>
      <c r="B49" s="247" t="s">
        <v>48</v>
      </c>
      <c r="C49" s="247"/>
      <c r="D49" s="247"/>
      <c r="E49" s="247"/>
      <c r="F49" s="247"/>
      <c r="G49" s="247"/>
      <c r="H49" s="247"/>
      <c r="I49" s="247"/>
      <c r="J49" s="13">
        <v>0.08</v>
      </c>
      <c r="K49" s="94">
        <f t="shared" si="0"/>
        <v>0</v>
      </c>
      <c r="L49" s="25"/>
    </row>
    <row r="50" spans="1:12" ht="12.75" customHeight="1">
      <c r="A50" s="140" t="s">
        <v>118</v>
      </c>
      <c r="B50" s="82"/>
      <c r="C50" s="82"/>
      <c r="D50" s="82"/>
      <c r="E50" s="82"/>
      <c r="F50" s="82"/>
      <c r="G50" s="82"/>
      <c r="H50" s="82"/>
      <c r="I50" s="82"/>
      <c r="J50" s="91"/>
      <c r="K50" s="117">
        <f>SUM(K51:K56)</f>
        <v>0</v>
      </c>
      <c r="L50" s="25"/>
    </row>
    <row r="51" spans="1:12" ht="12.75" customHeight="1">
      <c r="A51" s="99" t="s">
        <v>28</v>
      </c>
      <c r="B51" s="235" t="s">
        <v>119</v>
      </c>
      <c r="C51" s="235"/>
      <c r="D51" s="235"/>
      <c r="E51" s="235"/>
      <c r="F51" s="235"/>
      <c r="G51" s="235"/>
      <c r="H51" s="235"/>
      <c r="I51" s="235"/>
      <c r="J51" s="249"/>
      <c r="K51" s="95"/>
      <c r="L51" s="25"/>
    </row>
    <row r="52" spans="1:12" ht="12.75" customHeight="1">
      <c r="A52" s="83" t="s">
        <v>22</v>
      </c>
      <c r="B52" s="246" t="s">
        <v>120</v>
      </c>
      <c r="C52" s="246"/>
      <c r="D52" s="246"/>
      <c r="E52" s="246"/>
      <c r="F52" s="246"/>
      <c r="G52" s="246"/>
      <c r="H52" s="246"/>
      <c r="I52" s="246"/>
      <c r="J52" s="246"/>
      <c r="K52" s="95"/>
      <c r="L52" s="25"/>
    </row>
    <row r="53" spans="1:12" ht="12.75" customHeight="1">
      <c r="A53" s="141" t="s">
        <v>24</v>
      </c>
      <c r="B53" s="248" t="s">
        <v>121</v>
      </c>
      <c r="C53" s="248"/>
      <c r="D53" s="248"/>
      <c r="E53" s="248"/>
      <c r="F53" s="248"/>
      <c r="G53" s="248"/>
      <c r="H53" s="248"/>
      <c r="I53" s="248"/>
      <c r="J53" s="248"/>
      <c r="K53" s="95">
        <f>'Benefícios e Insumos 6'!E25</f>
        <v>0</v>
      </c>
      <c r="L53" s="25"/>
    </row>
    <row r="54" spans="1:12" ht="12.75" customHeight="1">
      <c r="A54" s="99" t="s">
        <v>31</v>
      </c>
      <c r="B54" s="249" t="s">
        <v>38</v>
      </c>
      <c r="C54" s="249"/>
      <c r="D54" s="249"/>
      <c r="E54" s="249"/>
      <c r="F54" s="249"/>
      <c r="G54" s="249"/>
      <c r="H54" s="249"/>
      <c r="I54" s="249"/>
      <c r="J54" s="249"/>
      <c r="K54" s="95">
        <f>'Benefícios e Insumos 6'!E21</f>
        <v>0</v>
      </c>
      <c r="L54" s="25"/>
    </row>
    <row r="55" spans="1:12" ht="12.75" customHeight="1">
      <c r="A55" s="99" t="s">
        <v>34</v>
      </c>
      <c r="B55" s="241" t="s">
        <v>32</v>
      </c>
      <c r="C55" s="241"/>
      <c r="D55" s="241"/>
      <c r="E55" s="241"/>
      <c r="F55" s="241"/>
      <c r="G55" s="241"/>
      <c r="H55" s="241"/>
      <c r="I55" s="241"/>
      <c r="J55" s="241"/>
      <c r="K55" s="112" t="s">
        <v>5</v>
      </c>
      <c r="L55" s="25"/>
    </row>
    <row r="56" spans="1:12" ht="12.75" customHeight="1">
      <c r="A56" s="136" t="s">
        <v>35</v>
      </c>
      <c r="B56" s="263" t="s">
        <v>32</v>
      </c>
      <c r="C56" s="263"/>
      <c r="D56" s="263"/>
      <c r="E56" s="263"/>
      <c r="F56" s="263"/>
      <c r="G56" s="263"/>
      <c r="H56" s="263"/>
      <c r="I56" s="263"/>
      <c r="J56" s="263"/>
      <c r="K56" s="142" t="s">
        <v>5</v>
      </c>
      <c r="L56" s="25"/>
    </row>
    <row r="57" spans="1:12" ht="12.75" customHeight="1">
      <c r="A57" s="5"/>
      <c r="B57" s="4"/>
      <c r="C57" s="4"/>
      <c r="D57" s="5"/>
      <c r="E57" s="5"/>
      <c r="F57" s="5"/>
      <c r="G57" s="5"/>
      <c r="H57" s="5"/>
      <c r="I57" s="5"/>
      <c r="J57" s="5"/>
      <c r="K57" s="5"/>
      <c r="L57" s="1"/>
    </row>
    <row r="58" spans="1:12" ht="12.75" customHeight="1">
      <c r="A58" s="253" t="s">
        <v>122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5"/>
      <c r="L58" s="25"/>
    </row>
    <row r="59" spans="1:12" ht="12.75" customHeight="1">
      <c r="A59" s="256" t="s">
        <v>123</v>
      </c>
      <c r="B59" s="257"/>
      <c r="C59" s="257"/>
      <c r="D59" s="257"/>
      <c r="E59" s="257"/>
      <c r="F59" s="257"/>
      <c r="G59" s="257"/>
      <c r="H59" s="257"/>
      <c r="I59" s="257"/>
      <c r="J59" s="257"/>
      <c r="K59" s="151">
        <f>K37</f>
        <v>0</v>
      </c>
      <c r="L59" s="25"/>
    </row>
    <row r="60" spans="1:12" ht="12.75" customHeight="1">
      <c r="A60" s="256" t="s">
        <v>124</v>
      </c>
      <c r="B60" s="257"/>
      <c r="C60" s="257"/>
      <c r="D60" s="257"/>
      <c r="E60" s="257"/>
      <c r="F60" s="257"/>
      <c r="G60" s="257"/>
      <c r="H60" s="257"/>
      <c r="I60" s="257"/>
      <c r="J60" s="257"/>
      <c r="K60" s="151">
        <f>K41</f>
        <v>0</v>
      </c>
      <c r="L60" s="25"/>
    </row>
    <row r="61" spans="1:12" ht="12.75" customHeight="1">
      <c r="A61" s="256" t="s">
        <v>125</v>
      </c>
      <c r="B61" s="257"/>
      <c r="C61" s="257"/>
      <c r="D61" s="257"/>
      <c r="E61" s="257"/>
      <c r="F61" s="257"/>
      <c r="G61" s="257"/>
      <c r="H61" s="257"/>
      <c r="I61" s="257"/>
      <c r="J61" s="257"/>
      <c r="K61" s="151">
        <f>K50</f>
        <v>0</v>
      </c>
      <c r="L61" s="25"/>
    </row>
    <row r="62" spans="1:12" ht="12.75" customHeight="1">
      <c r="A62" s="202" t="s">
        <v>129</v>
      </c>
      <c r="B62" s="203"/>
      <c r="C62" s="203"/>
      <c r="D62" s="203"/>
      <c r="E62" s="203"/>
      <c r="F62" s="203"/>
      <c r="G62" s="203"/>
      <c r="H62" s="203"/>
      <c r="I62" s="203"/>
      <c r="J62" s="203"/>
      <c r="K62" s="101">
        <f>SUM(K59:K61)</f>
        <v>0</v>
      </c>
      <c r="L62" s="25"/>
    </row>
    <row r="63" spans="1:12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96"/>
      <c r="L63" s="25"/>
    </row>
    <row r="64" spans="1:12" ht="12.75" customHeight="1">
      <c r="A64" s="204" t="s">
        <v>126</v>
      </c>
      <c r="B64" s="205"/>
      <c r="C64" s="205"/>
      <c r="D64" s="205"/>
      <c r="E64" s="205"/>
      <c r="F64" s="205"/>
      <c r="G64" s="205"/>
      <c r="H64" s="205"/>
      <c r="I64" s="205"/>
      <c r="J64" s="205"/>
      <c r="K64" s="98" t="s">
        <v>37</v>
      </c>
      <c r="L64" s="25"/>
    </row>
    <row r="65" spans="1:12" ht="12.75" customHeight="1">
      <c r="A65" s="99" t="s">
        <v>22</v>
      </c>
      <c r="B65" s="260" t="s">
        <v>53</v>
      </c>
      <c r="C65" s="260"/>
      <c r="D65" s="260"/>
      <c r="E65" s="260"/>
      <c r="F65" s="260"/>
      <c r="G65" s="260"/>
      <c r="H65" s="15">
        <v>30</v>
      </c>
      <c r="I65" s="16">
        <v>0.05</v>
      </c>
      <c r="J65" s="17">
        <f>(H65/30)*I65/12</f>
        <v>0.004166666666666667</v>
      </c>
      <c r="K65" s="100">
        <f>J65*K34</f>
        <v>0</v>
      </c>
      <c r="L65" s="92"/>
    </row>
    <row r="66" spans="1:12" ht="12.75" customHeight="1">
      <c r="A66" s="99" t="s">
        <v>24</v>
      </c>
      <c r="B66" s="258" t="s">
        <v>54</v>
      </c>
      <c r="C66" s="258"/>
      <c r="D66" s="258"/>
      <c r="E66" s="258"/>
      <c r="F66" s="258"/>
      <c r="G66" s="258"/>
      <c r="H66" s="258"/>
      <c r="I66" s="258"/>
      <c r="J66" s="258"/>
      <c r="K66" s="94">
        <f>J49*K65</f>
        <v>0</v>
      </c>
      <c r="L66" s="92"/>
    </row>
    <row r="67" spans="1:12" ht="14.25" customHeight="1">
      <c r="A67" s="99" t="s">
        <v>28</v>
      </c>
      <c r="B67" s="259" t="s">
        <v>156</v>
      </c>
      <c r="C67" s="259"/>
      <c r="D67" s="259"/>
      <c r="E67" s="259"/>
      <c r="F67" s="259"/>
      <c r="G67" s="259"/>
      <c r="H67" s="259"/>
      <c r="I67" s="259"/>
      <c r="J67" s="18">
        <f>(0.4)*J49*0.05</f>
        <v>0.0016</v>
      </c>
      <c r="K67" s="94">
        <f>K34*J67</f>
        <v>0</v>
      </c>
      <c r="L67" s="92"/>
    </row>
    <row r="68" spans="1:12" ht="12.75" customHeight="1">
      <c r="A68" s="99" t="s">
        <v>31</v>
      </c>
      <c r="B68" s="261" t="s">
        <v>55</v>
      </c>
      <c r="C68" s="261"/>
      <c r="D68" s="261"/>
      <c r="E68" s="261"/>
      <c r="F68" s="261"/>
      <c r="G68" s="261"/>
      <c r="H68" s="261"/>
      <c r="I68" s="19">
        <v>20</v>
      </c>
      <c r="J68" s="17">
        <f>(7/30)/I68</f>
        <v>0.011666666666666667</v>
      </c>
      <c r="K68" s="94">
        <f>(J68*K34)*0.1</f>
        <v>0</v>
      </c>
      <c r="L68" s="92"/>
    </row>
    <row r="69" spans="1:12" ht="12.75" customHeight="1">
      <c r="A69" s="99" t="s">
        <v>33</v>
      </c>
      <c r="B69" s="210" t="s">
        <v>127</v>
      </c>
      <c r="C69" s="210"/>
      <c r="D69" s="210"/>
      <c r="E69" s="210"/>
      <c r="F69" s="210"/>
      <c r="G69" s="210"/>
      <c r="H69" s="210"/>
      <c r="I69" s="210"/>
      <c r="J69" s="210"/>
      <c r="K69" s="94">
        <f>J41*K68</f>
        <v>0</v>
      </c>
      <c r="L69" s="92"/>
    </row>
    <row r="70" spans="1:12" ht="12.75" customHeight="1">
      <c r="A70" s="99" t="s">
        <v>34</v>
      </c>
      <c r="B70" s="235" t="s">
        <v>157</v>
      </c>
      <c r="C70" s="235"/>
      <c r="D70" s="235"/>
      <c r="E70" s="235"/>
      <c r="F70" s="235"/>
      <c r="G70" s="235"/>
      <c r="H70" s="235"/>
      <c r="I70" s="235"/>
      <c r="J70" s="17">
        <f>(0.4)*J49</f>
        <v>0.032</v>
      </c>
      <c r="K70" s="94">
        <f>J70*K34</f>
        <v>0</v>
      </c>
      <c r="L70" s="92"/>
    </row>
    <row r="71" spans="1:12" ht="12.75" customHeight="1">
      <c r="A71" s="202" t="s">
        <v>130</v>
      </c>
      <c r="B71" s="203"/>
      <c r="C71" s="203"/>
      <c r="D71" s="203"/>
      <c r="E71" s="203"/>
      <c r="F71" s="203"/>
      <c r="G71" s="203"/>
      <c r="H71" s="203"/>
      <c r="I71" s="203"/>
      <c r="J71" s="203"/>
      <c r="K71" s="101">
        <f>SUM(K65:K70)</f>
        <v>0</v>
      </c>
      <c r="L71" s="92"/>
    </row>
    <row r="72" spans="1:12" ht="12.75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97"/>
      <c r="K72" s="111"/>
      <c r="L72" s="14"/>
    </row>
    <row r="73" spans="1:12" ht="12.75" customHeight="1">
      <c r="A73" s="204" t="s">
        <v>131</v>
      </c>
      <c r="B73" s="205"/>
      <c r="C73" s="205"/>
      <c r="D73" s="205"/>
      <c r="E73" s="205"/>
      <c r="F73" s="205"/>
      <c r="G73" s="205"/>
      <c r="H73" s="205"/>
      <c r="I73" s="205"/>
      <c r="J73" s="205"/>
      <c r="K73" s="98" t="s">
        <v>37</v>
      </c>
      <c r="L73" s="1"/>
    </row>
    <row r="74" spans="1:12" ht="12.75" customHeight="1">
      <c r="A74" s="206" t="s">
        <v>132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93">
        <f>SUM(K75:K80)</f>
        <v>0</v>
      </c>
      <c r="L74" s="1"/>
    </row>
    <row r="75" spans="1:12" ht="12.75" customHeight="1">
      <c r="A75" s="104" t="s">
        <v>22</v>
      </c>
      <c r="B75" s="262" t="s">
        <v>133</v>
      </c>
      <c r="C75" s="262"/>
      <c r="D75" s="262"/>
      <c r="E75" s="262"/>
      <c r="F75" s="262"/>
      <c r="G75" s="262"/>
      <c r="H75" s="262"/>
      <c r="I75" s="262"/>
      <c r="J75" s="105">
        <f>(1+1/3)/12</f>
        <v>0.1111111111111111</v>
      </c>
      <c r="K75" s="106">
        <f aca="true" t="shared" si="1" ref="K75:K80">J75*K$34</f>
        <v>0</v>
      </c>
      <c r="L75" s="1"/>
    </row>
    <row r="76" spans="1:12" ht="12.75" customHeight="1">
      <c r="A76" s="104" t="s">
        <v>24</v>
      </c>
      <c r="B76" s="252" t="s">
        <v>56</v>
      </c>
      <c r="C76" s="252"/>
      <c r="D76" s="252"/>
      <c r="E76" s="252"/>
      <c r="F76" s="252"/>
      <c r="G76" s="252"/>
      <c r="H76" s="252"/>
      <c r="I76" s="252"/>
      <c r="J76" s="16">
        <f>(2.96/30)/12</f>
        <v>0.008222222222222223</v>
      </c>
      <c r="K76" s="106">
        <f t="shared" si="1"/>
        <v>0</v>
      </c>
      <c r="L76" s="1"/>
    </row>
    <row r="77" spans="1:12" ht="12.75" customHeight="1">
      <c r="A77" s="104" t="s">
        <v>28</v>
      </c>
      <c r="B77" s="264" t="s">
        <v>134</v>
      </c>
      <c r="C77" s="264"/>
      <c r="D77" s="264"/>
      <c r="E77" s="264"/>
      <c r="F77" s="264"/>
      <c r="G77" s="264"/>
      <c r="H77" s="264"/>
      <c r="I77" s="16">
        <v>0.015</v>
      </c>
      <c r="J77" s="107">
        <f>(20/30)/12*I77</f>
        <v>0.0008333333333333333</v>
      </c>
      <c r="K77" s="106">
        <f t="shared" si="1"/>
        <v>0</v>
      </c>
      <c r="L77" s="1"/>
    </row>
    <row r="78" spans="1:12" ht="12.75" customHeight="1">
      <c r="A78" s="104" t="s">
        <v>31</v>
      </c>
      <c r="B78" s="264" t="s">
        <v>135</v>
      </c>
      <c r="C78" s="264"/>
      <c r="D78" s="264"/>
      <c r="E78" s="264"/>
      <c r="F78" s="264"/>
      <c r="G78" s="264"/>
      <c r="H78" s="264"/>
      <c r="I78" s="16">
        <v>0.0078000000000000005</v>
      </c>
      <c r="J78" s="107">
        <f>(15/30)/12*I78</f>
        <v>0.000325</v>
      </c>
      <c r="K78" s="106">
        <f t="shared" si="1"/>
        <v>0</v>
      </c>
      <c r="L78" s="1"/>
    </row>
    <row r="79" spans="1:12" ht="12.75" customHeight="1">
      <c r="A79" s="104" t="s">
        <v>33</v>
      </c>
      <c r="B79" s="264" t="s">
        <v>136</v>
      </c>
      <c r="C79" s="264"/>
      <c r="D79" s="264"/>
      <c r="E79" s="264"/>
      <c r="F79" s="264"/>
      <c r="G79" s="264"/>
      <c r="H79" s="264"/>
      <c r="I79" s="16">
        <v>0.015</v>
      </c>
      <c r="J79" s="16">
        <f>(120/30)/12*I79</f>
        <v>0.004999999999999999</v>
      </c>
      <c r="K79" s="106">
        <f t="shared" si="1"/>
        <v>0</v>
      </c>
      <c r="L79" s="1"/>
    </row>
    <row r="80" spans="1:12" ht="12.75" customHeight="1">
      <c r="A80" s="104" t="s">
        <v>34</v>
      </c>
      <c r="B80" s="241" t="s">
        <v>32</v>
      </c>
      <c r="C80" s="241"/>
      <c r="D80" s="241"/>
      <c r="E80" s="241"/>
      <c r="F80" s="241"/>
      <c r="G80" s="241"/>
      <c r="H80" s="241"/>
      <c r="I80" s="241"/>
      <c r="J80" s="16"/>
      <c r="K80" s="106">
        <f t="shared" si="1"/>
        <v>0</v>
      </c>
      <c r="L80" s="1"/>
    </row>
    <row r="81" spans="1:12" ht="12.75" customHeight="1">
      <c r="A81" s="206" t="s">
        <v>137</v>
      </c>
      <c r="B81" s="206"/>
      <c r="C81" s="206"/>
      <c r="D81" s="206"/>
      <c r="E81" s="206"/>
      <c r="F81" s="206"/>
      <c r="G81" s="206"/>
      <c r="H81" s="206"/>
      <c r="I81" s="206"/>
      <c r="J81" s="206"/>
      <c r="K81" s="103"/>
      <c r="L81" s="1"/>
    </row>
    <row r="82" spans="1:12" ht="12.75" customHeight="1">
      <c r="A82" s="104" t="s">
        <v>22</v>
      </c>
      <c r="B82" s="264" t="s">
        <v>138</v>
      </c>
      <c r="C82" s="264"/>
      <c r="D82" s="264"/>
      <c r="E82" s="264"/>
      <c r="F82" s="264"/>
      <c r="G82" s="264"/>
      <c r="H82" s="264"/>
      <c r="I82" s="16">
        <v>0</v>
      </c>
      <c r="J82" s="107">
        <f>((1/8)*30)/12</f>
        <v>0.3125</v>
      </c>
      <c r="K82" s="93">
        <f>I82*J82*K$34</f>
        <v>0</v>
      </c>
      <c r="L82" s="1"/>
    </row>
    <row r="83" spans="1:12" ht="12.75" customHeight="1">
      <c r="A83" s="5"/>
      <c r="B83" s="4"/>
      <c r="C83" s="4"/>
      <c r="D83" s="5"/>
      <c r="E83" s="5"/>
      <c r="F83" s="5"/>
      <c r="G83" s="5"/>
      <c r="H83" s="5"/>
      <c r="I83" s="5"/>
      <c r="J83" s="5"/>
      <c r="K83" s="5"/>
      <c r="L83" s="1"/>
    </row>
    <row r="84" spans="1:12" ht="12.75" customHeight="1">
      <c r="A84" s="265" t="s">
        <v>139</v>
      </c>
      <c r="B84" s="265"/>
      <c r="C84" s="265"/>
      <c r="D84" s="265"/>
      <c r="E84" s="265"/>
      <c r="F84" s="265"/>
      <c r="G84" s="265"/>
      <c r="H84" s="265"/>
      <c r="I84" s="265"/>
      <c r="J84" s="265"/>
      <c r="K84" s="108" t="s">
        <v>37</v>
      </c>
      <c r="L84" s="1"/>
    </row>
    <row r="85" spans="1:12" ht="12.75" customHeight="1">
      <c r="A85" s="206" t="s">
        <v>132</v>
      </c>
      <c r="B85" s="206"/>
      <c r="C85" s="206"/>
      <c r="D85" s="206"/>
      <c r="E85" s="206"/>
      <c r="F85" s="206"/>
      <c r="G85" s="206"/>
      <c r="H85" s="206"/>
      <c r="I85" s="206"/>
      <c r="J85" s="206"/>
      <c r="K85" s="103">
        <f>K74</f>
        <v>0</v>
      </c>
      <c r="L85" s="1"/>
    </row>
    <row r="86" spans="1:12" ht="12.75" customHeight="1">
      <c r="A86" s="206" t="s">
        <v>137</v>
      </c>
      <c r="B86" s="206"/>
      <c r="C86" s="206"/>
      <c r="D86" s="206"/>
      <c r="E86" s="206"/>
      <c r="F86" s="206"/>
      <c r="G86" s="206"/>
      <c r="H86" s="206"/>
      <c r="I86" s="206"/>
      <c r="J86" s="206"/>
      <c r="K86" s="103">
        <f>K82</f>
        <v>0</v>
      </c>
      <c r="L86" s="1"/>
    </row>
    <row r="87" spans="1:12" ht="12.75" customHeight="1">
      <c r="A87" s="268" t="s">
        <v>140</v>
      </c>
      <c r="B87" s="268"/>
      <c r="C87" s="268"/>
      <c r="D87" s="268"/>
      <c r="E87" s="268"/>
      <c r="F87" s="268"/>
      <c r="G87" s="268"/>
      <c r="H87" s="268"/>
      <c r="I87" s="268"/>
      <c r="J87" s="268"/>
      <c r="K87" s="9">
        <f>SUM(K84:K86)</f>
        <v>0</v>
      </c>
      <c r="L87" s="1"/>
    </row>
    <row r="88" spans="1:12" ht="12.75" customHeight="1">
      <c r="A88" s="5"/>
      <c r="B88" s="4"/>
      <c r="C88" s="4"/>
      <c r="D88" s="5"/>
      <c r="E88" s="5"/>
      <c r="F88" s="5"/>
      <c r="G88" s="5"/>
      <c r="H88" s="5"/>
      <c r="I88" s="5"/>
      <c r="J88" s="5"/>
      <c r="K88" s="5"/>
      <c r="L88" s="1"/>
    </row>
    <row r="89" spans="1:12" ht="12.75" customHeight="1">
      <c r="A89" s="250" t="s">
        <v>141</v>
      </c>
      <c r="B89" s="251"/>
      <c r="C89" s="251"/>
      <c r="D89" s="251"/>
      <c r="E89" s="251"/>
      <c r="F89" s="251"/>
      <c r="G89" s="251"/>
      <c r="H89" s="251"/>
      <c r="I89" s="251"/>
      <c r="J89" s="251"/>
      <c r="K89" s="98" t="s">
        <v>37</v>
      </c>
      <c r="L89" s="25"/>
    </row>
    <row r="90" spans="1:12" ht="12.75" customHeight="1">
      <c r="A90" s="99" t="s">
        <v>22</v>
      </c>
      <c r="B90" s="267" t="s">
        <v>39</v>
      </c>
      <c r="C90" s="267"/>
      <c r="D90" s="267"/>
      <c r="E90" s="267"/>
      <c r="F90" s="267"/>
      <c r="G90" s="267"/>
      <c r="H90" s="267"/>
      <c r="I90" s="267"/>
      <c r="J90" s="267"/>
      <c r="K90" s="95">
        <f>'Benefícios e Insumos 6'!E37</f>
        <v>0</v>
      </c>
      <c r="L90" s="25"/>
    </row>
    <row r="91" spans="1:12" ht="12.75" customHeight="1">
      <c r="A91" s="99" t="s">
        <v>24</v>
      </c>
      <c r="B91" s="266" t="s">
        <v>40</v>
      </c>
      <c r="C91" s="266"/>
      <c r="D91" s="266"/>
      <c r="E91" s="266"/>
      <c r="F91" s="266"/>
      <c r="G91" s="266"/>
      <c r="H91" s="266"/>
      <c r="I91" s="266"/>
      <c r="J91" s="266"/>
      <c r="K91" s="112"/>
      <c r="L91" s="25"/>
    </row>
    <row r="92" spans="1:12" ht="12.75" customHeight="1">
      <c r="A92" s="99" t="s">
        <v>28</v>
      </c>
      <c r="B92" s="266" t="s">
        <v>41</v>
      </c>
      <c r="C92" s="266"/>
      <c r="D92" s="266"/>
      <c r="E92" s="266"/>
      <c r="F92" s="266"/>
      <c r="G92" s="266"/>
      <c r="H92" s="266"/>
      <c r="I92" s="266"/>
      <c r="J92" s="266"/>
      <c r="K92" s="112"/>
      <c r="L92" s="25"/>
    </row>
    <row r="93" spans="1:12" ht="12.75" customHeight="1">
      <c r="A93" s="99" t="s">
        <v>31</v>
      </c>
      <c r="B93" s="241" t="s">
        <v>32</v>
      </c>
      <c r="C93" s="241"/>
      <c r="D93" s="241" t="s">
        <v>42</v>
      </c>
      <c r="E93" s="241"/>
      <c r="F93" s="241"/>
      <c r="G93" s="241"/>
      <c r="H93" s="241"/>
      <c r="I93" s="241"/>
      <c r="J93" s="241"/>
      <c r="K93" s="112" t="s">
        <v>5</v>
      </c>
      <c r="L93" s="25"/>
    </row>
    <row r="94" spans="1:12" ht="12.75" customHeight="1">
      <c r="A94" s="99" t="s">
        <v>33</v>
      </c>
      <c r="B94" s="241" t="s">
        <v>32</v>
      </c>
      <c r="C94" s="241"/>
      <c r="D94" s="241" t="s">
        <v>42</v>
      </c>
      <c r="E94" s="241"/>
      <c r="F94" s="241"/>
      <c r="G94" s="241"/>
      <c r="H94" s="241"/>
      <c r="I94" s="241"/>
      <c r="J94" s="241"/>
      <c r="K94" s="112" t="s">
        <v>5</v>
      </c>
      <c r="L94" s="25"/>
    </row>
    <row r="95" spans="1:12" ht="12.75" customHeight="1">
      <c r="A95" s="202" t="s">
        <v>142</v>
      </c>
      <c r="B95" s="203"/>
      <c r="C95" s="203"/>
      <c r="D95" s="203"/>
      <c r="E95" s="203"/>
      <c r="F95" s="203"/>
      <c r="G95" s="203"/>
      <c r="H95" s="203"/>
      <c r="I95" s="203"/>
      <c r="J95" s="203"/>
      <c r="K95" s="101">
        <f>SUM(K90:K94)</f>
        <v>0</v>
      </c>
      <c r="L95" s="25"/>
    </row>
    <row r="96" spans="1:12" ht="12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96"/>
      <c r="L96" s="25"/>
    </row>
    <row r="97" spans="1:12" ht="12.75" customHeight="1">
      <c r="A97" s="238" t="s">
        <v>143</v>
      </c>
      <c r="B97" s="239"/>
      <c r="C97" s="239"/>
      <c r="D97" s="239"/>
      <c r="E97" s="239"/>
      <c r="F97" s="239"/>
      <c r="G97" s="239"/>
      <c r="H97" s="239"/>
      <c r="I97" s="239"/>
      <c r="J97" s="239"/>
      <c r="K97" s="98" t="s">
        <v>21</v>
      </c>
      <c r="L97" s="25"/>
    </row>
    <row r="98" spans="1:12" ht="12.75" customHeight="1">
      <c r="A98" s="99" t="s">
        <v>22</v>
      </c>
      <c r="B98" s="247" t="s">
        <v>57</v>
      </c>
      <c r="C98" s="247"/>
      <c r="D98" s="247"/>
      <c r="E98" s="247"/>
      <c r="F98" s="247"/>
      <c r="G98" s="247"/>
      <c r="H98" s="247"/>
      <c r="I98" s="247"/>
      <c r="J98" s="20">
        <v>0</v>
      </c>
      <c r="K98" s="152">
        <f>J98*(K34+K62+K71+K87+K95)</f>
        <v>0</v>
      </c>
      <c r="L98" s="25"/>
    </row>
    <row r="99" spans="1:12" ht="12.75" customHeight="1">
      <c r="A99" s="99" t="s">
        <v>24</v>
      </c>
      <c r="B99" s="247" t="s">
        <v>58</v>
      </c>
      <c r="C99" s="247"/>
      <c r="D99" s="247"/>
      <c r="E99" s="247"/>
      <c r="F99" s="247"/>
      <c r="G99" s="247"/>
      <c r="H99" s="247"/>
      <c r="I99" s="247"/>
      <c r="J99" s="20">
        <v>0</v>
      </c>
      <c r="K99" s="152">
        <f>J99*(K34+K62+K71+K87+K95+K98)</f>
        <v>0</v>
      </c>
      <c r="L99" s="25"/>
    </row>
    <row r="100" spans="1:12" ht="12.75" customHeight="1">
      <c r="A100" s="271" t="s">
        <v>28</v>
      </c>
      <c r="B100" s="235" t="s">
        <v>59</v>
      </c>
      <c r="C100" s="235"/>
      <c r="D100" s="235"/>
      <c r="E100" s="235"/>
      <c r="F100" s="235"/>
      <c r="G100" s="235"/>
      <c r="H100" s="235"/>
      <c r="I100" s="21" t="s">
        <v>60</v>
      </c>
      <c r="J100" s="25"/>
      <c r="K100" s="153"/>
      <c r="L100" s="25"/>
    </row>
    <row r="101" spans="1:12" ht="12.75" customHeight="1">
      <c r="A101" s="271"/>
      <c r="B101" s="197" t="s">
        <v>61</v>
      </c>
      <c r="C101" s="197"/>
      <c r="D101" s="197"/>
      <c r="E101" s="197"/>
      <c r="F101" s="22" t="s">
        <v>62</v>
      </c>
      <c r="G101" s="23"/>
      <c r="H101" s="23"/>
      <c r="I101" s="118">
        <v>0.006500000000000001</v>
      </c>
      <c r="J101" s="272">
        <f>SUM(I101:I106)</f>
        <v>0.0865</v>
      </c>
      <c r="K101" s="154">
        <f aca="true" t="shared" si="2" ref="K101:K106">($K$34+$K$62+$K$71+$K$87+$K$95+$K$98+$K$99)/(1-$J$101)*I101</f>
        <v>0</v>
      </c>
      <c r="L101" s="25"/>
    </row>
    <row r="102" spans="1:12" ht="12.75" customHeight="1">
      <c r="A102" s="271"/>
      <c r="B102" s="198"/>
      <c r="C102" s="198"/>
      <c r="D102" s="198"/>
      <c r="E102" s="198"/>
      <c r="F102" s="22" t="s">
        <v>63</v>
      </c>
      <c r="G102" s="26"/>
      <c r="H102" s="26"/>
      <c r="I102" s="119">
        <v>0.03</v>
      </c>
      <c r="J102" s="272"/>
      <c r="K102" s="154">
        <f t="shared" si="2"/>
        <v>0</v>
      </c>
      <c r="L102" s="25"/>
    </row>
    <row r="103" spans="1:12" ht="12.75" customHeight="1">
      <c r="A103" s="271"/>
      <c r="B103" s="274"/>
      <c r="C103" s="274"/>
      <c r="D103" s="274"/>
      <c r="E103" s="274"/>
      <c r="F103" s="22" t="s">
        <v>64</v>
      </c>
      <c r="G103" s="273"/>
      <c r="H103" s="273"/>
      <c r="I103" s="24">
        <v>0</v>
      </c>
      <c r="J103" s="272"/>
      <c r="K103" s="154">
        <f t="shared" si="2"/>
        <v>0</v>
      </c>
      <c r="L103" s="25"/>
    </row>
    <row r="104" spans="1:12" ht="12.75" customHeight="1">
      <c r="A104" s="271"/>
      <c r="B104" s="197" t="s">
        <v>65</v>
      </c>
      <c r="C104" s="197"/>
      <c r="D104" s="197"/>
      <c r="E104" s="197"/>
      <c r="F104" s="22" t="s">
        <v>66</v>
      </c>
      <c r="G104" s="27"/>
      <c r="H104" s="27"/>
      <c r="I104" s="28">
        <v>0.05</v>
      </c>
      <c r="J104" s="272"/>
      <c r="K104" s="154">
        <f t="shared" si="2"/>
        <v>0</v>
      </c>
      <c r="L104" s="25"/>
    </row>
    <row r="105" spans="1:12" ht="12.75" customHeight="1">
      <c r="A105" s="271"/>
      <c r="B105" s="198"/>
      <c r="C105" s="198"/>
      <c r="D105" s="198"/>
      <c r="E105" s="198"/>
      <c r="F105" s="22" t="s">
        <v>64</v>
      </c>
      <c r="G105" s="273"/>
      <c r="H105" s="273"/>
      <c r="I105" s="24">
        <v>0</v>
      </c>
      <c r="J105" s="272"/>
      <c r="K105" s="154">
        <f t="shared" si="2"/>
        <v>0</v>
      </c>
      <c r="L105" s="25"/>
    </row>
    <row r="106" spans="1:12" ht="12.75" customHeight="1">
      <c r="A106" s="271"/>
      <c r="B106" s="199" t="s">
        <v>67</v>
      </c>
      <c r="C106" s="199"/>
      <c r="D106" s="199"/>
      <c r="E106" s="199"/>
      <c r="F106" s="22" t="s">
        <v>64</v>
      </c>
      <c r="G106" s="273"/>
      <c r="H106" s="273"/>
      <c r="I106" s="24">
        <v>0</v>
      </c>
      <c r="J106" s="272"/>
      <c r="K106" s="154">
        <f t="shared" si="2"/>
        <v>0</v>
      </c>
      <c r="L106" s="25"/>
    </row>
    <row r="107" spans="1:12" ht="12.75" customHeight="1">
      <c r="A107" s="276" t="s">
        <v>144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155">
        <f>SUM(K98:K106)</f>
        <v>0</v>
      </c>
      <c r="L107" s="25"/>
    </row>
    <row r="108" spans="1:12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1"/>
    </row>
    <row r="109" spans="1:12" ht="15.75" customHeight="1">
      <c r="A109" s="278" t="s">
        <v>68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80"/>
      <c r="L109" s="25"/>
    </row>
    <row r="110" spans="1:12" ht="12.75" customHeight="1">
      <c r="A110" s="269" t="s">
        <v>69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156" t="s">
        <v>37</v>
      </c>
      <c r="L110" s="25"/>
    </row>
    <row r="111" spans="1:12" ht="12.75" customHeight="1">
      <c r="A111" s="99" t="s">
        <v>22</v>
      </c>
      <c r="B111" s="257" t="s">
        <v>20</v>
      </c>
      <c r="C111" s="257"/>
      <c r="D111" s="257"/>
      <c r="E111" s="257"/>
      <c r="F111" s="257"/>
      <c r="G111" s="257"/>
      <c r="H111" s="257"/>
      <c r="I111" s="257"/>
      <c r="J111" s="257"/>
      <c r="K111" s="152">
        <f>K34</f>
        <v>0</v>
      </c>
      <c r="L111" s="25"/>
    </row>
    <row r="112" spans="1:12" ht="12.75" customHeight="1">
      <c r="A112" s="99" t="s">
        <v>24</v>
      </c>
      <c r="B112" s="257" t="s">
        <v>112</v>
      </c>
      <c r="C112" s="257"/>
      <c r="D112" s="257"/>
      <c r="E112" s="257"/>
      <c r="F112" s="257"/>
      <c r="G112" s="257"/>
      <c r="H112" s="257"/>
      <c r="I112" s="257"/>
      <c r="J112" s="257"/>
      <c r="K112" s="152">
        <f>K62</f>
        <v>0</v>
      </c>
      <c r="L112" s="25"/>
    </row>
    <row r="113" spans="1:12" ht="12.75" customHeight="1">
      <c r="A113" s="99" t="s">
        <v>28</v>
      </c>
      <c r="B113" s="257" t="s">
        <v>126</v>
      </c>
      <c r="C113" s="257"/>
      <c r="D113" s="257"/>
      <c r="E113" s="257"/>
      <c r="F113" s="257"/>
      <c r="G113" s="257"/>
      <c r="H113" s="257"/>
      <c r="I113" s="257"/>
      <c r="J113" s="257"/>
      <c r="K113" s="152">
        <f>K71</f>
        <v>0</v>
      </c>
      <c r="L113" s="25"/>
    </row>
    <row r="114" spans="1:12" ht="12.75" customHeight="1">
      <c r="A114" s="99" t="s">
        <v>31</v>
      </c>
      <c r="B114" s="257" t="s">
        <v>131</v>
      </c>
      <c r="C114" s="257"/>
      <c r="D114" s="257"/>
      <c r="E114" s="257"/>
      <c r="F114" s="257"/>
      <c r="G114" s="257"/>
      <c r="H114" s="257"/>
      <c r="I114" s="257"/>
      <c r="J114" s="257"/>
      <c r="K114" s="152">
        <f>K87</f>
        <v>0</v>
      </c>
      <c r="L114" s="25"/>
    </row>
    <row r="115" spans="1:12" ht="12.75" customHeight="1">
      <c r="A115" s="99" t="s">
        <v>33</v>
      </c>
      <c r="B115" s="257" t="s">
        <v>141</v>
      </c>
      <c r="C115" s="257"/>
      <c r="D115" s="257"/>
      <c r="E115" s="257"/>
      <c r="F115" s="257"/>
      <c r="G115" s="257"/>
      <c r="H115" s="257"/>
      <c r="I115" s="257"/>
      <c r="J115" s="257"/>
      <c r="K115" s="152">
        <f>K95</f>
        <v>0</v>
      </c>
      <c r="L115" s="25"/>
    </row>
    <row r="116" spans="1:12" ht="12.75" customHeight="1">
      <c r="A116" s="269" t="s">
        <v>155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157">
        <f>SUM(K111:K115)</f>
        <v>0</v>
      </c>
      <c r="L116" s="25"/>
    </row>
    <row r="117" spans="1:12" ht="12.75" customHeight="1">
      <c r="A117" s="99" t="s">
        <v>34</v>
      </c>
      <c r="B117" s="257" t="s">
        <v>143</v>
      </c>
      <c r="C117" s="257"/>
      <c r="D117" s="257"/>
      <c r="E117" s="257"/>
      <c r="F117" s="257"/>
      <c r="G117" s="257"/>
      <c r="H117" s="257"/>
      <c r="I117" s="257"/>
      <c r="J117" s="257"/>
      <c r="K117" s="152">
        <f>K107</f>
        <v>0</v>
      </c>
      <c r="L117" s="25"/>
    </row>
    <row r="118" spans="1:12" ht="15.75" customHeight="1">
      <c r="A118" s="281" t="s">
        <v>70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158">
        <f>K116+K117</f>
        <v>0</v>
      </c>
      <c r="L118" s="25"/>
    </row>
    <row r="119" ht="12.75" customHeight="1"/>
    <row r="120" spans="1:11" ht="15.75" customHeight="1">
      <c r="A120" s="283" t="s">
        <v>71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1:11" ht="50.25" customHeight="1">
      <c r="A121" s="290" t="s">
        <v>72</v>
      </c>
      <c r="B121" s="290"/>
      <c r="C121" s="290"/>
      <c r="D121" s="275" t="s">
        <v>73</v>
      </c>
      <c r="E121" s="275"/>
      <c r="F121" s="275" t="s">
        <v>74</v>
      </c>
      <c r="G121" s="275"/>
      <c r="H121" s="275" t="s">
        <v>75</v>
      </c>
      <c r="I121" s="275"/>
      <c r="J121" s="30" t="s">
        <v>76</v>
      </c>
      <c r="K121" s="31" t="s">
        <v>77</v>
      </c>
    </row>
    <row r="122" spans="1:11" ht="14.25" customHeight="1">
      <c r="A122" s="285" t="s">
        <v>149</v>
      </c>
      <c r="B122" s="285"/>
      <c r="C122" s="285"/>
      <c r="D122" s="286">
        <f>K118</f>
        <v>0</v>
      </c>
      <c r="E122" s="286"/>
      <c r="F122" s="287">
        <v>1</v>
      </c>
      <c r="G122" s="287"/>
      <c r="H122" s="288">
        <f>D122*F122</f>
        <v>0</v>
      </c>
      <c r="I122" s="288"/>
      <c r="J122" s="76">
        <v>1</v>
      </c>
      <c r="K122" s="32">
        <f>H122*J122</f>
        <v>0</v>
      </c>
    </row>
    <row r="123" spans="1:11" ht="12.75" customHeight="1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</row>
    <row r="124" spans="1:11" ht="15.75" customHeight="1">
      <c r="A124" s="284" t="s">
        <v>78</v>
      </c>
      <c r="B124" s="284"/>
      <c r="C124" s="284"/>
      <c r="D124" s="284"/>
      <c r="E124" s="284"/>
      <c r="F124" s="284"/>
      <c r="G124" s="284"/>
      <c r="H124" s="284"/>
      <c r="I124" s="284"/>
      <c r="J124" s="78" t="s">
        <v>165</v>
      </c>
      <c r="K124" s="79">
        <f>K122</f>
        <v>0</v>
      </c>
    </row>
    <row r="125" spans="1:11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18">
    <mergeCell ref="A122:C122"/>
    <mergeCell ref="D122:E122"/>
    <mergeCell ref="F122:G122"/>
    <mergeCell ref="H122:I122"/>
    <mergeCell ref="A123:K123"/>
    <mergeCell ref="A124:I124"/>
    <mergeCell ref="B117:J117"/>
    <mergeCell ref="A118:J118"/>
    <mergeCell ref="A120:K120"/>
    <mergeCell ref="A121:C121"/>
    <mergeCell ref="D121:E121"/>
    <mergeCell ref="F121:G121"/>
    <mergeCell ref="H121:I121"/>
    <mergeCell ref="B111:J111"/>
    <mergeCell ref="B112:J112"/>
    <mergeCell ref="B113:J113"/>
    <mergeCell ref="B114:J114"/>
    <mergeCell ref="B115:J115"/>
    <mergeCell ref="A116:J116"/>
    <mergeCell ref="G105:H105"/>
    <mergeCell ref="B106:E106"/>
    <mergeCell ref="G106:H106"/>
    <mergeCell ref="A107:J107"/>
    <mergeCell ref="A109:K109"/>
    <mergeCell ref="A110:J110"/>
    <mergeCell ref="A95:J95"/>
    <mergeCell ref="A97:J97"/>
    <mergeCell ref="B98:I98"/>
    <mergeCell ref="B99:I99"/>
    <mergeCell ref="A100:A106"/>
    <mergeCell ref="B100:H100"/>
    <mergeCell ref="B101:E103"/>
    <mergeCell ref="J101:J106"/>
    <mergeCell ref="G103:H103"/>
    <mergeCell ref="B104:E105"/>
    <mergeCell ref="A89:J89"/>
    <mergeCell ref="B90:J90"/>
    <mergeCell ref="B91:J91"/>
    <mergeCell ref="B92:J92"/>
    <mergeCell ref="B93:J93"/>
    <mergeCell ref="B94:J94"/>
    <mergeCell ref="A81:J81"/>
    <mergeCell ref="B82:H82"/>
    <mergeCell ref="A84:J84"/>
    <mergeCell ref="A85:J85"/>
    <mergeCell ref="A86:J86"/>
    <mergeCell ref="A87:J87"/>
    <mergeCell ref="B75:I75"/>
    <mergeCell ref="B76:I76"/>
    <mergeCell ref="B77:H77"/>
    <mergeCell ref="B78:H78"/>
    <mergeCell ref="B79:H79"/>
    <mergeCell ref="B80:I80"/>
    <mergeCell ref="B68:H68"/>
    <mergeCell ref="B69:J69"/>
    <mergeCell ref="B70:I70"/>
    <mergeCell ref="A71:J71"/>
    <mergeCell ref="A73:J73"/>
    <mergeCell ref="A74:J74"/>
    <mergeCell ref="A61:J61"/>
    <mergeCell ref="A62:J62"/>
    <mergeCell ref="A64:J64"/>
    <mergeCell ref="B65:G65"/>
    <mergeCell ref="B66:J66"/>
    <mergeCell ref="B67:I67"/>
    <mergeCell ref="B54:J54"/>
    <mergeCell ref="B55:J55"/>
    <mergeCell ref="B56:J56"/>
    <mergeCell ref="A58:K58"/>
    <mergeCell ref="A59:J59"/>
    <mergeCell ref="A60:J60"/>
    <mergeCell ref="B47:I47"/>
    <mergeCell ref="B48:I48"/>
    <mergeCell ref="B49:I49"/>
    <mergeCell ref="B51:J51"/>
    <mergeCell ref="B52:J52"/>
    <mergeCell ref="B53:J53"/>
    <mergeCell ref="A36:J36"/>
    <mergeCell ref="B42:I42"/>
    <mergeCell ref="B43:I43"/>
    <mergeCell ref="B44:E44"/>
    <mergeCell ref="B45:I45"/>
    <mergeCell ref="B46:I46"/>
    <mergeCell ref="B29:H29"/>
    <mergeCell ref="B30:J30"/>
    <mergeCell ref="B31:J31"/>
    <mergeCell ref="B32:J32"/>
    <mergeCell ref="B33:J33"/>
    <mergeCell ref="A34:J34"/>
    <mergeCell ref="B23:J23"/>
    <mergeCell ref="A25:J25"/>
    <mergeCell ref="B26:J26"/>
    <mergeCell ref="B27:D27"/>
    <mergeCell ref="E27:H27"/>
    <mergeCell ref="B28:D28"/>
    <mergeCell ref="E28:G28"/>
    <mergeCell ref="B15:J15"/>
    <mergeCell ref="B16:I16"/>
    <mergeCell ref="A18:K18"/>
    <mergeCell ref="B19:J19"/>
    <mergeCell ref="B21:J21"/>
    <mergeCell ref="B22:J22"/>
    <mergeCell ref="B8:J8"/>
    <mergeCell ref="B9:J9"/>
    <mergeCell ref="B10:J10"/>
    <mergeCell ref="B11:J11"/>
    <mergeCell ref="B12:J12"/>
    <mergeCell ref="B14:J14"/>
    <mergeCell ref="A1:I1"/>
    <mergeCell ref="J1:K7"/>
    <mergeCell ref="A2:C2"/>
    <mergeCell ref="D2:I2"/>
    <mergeCell ref="A3:C3"/>
    <mergeCell ref="D3:I3"/>
    <mergeCell ref="E4:F4"/>
    <mergeCell ref="H4:I4"/>
    <mergeCell ref="A6:C6"/>
    <mergeCell ref="D6:I6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1.7109375" style="34" customWidth="1"/>
    <col min="2" max="2" width="15.140625" style="34" customWidth="1"/>
    <col min="3" max="3" width="23.00390625" style="34" customWidth="1"/>
    <col min="4" max="4" width="16.7109375" style="34" customWidth="1"/>
    <col min="5" max="5" width="19.8515625" style="34" customWidth="1"/>
    <col min="6" max="6" width="3.28125" style="34" customWidth="1"/>
    <col min="7" max="249" width="9.140625" style="34" customWidth="1"/>
  </cols>
  <sheetData>
    <row r="1" spans="1:5" ht="24.75" customHeight="1">
      <c r="A1" s="292" t="s">
        <v>79</v>
      </c>
      <c r="B1" s="292"/>
      <c r="C1" s="292"/>
      <c r="D1" s="292"/>
      <c r="E1" s="292"/>
    </row>
    <row r="2" spans="1:5" ht="24.75" customHeight="1">
      <c r="A2" s="292" t="str">
        <f>CONCATENATE("Posto de ",'1 Assist. Adm. Pleno'!K14)</f>
        <v>Posto de </v>
      </c>
      <c r="B2" s="292"/>
      <c r="C2" s="292"/>
      <c r="D2" s="292"/>
      <c r="E2" s="292"/>
    </row>
    <row r="3" spans="1:5" ht="30" customHeight="1">
      <c r="A3" s="291" t="s">
        <v>80</v>
      </c>
      <c r="B3" s="291"/>
      <c r="C3" s="291"/>
      <c r="D3" s="291"/>
      <c r="E3" s="180"/>
    </row>
    <row r="4" spans="1:5" ht="27" customHeight="1">
      <c r="A4" s="35" t="s">
        <v>81</v>
      </c>
      <c r="B4" s="37" t="s">
        <v>82</v>
      </c>
      <c r="C4" s="35" t="s">
        <v>83</v>
      </c>
      <c r="D4" s="38" t="s">
        <v>84</v>
      </c>
      <c r="E4" s="39" t="s">
        <v>85</v>
      </c>
    </row>
    <row r="5" spans="1:5" ht="26.25" customHeight="1">
      <c r="A5" s="40" t="s">
        <v>86</v>
      </c>
      <c r="B5" s="41"/>
      <c r="C5" s="42"/>
      <c r="D5" s="43"/>
      <c r="E5" s="44">
        <f>B5*C5*D5</f>
        <v>0</v>
      </c>
    </row>
    <row r="6" spans="1:5" ht="12.75" customHeight="1">
      <c r="A6" s="293" t="s">
        <v>87</v>
      </c>
      <c r="B6" s="293"/>
      <c r="C6" s="293"/>
      <c r="D6" s="293"/>
      <c r="E6" s="44">
        <f>0.06*E3</f>
        <v>0</v>
      </c>
    </row>
    <row r="7" spans="1:6" ht="13.5" customHeight="1">
      <c r="A7" s="293" t="s">
        <v>88</v>
      </c>
      <c r="B7" s="293"/>
      <c r="C7" s="293"/>
      <c r="D7" s="293"/>
      <c r="E7" s="45">
        <f>E5-E6</f>
        <v>0</v>
      </c>
      <c r="F7" s="46"/>
    </row>
    <row r="8" spans="1:5" ht="15.75" customHeight="1">
      <c r="A8" s="294"/>
      <c r="B8" s="294"/>
      <c r="C8" s="294"/>
      <c r="D8" s="294"/>
      <c r="E8" s="294"/>
    </row>
    <row r="9" spans="1:5" ht="14.25" customHeight="1">
      <c r="A9" s="47"/>
      <c r="B9" s="48"/>
      <c r="C9" s="48"/>
      <c r="D9" s="48"/>
      <c r="E9" s="49"/>
    </row>
    <row r="10" spans="1:5" ht="12.75" customHeight="1">
      <c r="A10" s="50"/>
      <c r="B10" s="51"/>
      <c r="C10" s="51"/>
      <c r="D10" s="51"/>
      <c r="E10" s="52"/>
    </row>
    <row r="11" spans="1:5" ht="15.75" customHeight="1">
      <c r="A11" s="53"/>
      <c r="B11" s="54"/>
      <c r="C11" s="54"/>
      <c r="D11" s="55"/>
      <c r="E11" s="56"/>
    </row>
    <row r="12" spans="1:5" ht="26.25" customHeight="1">
      <c r="A12" s="296" t="s">
        <v>145</v>
      </c>
      <c r="B12" s="35" t="s">
        <v>89</v>
      </c>
      <c r="C12" s="296" t="s">
        <v>90</v>
      </c>
      <c r="D12" s="296"/>
      <c r="E12" s="57" t="s">
        <v>91</v>
      </c>
    </row>
    <row r="13" spans="1:5" ht="16.5" customHeight="1">
      <c r="A13" s="296"/>
      <c r="B13" s="58"/>
      <c r="C13" s="309"/>
      <c r="D13" s="309"/>
      <c r="E13" s="60">
        <f>B13*C13</f>
        <v>0</v>
      </c>
    </row>
    <row r="14" spans="1:5" ht="16.5" customHeight="1">
      <c r="A14" s="295" t="s">
        <v>92</v>
      </c>
      <c r="B14" s="295"/>
      <c r="C14" s="295"/>
      <c r="D14" s="61">
        <v>0.1</v>
      </c>
      <c r="E14" s="60">
        <f>E13*D14</f>
        <v>0</v>
      </c>
    </row>
    <row r="15" spans="1:6" ht="13.5" customHeight="1">
      <c r="A15" s="293" t="s">
        <v>88</v>
      </c>
      <c r="B15" s="293"/>
      <c r="C15" s="293"/>
      <c r="D15" s="293"/>
      <c r="E15" s="45">
        <f>E13-E14</f>
        <v>0</v>
      </c>
      <c r="F15" s="46"/>
    </row>
    <row r="16" spans="1:5" ht="15.75" customHeight="1">
      <c r="A16" s="62"/>
      <c r="B16" s="63"/>
      <c r="C16" s="64"/>
      <c r="D16" s="64"/>
      <c r="E16" s="65"/>
    </row>
    <row r="17" spans="1:5" ht="15.75" customHeight="1">
      <c r="A17" s="62"/>
      <c r="B17" s="63"/>
      <c r="C17" s="64"/>
      <c r="D17" s="64"/>
      <c r="E17" s="65"/>
    </row>
    <row r="18" spans="1:5" ht="15.75" customHeight="1">
      <c r="A18" s="66"/>
      <c r="B18" s="67"/>
      <c r="C18" s="68"/>
      <c r="D18" s="68"/>
      <c r="E18" s="69"/>
    </row>
    <row r="19" spans="1:5" ht="27" customHeight="1">
      <c r="A19" s="291" t="s">
        <v>93</v>
      </c>
      <c r="B19" s="291"/>
      <c r="C19" s="37" t="s">
        <v>94</v>
      </c>
      <c r="D19" s="57" t="s">
        <v>95</v>
      </c>
      <c r="E19" s="57" t="s">
        <v>91</v>
      </c>
    </row>
    <row r="20" spans="1:5" ht="16.5" customHeight="1">
      <c r="A20" s="291"/>
      <c r="B20" s="291"/>
      <c r="C20" s="70">
        <v>0</v>
      </c>
      <c r="D20" s="59">
        <v>0</v>
      </c>
      <c r="E20" s="60">
        <f>(C20-D20)/12</f>
        <v>0</v>
      </c>
    </row>
    <row r="21" spans="1:6" ht="13.5" customHeight="1">
      <c r="A21" s="293" t="s">
        <v>88</v>
      </c>
      <c r="B21" s="293"/>
      <c r="C21" s="293"/>
      <c r="D21" s="293"/>
      <c r="E21" s="71">
        <f>E20</f>
        <v>0</v>
      </c>
      <c r="F21" s="46"/>
    </row>
    <row r="22" spans="1:5" ht="15.75" customHeight="1">
      <c r="A22" s="66"/>
      <c r="B22" s="72"/>
      <c r="C22" s="67"/>
      <c r="D22" s="68"/>
      <c r="E22" s="69"/>
    </row>
    <row r="23" spans="1:5" ht="26.25" customHeight="1">
      <c r="A23" s="291" t="s">
        <v>146</v>
      </c>
      <c r="B23" s="291"/>
      <c r="C23" s="37" t="s">
        <v>94</v>
      </c>
      <c r="D23" s="57" t="s">
        <v>95</v>
      </c>
      <c r="E23" s="57" t="s">
        <v>91</v>
      </c>
    </row>
    <row r="24" spans="1:5" ht="16.5" customHeight="1">
      <c r="A24" s="291"/>
      <c r="B24" s="291"/>
      <c r="C24" s="70">
        <v>0</v>
      </c>
      <c r="D24" s="59">
        <v>0</v>
      </c>
      <c r="E24" s="60">
        <f>(C24-D24)/12</f>
        <v>0</v>
      </c>
    </row>
    <row r="25" spans="1:5" ht="16.5" customHeight="1">
      <c r="A25" s="293" t="s">
        <v>88</v>
      </c>
      <c r="B25" s="293"/>
      <c r="C25" s="293"/>
      <c r="D25" s="293"/>
      <c r="E25" s="71">
        <f>E24</f>
        <v>0</v>
      </c>
    </row>
    <row r="26" spans="1:5" ht="16.5" customHeight="1">
      <c r="A26" s="66"/>
      <c r="B26" s="72"/>
      <c r="C26" s="67"/>
      <c r="D26" s="68"/>
      <c r="E26" s="69"/>
    </row>
    <row r="27" spans="1:5" ht="27.75" customHeight="1">
      <c r="A27" s="304" t="s">
        <v>96</v>
      </c>
      <c r="B27" s="304"/>
      <c r="C27" s="304"/>
      <c r="D27" s="304"/>
      <c r="E27" s="304"/>
    </row>
    <row r="28" spans="1:5" ht="45" customHeight="1">
      <c r="A28" s="73" t="s">
        <v>97</v>
      </c>
      <c r="B28" s="73" t="s">
        <v>98</v>
      </c>
      <c r="C28" s="73" t="s">
        <v>99</v>
      </c>
      <c r="D28" s="73" t="s">
        <v>100</v>
      </c>
      <c r="E28" s="73" t="s">
        <v>101</v>
      </c>
    </row>
    <row r="29" spans="1:5" ht="25.5" customHeight="1">
      <c r="A29" s="74" t="s">
        <v>102</v>
      </c>
      <c r="B29" s="59"/>
      <c r="C29" s="58">
        <v>6</v>
      </c>
      <c r="D29" s="58"/>
      <c r="E29" s="75">
        <f aca="true" t="shared" si="0" ref="E29:E36">IF(B29=0,0,B29*D29/C29)</f>
        <v>0</v>
      </c>
    </row>
    <row r="30" spans="1:5" ht="25.5" customHeight="1">
      <c r="A30" s="74" t="s">
        <v>103</v>
      </c>
      <c r="B30" s="59"/>
      <c r="C30" s="58">
        <v>6</v>
      </c>
      <c r="D30" s="58"/>
      <c r="E30" s="75">
        <f t="shared" si="0"/>
        <v>0</v>
      </c>
    </row>
    <row r="31" spans="1:5" ht="25.5" customHeight="1">
      <c r="A31" s="74" t="s">
        <v>104</v>
      </c>
      <c r="B31" s="59"/>
      <c r="C31" s="58">
        <v>6</v>
      </c>
      <c r="D31" s="58"/>
      <c r="E31" s="75">
        <f t="shared" si="0"/>
        <v>0</v>
      </c>
    </row>
    <row r="32" spans="1:5" ht="15.75" customHeight="1">
      <c r="A32" s="58" t="s">
        <v>105</v>
      </c>
      <c r="B32" s="59"/>
      <c r="C32" s="58">
        <v>6</v>
      </c>
      <c r="D32" s="58"/>
      <c r="E32" s="75">
        <f t="shared" si="0"/>
        <v>0</v>
      </c>
    </row>
    <row r="33" spans="1:5" ht="15.75" customHeight="1">
      <c r="A33" s="58" t="s">
        <v>106</v>
      </c>
      <c r="B33" s="59"/>
      <c r="C33" s="58">
        <v>6</v>
      </c>
      <c r="D33" s="58"/>
      <c r="E33" s="75">
        <f t="shared" si="0"/>
        <v>0</v>
      </c>
    </row>
    <row r="34" spans="1:5" ht="15.75" customHeight="1">
      <c r="A34" s="58" t="s">
        <v>154</v>
      </c>
      <c r="B34" s="59"/>
      <c r="C34" s="58" t="s">
        <v>153</v>
      </c>
      <c r="D34" s="58" t="s">
        <v>153</v>
      </c>
      <c r="E34" s="75">
        <f t="shared" si="0"/>
        <v>0</v>
      </c>
    </row>
    <row r="35" spans="1:5" ht="15.75" customHeight="1">
      <c r="A35" s="58" t="s">
        <v>152</v>
      </c>
      <c r="B35" s="59"/>
      <c r="C35" s="58" t="s">
        <v>153</v>
      </c>
      <c r="D35" s="58" t="s">
        <v>153</v>
      </c>
      <c r="E35" s="75">
        <f t="shared" si="0"/>
        <v>0</v>
      </c>
    </row>
    <row r="36" spans="1:6" ht="14.25" customHeight="1">
      <c r="A36" s="58" t="s">
        <v>32</v>
      </c>
      <c r="B36" s="59"/>
      <c r="C36" s="58"/>
      <c r="D36" s="58"/>
      <c r="E36" s="75">
        <f t="shared" si="0"/>
        <v>0</v>
      </c>
      <c r="F36" s="46"/>
    </row>
    <row r="37" spans="1:5" ht="15" customHeight="1">
      <c r="A37" s="295" t="s">
        <v>107</v>
      </c>
      <c r="B37" s="295"/>
      <c r="C37" s="295"/>
      <c r="D37" s="295"/>
      <c r="E37" s="71">
        <f>SUM(E29:E36)</f>
        <v>0</v>
      </c>
    </row>
    <row r="38" ht="15.75" customHeight="1"/>
    <row r="39" ht="15.75" customHeight="1"/>
    <row r="40" ht="15.75" customHeight="1"/>
    <row r="41" ht="15.75" customHeight="1"/>
  </sheetData>
  <sheetProtection/>
  <mergeCells count="17">
    <mergeCell ref="A21:D21"/>
    <mergeCell ref="A23:B24"/>
    <mergeCell ref="A25:D25"/>
    <mergeCell ref="A27:E27"/>
    <mergeCell ref="A37:D37"/>
    <mergeCell ref="A12:A13"/>
    <mergeCell ref="C12:D12"/>
    <mergeCell ref="C13:D13"/>
    <mergeCell ref="A14:C14"/>
    <mergeCell ref="A15:D15"/>
    <mergeCell ref="A19:B20"/>
    <mergeCell ref="A1:E1"/>
    <mergeCell ref="A2:E2"/>
    <mergeCell ref="A3:D3"/>
    <mergeCell ref="A6:D6"/>
    <mergeCell ref="A7:D7"/>
    <mergeCell ref="A8:E8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1">
      <selection activeCell="D3" sqref="D3:I3"/>
    </sheetView>
  </sheetViews>
  <sheetFormatPr defaultColWidth="9.140625" defaultRowHeight="12.75"/>
  <cols>
    <col min="3" max="3" width="12.00390625" style="0" customWidth="1"/>
    <col min="7" max="7" width="10.8515625" style="0" customWidth="1"/>
    <col min="8" max="8" width="13.8515625" style="0" customWidth="1"/>
    <col min="9" max="9" width="11.140625" style="0" customWidth="1"/>
    <col min="11" max="11" width="21.00390625" style="0" customWidth="1"/>
    <col min="14" max="14" width="12.8515625" style="0" bestFit="1" customWidth="1"/>
    <col min="15" max="15" width="15.421875" style="0" bestFit="1" customWidth="1"/>
  </cols>
  <sheetData>
    <row r="1" spans="1:12" ht="40.5" customHeight="1">
      <c r="A1" s="211" t="s">
        <v>164</v>
      </c>
      <c r="B1" s="212"/>
      <c r="C1" s="212"/>
      <c r="D1" s="212"/>
      <c r="E1" s="212"/>
      <c r="F1" s="212"/>
      <c r="G1" s="212"/>
      <c r="H1" s="212"/>
      <c r="I1" s="213"/>
      <c r="J1" s="214" t="s">
        <v>0</v>
      </c>
      <c r="K1" s="215"/>
      <c r="L1" s="1"/>
    </row>
    <row r="2" spans="1:12" ht="14.25" customHeight="1">
      <c r="A2" s="216" t="s">
        <v>1</v>
      </c>
      <c r="B2" s="217"/>
      <c r="C2" s="217"/>
      <c r="D2" s="218" t="s">
        <v>166</v>
      </c>
      <c r="E2" s="218"/>
      <c r="F2" s="218"/>
      <c r="G2" s="218"/>
      <c r="H2" s="218"/>
      <c r="I2" s="219"/>
      <c r="J2" s="214"/>
      <c r="K2" s="215"/>
      <c r="L2" s="1"/>
    </row>
    <row r="3" spans="1:12" ht="15" customHeight="1">
      <c r="A3" s="220" t="s">
        <v>2</v>
      </c>
      <c r="B3" s="221"/>
      <c r="C3" s="221"/>
      <c r="D3" s="222" t="s">
        <v>182</v>
      </c>
      <c r="E3" s="222"/>
      <c r="F3" s="222"/>
      <c r="G3" s="222"/>
      <c r="H3" s="222"/>
      <c r="I3" s="223"/>
      <c r="J3" s="214"/>
      <c r="K3" s="215"/>
      <c r="L3" s="1"/>
    </row>
    <row r="4" spans="1:12" ht="12.75" customHeight="1">
      <c r="A4" s="120" t="s">
        <v>147</v>
      </c>
      <c r="B4" s="113"/>
      <c r="C4" s="113"/>
      <c r="D4" s="114"/>
      <c r="E4" s="305">
        <v>45337</v>
      </c>
      <c r="F4" s="306"/>
      <c r="G4" s="121" t="s">
        <v>3</v>
      </c>
      <c r="H4" s="307" t="s">
        <v>181</v>
      </c>
      <c r="I4" s="308"/>
      <c r="J4" s="214"/>
      <c r="K4" s="215"/>
      <c r="L4" s="1"/>
    </row>
    <row r="5" spans="1:12" ht="12.75" customHeight="1">
      <c r="A5" s="2"/>
      <c r="B5" s="3"/>
      <c r="C5" s="3"/>
      <c r="D5" s="3"/>
      <c r="E5" s="3"/>
      <c r="F5" s="3"/>
      <c r="G5" s="3"/>
      <c r="H5" s="3"/>
      <c r="I5" s="3"/>
      <c r="J5" s="215"/>
      <c r="K5" s="215"/>
      <c r="L5" s="1"/>
    </row>
    <row r="6" spans="1:12" ht="38.25" customHeight="1">
      <c r="A6" s="207" t="s">
        <v>4</v>
      </c>
      <c r="B6" s="208"/>
      <c r="C6" s="208"/>
      <c r="D6" s="226" t="s">
        <v>5</v>
      </c>
      <c r="E6" s="226"/>
      <c r="F6" s="226"/>
      <c r="G6" s="226"/>
      <c r="H6" s="226"/>
      <c r="I6" s="227"/>
      <c r="J6" s="214"/>
      <c r="K6" s="215"/>
      <c r="L6" s="1"/>
    </row>
    <row r="7" spans="1:12" ht="15" customHeight="1">
      <c r="A7" s="4"/>
      <c r="B7" s="5"/>
      <c r="C7" s="5"/>
      <c r="D7" s="5"/>
      <c r="E7" s="5"/>
      <c r="F7" s="5"/>
      <c r="G7" s="5"/>
      <c r="H7" s="5"/>
      <c r="I7" s="5"/>
      <c r="J7" s="215"/>
      <c r="K7" s="215"/>
      <c r="L7" s="1"/>
    </row>
    <row r="8" spans="1:12" ht="15" customHeight="1">
      <c r="A8" s="122" t="s">
        <v>6</v>
      </c>
      <c r="B8" s="228" t="s">
        <v>7</v>
      </c>
      <c r="C8" s="228"/>
      <c r="D8" s="228"/>
      <c r="E8" s="228"/>
      <c r="F8" s="228"/>
      <c r="G8" s="228"/>
      <c r="H8" s="228"/>
      <c r="I8" s="228"/>
      <c r="J8" s="228"/>
      <c r="K8" s="123" t="s">
        <v>168</v>
      </c>
      <c r="L8" s="25"/>
    </row>
    <row r="9" spans="1:12" ht="14.25" customHeight="1">
      <c r="A9" s="124" t="s">
        <v>6</v>
      </c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125" t="s">
        <v>9</v>
      </c>
      <c r="L9" s="25"/>
    </row>
    <row r="10" spans="1:12" ht="12.75" customHeight="1">
      <c r="A10" s="124" t="s">
        <v>6</v>
      </c>
      <c r="B10" s="210" t="s">
        <v>10</v>
      </c>
      <c r="C10" s="210"/>
      <c r="D10" s="210"/>
      <c r="E10" s="210"/>
      <c r="F10" s="210"/>
      <c r="G10" s="210"/>
      <c r="H10" s="210"/>
      <c r="I10" s="210"/>
      <c r="J10" s="210"/>
      <c r="K10" s="126" t="s">
        <v>148</v>
      </c>
      <c r="L10" s="25"/>
    </row>
    <row r="11" spans="1:12" ht="14.25" customHeight="1">
      <c r="A11" s="124" t="s">
        <v>6</v>
      </c>
      <c r="B11" s="210" t="s">
        <v>11</v>
      </c>
      <c r="C11" s="210"/>
      <c r="D11" s="210"/>
      <c r="E11" s="210"/>
      <c r="F11" s="210"/>
      <c r="G11" s="210"/>
      <c r="H11" s="210"/>
      <c r="I11" s="210"/>
      <c r="J11" s="210"/>
      <c r="K11" s="126" t="s">
        <v>167</v>
      </c>
      <c r="L11" s="25"/>
    </row>
    <row r="12" spans="1:12" ht="12.75" customHeight="1">
      <c r="A12" s="127" t="s">
        <v>6</v>
      </c>
      <c r="B12" s="209" t="s">
        <v>12</v>
      </c>
      <c r="C12" s="209"/>
      <c r="D12" s="209"/>
      <c r="E12" s="209"/>
      <c r="F12" s="209"/>
      <c r="G12" s="209"/>
      <c r="H12" s="209"/>
      <c r="I12" s="209"/>
      <c r="J12" s="209"/>
      <c r="K12" s="128">
        <v>12</v>
      </c>
      <c r="L12" s="25"/>
    </row>
    <row r="13" spans="1:12" ht="12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  <c r="L13" s="1"/>
    </row>
    <row r="14" spans="1:12" ht="12.75">
      <c r="A14" s="122" t="s">
        <v>6</v>
      </c>
      <c r="B14" s="228" t="s">
        <v>13</v>
      </c>
      <c r="C14" s="228"/>
      <c r="D14" s="228"/>
      <c r="E14" s="228"/>
      <c r="F14" s="228"/>
      <c r="G14" s="228"/>
      <c r="H14" s="228"/>
      <c r="I14" s="228"/>
      <c r="J14" s="228"/>
      <c r="K14" s="132"/>
      <c r="L14" s="25"/>
    </row>
    <row r="15" spans="1:12" ht="12.75" customHeight="1">
      <c r="A15" s="133" t="s">
        <v>6</v>
      </c>
      <c r="B15" s="231" t="s">
        <v>14</v>
      </c>
      <c r="C15" s="231"/>
      <c r="D15" s="231"/>
      <c r="E15" s="231"/>
      <c r="F15" s="231"/>
      <c r="G15" s="231"/>
      <c r="H15" s="231"/>
      <c r="I15" s="231"/>
      <c r="J15" s="231"/>
      <c r="K15" s="134" t="s">
        <v>169</v>
      </c>
      <c r="L15" s="25"/>
    </row>
    <row r="16" spans="1:12" ht="12.75" customHeight="1">
      <c r="A16" s="131" t="s">
        <v>6</v>
      </c>
      <c r="B16" s="229" t="s">
        <v>15</v>
      </c>
      <c r="C16" s="230"/>
      <c r="D16" s="230"/>
      <c r="E16" s="230"/>
      <c r="F16" s="230"/>
      <c r="G16" s="230"/>
      <c r="H16" s="230"/>
      <c r="I16" s="230"/>
      <c r="J16" s="129" t="s">
        <v>165</v>
      </c>
      <c r="K16" s="130">
        <f>J122</f>
        <v>1</v>
      </c>
      <c r="L16" s="25"/>
    </row>
    <row r="17" spans="1:12" ht="12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4"/>
      <c r="L17" s="1"/>
    </row>
    <row r="18" spans="1:12" ht="12.75" customHeight="1">
      <c r="A18" s="232" t="s">
        <v>16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4"/>
      <c r="L18" s="25"/>
    </row>
    <row r="19" spans="1:12" ht="33.75" customHeight="1">
      <c r="A19" s="99">
        <v>1</v>
      </c>
      <c r="B19" s="210" t="s">
        <v>13</v>
      </c>
      <c r="C19" s="210"/>
      <c r="D19" s="210"/>
      <c r="E19" s="210"/>
      <c r="F19" s="210"/>
      <c r="G19" s="210"/>
      <c r="H19" s="210"/>
      <c r="I19" s="210"/>
      <c r="J19" s="210"/>
      <c r="K19" s="77"/>
      <c r="L19" s="25"/>
    </row>
    <row r="20" spans="1:12" ht="12.75">
      <c r="A20" s="99">
        <v>2</v>
      </c>
      <c r="B20" s="7" t="s">
        <v>108</v>
      </c>
      <c r="C20" s="7"/>
      <c r="D20" s="7"/>
      <c r="E20" s="7"/>
      <c r="F20" s="7"/>
      <c r="G20" s="7"/>
      <c r="H20" s="7"/>
      <c r="I20" s="7"/>
      <c r="J20" s="80"/>
      <c r="K20" s="135"/>
      <c r="L20" s="25"/>
    </row>
    <row r="21" spans="1:12" ht="15" customHeight="1">
      <c r="A21" s="99">
        <v>3</v>
      </c>
      <c r="B21" s="210" t="s">
        <v>17</v>
      </c>
      <c r="C21" s="210"/>
      <c r="D21" s="210"/>
      <c r="E21" s="210"/>
      <c r="F21" s="210"/>
      <c r="G21" s="210"/>
      <c r="H21" s="210"/>
      <c r="I21" s="210"/>
      <c r="J21" s="210"/>
      <c r="K21" s="112"/>
      <c r="L21" s="25"/>
    </row>
    <row r="22" spans="1:12" ht="15" customHeight="1">
      <c r="A22" s="99">
        <v>4</v>
      </c>
      <c r="B22" s="210" t="s">
        <v>18</v>
      </c>
      <c r="C22" s="210"/>
      <c r="D22" s="210"/>
      <c r="E22" s="210"/>
      <c r="F22" s="210"/>
      <c r="G22" s="210"/>
      <c r="H22" s="210"/>
      <c r="I22" s="210"/>
      <c r="J22" s="210"/>
      <c r="K22" s="135" t="s">
        <v>5</v>
      </c>
      <c r="L22" s="25"/>
    </row>
    <row r="23" spans="1:12" ht="14.25" customHeight="1">
      <c r="A23" s="136">
        <v>5</v>
      </c>
      <c r="B23" s="209" t="s">
        <v>19</v>
      </c>
      <c r="C23" s="209"/>
      <c r="D23" s="209"/>
      <c r="E23" s="209"/>
      <c r="F23" s="209"/>
      <c r="G23" s="209"/>
      <c r="H23" s="209"/>
      <c r="I23" s="209"/>
      <c r="J23" s="209"/>
      <c r="K23" s="137" t="s">
        <v>5</v>
      </c>
      <c r="L23" s="25"/>
    </row>
    <row r="24" spans="1:12" ht="12.75" customHeight="1">
      <c r="A24" s="6"/>
      <c r="B24" s="5"/>
      <c r="C24" s="5"/>
      <c r="D24" s="5"/>
      <c r="E24" s="5"/>
      <c r="F24" s="5"/>
      <c r="G24" s="5"/>
      <c r="H24" s="5"/>
      <c r="I24" s="5"/>
      <c r="J24" s="5"/>
      <c r="K24" s="6"/>
      <c r="L24" s="1"/>
    </row>
    <row r="25" spans="1:12" ht="12.75" customHeight="1">
      <c r="A25" s="238" t="s">
        <v>20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98" t="s">
        <v>21</v>
      </c>
      <c r="L25" s="25"/>
    </row>
    <row r="26" spans="1:12" ht="12.75" customHeight="1">
      <c r="A26" s="99" t="s">
        <v>22</v>
      </c>
      <c r="B26" s="231" t="s">
        <v>23</v>
      </c>
      <c r="C26" s="231"/>
      <c r="D26" s="231"/>
      <c r="E26" s="231"/>
      <c r="F26" s="231"/>
      <c r="G26" s="231"/>
      <c r="H26" s="231"/>
      <c r="I26" s="231"/>
      <c r="J26" s="240"/>
      <c r="K26" s="179"/>
      <c r="L26" s="25"/>
    </row>
    <row r="27" spans="1:12" ht="12.75" customHeight="1">
      <c r="A27" s="99" t="s">
        <v>24</v>
      </c>
      <c r="B27" s="235" t="s">
        <v>25</v>
      </c>
      <c r="C27" s="235"/>
      <c r="D27" s="235"/>
      <c r="E27" s="236" t="s">
        <v>26</v>
      </c>
      <c r="F27" s="236"/>
      <c r="G27" s="236"/>
      <c r="H27" s="236"/>
      <c r="I27" s="8" t="s">
        <v>27</v>
      </c>
      <c r="J27" s="143">
        <v>0.30000000000000004</v>
      </c>
      <c r="K27" s="145">
        <f>J27*$K$26</f>
        <v>0</v>
      </c>
      <c r="L27" s="25"/>
    </row>
    <row r="28" spans="1:12" ht="20.25" customHeight="1">
      <c r="A28" s="99" t="s">
        <v>28</v>
      </c>
      <c r="B28" s="235" t="s">
        <v>29</v>
      </c>
      <c r="C28" s="235"/>
      <c r="D28" s="235"/>
      <c r="E28" s="237" t="s">
        <v>30</v>
      </c>
      <c r="F28" s="237"/>
      <c r="G28" s="237"/>
      <c r="H28" s="81">
        <v>1412</v>
      </c>
      <c r="I28" s="8" t="s">
        <v>27</v>
      </c>
      <c r="J28" s="143">
        <v>0</v>
      </c>
      <c r="K28" s="145">
        <f>H28*J28</f>
        <v>0</v>
      </c>
      <c r="L28" s="25"/>
    </row>
    <row r="29" spans="1:12" ht="12.75" customHeight="1">
      <c r="A29" s="99" t="s">
        <v>31</v>
      </c>
      <c r="B29" s="241" t="s">
        <v>109</v>
      </c>
      <c r="C29" s="241"/>
      <c r="D29" s="241"/>
      <c r="E29" s="241"/>
      <c r="F29" s="241"/>
      <c r="G29" s="241"/>
      <c r="H29" s="241"/>
      <c r="I29" s="8" t="s">
        <v>27</v>
      </c>
      <c r="J29" s="144"/>
      <c r="K29" s="145">
        <f>J29*$K$26</f>
        <v>0</v>
      </c>
      <c r="L29" s="25"/>
    </row>
    <row r="30" spans="1:12" ht="12.75" customHeight="1">
      <c r="A30" s="99" t="s">
        <v>33</v>
      </c>
      <c r="B30" s="241" t="s">
        <v>110</v>
      </c>
      <c r="C30" s="241"/>
      <c r="D30" s="241"/>
      <c r="E30" s="241"/>
      <c r="F30" s="241"/>
      <c r="G30" s="241"/>
      <c r="H30" s="241"/>
      <c r="I30" s="241"/>
      <c r="J30" s="241"/>
      <c r="K30" s="112"/>
      <c r="L30" s="25"/>
    </row>
    <row r="31" spans="1:12" ht="12.75" customHeight="1">
      <c r="A31" s="99" t="s">
        <v>34</v>
      </c>
      <c r="B31" s="241" t="s">
        <v>111</v>
      </c>
      <c r="C31" s="241"/>
      <c r="D31" s="241"/>
      <c r="E31" s="241"/>
      <c r="F31" s="241"/>
      <c r="G31" s="241"/>
      <c r="H31" s="241"/>
      <c r="I31" s="241"/>
      <c r="J31" s="241"/>
      <c r="K31" s="112"/>
      <c r="L31" s="25"/>
    </row>
    <row r="32" spans="1:12" ht="14.25" customHeight="1">
      <c r="A32" s="99" t="s">
        <v>35</v>
      </c>
      <c r="B32" s="241" t="s">
        <v>32</v>
      </c>
      <c r="C32" s="241"/>
      <c r="D32" s="241"/>
      <c r="E32" s="241"/>
      <c r="F32" s="241"/>
      <c r="G32" s="241"/>
      <c r="H32" s="241"/>
      <c r="I32" s="241"/>
      <c r="J32" s="241"/>
      <c r="K32" s="112"/>
      <c r="L32" s="25"/>
    </row>
    <row r="33" spans="1:12" ht="12.75" customHeight="1">
      <c r="A33" s="99" t="s">
        <v>36</v>
      </c>
      <c r="B33" s="241" t="s">
        <v>32</v>
      </c>
      <c r="C33" s="241"/>
      <c r="D33" s="241"/>
      <c r="E33" s="241"/>
      <c r="F33" s="241"/>
      <c r="G33" s="241"/>
      <c r="H33" s="241"/>
      <c r="I33" s="241"/>
      <c r="J33" s="241"/>
      <c r="K33" s="112"/>
      <c r="L33" s="25"/>
    </row>
    <row r="34" spans="1:12" ht="12.75" customHeight="1">
      <c r="A34" s="242" t="s">
        <v>128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138">
        <f>SUM(K26:K33)</f>
        <v>0</v>
      </c>
      <c r="L34" s="25"/>
    </row>
    <row r="35" spans="1:12" ht="12.75" customHeight="1">
      <c r="A35" s="5"/>
      <c r="B35" s="4"/>
      <c r="C35" s="4"/>
      <c r="D35" s="5"/>
      <c r="E35" s="5"/>
      <c r="F35" s="5"/>
      <c r="G35" s="5"/>
      <c r="H35" s="5"/>
      <c r="I35" s="5"/>
      <c r="J35" s="5"/>
      <c r="K35" s="5"/>
      <c r="L35" s="1"/>
    </row>
    <row r="36" spans="1:12" ht="12.75" customHeight="1">
      <c r="A36" s="244" t="s">
        <v>112</v>
      </c>
      <c r="B36" s="244"/>
      <c r="C36" s="244"/>
      <c r="D36" s="244"/>
      <c r="E36" s="244"/>
      <c r="F36" s="244"/>
      <c r="G36" s="244"/>
      <c r="H36" s="244"/>
      <c r="I36" s="244"/>
      <c r="J36" s="245"/>
      <c r="K36" s="148" t="s">
        <v>37</v>
      </c>
      <c r="L36" s="25"/>
    </row>
    <row r="37" spans="1:12" ht="12.75" customHeight="1">
      <c r="A37" s="88" t="s">
        <v>116</v>
      </c>
      <c r="B37" s="89"/>
      <c r="C37" s="89"/>
      <c r="D37" s="84"/>
      <c r="E37" s="84"/>
      <c r="F37" s="84"/>
      <c r="G37" s="84"/>
      <c r="H37" s="84"/>
      <c r="I37" s="85"/>
      <c r="J37" s="146">
        <f>J38+J40+J39</f>
        <v>0.19444444444444442</v>
      </c>
      <c r="K37" s="149">
        <f>SUM(K38:K40)</f>
        <v>0</v>
      </c>
      <c r="L37" s="25"/>
    </row>
    <row r="38" spans="1:12" ht="12.75" customHeight="1">
      <c r="A38" s="102" t="s">
        <v>22</v>
      </c>
      <c r="B38" s="86" t="s">
        <v>113</v>
      </c>
      <c r="C38" s="86"/>
      <c r="D38" s="86"/>
      <c r="E38" s="86"/>
      <c r="F38" s="86"/>
      <c r="G38" s="86"/>
      <c r="H38" s="86"/>
      <c r="I38" s="87"/>
      <c r="J38" s="147">
        <f>1/12</f>
        <v>0.08333333333333333</v>
      </c>
      <c r="K38" s="150">
        <f>$K$34*J38</f>
        <v>0</v>
      </c>
      <c r="L38" s="25"/>
    </row>
    <row r="39" spans="1:12" ht="12.75" customHeight="1">
      <c r="A39" s="139" t="s">
        <v>24</v>
      </c>
      <c r="B39" s="90" t="s">
        <v>115</v>
      </c>
      <c r="C39" s="90"/>
      <c r="D39" s="86"/>
      <c r="E39" s="86"/>
      <c r="F39" s="86"/>
      <c r="G39" s="86"/>
      <c r="H39" s="86"/>
      <c r="I39" s="87"/>
      <c r="J39" s="147">
        <f>1/12</f>
        <v>0.08333333333333333</v>
      </c>
      <c r="K39" s="150">
        <f>$K$34*J39</f>
        <v>0</v>
      </c>
      <c r="L39" s="25"/>
    </row>
    <row r="40" spans="1:12" ht="12.75" customHeight="1">
      <c r="A40" s="102" t="s">
        <v>28</v>
      </c>
      <c r="B40" s="86" t="s">
        <v>114</v>
      </c>
      <c r="C40" s="86"/>
      <c r="D40" s="86"/>
      <c r="E40" s="86"/>
      <c r="F40" s="86"/>
      <c r="G40" s="86"/>
      <c r="H40" s="86"/>
      <c r="I40" s="86"/>
      <c r="J40" s="147">
        <f>(1/3)/12</f>
        <v>0.027777777777777776</v>
      </c>
      <c r="K40" s="150">
        <f>$K$34*J40</f>
        <v>0</v>
      </c>
      <c r="L40" s="25"/>
    </row>
    <row r="41" spans="1:12" ht="12.75" customHeight="1">
      <c r="A41" s="140" t="s">
        <v>117</v>
      </c>
      <c r="B41" s="82"/>
      <c r="C41" s="82"/>
      <c r="D41" s="82"/>
      <c r="E41" s="82"/>
      <c r="F41" s="82"/>
      <c r="G41" s="82"/>
      <c r="H41" s="82"/>
      <c r="I41" s="82"/>
      <c r="J41" s="115">
        <f>SUM(J42:J49)</f>
        <v>0.3980000000000001</v>
      </c>
      <c r="K41" s="116">
        <f>SUM(K42:K49)</f>
        <v>0</v>
      </c>
      <c r="L41" s="25"/>
    </row>
    <row r="42" spans="1:12" ht="12.75" customHeight="1">
      <c r="A42" s="99" t="s">
        <v>22</v>
      </c>
      <c r="B42" s="247" t="s">
        <v>43</v>
      </c>
      <c r="C42" s="247"/>
      <c r="D42" s="247"/>
      <c r="E42" s="247"/>
      <c r="F42" s="247"/>
      <c r="G42" s="247"/>
      <c r="H42" s="247"/>
      <c r="I42" s="247"/>
      <c r="J42" s="13">
        <v>0.2</v>
      </c>
      <c r="K42" s="94">
        <f>J42*($K$34+$K$37)</f>
        <v>0</v>
      </c>
      <c r="L42" s="25"/>
    </row>
    <row r="43" spans="1:12" ht="12.75" customHeight="1">
      <c r="A43" s="99" t="s">
        <v>24</v>
      </c>
      <c r="B43" s="247" t="s">
        <v>47</v>
      </c>
      <c r="C43" s="247"/>
      <c r="D43" s="247"/>
      <c r="E43" s="247"/>
      <c r="F43" s="247"/>
      <c r="G43" s="247"/>
      <c r="H43" s="247"/>
      <c r="I43" s="247"/>
      <c r="J43" s="13">
        <v>0.025</v>
      </c>
      <c r="K43" s="94">
        <f aca="true" t="shared" si="0" ref="K43:K49">J43*($K$34+$K$37)</f>
        <v>0</v>
      </c>
      <c r="L43" s="25"/>
    </row>
    <row r="44" spans="1:12" ht="12.75" customHeight="1">
      <c r="A44" s="99" t="s">
        <v>28</v>
      </c>
      <c r="B44" s="235" t="s">
        <v>49</v>
      </c>
      <c r="C44" s="235"/>
      <c r="D44" s="235"/>
      <c r="E44" s="235"/>
      <c r="F44" s="10" t="s">
        <v>50</v>
      </c>
      <c r="G44" s="11">
        <v>0.03</v>
      </c>
      <c r="H44" s="10" t="s">
        <v>51</v>
      </c>
      <c r="I44" s="12">
        <v>2</v>
      </c>
      <c r="J44" s="13">
        <f>G44*I44</f>
        <v>0.06</v>
      </c>
      <c r="K44" s="94">
        <f t="shared" si="0"/>
        <v>0</v>
      </c>
      <c r="L44" s="92"/>
    </row>
    <row r="45" spans="1:12" ht="12.75" customHeight="1">
      <c r="A45" s="99" t="s">
        <v>31</v>
      </c>
      <c r="B45" s="247" t="s">
        <v>44</v>
      </c>
      <c r="C45" s="247"/>
      <c r="D45" s="247"/>
      <c r="E45" s="247"/>
      <c r="F45" s="247"/>
      <c r="G45" s="247"/>
      <c r="H45" s="247"/>
      <c r="I45" s="247"/>
      <c r="J45" s="13">
        <v>0.015</v>
      </c>
      <c r="K45" s="94">
        <f t="shared" si="0"/>
        <v>0</v>
      </c>
      <c r="L45" s="25"/>
    </row>
    <row r="46" spans="1:12" ht="12.75" customHeight="1">
      <c r="A46" s="99" t="s">
        <v>33</v>
      </c>
      <c r="B46" s="247" t="s">
        <v>45</v>
      </c>
      <c r="C46" s="247"/>
      <c r="D46" s="247"/>
      <c r="E46" s="247"/>
      <c r="F46" s="247"/>
      <c r="G46" s="247"/>
      <c r="H46" s="247"/>
      <c r="I46" s="247"/>
      <c r="J46" s="13">
        <v>0.01</v>
      </c>
      <c r="K46" s="94">
        <f t="shared" si="0"/>
        <v>0</v>
      </c>
      <c r="L46" s="25"/>
    </row>
    <row r="47" spans="1:12" ht="12.75" customHeight="1">
      <c r="A47" s="99" t="s">
        <v>34</v>
      </c>
      <c r="B47" s="247" t="s">
        <v>52</v>
      </c>
      <c r="C47" s="247"/>
      <c r="D47" s="247"/>
      <c r="E47" s="247"/>
      <c r="F47" s="247"/>
      <c r="G47" s="247"/>
      <c r="H47" s="247"/>
      <c r="I47" s="247"/>
      <c r="J47" s="13">
        <v>0.006</v>
      </c>
      <c r="K47" s="94">
        <f t="shared" si="0"/>
        <v>0</v>
      </c>
      <c r="L47" s="92"/>
    </row>
    <row r="48" spans="1:12" ht="12.75" customHeight="1">
      <c r="A48" s="99" t="s">
        <v>35</v>
      </c>
      <c r="B48" s="247" t="s">
        <v>46</v>
      </c>
      <c r="C48" s="247"/>
      <c r="D48" s="247"/>
      <c r="E48" s="247"/>
      <c r="F48" s="247"/>
      <c r="G48" s="247"/>
      <c r="H48" s="247"/>
      <c r="I48" s="247"/>
      <c r="J48" s="13">
        <v>0.002</v>
      </c>
      <c r="K48" s="94">
        <f t="shared" si="0"/>
        <v>0</v>
      </c>
      <c r="L48" s="25"/>
    </row>
    <row r="49" spans="1:12" ht="12.75" customHeight="1">
      <c r="A49" s="99" t="s">
        <v>36</v>
      </c>
      <c r="B49" s="247" t="s">
        <v>48</v>
      </c>
      <c r="C49" s="247"/>
      <c r="D49" s="247"/>
      <c r="E49" s="247"/>
      <c r="F49" s="247"/>
      <c r="G49" s="247"/>
      <c r="H49" s="247"/>
      <c r="I49" s="247"/>
      <c r="J49" s="13">
        <v>0.08</v>
      </c>
      <c r="K49" s="94">
        <f t="shared" si="0"/>
        <v>0</v>
      </c>
      <c r="L49" s="25"/>
    </row>
    <row r="50" spans="1:12" ht="12.75" customHeight="1">
      <c r="A50" s="140" t="s">
        <v>118</v>
      </c>
      <c r="B50" s="82"/>
      <c r="C50" s="82"/>
      <c r="D50" s="82"/>
      <c r="E50" s="82"/>
      <c r="F50" s="82"/>
      <c r="G50" s="82"/>
      <c r="H50" s="82"/>
      <c r="I50" s="82"/>
      <c r="J50" s="91"/>
      <c r="K50" s="117">
        <f>SUM(K51:K56)</f>
        <v>0</v>
      </c>
      <c r="L50" s="25"/>
    </row>
    <row r="51" spans="1:12" ht="12.75" customHeight="1">
      <c r="A51" s="99" t="s">
        <v>28</v>
      </c>
      <c r="B51" s="235" t="s">
        <v>119</v>
      </c>
      <c r="C51" s="235"/>
      <c r="D51" s="235"/>
      <c r="E51" s="235"/>
      <c r="F51" s="235"/>
      <c r="G51" s="235"/>
      <c r="H51" s="235"/>
      <c r="I51" s="235"/>
      <c r="J51" s="249"/>
      <c r="K51" s="95"/>
      <c r="L51" s="25"/>
    </row>
    <row r="52" spans="1:12" ht="12.75" customHeight="1">
      <c r="A52" s="83" t="s">
        <v>22</v>
      </c>
      <c r="B52" s="246" t="s">
        <v>120</v>
      </c>
      <c r="C52" s="246"/>
      <c r="D52" s="246"/>
      <c r="E52" s="246"/>
      <c r="F52" s="246"/>
      <c r="G52" s="246"/>
      <c r="H52" s="246"/>
      <c r="I52" s="246"/>
      <c r="J52" s="246"/>
      <c r="K52" s="95"/>
      <c r="L52" s="25"/>
    </row>
    <row r="53" spans="1:12" ht="12.75" customHeight="1">
      <c r="A53" s="141" t="s">
        <v>24</v>
      </c>
      <c r="B53" s="248" t="s">
        <v>121</v>
      </c>
      <c r="C53" s="248"/>
      <c r="D53" s="248"/>
      <c r="E53" s="248"/>
      <c r="F53" s="248"/>
      <c r="G53" s="248"/>
      <c r="H53" s="248"/>
      <c r="I53" s="248"/>
      <c r="J53" s="248"/>
      <c r="K53" s="95">
        <f>'Benefícios e Insumos 7'!E25</f>
        <v>0</v>
      </c>
      <c r="L53" s="25"/>
    </row>
    <row r="54" spans="1:12" ht="12.75" customHeight="1">
      <c r="A54" s="99" t="s">
        <v>31</v>
      </c>
      <c r="B54" s="249" t="s">
        <v>38</v>
      </c>
      <c r="C54" s="249"/>
      <c r="D54" s="249"/>
      <c r="E54" s="249"/>
      <c r="F54" s="249"/>
      <c r="G54" s="249"/>
      <c r="H54" s="249"/>
      <c r="I54" s="249"/>
      <c r="J54" s="249"/>
      <c r="K54" s="95">
        <f>'Benefícios e Insumos 7'!E21</f>
        <v>0</v>
      </c>
      <c r="L54" s="25"/>
    </row>
    <row r="55" spans="1:12" ht="12.75" customHeight="1">
      <c r="A55" s="99" t="s">
        <v>34</v>
      </c>
      <c r="B55" s="241" t="s">
        <v>32</v>
      </c>
      <c r="C55" s="241"/>
      <c r="D55" s="241"/>
      <c r="E55" s="241"/>
      <c r="F55" s="241"/>
      <c r="G55" s="241"/>
      <c r="H55" s="241"/>
      <c r="I55" s="241"/>
      <c r="J55" s="241"/>
      <c r="K55" s="112" t="s">
        <v>5</v>
      </c>
      <c r="L55" s="25"/>
    </row>
    <row r="56" spans="1:12" ht="12.75" customHeight="1">
      <c r="A56" s="136" t="s">
        <v>35</v>
      </c>
      <c r="B56" s="263" t="s">
        <v>32</v>
      </c>
      <c r="C56" s="263"/>
      <c r="D56" s="263"/>
      <c r="E56" s="263"/>
      <c r="F56" s="263"/>
      <c r="G56" s="263"/>
      <c r="H56" s="263"/>
      <c r="I56" s="263"/>
      <c r="J56" s="263"/>
      <c r="K56" s="142" t="s">
        <v>5</v>
      </c>
      <c r="L56" s="25"/>
    </row>
    <row r="57" spans="1:12" ht="12.75" customHeight="1">
      <c r="A57" s="5"/>
      <c r="B57" s="4"/>
      <c r="C57" s="4"/>
      <c r="D57" s="5"/>
      <c r="E57" s="5"/>
      <c r="F57" s="5"/>
      <c r="G57" s="5"/>
      <c r="H57" s="5"/>
      <c r="I57" s="5"/>
      <c r="J57" s="5"/>
      <c r="K57" s="5"/>
      <c r="L57" s="1"/>
    </row>
    <row r="58" spans="1:12" ht="12.75" customHeight="1">
      <c r="A58" s="253" t="s">
        <v>122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5"/>
      <c r="L58" s="25"/>
    </row>
    <row r="59" spans="1:12" ht="12.75" customHeight="1">
      <c r="A59" s="256" t="s">
        <v>123</v>
      </c>
      <c r="B59" s="257"/>
      <c r="C59" s="257"/>
      <c r="D59" s="257"/>
      <c r="E59" s="257"/>
      <c r="F59" s="257"/>
      <c r="G59" s="257"/>
      <c r="H59" s="257"/>
      <c r="I59" s="257"/>
      <c r="J59" s="257"/>
      <c r="K59" s="151">
        <f>K37</f>
        <v>0</v>
      </c>
      <c r="L59" s="25"/>
    </row>
    <row r="60" spans="1:12" ht="12.75" customHeight="1">
      <c r="A60" s="256" t="s">
        <v>124</v>
      </c>
      <c r="B60" s="257"/>
      <c r="C60" s="257"/>
      <c r="D60" s="257"/>
      <c r="E60" s="257"/>
      <c r="F60" s="257"/>
      <c r="G60" s="257"/>
      <c r="H60" s="257"/>
      <c r="I60" s="257"/>
      <c r="J60" s="257"/>
      <c r="K60" s="151">
        <f>K41</f>
        <v>0</v>
      </c>
      <c r="L60" s="25"/>
    </row>
    <row r="61" spans="1:12" ht="12.75" customHeight="1">
      <c r="A61" s="256" t="s">
        <v>125</v>
      </c>
      <c r="B61" s="257"/>
      <c r="C61" s="257"/>
      <c r="D61" s="257"/>
      <c r="E61" s="257"/>
      <c r="F61" s="257"/>
      <c r="G61" s="257"/>
      <c r="H61" s="257"/>
      <c r="I61" s="257"/>
      <c r="J61" s="257"/>
      <c r="K61" s="151">
        <f>K50</f>
        <v>0</v>
      </c>
      <c r="L61" s="25"/>
    </row>
    <row r="62" spans="1:12" ht="12.75" customHeight="1">
      <c r="A62" s="202" t="s">
        <v>129</v>
      </c>
      <c r="B62" s="203"/>
      <c r="C62" s="203"/>
      <c r="D62" s="203"/>
      <c r="E62" s="203"/>
      <c r="F62" s="203"/>
      <c r="G62" s="203"/>
      <c r="H62" s="203"/>
      <c r="I62" s="203"/>
      <c r="J62" s="203"/>
      <c r="K62" s="101">
        <f>SUM(K59:K61)</f>
        <v>0</v>
      </c>
      <c r="L62" s="25"/>
    </row>
    <row r="63" spans="1:12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96"/>
      <c r="L63" s="25"/>
    </row>
    <row r="64" spans="1:12" ht="12.75" customHeight="1">
      <c r="A64" s="204" t="s">
        <v>126</v>
      </c>
      <c r="B64" s="205"/>
      <c r="C64" s="205"/>
      <c r="D64" s="205"/>
      <c r="E64" s="205"/>
      <c r="F64" s="205"/>
      <c r="G64" s="205"/>
      <c r="H64" s="205"/>
      <c r="I64" s="205"/>
      <c r="J64" s="205"/>
      <c r="K64" s="98" t="s">
        <v>37</v>
      </c>
      <c r="L64" s="25"/>
    </row>
    <row r="65" spans="1:12" ht="12.75" customHeight="1">
      <c r="A65" s="99" t="s">
        <v>22</v>
      </c>
      <c r="B65" s="260" t="s">
        <v>53</v>
      </c>
      <c r="C65" s="260"/>
      <c r="D65" s="260"/>
      <c r="E65" s="260"/>
      <c r="F65" s="260"/>
      <c r="G65" s="260"/>
      <c r="H65" s="15">
        <v>30</v>
      </c>
      <c r="I65" s="16">
        <v>0.05</v>
      </c>
      <c r="J65" s="17">
        <f>(H65/30)*I65/12</f>
        <v>0.004166666666666667</v>
      </c>
      <c r="K65" s="100">
        <f>J65*K34</f>
        <v>0</v>
      </c>
      <c r="L65" s="92"/>
    </row>
    <row r="66" spans="1:12" ht="12.75" customHeight="1">
      <c r="A66" s="99" t="s">
        <v>24</v>
      </c>
      <c r="B66" s="258" t="s">
        <v>54</v>
      </c>
      <c r="C66" s="258"/>
      <c r="D66" s="258"/>
      <c r="E66" s="258"/>
      <c r="F66" s="258"/>
      <c r="G66" s="258"/>
      <c r="H66" s="258"/>
      <c r="I66" s="258"/>
      <c r="J66" s="258"/>
      <c r="K66" s="94">
        <f>J49*K65</f>
        <v>0</v>
      </c>
      <c r="L66" s="92"/>
    </row>
    <row r="67" spans="1:12" ht="14.25" customHeight="1">
      <c r="A67" s="99" t="s">
        <v>28</v>
      </c>
      <c r="B67" s="259" t="s">
        <v>156</v>
      </c>
      <c r="C67" s="259"/>
      <c r="D67" s="259"/>
      <c r="E67" s="259"/>
      <c r="F67" s="259"/>
      <c r="G67" s="259"/>
      <c r="H67" s="259"/>
      <c r="I67" s="259"/>
      <c r="J67" s="18">
        <f>(0.4)*J49*0.05</f>
        <v>0.0016</v>
      </c>
      <c r="K67" s="94">
        <f>K34*J67</f>
        <v>0</v>
      </c>
      <c r="L67" s="92"/>
    </row>
    <row r="68" spans="1:12" ht="12.75" customHeight="1">
      <c r="A68" s="99" t="s">
        <v>31</v>
      </c>
      <c r="B68" s="261" t="s">
        <v>55</v>
      </c>
      <c r="C68" s="261"/>
      <c r="D68" s="261"/>
      <c r="E68" s="261"/>
      <c r="F68" s="261"/>
      <c r="G68" s="261"/>
      <c r="H68" s="261"/>
      <c r="I68" s="19">
        <v>20</v>
      </c>
      <c r="J68" s="17">
        <f>(7/30)/I68</f>
        <v>0.011666666666666667</v>
      </c>
      <c r="K68" s="94">
        <f>(J68*K34)*0.1</f>
        <v>0</v>
      </c>
      <c r="L68" s="92"/>
    </row>
    <row r="69" spans="1:12" ht="12.75" customHeight="1">
      <c r="A69" s="99" t="s">
        <v>33</v>
      </c>
      <c r="B69" s="210" t="s">
        <v>127</v>
      </c>
      <c r="C69" s="210"/>
      <c r="D69" s="210"/>
      <c r="E69" s="210"/>
      <c r="F69" s="210"/>
      <c r="G69" s="210"/>
      <c r="H69" s="210"/>
      <c r="I69" s="210"/>
      <c r="J69" s="210"/>
      <c r="K69" s="94">
        <f>J41*K68</f>
        <v>0</v>
      </c>
      <c r="L69" s="92"/>
    </row>
    <row r="70" spans="1:12" ht="12.75" customHeight="1">
      <c r="A70" s="99" t="s">
        <v>34</v>
      </c>
      <c r="B70" s="235" t="s">
        <v>157</v>
      </c>
      <c r="C70" s="235"/>
      <c r="D70" s="235"/>
      <c r="E70" s="235"/>
      <c r="F70" s="235"/>
      <c r="G70" s="235"/>
      <c r="H70" s="235"/>
      <c r="I70" s="235"/>
      <c r="J70" s="17">
        <f>(0.4)*J49</f>
        <v>0.032</v>
      </c>
      <c r="K70" s="94">
        <f>J70*K34</f>
        <v>0</v>
      </c>
      <c r="L70" s="92"/>
    </row>
    <row r="71" spans="1:12" ht="12.75" customHeight="1">
      <c r="A71" s="202" t="s">
        <v>130</v>
      </c>
      <c r="B71" s="203"/>
      <c r="C71" s="203"/>
      <c r="D71" s="203"/>
      <c r="E71" s="203"/>
      <c r="F71" s="203"/>
      <c r="G71" s="203"/>
      <c r="H71" s="203"/>
      <c r="I71" s="203"/>
      <c r="J71" s="203"/>
      <c r="K71" s="101">
        <f>SUM(K65:K70)</f>
        <v>0</v>
      </c>
      <c r="L71" s="92"/>
    </row>
    <row r="72" spans="1:12" ht="12.75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97"/>
      <c r="K72" s="111"/>
      <c r="L72" s="14"/>
    </row>
    <row r="73" spans="1:12" ht="12.75" customHeight="1">
      <c r="A73" s="204" t="s">
        <v>131</v>
      </c>
      <c r="B73" s="205"/>
      <c r="C73" s="205"/>
      <c r="D73" s="205"/>
      <c r="E73" s="205"/>
      <c r="F73" s="205"/>
      <c r="G73" s="205"/>
      <c r="H73" s="205"/>
      <c r="I73" s="205"/>
      <c r="J73" s="205"/>
      <c r="K73" s="98" t="s">
        <v>37</v>
      </c>
      <c r="L73" s="1"/>
    </row>
    <row r="74" spans="1:12" ht="12.75" customHeight="1">
      <c r="A74" s="206" t="s">
        <v>132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93">
        <f>SUM(K75:K80)</f>
        <v>0</v>
      </c>
      <c r="L74" s="1"/>
    </row>
    <row r="75" spans="1:12" ht="12.75" customHeight="1">
      <c r="A75" s="104" t="s">
        <v>22</v>
      </c>
      <c r="B75" s="262" t="s">
        <v>133</v>
      </c>
      <c r="C75" s="262"/>
      <c r="D75" s="262"/>
      <c r="E75" s="262"/>
      <c r="F75" s="262"/>
      <c r="G75" s="262"/>
      <c r="H75" s="262"/>
      <c r="I75" s="262"/>
      <c r="J75" s="105">
        <f>(1+1/3)/12</f>
        <v>0.1111111111111111</v>
      </c>
      <c r="K75" s="106">
        <f aca="true" t="shared" si="1" ref="K75:K80">J75*K$34</f>
        <v>0</v>
      </c>
      <c r="L75" s="1"/>
    </row>
    <row r="76" spans="1:12" ht="12.75" customHeight="1">
      <c r="A76" s="104" t="s">
        <v>24</v>
      </c>
      <c r="B76" s="252" t="s">
        <v>56</v>
      </c>
      <c r="C76" s="252"/>
      <c r="D76" s="252"/>
      <c r="E76" s="252"/>
      <c r="F76" s="252"/>
      <c r="G76" s="252"/>
      <c r="H76" s="252"/>
      <c r="I76" s="252"/>
      <c r="J76" s="16">
        <f>(2.96/30)/12</f>
        <v>0.008222222222222223</v>
      </c>
      <c r="K76" s="106">
        <f t="shared" si="1"/>
        <v>0</v>
      </c>
      <c r="L76" s="1"/>
    </row>
    <row r="77" spans="1:12" ht="12.75" customHeight="1">
      <c r="A77" s="104" t="s">
        <v>28</v>
      </c>
      <c r="B77" s="264" t="s">
        <v>134</v>
      </c>
      <c r="C77" s="264"/>
      <c r="D77" s="264"/>
      <c r="E77" s="264"/>
      <c r="F77" s="264"/>
      <c r="G77" s="264"/>
      <c r="H77" s="264"/>
      <c r="I77" s="16">
        <v>0.015</v>
      </c>
      <c r="J77" s="107">
        <f>(20/30)/12*I77</f>
        <v>0.0008333333333333333</v>
      </c>
      <c r="K77" s="106">
        <f t="shared" si="1"/>
        <v>0</v>
      </c>
      <c r="L77" s="1"/>
    </row>
    <row r="78" spans="1:12" ht="12.75" customHeight="1">
      <c r="A78" s="104" t="s">
        <v>31</v>
      </c>
      <c r="B78" s="264" t="s">
        <v>135</v>
      </c>
      <c r="C78" s="264"/>
      <c r="D78" s="264"/>
      <c r="E78" s="264"/>
      <c r="F78" s="264"/>
      <c r="G78" s="264"/>
      <c r="H78" s="264"/>
      <c r="I78" s="16">
        <v>0.0078000000000000005</v>
      </c>
      <c r="J78" s="107">
        <f>(15/30)/12*I78</f>
        <v>0.000325</v>
      </c>
      <c r="K78" s="106">
        <f t="shared" si="1"/>
        <v>0</v>
      </c>
      <c r="L78" s="1"/>
    </row>
    <row r="79" spans="1:12" ht="12.75" customHeight="1">
      <c r="A79" s="104" t="s">
        <v>33</v>
      </c>
      <c r="B79" s="264" t="s">
        <v>136</v>
      </c>
      <c r="C79" s="264"/>
      <c r="D79" s="264"/>
      <c r="E79" s="264"/>
      <c r="F79" s="264"/>
      <c r="G79" s="264"/>
      <c r="H79" s="264"/>
      <c r="I79" s="16">
        <v>0.015</v>
      </c>
      <c r="J79" s="16">
        <f>(120/30)/12*I79</f>
        <v>0.004999999999999999</v>
      </c>
      <c r="K79" s="106">
        <f t="shared" si="1"/>
        <v>0</v>
      </c>
      <c r="L79" s="1"/>
    </row>
    <row r="80" spans="1:12" ht="12.75" customHeight="1">
      <c r="A80" s="104" t="s">
        <v>34</v>
      </c>
      <c r="B80" s="241" t="s">
        <v>32</v>
      </c>
      <c r="C80" s="241"/>
      <c r="D80" s="241"/>
      <c r="E80" s="241"/>
      <c r="F80" s="241"/>
      <c r="G80" s="241"/>
      <c r="H80" s="241"/>
      <c r="I80" s="241"/>
      <c r="J80" s="16"/>
      <c r="K80" s="106">
        <f t="shared" si="1"/>
        <v>0</v>
      </c>
      <c r="L80" s="1"/>
    </row>
    <row r="81" spans="1:12" ht="12.75" customHeight="1">
      <c r="A81" s="206" t="s">
        <v>137</v>
      </c>
      <c r="B81" s="206"/>
      <c r="C81" s="206"/>
      <c r="D81" s="206"/>
      <c r="E81" s="206"/>
      <c r="F81" s="206"/>
      <c r="G81" s="206"/>
      <c r="H81" s="206"/>
      <c r="I81" s="206"/>
      <c r="J81" s="206"/>
      <c r="K81" s="103"/>
      <c r="L81" s="1"/>
    </row>
    <row r="82" spans="1:12" ht="12.75" customHeight="1">
      <c r="A82" s="104" t="s">
        <v>22</v>
      </c>
      <c r="B82" s="264" t="s">
        <v>138</v>
      </c>
      <c r="C82" s="264"/>
      <c r="D82" s="264"/>
      <c r="E82" s="264"/>
      <c r="F82" s="264"/>
      <c r="G82" s="264"/>
      <c r="H82" s="264"/>
      <c r="I82" s="16">
        <v>0</v>
      </c>
      <c r="J82" s="107">
        <f>((1/8)*30)/12</f>
        <v>0.3125</v>
      </c>
      <c r="K82" s="93">
        <f>I82*J82*K$34</f>
        <v>0</v>
      </c>
      <c r="L82" s="1"/>
    </row>
    <row r="83" spans="1:12" ht="12.75" customHeight="1">
      <c r="A83" s="5"/>
      <c r="B83" s="4"/>
      <c r="C83" s="4"/>
      <c r="D83" s="5"/>
      <c r="E83" s="5"/>
      <c r="F83" s="5"/>
      <c r="G83" s="5"/>
      <c r="H83" s="5"/>
      <c r="I83" s="5"/>
      <c r="J83" s="5"/>
      <c r="K83" s="5"/>
      <c r="L83" s="1"/>
    </row>
    <row r="84" spans="1:12" ht="12.75" customHeight="1">
      <c r="A84" s="265" t="s">
        <v>139</v>
      </c>
      <c r="B84" s="265"/>
      <c r="C84" s="265"/>
      <c r="D84" s="265"/>
      <c r="E84" s="265"/>
      <c r="F84" s="265"/>
      <c r="G84" s="265"/>
      <c r="H84" s="265"/>
      <c r="I84" s="265"/>
      <c r="J84" s="265"/>
      <c r="K84" s="108" t="s">
        <v>37</v>
      </c>
      <c r="L84" s="1"/>
    </row>
    <row r="85" spans="1:12" ht="12.75" customHeight="1">
      <c r="A85" s="206" t="s">
        <v>132</v>
      </c>
      <c r="B85" s="206"/>
      <c r="C85" s="206"/>
      <c r="D85" s="206"/>
      <c r="E85" s="206"/>
      <c r="F85" s="206"/>
      <c r="G85" s="206"/>
      <c r="H85" s="206"/>
      <c r="I85" s="206"/>
      <c r="J85" s="206"/>
      <c r="K85" s="103">
        <f>K74</f>
        <v>0</v>
      </c>
      <c r="L85" s="1"/>
    </row>
    <row r="86" spans="1:12" ht="12.75" customHeight="1">
      <c r="A86" s="206" t="s">
        <v>137</v>
      </c>
      <c r="B86" s="206"/>
      <c r="C86" s="206"/>
      <c r="D86" s="206"/>
      <c r="E86" s="206"/>
      <c r="F86" s="206"/>
      <c r="G86" s="206"/>
      <c r="H86" s="206"/>
      <c r="I86" s="206"/>
      <c r="J86" s="206"/>
      <c r="K86" s="103">
        <f>K82</f>
        <v>0</v>
      </c>
      <c r="L86" s="1"/>
    </row>
    <row r="87" spans="1:12" ht="12.75" customHeight="1">
      <c r="A87" s="268" t="s">
        <v>140</v>
      </c>
      <c r="B87" s="268"/>
      <c r="C87" s="268"/>
      <c r="D87" s="268"/>
      <c r="E87" s="268"/>
      <c r="F87" s="268"/>
      <c r="G87" s="268"/>
      <c r="H87" s="268"/>
      <c r="I87" s="268"/>
      <c r="J87" s="268"/>
      <c r="K87" s="9">
        <f>SUM(K84:K86)</f>
        <v>0</v>
      </c>
      <c r="L87" s="1"/>
    </row>
    <row r="88" spans="1:12" ht="12.75" customHeight="1">
      <c r="A88" s="5"/>
      <c r="B88" s="4"/>
      <c r="C88" s="4"/>
      <c r="D88" s="5"/>
      <c r="E88" s="5"/>
      <c r="F88" s="5"/>
      <c r="G88" s="5"/>
      <c r="H88" s="5"/>
      <c r="I88" s="5"/>
      <c r="J88" s="5"/>
      <c r="K88" s="5"/>
      <c r="L88" s="1"/>
    </row>
    <row r="89" spans="1:12" ht="12.75" customHeight="1">
      <c r="A89" s="250" t="s">
        <v>141</v>
      </c>
      <c r="B89" s="251"/>
      <c r="C89" s="251"/>
      <c r="D89" s="251"/>
      <c r="E89" s="251"/>
      <c r="F89" s="251"/>
      <c r="G89" s="251"/>
      <c r="H89" s="251"/>
      <c r="I89" s="251"/>
      <c r="J89" s="251"/>
      <c r="K89" s="98" t="s">
        <v>37</v>
      </c>
      <c r="L89" s="25"/>
    </row>
    <row r="90" spans="1:12" ht="12.75" customHeight="1">
      <c r="A90" s="99" t="s">
        <v>22</v>
      </c>
      <c r="B90" s="267" t="s">
        <v>39</v>
      </c>
      <c r="C90" s="267"/>
      <c r="D90" s="267"/>
      <c r="E90" s="267"/>
      <c r="F90" s="267"/>
      <c r="G90" s="267"/>
      <c r="H90" s="267"/>
      <c r="I90" s="267"/>
      <c r="J90" s="267"/>
      <c r="K90" s="95">
        <f>'Benefícios e Insumos 7'!E37</f>
        <v>0</v>
      </c>
      <c r="L90" s="25"/>
    </row>
    <row r="91" spans="1:12" ht="12.75" customHeight="1">
      <c r="A91" s="99" t="s">
        <v>24</v>
      </c>
      <c r="B91" s="266" t="s">
        <v>40</v>
      </c>
      <c r="C91" s="266"/>
      <c r="D91" s="266"/>
      <c r="E91" s="266"/>
      <c r="F91" s="266"/>
      <c r="G91" s="266"/>
      <c r="H91" s="266"/>
      <c r="I91" s="266"/>
      <c r="J91" s="266"/>
      <c r="K91" s="112"/>
      <c r="L91" s="25"/>
    </row>
    <row r="92" spans="1:12" ht="12.75" customHeight="1">
      <c r="A92" s="99" t="s">
        <v>28</v>
      </c>
      <c r="B92" s="266" t="s">
        <v>41</v>
      </c>
      <c r="C92" s="266"/>
      <c r="D92" s="266"/>
      <c r="E92" s="266"/>
      <c r="F92" s="266"/>
      <c r="G92" s="266"/>
      <c r="H92" s="266"/>
      <c r="I92" s="266"/>
      <c r="J92" s="266"/>
      <c r="K92" s="112"/>
      <c r="L92" s="25"/>
    </row>
    <row r="93" spans="1:12" ht="12.75" customHeight="1">
      <c r="A93" s="99" t="s">
        <v>31</v>
      </c>
      <c r="B93" s="241" t="s">
        <v>32</v>
      </c>
      <c r="C93" s="241"/>
      <c r="D93" s="241" t="s">
        <v>42</v>
      </c>
      <c r="E93" s="241"/>
      <c r="F93" s="241"/>
      <c r="G93" s="241"/>
      <c r="H93" s="241"/>
      <c r="I93" s="241"/>
      <c r="J93" s="241"/>
      <c r="K93" s="112" t="s">
        <v>5</v>
      </c>
      <c r="L93" s="25"/>
    </row>
    <row r="94" spans="1:12" ht="12.75" customHeight="1">
      <c r="A94" s="99" t="s">
        <v>33</v>
      </c>
      <c r="B94" s="241" t="s">
        <v>32</v>
      </c>
      <c r="C94" s="241"/>
      <c r="D94" s="241" t="s">
        <v>42</v>
      </c>
      <c r="E94" s="241"/>
      <c r="F94" s="241"/>
      <c r="G94" s="241"/>
      <c r="H94" s="241"/>
      <c r="I94" s="241"/>
      <c r="J94" s="241"/>
      <c r="K94" s="112" t="s">
        <v>5</v>
      </c>
      <c r="L94" s="25"/>
    </row>
    <row r="95" spans="1:12" ht="12.75" customHeight="1">
      <c r="A95" s="202" t="s">
        <v>142</v>
      </c>
      <c r="B95" s="203"/>
      <c r="C95" s="203"/>
      <c r="D95" s="203"/>
      <c r="E95" s="203"/>
      <c r="F95" s="203"/>
      <c r="G95" s="203"/>
      <c r="H95" s="203"/>
      <c r="I95" s="203"/>
      <c r="J95" s="203"/>
      <c r="K95" s="101">
        <f>SUM(K90:K94)</f>
        <v>0</v>
      </c>
      <c r="L95" s="25"/>
    </row>
    <row r="96" spans="1:12" ht="12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96"/>
      <c r="L96" s="25"/>
    </row>
    <row r="97" spans="1:12" ht="12.75" customHeight="1">
      <c r="A97" s="238" t="s">
        <v>143</v>
      </c>
      <c r="B97" s="239"/>
      <c r="C97" s="239"/>
      <c r="D97" s="239"/>
      <c r="E97" s="239"/>
      <c r="F97" s="239"/>
      <c r="G97" s="239"/>
      <c r="H97" s="239"/>
      <c r="I97" s="239"/>
      <c r="J97" s="239"/>
      <c r="K97" s="98" t="s">
        <v>21</v>
      </c>
      <c r="L97" s="25"/>
    </row>
    <row r="98" spans="1:12" ht="12.75" customHeight="1">
      <c r="A98" s="99" t="s">
        <v>22</v>
      </c>
      <c r="B98" s="247" t="s">
        <v>57</v>
      </c>
      <c r="C98" s="247"/>
      <c r="D98" s="247"/>
      <c r="E98" s="247"/>
      <c r="F98" s="247"/>
      <c r="G98" s="247"/>
      <c r="H98" s="247"/>
      <c r="I98" s="247"/>
      <c r="J98" s="20">
        <v>0</v>
      </c>
      <c r="K98" s="152">
        <f>J98*(K34+K62+K71+K87+K95)</f>
        <v>0</v>
      </c>
      <c r="L98" s="25"/>
    </row>
    <row r="99" spans="1:12" ht="12.75" customHeight="1">
      <c r="A99" s="99" t="s">
        <v>24</v>
      </c>
      <c r="B99" s="247" t="s">
        <v>58</v>
      </c>
      <c r="C99" s="247"/>
      <c r="D99" s="247"/>
      <c r="E99" s="247"/>
      <c r="F99" s="247"/>
      <c r="G99" s="247"/>
      <c r="H99" s="247"/>
      <c r="I99" s="247"/>
      <c r="J99" s="20">
        <v>0</v>
      </c>
      <c r="K99" s="152">
        <f>J99*(K34+K62+K71+K87+K95+K98)</f>
        <v>0</v>
      </c>
      <c r="L99" s="25"/>
    </row>
    <row r="100" spans="1:12" ht="12.75" customHeight="1">
      <c r="A100" s="271" t="s">
        <v>28</v>
      </c>
      <c r="B100" s="235" t="s">
        <v>59</v>
      </c>
      <c r="C100" s="235"/>
      <c r="D100" s="235"/>
      <c r="E100" s="235"/>
      <c r="F100" s="235"/>
      <c r="G100" s="235"/>
      <c r="H100" s="235"/>
      <c r="I100" s="21" t="s">
        <v>60</v>
      </c>
      <c r="J100" s="25"/>
      <c r="K100" s="153"/>
      <c r="L100" s="25"/>
    </row>
    <row r="101" spans="1:12" ht="12.75" customHeight="1">
      <c r="A101" s="271"/>
      <c r="B101" s="197" t="s">
        <v>61</v>
      </c>
      <c r="C101" s="197"/>
      <c r="D101" s="197"/>
      <c r="E101" s="197"/>
      <c r="F101" s="22" t="s">
        <v>62</v>
      </c>
      <c r="G101" s="23"/>
      <c r="H101" s="23"/>
      <c r="I101" s="118">
        <v>0.006500000000000001</v>
      </c>
      <c r="J101" s="272">
        <f>SUM(I101:I106)</f>
        <v>0.0865</v>
      </c>
      <c r="K101" s="154">
        <f aca="true" t="shared" si="2" ref="K101:K106">($K$34+$K$62+$K$71+$K$87+$K$95+$K$98+$K$99)/(1-$J$101)*I101</f>
        <v>0</v>
      </c>
      <c r="L101" s="25"/>
    </row>
    <row r="102" spans="1:12" ht="12.75" customHeight="1">
      <c r="A102" s="271"/>
      <c r="B102" s="198"/>
      <c r="C102" s="198"/>
      <c r="D102" s="198"/>
      <c r="E102" s="198"/>
      <c r="F102" s="22" t="s">
        <v>63</v>
      </c>
      <c r="G102" s="26"/>
      <c r="H102" s="26"/>
      <c r="I102" s="119">
        <v>0.03</v>
      </c>
      <c r="J102" s="272"/>
      <c r="K102" s="154">
        <f t="shared" si="2"/>
        <v>0</v>
      </c>
      <c r="L102" s="25"/>
    </row>
    <row r="103" spans="1:12" ht="12.75" customHeight="1">
      <c r="A103" s="271"/>
      <c r="B103" s="274"/>
      <c r="C103" s="274"/>
      <c r="D103" s="274"/>
      <c r="E103" s="274"/>
      <c r="F103" s="22" t="s">
        <v>64</v>
      </c>
      <c r="G103" s="273"/>
      <c r="H103" s="273"/>
      <c r="I103" s="24">
        <v>0</v>
      </c>
      <c r="J103" s="272"/>
      <c r="K103" s="154">
        <f t="shared" si="2"/>
        <v>0</v>
      </c>
      <c r="L103" s="25"/>
    </row>
    <row r="104" spans="1:12" ht="12.75" customHeight="1">
      <c r="A104" s="271"/>
      <c r="B104" s="197" t="s">
        <v>65</v>
      </c>
      <c r="C104" s="197"/>
      <c r="D104" s="197"/>
      <c r="E104" s="197"/>
      <c r="F104" s="22" t="s">
        <v>66</v>
      </c>
      <c r="G104" s="27"/>
      <c r="H104" s="27"/>
      <c r="I104" s="28">
        <v>0.05</v>
      </c>
      <c r="J104" s="272"/>
      <c r="K104" s="154">
        <f t="shared" si="2"/>
        <v>0</v>
      </c>
      <c r="L104" s="25"/>
    </row>
    <row r="105" spans="1:12" ht="12.75" customHeight="1">
      <c r="A105" s="271"/>
      <c r="B105" s="198"/>
      <c r="C105" s="198"/>
      <c r="D105" s="198"/>
      <c r="E105" s="198"/>
      <c r="F105" s="22" t="s">
        <v>64</v>
      </c>
      <c r="G105" s="273"/>
      <c r="H105" s="273"/>
      <c r="I105" s="24">
        <v>0</v>
      </c>
      <c r="J105" s="272"/>
      <c r="K105" s="154">
        <f t="shared" si="2"/>
        <v>0</v>
      </c>
      <c r="L105" s="25"/>
    </row>
    <row r="106" spans="1:12" ht="12.75" customHeight="1">
      <c r="A106" s="271"/>
      <c r="B106" s="199" t="s">
        <v>67</v>
      </c>
      <c r="C106" s="199"/>
      <c r="D106" s="199"/>
      <c r="E106" s="199"/>
      <c r="F106" s="22" t="s">
        <v>64</v>
      </c>
      <c r="G106" s="273"/>
      <c r="H106" s="273"/>
      <c r="I106" s="24">
        <v>0</v>
      </c>
      <c r="J106" s="272"/>
      <c r="K106" s="154">
        <f t="shared" si="2"/>
        <v>0</v>
      </c>
      <c r="L106" s="25"/>
    </row>
    <row r="107" spans="1:12" ht="12.75" customHeight="1">
      <c r="A107" s="276" t="s">
        <v>144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155">
        <f>SUM(K98:K106)</f>
        <v>0</v>
      </c>
      <c r="L107" s="25"/>
    </row>
    <row r="108" spans="1:12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1"/>
    </row>
    <row r="109" spans="1:12" ht="15.75" customHeight="1">
      <c r="A109" s="278" t="s">
        <v>68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80"/>
      <c r="L109" s="25"/>
    </row>
    <row r="110" spans="1:12" ht="12.75" customHeight="1">
      <c r="A110" s="269" t="s">
        <v>69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156" t="s">
        <v>37</v>
      </c>
      <c r="L110" s="25"/>
    </row>
    <row r="111" spans="1:12" ht="12.75" customHeight="1">
      <c r="A111" s="99" t="s">
        <v>22</v>
      </c>
      <c r="B111" s="257" t="s">
        <v>20</v>
      </c>
      <c r="C111" s="257"/>
      <c r="D111" s="257"/>
      <c r="E111" s="257"/>
      <c r="F111" s="257"/>
      <c r="G111" s="257"/>
      <c r="H111" s="257"/>
      <c r="I111" s="257"/>
      <c r="J111" s="257"/>
      <c r="K111" s="152">
        <f>K34</f>
        <v>0</v>
      </c>
      <c r="L111" s="25"/>
    </row>
    <row r="112" spans="1:12" ht="12.75" customHeight="1">
      <c r="A112" s="99" t="s">
        <v>24</v>
      </c>
      <c r="B112" s="257" t="s">
        <v>112</v>
      </c>
      <c r="C112" s="257"/>
      <c r="D112" s="257"/>
      <c r="E112" s="257"/>
      <c r="F112" s="257"/>
      <c r="G112" s="257"/>
      <c r="H112" s="257"/>
      <c r="I112" s="257"/>
      <c r="J112" s="257"/>
      <c r="K112" s="152">
        <f>K62</f>
        <v>0</v>
      </c>
      <c r="L112" s="25"/>
    </row>
    <row r="113" spans="1:12" ht="12.75" customHeight="1">
      <c r="A113" s="99" t="s">
        <v>28</v>
      </c>
      <c r="B113" s="257" t="s">
        <v>126</v>
      </c>
      <c r="C113" s="257"/>
      <c r="D113" s="257"/>
      <c r="E113" s="257"/>
      <c r="F113" s="257"/>
      <c r="G113" s="257"/>
      <c r="H113" s="257"/>
      <c r="I113" s="257"/>
      <c r="J113" s="257"/>
      <c r="K113" s="152">
        <f>K71</f>
        <v>0</v>
      </c>
      <c r="L113" s="25"/>
    </row>
    <row r="114" spans="1:14" ht="12.75" customHeight="1">
      <c r="A114" s="99" t="s">
        <v>31</v>
      </c>
      <c r="B114" s="257" t="s">
        <v>131</v>
      </c>
      <c r="C114" s="257"/>
      <c r="D114" s="257"/>
      <c r="E114" s="257"/>
      <c r="F114" s="257"/>
      <c r="G114" s="257"/>
      <c r="H114" s="257"/>
      <c r="I114" s="257"/>
      <c r="J114" s="257"/>
      <c r="K114" s="152">
        <f>K87</f>
        <v>0</v>
      </c>
      <c r="L114" s="25"/>
      <c r="N114" s="181"/>
    </row>
    <row r="115" spans="1:14" ht="12.75" customHeight="1">
      <c r="A115" s="99" t="s">
        <v>33</v>
      </c>
      <c r="B115" s="257" t="s">
        <v>141</v>
      </c>
      <c r="C115" s="257"/>
      <c r="D115" s="257"/>
      <c r="E115" s="257"/>
      <c r="F115" s="257"/>
      <c r="G115" s="257"/>
      <c r="H115" s="257"/>
      <c r="I115" s="257"/>
      <c r="J115" s="257"/>
      <c r="K115" s="152">
        <f>K95</f>
        <v>0</v>
      </c>
      <c r="L115" s="25"/>
      <c r="N115" s="181"/>
    </row>
    <row r="116" spans="1:14" ht="12.75" customHeight="1">
      <c r="A116" s="269" t="s">
        <v>155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157">
        <f>SUM(K111:K115)</f>
        <v>0</v>
      </c>
      <c r="L116" s="25"/>
      <c r="N116" s="183"/>
    </row>
    <row r="117" spans="1:14" ht="12.75" customHeight="1">
      <c r="A117" s="99" t="s">
        <v>34</v>
      </c>
      <c r="B117" s="257" t="s">
        <v>143</v>
      </c>
      <c r="C117" s="257"/>
      <c r="D117" s="257"/>
      <c r="E117" s="257"/>
      <c r="F117" s="257"/>
      <c r="G117" s="257"/>
      <c r="H117" s="257"/>
      <c r="I117" s="257"/>
      <c r="J117" s="257"/>
      <c r="K117" s="152">
        <f>K107</f>
        <v>0</v>
      </c>
      <c r="L117" s="25"/>
      <c r="N117" s="181"/>
    </row>
    <row r="118" spans="1:14" ht="15.75" customHeight="1">
      <c r="A118" s="281" t="s">
        <v>70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158">
        <f>K116+K117</f>
        <v>0</v>
      </c>
      <c r="L118" s="25"/>
      <c r="N118" s="181"/>
    </row>
    <row r="119" ht="12.75" customHeight="1">
      <c r="N119" s="181"/>
    </row>
    <row r="120" spans="1:14" ht="15.75" customHeight="1">
      <c r="A120" s="283" t="s">
        <v>71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N120" s="181"/>
    </row>
    <row r="121" spans="1:15" ht="50.25" customHeight="1">
      <c r="A121" s="290" t="s">
        <v>72</v>
      </c>
      <c r="B121" s="290"/>
      <c r="C121" s="290"/>
      <c r="D121" s="275" t="s">
        <v>73</v>
      </c>
      <c r="E121" s="275"/>
      <c r="F121" s="275" t="s">
        <v>74</v>
      </c>
      <c r="G121" s="275"/>
      <c r="H121" s="275" t="s">
        <v>75</v>
      </c>
      <c r="I121" s="275"/>
      <c r="J121" s="30" t="s">
        <v>76</v>
      </c>
      <c r="K121" s="31" t="s">
        <v>77</v>
      </c>
      <c r="N121" s="181"/>
      <c r="O121" s="182"/>
    </row>
    <row r="122" spans="1:11" ht="14.25" customHeight="1">
      <c r="A122" s="285" t="s">
        <v>149</v>
      </c>
      <c r="B122" s="285"/>
      <c r="C122" s="285"/>
      <c r="D122" s="286">
        <f>K118</f>
        <v>0</v>
      </c>
      <c r="E122" s="286"/>
      <c r="F122" s="287">
        <v>1</v>
      </c>
      <c r="G122" s="287"/>
      <c r="H122" s="288">
        <f>D122*F122</f>
        <v>0</v>
      </c>
      <c r="I122" s="288"/>
      <c r="J122" s="76">
        <v>1</v>
      </c>
      <c r="K122" s="32">
        <f>H122*J122</f>
        <v>0</v>
      </c>
    </row>
    <row r="123" spans="1:11" ht="12.75" customHeight="1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</row>
    <row r="124" spans="1:11" ht="15.75" customHeight="1">
      <c r="A124" s="284" t="s">
        <v>78</v>
      </c>
      <c r="B124" s="284"/>
      <c r="C124" s="284"/>
      <c r="D124" s="284"/>
      <c r="E124" s="284"/>
      <c r="F124" s="284"/>
      <c r="G124" s="284"/>
      <c r="H124" s="284"/>
      <c r="I124" s="284"/>
      <c r="J124" s="78" t="s">
        <v>165</v>
      </c>
      <c r="K124" s="79">
        <f>K122</f>
        <v>0</v>
      </c>
    </row>
    <row r="125" spans="1:11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18">
    <mergeCell ref="A122:C122"/>
    <mergeCell ref="D122:E122"/>
    <mergeCell ref="F122:G122"/>
    <mergeCell ref="H122:I122"/>
    <mergeCell ref="A123:K123"/>
    <mergeCell ref="A124:I124"/>
    <mergeCell ref="B117:J117"/>
    <mergeCell ref="A118:J118"/>
    <mergeCell ref="A120:K120"/>
    <mergeCell ref="A121:C121"/>
    <mergeCell ref="D121:E121"/>
    <mergeCell ref="F121:G121"/>
    <mergeCell ref="H121:I121"/>
    <mergeCell ref="B111:J111"/>
    <mergeCell ref="B112:J112"/>
    <mergeCell ref="B113:J113"/>
    <mergeCell ref="B114:J114"/>
    <mergeCell ref="B115:J115"/>
    <mergeCell ref="A116:J116"/>
    <mergeCell ref="G105:H105"/>
    <mergeCell ref="B106:E106"/>
    <mergeCell ref="G106:H106"/>
    <mergeCell ref="A107:J107"/>
    <mergeCell ref="A109:K109"/>
    <mergeCell ref="A110:J110"/>
    <mergeCell ref="A95:J95"/>
    <mergeCell ref="A97:J97"/>
    <mergeCell ref="B98:I98"/>
    <mergeCell ref="B99:I99"/>
    <mergeCell ref="A100:A106"/>
    <mergeCell ref="B100:H100"/>
    <mergeCell ref="B101:E103"/>
    <mergeCell ref="J101:J106"/>
    <mergeCell ref="G103:H103"/>
    <mergeCell ref="B104:E105"/>
    <mergeCell ref="A89:J89"/>
    <mergeCell ref="B90:J90"/>
    <mergeCell ref="B91:J91"/>
    <mergeCell ref="B92:J92"/>
    <mergeCell ref="B93:J93"/>
    <mergeCell ref="B94:J94"/>
    <mergeCell ref="A81:J81"/>
    <mergeCell ref="B82:H82"/>
    <mergeCell ref="A84:J84"/>
    <mergeCell ref="A85:J85"/>
    <mergeCell ref="A86:J86"/>
    <mergeCell ref="A87:J87"/>
    <mergeCell ref="B75:I75"/>
    <mergeCell ref="B76:I76"/>
    <mergeCell ref="B77:H77"/>
    <mergeCell ref="B78:H78"/>
    <mergeCell ref="B79:H79"/>
    <mergeCell ref="B80:I80"/>
    <mergeCell ref="B68:H68"/>
    <mergeCell ref="B69:J69"/>
    <mergeCell ref="B70:I70"/>
    <mergeCell ref="A71:J71"/>
    <mergeCell ref="A73:J73"/>
    <mergeCell ref="A74:J74"/>
    <mergeCell ref="A61:J61"/>
    <mergeCell ref="A62:J62"/>
    <mergeCell ref="A64:J64"/>
    <mergeCell ref="B65:G65"/>
    <mergeCell ref="B66:J66"/>
    <mergeCell ref="B67:I67"/>
    <mergeCell ref="B54:J54"/>
    <mergeCell ref="B55:J55"/>
    <mergeCell ref="B56:J56"/>
    <mergeCell ref="A58:K58"/>
    <mergeCell ref="A59:J59"/>
    <mergeCell ref="A60:J60"/>
    <mergeCell ref="B47:I47"/>
    <mergeCell ref="B48:I48"/>
    <mergeCell ref="B49:I49"/>
    <mergeCell ref="B51:J51"/>
    <mergeCell ref="B52:J52"/>
    <mergeCell ref="B53:J53"/>
    <mergeCell ref="A36:J36"/>
    <mergeCell ref="B42:I42"/>
    <mergeCell ref="B43:I43"/>
    <mergeCell ref="B44:E44"/>
    <mergeCell ref="B45:I45"/>
    <mergeCell ref="B46:I46"/>
    <mergeCell ref="B29:H29"/>
    <mergeCell ref="B30:J30"/>
    <mergeCell ref="B31:J31"/>
    <mergeCell ref="B32:J32"/>
    <mergeCell ref="B33:J33"/>
    <mergeCell ref="A34:J34"/>
    <mergeCell ref="B23:J23"/>
    <mergeCell ref="A25:J25"/>
    <mergeCell ref="B26:J26"/>
    <mergeCell ref="B27:D27"/>
    <mergeCell ref="E27:H27"/>
    <mergeCell ref="B28:D28"/>
    <mergeCell ref="E28:G28"/>
    <mergeCell ref="B15:J15"/>
    <mergeCell ref="B16:I16"/>
    <mergeCell ref="A18:K18"/>
    <mergeCell ref="B19:J19"/>
    <mergeCell ref="B21:J21"/>
    <mergeCell ref="B22:J22"/>
    <mergeCell ref="B8:J8"/>
    <mergeCell ref="B9:J9"/>
    <mergeCell ref="B10:J10"/>
    <mergeCell ref="B11:J11"/>
    <mergeCell ref="B12:J12"/>
    <mergeCell ref="B14:J14"/>
    <mergeCell ref="A1:I1"/>
    <mergeCell ref="J1:K7"/>
    <mergeCell ref="A2:C2"/>
    <mergeCell ref="D2:I2"/>
    <mergeCell ref="A3:C3"/>
    <mergeCell ref="D3:I3"/>
    <mergeCell ref="E4:F4"/>
    <mergeCell ref="H4:I4"/>
    <mergeCell ref="A6:C6"/>
    <mergeCell ref="D6:I6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B13" sqref="B13"/>
    </sheetView>
  </sheetViews>
  <sheetFormatPr defaultColWidth="9.140625" defaultRowHeight="12.75"/>
  <cols>
    <col min="1" max="1" width="21.7109375" style="34" customWidth="1"/>
    <col min="2" max="2" width="15.140625" style="34" customWidth="1"/>
    <col min="3" max="3" width="23.00390625" style="34" customWidth="1"/>
    <col min="4" max="4" width="16.7109375" style="34" customWidth="1"/>
    <col min="5" max="5" width="19.8515625" style="34" customWidth="1"/>
    <col min="6" max="6" width="3.28125" style="34" customWidth="1"/>
    <col min="7" max="249" width="9.140625" style="34" customWidth="1"/>
  </cols>
  <sheetData>
    <row r="1" spans="1:5" ht="24.75" customHeight="1">
      <c r="A1" s="292" t="s">
        <v>79</v>
      </c>
      <c r="B1" s="292"/>
      <c r="C1" s="292"/>
      <c r="D1" s="292"/>
      <c r="E1" s="292"/>
    </row>
    <row r="2" spans="1:5" ht="24.75" customHeight="1">
      <c r="A2" s="292" t="str">
        <f>CONCATENATE("Posto de ",'1 Assist. Adm. Pleno'!K14)</f>
        <v>Posto de </v>
      </c>
      <c r="B2" s="292"/>
      <c r="C2" s="292"/>
      <c r="D2" s="292"/>
      <c r="E2" s="292"/>
    </row>
    <row r="3" spans="1:5" ht="30" customHeight="1">
      <c r="A3" s="291" t="s">
        <v>80</v>
      </c>
      <c r="B3" s="291"/>
      <c r="C3" s="291"/>
      <c r="D3" s="291"/>
      <c r="E3" s="36"/>
    </row>
    <row r="4" spans="1:5" ht="27" customHeight="1">
      <c r="A4" s="35" t="s">
        <v>81</v>
      </c>
      <c r="B4" s="37" t="s">
        <v>82</v>
      </c>
      <c r="C4" s="35" t="s">
        <v>83</v>
      </c>
      <c r="D4" s="38" t="s">
        <v>84</v>
      </c>
      <c r="E4" s="39" t="s">
        <v>85</v>
      </c>
    </row>
    <row r="5" spans="1:5" ht="26.25" customHeight="1">
      <c r="A5" s="40" t="s">
        <v>86</v>
      </c>
      <c r="B5" s="41">
        <v>4</v>
      </c>
      <c r="C5" s="42">
        <v>21.726</v>
      </c>
      <c r="D5" s="43">
        <v>4.3</v>
      </c>
      <c r="E5" s="44"/>
    </row>
    <row r="6" spans="1:5" ht="12.75" customHeight="1">
      <c r="A6" s="293" t="s">
        <v>87</v>
      </c>
      <c r="B6" s="293"/>
      <c r="C6" s="293"/>
      <c r="D6" s="293"/>
      <c r="E6" s="44">
        <f>0.06*E3</f>
        <v>0</v>
      </c>
    </row>
    <row r="7" spans="1:6" ht="13.5" customHeight="1">
      <c r="A7" s="293" t="s">
        <v>88</v>
      </c>
      <c r="B7" s="293"/>
      <c r="C7" s="293"/>
      <c r="D7" s="293"/>
      <c r="E7" s="45">
        <f>E5-E6</f>
        <v>0</v>
      </c>
      <c r="F7" s="46"/>
    </row>
    <row r="8" spans="1:5" ht="15.75" customHeight="1">
      <c r="A8" s="294"/>
      <c r="B8" s="294"/>
      <c r="C8" s="294"/>
      <c r="D8" s="294"/>
      <c r="E8" s="294"/>
    </row>
    <row r="9" spans="1:5" ht="14.25" customHeight="1">
      <c r="A9" s="47"/>
      <c r="B9" s="48"/>
      <c r="C9" s="48"/>
      <c r="D9" s="48"/>
      <c r="E9" s="49"/>
    </row>
    <row r="10" spans="1:5" ht="12.75" customHeight="1">
      <c r="A10" s="50"/>
      <c r="B10" s="51"/>
      <c r="C10" s="51"/>
      <c r="D10" s="51"/>
      <c r="E10" s="52"/>
    </row>
    <row r="11" spans="1:5" ht="15.75" customHeight="1">
      <c r="A11" s="53"/>
      <c r="B11" s="54"/>
      <c r="C11" s="54"/>
      <c r="D11" s="55"/>
      <c r="E11" s="56"/>
    </row>
    <row r="12" spans="1:5" ht="26.25" customHeight="1">
      <c r="A12" s="296" t="s">
        <v>145</v>
      </c>
      <c r="B12" s="35" t="s">
        <v>89</v>
      </c>
      <c r="C12" s="296" t="s">
        <v>90</v>
      </c>
      <c r="D12" s="296"/>
      <c r="E12" s="57" t="s">
        <v>91</v>
      </c>
    </row>
    <row r="13" spans="1:5" ht="16.5" customHeight="1">
      <c r="A13" s="296"/>
      <c r="B13" s="58"/>
      <c r="C13" s="309"/>
      <c r="D13" s="309"/>
      <c r="E13" s="60">
        <f>B13*C13</f>
        <v>0</v>
      </c>
    </row>
    <row r="14" spans="1:5" ht="16.5" customHeight="1">
      <c r="A14" s="295" t="s">
        <v>92</v>
      </c>
      <c r="B14" s="295"/>
      <c r="C14" s="295"/>
      <c r="D14" s="61">
        <v>0.1</v>
      </c>
      <c r="E14" s="60">
        <f>E13*D14</f>
        <v>0</v>
      </c>
    </row>
    <row r="15" spans="1:6" ht="13.5" customHeight="1">
      <c r="A15" s="293" t="s">
        <v>88</v>
      </c>
      <c r="B15" s="293"/>
      <c r="C15" s="293"/>
      <c r="D15" s="293"/>
      <c r="E15" s="45">
        <f>E13-E14</f>
        <v>0</v>
      </c>
      <c r="F15" s="46"/>
    </row>
    <row r="16" spans="1:5" ht="15.75" customHeight="1">
      <c r="A16" s="62"/>
      <c r="B16" s="63"/>
      <c r="C16" s="64"/>
      <c r="D16" s="64"/>
      <c r="E16" s="65"/>
    </row>
    <row r="17" spans="1:5" ht="15.75" customHeight="1">
      <c r="A17" s="62"/>
      <c r="B17" s="63"/>
      <c r="C17" s="64"/>
      <c r="D17" s="64"/>
      <c r="E17" s="65"/>
    </row>
    <row r="18" spans="1:5" ht="15.75" customHeight="1">
      <c r="A18" s="66"/>
      <c r="B18" s="67"/>
      <c r="C18" s="68"/>
      <c r="D18" s="68"/>
      <c r="E18" s="69"/>
    </row>
    <row r="19" spans="1:5" ht="27" customHeight="1">
      <c r="A19" s="291" t="s">
        <v>93</v>
      </c>
      <c r="B19" s="291"/>
      <c r="C19" s="37" t="s">
        <v>94</v>
      </c>
      <c r="D19" s="57" t="s">
        <v>95</v>
      </c>
      <c r="E19" s="57" t="s">
        <v>91</v>
      </c>
    </row>
    <row r="20" spans="1:5" ht="16.5" customHeight="1">
      <c r="A20" s="291"/>
      <c r="B20" s="291"/>
      <c r="C20" s="70">
        <v>0</v>
      </c>
      <c r="D20" s="59">
        <v>0</v>
      </c>
      <c r="E20" s="60">
        <f>(C20-D20)/12</f>
        <v>0</v>
      </c>
    </row>
    <row r="21" spans="1:6" ht="13.5" customHeight="1">
      <c r="A21" s="293" t="s">
        <v>88</v>
      </c>
      <c r="B21" s="293"/>
      <c r="C21" s="293"/>
      <c r="D21" s="293"/>
      <c r="E21" s="71">
        <f>E20</f>
        <v>0</v>
      </c>
      <c r="F21" s="46"/>
    </row>
    <row r="22" spans="1:5" ht="15.75" customHeight="1">
      <c r="A22" s="66"/>
      <c r="B22" s="72"/>
      <c r="C22" s="67"/>
      <c r="D22" s="68"/>
      <c r="E22" s="69"/>
    </row>
    <row r="23" spans="1:5" ht="26.25" customHeight="1">
      <c r="A23" s="291" t="s">
        <v>146</v>
      </c>
      <c r="B23" s="291"/>
      <c r="C23" s="37" t="s">
        <v>94</v>
      </c>
      <c r="D23" s="57" t="s">
        <v>95</v>
      </c>
      <c r="E23" s="57" t="s">
        <v>91</v>
      </c>
    </row>
    <row r="24" spans="1:5" ht="16.5" customHeight="1">
      <c r="A24" s="291"/>
      <c r="B24" s="291"/>
      <c r="C24" s="70">
        <v>0</v>
      </c>
      <c r="D24" s="59">
        <v>0</v>
      </c>
      <c r="E24" s="60">
        <f>(C24-D24)/12</f>
        <v>0</v>
      </c>
    </row>
    <row r="25" spans="1:5" ht="16.5" customHeight="1">
      <c r="A25" s="293" t="s">
        <v>88</v>
      </c>
      <c r="B25" s="293"/>
      <c r="C25" s="293"/>
      <c r="D25" s="293"/>
      <c r="E25" s="71">
        <f>E24</f>
        <v>0</v>
      </c>
    </row>
    <row r="26" spans="1:5" ht="16.5" customHeight="1">
      <c r="A26" s="66"/>
      <c r="B26" s="72"/>
      <c r="C26" s="67"/>
      <c r="D26" s="68"/>
      <c r="E26" s="69"/>
    </row>
    <row r="27" spans="1:5" ht="27.75" customHeight="1">
      <c r="A27" s="304" t="s">
        <v>96</v>
      </c>
      <c r="B27" s="304"/>
      <c r="C27" s="304"/>
      <c r="D27" s="304"/>
      <c r="E27" s="304"/>
    </row>
    <row r="28" spans="1:5" ht="45" customHeight="1">
      <c r="A28" s="73" t="s">
        <v>97</v>
      </c>
      <c r="B28" s="73" t="s">
        <v>98</v>
      </c>
      <c r="C28" s="73" t="s">
        <v>99</v>
      </c>
      <c r="D28" s="73" t="s">
        <v>100</v>
      </c>
      <c r="E28" s="73" t="s">
        <v>101</v>
      </c>
    </row>
    <row r="29" spans="1:5" ht="25.5" customHeight="1">
      <c r="A29" s="74" t="s">
        <v>102</v>
      </c>
      <c r="B29" s="59"/>
      <c r="C29" s="58">
        <v>6</v>
      </c>
      <c r="D29" s="58"/>
      <c r="E29" s="75">
        <f aca="true" t="shared" si="0" ref="E29:E36">IF(B29=0,0,B29*D29/C29)</f>
        <v>0</v>
      </c>
    </row>
    <row r="30" spans="1:5" ht="25.5" customHeight="1">
      <c r="A30" s="74" t="s">
        <v>103</v>
      </c>
      <c r="B30" s="59"/>
      <c r="C30" s="58">
        <v>6</v>
      </c>
      <c r="D30" s="58"/>
      <c r="E30" s="75">
        <f t="shared" si="0"/>
        <v>0</v>
      </c>
    </row>
    <row r="31" spans="1:5" ht="25.5" customHeight="1">
      <c r="A31" s="74" t="s">
        <v>104</v>
      </c>
      <c r="B31" s="59"/>
      <c r="C31" s="58">
        <v>6</v>
      </c>
      <c r="D31" s="58"/>
      <c r="E31" s="75">
        <f t="shared" si="0"/>
        <v>0</v>
      </c>
    </row>
    <row r="32" spans="1:5" ht="15.75" customHeight="1">
      <c r="A32" s="58" t="s">
        <v>105</v>
      </c>
      <c r="B32" s="59"/>
      <c r="C32" s="58">
        <v>6</v>
      </c>
      <c r="D32" s="58"/>
      <c r="E32" s="75">
        <f t="shared" si="0"/>
        <v>0</v>
      </c>
    </row>
    <row r="33" spans="1:5" ht="15.75" customHeight="1">
      <c r="A33" s="58" t="s">
        <v>106</v>
      </c>
      <c r="B33" s="59"/>
      <c r="C33" s="58">
        <v>6</v>
      </c>
      <c r="D33" s="58"/>
      <c r="E33" s="75">
        <f t="shared" si="0"/>
        <v>0</v>
      </c>
    </row>
    <row r="34" spans="1:5" ht="15.75" customHeight="1">
      <c r="A34" s="58" t="s">
        <v>154</v>
      </c>
      <c r="B34" s="59"/>
      <c r="C34" s="58" t="s">
        <v>153</v>
      </c>
      <c r="D34" s="58" t="s">
        <v>153</v>
      </c>
      <c r="E34" s="75">
        <f t="shared" si="0"/>
        <v>0</v>
      </c>
    </row>
    <row r="35" spans="1:5" ht="15.75" customHeight="1">
      <c r="A35" s="58" t="s">
        <v>152</v>
      </c>
      <c r="B35" s="59"/>
      <c r="C35" s="58" t="s">
        <v>153</v>
      </c>
      <c r="D35" s="58" t="s">
        <v>153</v>
      </c>
      <c r="E35" s="75">
        <f t="shared" si="0"/>
        <v>0</v>
      </c>
    </row>
    <row r="36" spans="1:6" ht="14.25" customHeight="1">
      <c r="A36" s="58" t="s">
        <v>32</v>
      </c>
      <c r="B36" s="59"/>
      <c r="C36" s="58"/>
      <c r="D36" s="58"/>
      <c r="E36" s="75">
        <f t="shared" si="0"/>
        <v>0</v>
      </c>
      <c r="F36" s="46"/>
    </row>
    <row r="37" spans="1:5" ht="15" customHeight="1">
      <c r="A37" s="295" t="s">
        <v>107</v>
      </c>
      <c r="B37" s="295"/>
      <c r="C37" s="295"/>
      <c r="D37" s="295"/>
      <c r="E37" s="71">
        <f>SUM(E29:E36)</f>
        <v>0</v>
      </c>
    </row>
    <row r="38" ht="15.75" customHeight="1"/>
    <row r="39" ht="15.75" customHeight="1"/>
    <row r="40" ht="15.75" customHeight="1"/>
    <row r="41" ht="15.75" customHeight="1"/>
  </sheetData>
  <sheetProtection/>
  <mergeCells count="17">
    <mergeCell ref="A21:D21"/>
    <mergeCell ref="A23:B24"/>
    <mergeCell ref="A25:D25"/>
    <mergeCell ref="A27:E27"/>
    <mergeCell ref="A37:D37"/>
    <mergeCell ref="A12:A13"/>
    <mergeCell ref="C12:D12"/>
    <mergeCell ref="C13:D13"/>
    <mergeCell ref="A14:C14"/>
    <mergeCell ref="A15:D15"/>
    <mergeCell ref="A19:B20"/>
    <mergeCell ref="A1:E1"/>
    <mergeCell ref="A2:E2"/>
    <mergeCell ref="A3:D3"/>
    <mergeCell ref="A6:D6"/>
    <mergeCell ref="A7:D7"/>
    <mergeCell ref="A8:E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showGridLines="0" zoomScalePageLayoutView="0" workbookViewId="0" topLeftCell="A1">
      <selection activeCell="D3" sqref="D3:I3"/>
    </sheetView>
  </sheetViews>
  <sheetFormatPr defaultColWidth="9.140625" defaultRowHeight="12.75" customHeight="1"/>
  <cols>
    <col min="3" max="3" width="12.00390625" style="0" customWidth="1"/>
    <col min="7" max="7" width="10.8515625" style="0" customWidth="1"/>
    <col min="8" max="8" width="13.8515625" style="0" customWidth="1"/>
    <col min="9" max="9" width="11.140625" style="0" customWidth="1"/>
    <col min="11" max="11" width="21.00390625" style="0" customWidth="1"/>
  </cols>
  <sheetData>
    <row r="1" spans="1:12" ht="40.5" customHeight="1">
      <c r="A1" s="211" t="s">
        <v>164</v>
      </c>
      <c r="B1" s="212"/>
      <c r="C1" s="212"/>
      <c r="D1" s="212"/>
      <c r="E1" s="212"/>
      <c r="F1" s="212"/>
      <c r="G1" s="212"/>
      <c r="H1" s="212"/>
      <c r="I1" s="213"/>
      <c r="J1" s="214" t="s">
        <v>0</v>
      </c>
      <c r="K1" s="215"/>
      <c r="L1" s="1"/>
    </row>
    <row r="2" spans="1:12" ht="14.25" customHeight="1">
      <c r="A2" s="216" t="s">
        <v>1</v>
      </c>
      <c r="B2" s="217"/>
      <c r="C2" s="217"/>
      <c r="D2" s="218" t="s">
        <v>166</v>
      </c>
      <c r="E2" s="218"/>
      <c r="F2" s="218"/>
      <c r="G2" s="218"/>
      <c r="H2" s="218"/>
      <c r="I2" s="219"/>
      <c r="J2" s="214"/>
      <c r="K2" s="215"/>
      <c r="L2" s="1"/>
    </row>
    <row r="3" spans="1:12" ht="15" customHeight="1">
      <c r="A3" s="220" t="s">
        <v>2</v>
      </c>
      <c r="B3" s="221"/>
      <c r="C3" s="221"/>
      <c r="D3" s="222" t="s">
        <v>182</v>
      </c>
      <c r="E3" s="222"/>
      <c r="F3" s="222"/>
      <c r="G3" s="222"/>
      <c r="H3" s="222"/>
      <c r="I3" s="223"/>
      <c r="J3" s="214"/>
      <c r="K3" s="215"/>
      <c r="L3" s="1"/>
    </row>
    <row r="4" spans="1:12" ht="12.75" customHeight="1">
      <c r="A4" s="120" t="s">
        <v>147</v>
      </c>
      <c r="B4" s="113"/>
      <c r="C4" s="113"/>
      <c r="D4" s="114"/>
      <c r="E4" s="200">
        <v>45337</v>
      </c>
      <c r="F4" s="201"/>
      <c r="G4" s="121" t="s">
        <v>3</v>
      </c>
      <c r="H4" s="224" t="s">
        <v>181</v>
      </c>
      <c r="I4" s="225"/>
      <c r="J4" s="214"/>
      <c r="K4" s="215"/>
      <c r="L4" s="1"/>
    </row>
    <row r="5" spans="1:12" ht="12.75" customHeight="1">
      <c r="A5" s="2"/>
      <c r="B5" s="3"/>
      <c r="C5" s="3"/>
      <c r="D5" s="3"/>
      <c r="E5" s="3"/>
      <c r="F5" s="3"/>
      <c r="G5" s="3"/>
      <c r="H5" s="3"/>
      <c r="I5" s="3"/>
      <c r="J5" s="215"/>
      <c r="K5" s="215"/>
      <c r="L5" s="1"/>
    </row>
    <row r="6" spans="1:12" ht="38.25" customHeight="1">
      <c r="A6" s="207" t="s">
        <v>4</v>
      </c>
      <c r="B6" s="208"/>
      <c r="C6" s="208"/>
      <c r="D6" s="226" t="s">
        <v>5</v>
      </c>
      <c r="E6" s="226"/>
      <c r="F6" s="226"/>
      <c r="G6" s="226"/>
      <c r="H6" s="226"/>
      <c r="I6" s="227"/>
      <c r="J6" s="214"/>
      <c r="K6" s="215"/>
      <c r="L6" s="1"/>
    </row>
    <row r="7" spans="1:12" ht="15" customHeight="1">
      <c r="A7" s="4"/>
      <c r="B7" s="5"/>
      <c r="C7" s="5"/>
      <c r="D7" s="5"/>
      <c r="E7" s="5"/>
      <c r="F7" s="5"/>
      <c r="G7" s="5"/>
      <c r="H7" s="5"/>
      <c r="I7" s="5"/>
      <c r="J7" s="215"/>
      <c r="K7" s="215"/>
      <c r="L7" s="1"/>
    </row>
    <row r="8" spans="1:12" ht="15" customHeight="1">
      <c r="A8" s="122" t="s">
        <v>6</v>
      </c>
      <c r="B8" s="228" t="s">
        <v>7</v>
      </c>
      <c r="C8" s="228"/>
      <c r="D8" s="228"/>
      <c r="E8" s="228"/>
      <c r="F8" s="228"/>
      <c r="G8" s="228"/>
      <c r="H8" s="228"/>
      <c r="I8" s="228"/>
      <c r="J8" s="228"/>
      <c r="K8" s="123" t="s">
        <v>168</v>
      </c>
      <c r="L8" s="25"/>
    </row>
    <row r="9" spans="1:12" ht="14.25" customHeight="1">
      <c r="A9" s="124" t="s">
        <v>6</v>
      </c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125" t="s">
        <v>9</v>
      </c>
      <c r="L9" s="25"/>
    </row>
    <row r="10" spans="1:12" ht="12.75" customHeight="1">
      <c r="A10" s="124" t="s">
        <v>6</v>
      </c>
      <c r="B10" s="210" t="s">
        <v>10</v>
      </c>
      <c r="C10" s="210"/>
      <c r="D10" s="210"/>
      <c r="E10" s="210"/>
      <c r="F10" s="210"/>
      <c r="G10" s="210"/>
      <c r="H10" s="210"/>
      <c r="I10" s="210"/>
      <c r="J10" s="210"/>
      <c r="K10" s="126" t="s">
        <v>148</v>
      </c>
      <c r="L10" s="25"/>
    </row>
    <row r="11" spans="1:12" ht="14.25" customHeight="1">
      <c r="A11" s="124" t="s">
        <v>6</v>
      </c>
      <c r="B11" s="210" t="s">
        <v>11</v>
      </c>
      <c r="C11" s="210"/>
      <c r="D11" s="210"/>
      <c r="E11" s="210"/>
      <c r="F11" s="210"/>
      <c r="G11" s="210"/>
      <c r="H11" s="210"/>
      <c r="I11" s="210"/>
      <c r="J11" s="210"/>
      <c r="K11" s="126" t="s">
        <v>167</v>
      </c>
      <c r="L11" s="25"/>
    </row>
    <row r="12" spans="1:12" ht="12.75" customHeight="1">
      <c r="A12" s="127" t="s">
        <v>6</v>
      </c>
      <c r="B12" s="209" t="s">
        <v>12</v>
      </c>
      <c r="C12" s="209"/>
      <c r="D12" s="209"/>
      <c r="E12" s="209"/>
      <c r="F12" s="209"/>
      <c r="G12" s="209"/>
      <c r="H12" s="209"/>
      <c r="I12" s="209"/>
      <c r="J12" s="209"/>
      <c r="K12" s="128">
        <v>12</v>
      </c>
      <c r="L12" s="25"/>
    </row>
    <row r="13" spans="1:12" ht="12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  <c r="L13" s="1"/>
    </row>
    <row r="14" spans="1:12" ht="12.75">
      <c r="A14" s="122" t="s">
        <v>6</v>
      </c>
      <c r="B14" s="228" t="s">
        <v>13</v>
      </c>
      <c r="C14" s="228"/>
      <c r="D14" s="228"/>
      <c r="E14" s="228"/>
      <c r="F14" s="228"/>
      <c r="G14" s="228"/>
      <c r="H14" s="228"/>
      <c r="I14" s="228"/>
      <c r="J14" s="228"/>
      <c r="K14" s="132"/>
      <c r="L14" s="25"/>
    </row>
    <row r="15" spans="1:12" ht="12.75" customHeight="1">
      <c r="A15" s="133" t="s">
        <v>6</v>
      </c>
      <c r="B15" s="231" t="s">
        <v>14</v>
      </c>
      <c r="C15" s="231"/>
      <c r="D15" s="231"/>
      <c r="E15" s="231"/>
      <c r="F15" s="231"/>
      <c r="G15" s="231"/>
      <c r="H15" s="231"/>
      <c r="I15" s="231"/>
      <c r="J15" s="231"/>
      <c r="K15" s="134" t="s">
        <v>169</v>
      </c>
      <c r="L15" s="25"/>
    </row>
    <row r="16" spans="1:12" ht="12.75" customHeight="1">
      <c r="A16" s="131" t="s">
        <v>6</v>
      </c>
      <c r="B16" s="229" t="s">
        <v>15</v>
      </c>
      <c r="C16" s="230"/>
      <c r="D16" s="230"/>
      <c r="E16" s="230"/>
      <c r="F16" s="230"/>
      <c r="G16" s="230"/>
      <c r="H16" s="230"/>
      <c r="I16" s="230"/>
      <c r="J16" s="129" t="s">
        <v>165</v>
      </c>
      <c r="K16" s="130">
        <f>J122</f>
        <v>10</v>
      </c>
      <c r="L16" s="25"/>
    </row>
    <row r="17" spans="1:12" ht="12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4"/>
      <c r="L17" s="1"/>
    </row>
    <row r="18" spans="1:12" ht="12.75" customHeight="1">
      <c r="A18" s="232" t="s">
        <v>16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4"/>
      <c r="L18" s="25"/>
    </row>
    <row r="19" spans="1:12" ht="33.75" customHeight="1">
      <c r="A19" s="99">
        <v>1</v>
      </c>
      <c r="B19" s="210" t="s">
        <v>13</v>
      </c>
      <c r="C19" s="210"/>
      <c r="D19" s="210"/>
      <c r="E19" s="210"/>
      <c r="F19" s="210"/>
      <c r="G19" s="210"/>
      <c r="H19" s="210"/>
      <c r="I19" s="210"/>
      <c r="J19" s="210"/>
      <c r="K19" s="77"/>
      <c r="L19" s="25"/>
    </row>
    <row r="20" spans="1:12" ht="12.75">
      <c r="A20" s="99">
        <v>2</v>
      </c>
      <c r="B20" s="7" t="s">
        <v>108</v>
      </c>
      <c r="C20" s="7"/>
      <c r="D20" s="7"/>
      <c r="E20" s="7"/>
      <c r="F20" s="7"/>
      <c r="G20" s="7"/>
      <c r="H20" s="7"/>
      <c r="I20" s="7"/>
      <c r="J20" s="80"/>
      <c r="K20" s="135"/>
      <c r="L20" s="25"/>
    </row>
    <row r="21" spans="1:12" ht="15" customHeight="1">
      <c r="A21" s="99">
        <v>3</v>
      </c>
      <c r="B21" s="210" t="s">
        <v>17</v>
      </c>
      <c r="C21" s="210"/>
      <c r="D21" s="210"/>
      <c r="E21" s="210"/>
      <c r="F21" s="210"/>
      <c r="G21" s="210"/>
      <c r="H21" s="210"/>
      <c r="I21" s="210"/>
      <c r="J21" s="210"/>
      <c r="K21" s="112"/>
      <c r="L21" s="25"/>
    </row>
    <row r="22" spans="1:12" ht="15" customHeight="1">
      <c r="A22" s="99">
        <v>4</v>
      </c>
      <c r="B22" s="210" t="s">
        <v>18</v>
      </c>
      <c r="C22" s="210"/>
      <c r="D22" s="210"/>
      <c r="E22" s="210"/>
      <c r="F22" s="210"/>
      <c r="G22" s="210"/>
      <c r="H22" s="210"/>
      <c r="I22" s="210"/>
      <c r="J22" s="210"/>
      <c r="K22" s="135" t="s">
        <v>5</v>
      </c>
      <c r="L22" s="25"/>
    </row>
    <row r="23" spans="1:12" ht="14.25" customHeight="1">
      <c r="A23" s="136">
        <v>5</v>
      </c>
      <c r="B23" s="209" t="s">
        <v>19</v>
      </c>
      <c r="C23" s="209"/>
      <c r="D23" s="209"/>
      <c r="E23" s="209"/>
      <c r="F23" s="209"/>
      <c r="G23" s="209"/>
      <c r="H23" s="209"/>
      <c r="I23" s="209"/>
      <c r="J23" s="209"/>
      <c r="K23" s="137" t="s">
        <v>5</v>
      </c>
      <c r="L23" s="25"/>
    </row>
    <row r="24" spans="1:12" ht="12.75" customHeight="1">
      <c r="A24" s="6"/>
      <c r="B24" s="5"/>
      <c r="C24" s="5"/>
      <c r="D24" s="5"/>
      <c r="E24" s="5"/>
      <c r="F24" s="5"/>
      <c r="G24" s="5"/>
      <c r="H24" s="5"/>
      <c r="I24" s="5"/>
      <c r="J24" s="5"/>
      <c r="K24" s="6"/>
      <c r="L24" s="1"/>
    </row>
    <row r="25" spans="1:12" ht="12.75" customHeight="1">
      <c r="A25" s="238" t="s">
        <v>20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98" t="s">
        <v>21</v>
      </c>
      <c r="L25" s="25"/>
    </row>
    <row r="26" spans="1:12" ht="12.75" customHeight="1">
      <c r="A26" s="99" t="s">
        <v>22</v>
      </c>
      <c r="B26" s="231" t="s">
        <v>23</v>
      </c>
      <c r="C26" s="231"/>
      <c r="D26" s="231"/>
      <c r="E26" s="231"/>
      <c r="F26" s="231"/>
      <c r="G26" s="231"/>
      <c r="H26" s="231"/>
      <c r="I26" s="231"/>
      <c r="J26" s="240"/>
      <c r="K26" s="112"/>
      <c r="L26" s="25"/>
    </row>
    <row r="27" spans="1:12" ht="12.75" customHeight="1">
      <c r="A27" s="99" t="s">
        <v>24</v>
      </c>
      <c r="B27" s="235" t="s">
        <v>25</v>
      </c>
      <c r="C27" s="235"/>
      <c r="D27" s="235"/>
      <c r="E27" s="236" t="s">
        <v>26</v>
      </c>
      <c r="F27" s="236"/>
      <c r="G27" s="236"/>
      <c r="H27" s="236"/>
      <c r="I27" s="8" t="s">
        <v>27</v>
      </c>
      <c r="J27" s="143">
        <v>0.30000000000000004</v>
      </c>
      <c r="K27" s="145">
        <f>J27*$K$26</f>
        <v>0</v>
      </c>
      <c r="L27" s="25"/>
    </row>
    <row r="28" spans="1:12" ht="20.25" customHeight="1">
      <c r="A28" s="99" t="s">
        <v>28</v>
      </c>
      <c r="B28" s="235" t="s">
        <v>29</v>
      </c>
      <c r="C28" s="235"/>
      <c r="D28" s="235"/>
      <c r="E28" s="237" t="s">
        <v>30</v>
      </c>
      <c r="F28" s="237"/>
      <c r="G28" s="237"/>
      <c r="H28" s="81">
        <v>1412</v>
      </c>
      <c r="I28" s="8" t="s">
        <v>27</v>
      </c>
      <c r="J28" s="143">
        <v>0</v>
      </c>
      <c r="K28" s="145">
        <f>H28*J28</f>
        <v>0</v>
      </c>
      <c r="L28" s="25"/>
    </row>
    <row r="29" spans="1:12" ht="12.75" customHeight="1">
      <c r="A29" s="99" t="s">
        <v>31</v>
      </c>
      <c r="B29" s="241" t="s">
        <v>109</v>
      </c>
      <c r="C29" s="241"/>
      <c r="D29" s="241"/>
      <c r="E29" s="241"/>
      <c r="F29" s="241"/>
      <c r="G29" s="241"/>
      <c r="H29" s="241"/>
      <c r="I29" s="8" t="s">
        <v>27</v>
      </c>
      <c r="J29" s="144"/>
      <c r="K29" s="145">
        <f>J29*$K$26</f>
        <v>0</v>
      </c>
      <c r="L29" s="25"/>
    </row>
    <row r="30" spans="1:12" ht="12.75" customHeight="1">
      <c r="A30" s="99" t="s">
        <v>33</v>
      </c>
      <c r="B30" s="241" t="s">
        <v>110</v>
      </c>
      <c r="C30" s="241"/>
      <c r="D30" s="241"/>
      <c r="E30" s="241"/>
      <c r="F30" s="241"/>
      <c r="G30" s="241"/>
      <c r="H30" s="241"/>
      <c r="I30" s="241"/>
      <c r="J30" s="241"/>
      <c r="K30" s="112"/>
      <c r="L30" s="25"/>
    </row>
    <row r="31" spans="1:12" ht="12.75" customHeight="1">
      <c r="A31" s="99" t="s">
        <v>34</v>
      </c>
      <c r="B31" s="241" t="s">
        <v>111</v>
      </c>
      <c r="C31" s="241"/>
      <c r="D31" s="241"/>
      <c r="E31" s="241"/>
      <c r="F31" s="241"/>
      <c r="G31" s="241"/>
      <c r="H31" s="241"/>
      <c r="I31" s="241"/>
      <c r="J31" s="241"/>
      <c r="K31" s="112"/>
      <c r="L31" s="25"/>
    </row>
    <row r="32" spans="1:12" ht="14.25" customHeight="1">
      <c r="A32" s="99" t="s">
        <v>35</v>
      </c>
      <c r="B32" s="241" t="s">
        <v>32</v>
      </c>
      <c r="C32" s="241"/>
      <c r="D32" s="241"/>
      <c r="E32" s="241"/>
      <c r="F32" s="241"/>
      <c r="G32" s="241"/>
      <c r="H32" s="241"/>
      <c r="I32" s="241"/>
      <c r="J32" s="241"/>
      <c r="K32" s="112"/>
      <c r="L32" s="25"/>
    </row>
    <row r="33" spans="1:12" ht="12.75" customHeight="1">
      <c r="A33" s="99" t="s">
        <v>36</v>
      </c>
      <c r="B33" s="241" t="s">
        <v>32</v>
      </c>
      <c r="C33" s="241"/>
      <c r="D33" s="241"/>
      <c r="E33" s="241"/>
      <c r="F33" s="241"/>
      <c r="G33" s="241"/>
      <c r="H33" s="241"/>
      <c r="I33" s="241"/>
      <c r="J33" s="241"/>
      <c r="K33" s="112"/>
      <c r="L33" s="25"/>
    </row>
    <row r="34" spans="1:12" ht="12.75" customHeight="1">
      <c r="A34" s="242" t="s">
        <v>128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138">
        <f>SUM(K26:K33)</f>
        <v>0</v>
      </c>
      <c r="L34" s="25"/>
    </row>
    <row r="35" spans="1:12" ht="12.75" customHeight="1">
      <c r="A35" s="5"/>
      <c r="B35" s="4"/>
      <c r="C35" s="4"/>
      <c r="D35" s="5"/>
      <c r="E35" s="5"/>
      <c r="F35" s="5"/>
      <c r="G35" s="5"/>
      <c r="H35" s="5"/>
      <c r="I35" s="5"/>
      <c r="J35" s="5"/>
      <c r="K35" s="5"/>
      <c r="L35" s="1"/>
    </row>
    <row r="36" spans="1:12" ht="12.75" customHeight="1">
      <c r="A36" s="244" t="s">
        <v>112</v>
      </c>
      <c r="B36" s="244"/>
      <c r="C36" s="244"/>
      <c r="D36" s="244"/>
      <c r="E36" s="244"/>
      <c r="F36" s="244"/>
      <c r="G36" s="244"/>
      <c r="H36" s="244"/>
      <c r="I36" s="244"/>
      <c r="J36" s="245"/>
      <c r="K36" s="148" t="s">
        <v>37</v>
      </c>
      <c r="L36" s="25"/>
    </row>
    <row r="37" spans="1:12" ht="12.75" customHeight="1">
      <c r="A37" s="88" t="s">
        <v>116</v>
      </c>
      <c r="B37" s="89"/>
      <c r="C37" s="89"/>
      <c r="D37" s="84"/>
      <c r="E37" s="84"/>
      <c r="F37" s="84"/>
      <c r="G37" s="84"/>
      <c r="H37" s="84"/>
      <c r="I37" s="85"/>
      <c r="J37" s="146">
        <f>J38+J40+J39</f>
        <v>0.19444444444444442</v>
      </c>
      <c r="K37" s="149">
        <f>SUM(K38:K40)</f>
        <v>0</v>
      </c>
      <c r="L37" s="25"/>
    </row>
    <row r="38" spans="1:12" ht="12.75" customHeight="1">
      <c r="A38" s="102" t="s">
        <v>22</v>
      </c>
      <c r="B38" s="86" t="s">
        <v>113</v>
      </c>
      <c r="C38" s="86"/>
      <c r="D38" s="86"/>
      <c r="E38" s="86"/>
      <c r="F38" s="86"/>
      <c r="G38" s="86"/>
      <c r="H38" s="86"/>
      <c r="I38" s="87"/>
      <c r="J38" s="147">
        <f>1/12</f>
        <v>0.08333333333333333</v>
      </c>
      <c r="K38" s="150">
        <f>$K$34*J38</f>
        <v>0</v>
      </c>
      <c r="L38" s="25"/>
    </row>
    <row r="39" spans="1:12" ht="12.75" customHeight="1">
      <c r="A39" s="139" t="s">
        <v>24</v>
      </c>
      <c r="B39" s="90" t="s">
        <v>115</v>
      </c>
      <c r="C39" s="90"/>
      <c r="D39" s="86"/>
      <c r="E39" s="86"/>
      <c r="F39" s="86"/>
      <c r="G39" s="86"/>
      <c r="H39" s="86"/>
      <c r="I39" s="87"/>
      <c r="J39" s="147">
        <f>1/12</f>
        <v>0.08333333333333333</v>
      </c>
      <c r="K39" s="150">
        <f>$K$34*J39</f>
        <v>0</v>
      </c>
      <c r="L39" s="25"/>
    </row>
    <row r="40" spans="1:12" ht="12.75" customHeight="1">
      <c r="A40" s="102" t="s">
        <v>28</v>
      </c>
      <c r="B40" s="86" t="s">
        <v>114</v>
      </c>
      <c r="C40" s="86"/>
      <c r="D40" s="86"/>
      <c r="E40" s="86"/>
      <c r="F40" s="86"/>
      <c r="G40" s="86"/>
      <c r="H40" s="86"/>
      <c r="I40" s="86"/>
      <c r="J40" s="147">
        <f>(1/3)/12</f>
        <v>0.027777777777777776</v>
      </c>
      <c r="K40" s="150">
        <f>$K$34*J40</f>
        <v>0</v>
      </c>
      <c r="L40" s="25"/>
    </row>
    <row r="41" spans="1:12" ht="12.75" customHeight="1">
      <c r="A41" s="140" t="s">
        <v>117</v>
      </c>
      <c r="B41" s="82"/>
      <c r="C41" s="82"/>
      <c r="D41" s="82"/>
      <c r="E41" s="82"/>
      <c r="F41" s="82"/>
      <c r="G41" s="82"/>
      <c r="H41" s="82"/>
      <c r="I41" s="82"/>
      <c r="J41" s="115">
        <f>SUM(J42:J49)</f>
        <v>0.3980000000000001</v>
      </c>
      <c r="K41" s="116">
        <f>SUM(K42:K49)</f>
        <v>0</v>
      </c>
      <c r="L41" s="25"/>
    </row>
    <row r="42" spans="1:12" ht="12.75" customHeight="1">
      <c r="A42" s="99" t="s">
        <v>22</v>
      </c>
      <c r="B42" s="247" t="s">
        <v>43</v>
      </c>
      <c r="C42" s="247"/>
      <c r="D42" s="247"/>
      <c r="E42" s="247"/>
      <c r="F42" s="247"/>
      <c r="G42" s="247"/>
      <c r="H42" s="247"/>
      <c r="I42" s="247"/>
      <c r="J42" s="13">
        <v>0.2</v>
      </c>
      <c r="K42" s="94">
        <f>J42*($K$34+$K$37)</f>
        <v>0</v>
      </c>
      <c r="L42" s="25"/>
    </row>
    <row r="43" spans="1:12" ht="12.75" customHeight="1">
      <c r="A43" s="99" t="s">
        <v>24</v>
      </c>
      <c r="B43" s="247" t="s">
        <v>47</v>
      </c>
      <c r="C43" s="247"/>
      <c r="D43" s="247"/>
      <c r="E43" s="247"/>
      <c r="F43" s="247"/>
      <c r="G43" s="247"/>
      <c r="H43" s="247"/>
      <c r="I43" s="247"/>
      <c r="J43" s="13">
        <v>0.025</v>
      </c>
      <c r="K43" s="94">
        <f aca="true" t="shared" si="0" ref="K43:K49">J43*($K$34+$K$37)</f>
        <v>0</v>
      </c>
      <c r="L43" s="25"/>
    </row>
    <row r="44" spans="1:12" ht="12.75" customHeight="1">
      <c r="A44" s="99" t="s">
        <v>28</v>
      </c>
      <c r="B44" s="235" t="s">
        <v>49</v>
      </c>
      <c r="C44" s="235"/>
      <c r="D44" s="235"/>
      <c r="E44" s="235"/>
      <c r="F44" s="10" t="s">
        <v>50</v>
      </c>
      <c r="G44" s="11">
        <v>0.03</v>
      </c>
      <c r="H44" s="10" t="s">
        <v>51</v>
      </c>
      <c r="I44" s="12">
        <v>2</v>
      </c>
      <c r="J44" s="13">
        <f>G44*I44</f>
        <v>0.06</v>
      </c>
      <c r="K44" s="94">
        <f t="shared" si="0"/>
        <v>0</v>
      </c>
      <c r="L44" s="92"/>
    </row>
    <row r="45" spans="1:12" ht="12.75" customHeight="1">
      <c r="A45" s="99" t="s">
        <v>31</v>
      </c>
      <c r="B45" s="247" t="s">
        <v>44</v>
      </c>
      <c r="C45" s="247"/>
      <c r="D45" s="247"/>
      <c r="E45" s="247"/>
      <c r="F45" s="247"/>
      <c r="G45" s="247"/>
      <c r="H45" s="247"/>
      <c r="I45" s="247"/>
      <c r="J45" s="13">
        <v>0.015</v>
      </c>
      <c r="K45" s="94">
        <f t="shared" si="0"/>
        <v>0</v>
      </c>
      <c r="L45" s="25"/>
    </row>
    <row r="46" spans="1:12" ht="12.75" customHeight="1">
      <c r="A46" s="99" t="s">
        <v>33</v>
      </c>
      <c r="B46" s="247" t="s">
        <v>45</v>
      </c>
      <c r="C46" s="247"/>
      <c r="D46" s="247"/>
      <c r="E46" s="247"/>
      <c r="F46" s="247"/>
      <c r="G46" s="247"/>
      <c r="H46" s="247"/>
      <c r="I46" s="247"/>
      <c r="J46" s="13">
        <v>0.01</v>
      </c>
      <c r="K46" s="94">
        <f t="shared" si="0"/>
        <v>0</v>
      </c>
      <c r="L46" s="25"/>
    </row>
    <row r="47" spans="1:12" ht="12.75" customHeight="1">
      <c r="A47" s="99" t="s">
        <v>34</v>
      </c>
      <c r="B47" s="247" t="s">
        <v>52</v>
      </c>
      <c r="C47" s="247"/>
      <c r="D47" s="247"/>
      <c r="E47" s="247"/>
      <c r="F47" s="247"/>
      <c r="G47" s="247"/>
      <c r="H47" s="247"/>
      <c r="I47" s="247"/>
      <c r="J47" s="13">
        <v>0.006</v>
      </c>
      <c r="K47" s="94">
        <f t="shared" si="0"/>
        <v>0</v>
      </c>
      <c r="L47" s="92"/>
    </row>
    <row r="48" spans="1:12" ht="12.75" customHeight="1">
      <c r="A48" s="99" t="s">
        <v>35</v>
      </c>
      <c r="B48" s="247" t="s">
        <v>46</v>
      </c>
      <c r="C48" s="247"/>
      <c r="D48" s="247"/>
      <c r="E48" s="247"/>
      <c r="F48" s="247"/>
      <c r="G48" s="247"/>
      <c r="H48" s="247"/>
      <c r="I48" s="247"/>
      <c r="J48" s="13">
        <v>0.002</v>
      </c>
      <c r="K48" s="94">
        <f t="shared" si="0"/>
        <v>0</v>
      </c>
      <c r="L48" s="25"/>
    </row>
    <row r="49" spans="1:12" ht="12.75" customHeight="1">
      <c r="A49" s="99" t="s">
        <v>36</v>
      </c>
      <c r="B49" s="247" t="s">
        <v>48</v>
      </c>
      <c r="C49" s="247"/>
      <c r="D49" s="247"/>
      <c r="E49" s="247"/>
      <c r="F49" s="247"/>
      <c r="G49" s="247"/>
      <c r="H49" s="247"/>
      <c r="I49" s="247"/>
      <c r="J49" s="13">
        <v>0.08</v>
      </c>
      <c r="K49" s="94">
        <f t="shared" si="0"/>
        <v>0</v>
      </c>
      <c r="L49" s="25"/>
    </row>
    <row r="50" spans="1:12" ht="12.75" customHeight="1">
      <c r="A50" s="140" t="s">
        <v>118</v>
      </c>
      <c r="B50" s="82"/>
      <c r="C50" s="82"/>
      <c r="D50" s="82"/>
      <c r="E50" s="82"/>
      <c r="F50" s="82"/>
      <c r="G50" s="82"/>
      <c r="H50" s="82"/>
      <c r="I50" s="82"/>
      <c r="J50" s="91"/>
      <c r="K50" s="117">
        <f>SUM(K51:K56)</f>
        <v>0</v>
      </c>
      <c r="L50" s="25"/>
    </row>
    <row r="51" spans="1:12" ht="12.75" customHeight="1">
      <c r="A51" s="99" t="s">
        <v>28</v>
      </c>
      <c r="B51" s="235" t="s">
        <v>119</v>
      </c>
      <c r="C51" s="235"/>
      <c r="D51" s="235"/>
      <c r="E51" s="235"/>
      <c r="F51" s="235"/>
      <c r="G51" s="235"/>
      <c r="H51" s="235"/>
      <c r="I51" s="235"/>
      <c r="J51" s="249"/>
      <c r="K51" s="95"/>
      <c r="L51" s="25"/>
    </row>
    <row r="52" spans="1:12" ht="12.75" customHeight="1">
      <c r="A52" s="83" t="s">
        <v>22</v>
      </c>
      <c r="B52" s="246" t="s">
        <v>120</v>
      </c>
      <c r="C52" s="246"/>
      <c r="D52" s="246"/>
      <c r="E52" s="246"/>
      <c r="F52" s="246"/>
      <c r="G52" s="246"/>
      <c r="H52" s="246"/>
      <c r="I52" s="246"/>
      <c r="J52" s="246"/>
      <c r="K52" s="95"/>
      <c r="L52" s="25"/>
    </row>
    <row r="53" spans="1:12" ht="12.75" customHeight="1">
      <c r="A53" s="141" t="s">
        <v>24</v>
      </c>
      <c r="B53" s="248" t="s">
        <v>121</v>
      </c>
      <c r="C53" s="248"/>
      <c r="D53" s="248"/>
      <c r="E53" s="248"/>
      <c r="F53" s="248"/>
      <c r="G53" s="248"/>
      <c r="H53" s="248"/>
      <c r="I53" s="248"/>
      <c r="J53" s="248"/>
      <c r="K53" s="95">
        <f>'Benefícios e Insumos 1'!E25</f>
        <v>0</v>
      </c>
      <c r="L53" s="25"/>
    </row>
    <row r="54" spans="1:12" ht="12.75" customHeight="1">
      <c r="A54" s="99" t="s">
        <v>31</v>
      </c>
      <c r="B54" s="249" t="s">
        <v>38</v>
      </c>
      <c r="C54" s="249"/>
      <c r="D54" s="249"/>
      <c r="E54" s="249"/>
      <c r="F54" s="249"/>
      <c r="G54" s="249"/>
      <c r="H54" s="249"/>
      <c r="I54" s="249"/>
      <c r="J54" s="249"/>
      <c r="K54" s="95">
        <f>'Benefícios e Insumos 1'!E21</f>
        <v>0</v>
      </c>
      <c r="L54" s="25"/>
    </row>
    <row r="55" spans="1:12" ht="12.75" customHeight="1">
      <c r="A55" s="99" t="s">
        <v>34</v>
      </c>
      <c r="B55" s="241" t="s">
        <v>32</v>
      </c>
      <c r="C55" s="241"/>
      <c r="D55" s="241"/>
      <c r="E55" s="241"/>
      <c r="F55" s="241"/>
      <c r="G55" s="241"/>
      <c r="H55" s="241"/>
      <c r="I55" s="241"/>
      <c r="J55" s="241"/>
      <c r="K55" s="112"/>
      <c r="L55" s="25"/>
    </row>
    <row r="56" spans="1:12" ht="12.75" customHeight="1">
      <c r="A56" s="136" t="s">
        <v>35</v>
      </c>
      <c r="B56" s="263" t="s">
        <v>32</v>
      </c>
      <c r="C56" s="263"/>
      <c r="D56" s="263"/>
      <c r="E56" s="263"/>
      <c r="F56" s="263"/>
      <c r="G56" s="263"/>
      <c r="H56" s="263"/>
      <c r="I56" s="263"/>
      <c r="J56" s="263"/>
      <c r="K56" s="142"/>
      <c r="L56" s="25"/>
    </row>
    <row r="57" spans="1:12" ht="12.75" customHeight="1">
      <c r="A57" s="5"/>
      <c r="B57" s="4"/>
      <c r="C57" s="4"/>
      <c r="D57" s="5"/>
      <c r="E57" s="5"/>
      <c r="F57" s="5"/>
      <c r="G57" s="5"/>
      <c r="H57" s="5"/>
      <c r="I57" s="5"/>
      <c r="J57" s="5"/>
      <c r="K57" s="5"/>
      <c r="L57" s="1"/>
    </row>
    <row r="58" spans="1:12" ht="12.75" customHeight="1">
      <c r="A58" s="253" t="s">
        <v>122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5"/>
      <c r="L58" s="25"/>
    </row>
    <row r="59" spans="1:12" ht="12.75" customHeight="1">
      <c r="A59" s="256" t="s">
        <v>123</v>
      </c>
      <c r="B59" s="257"/>
      <c r="C59" s="257"/>
      <c r="D59" s="257"/>
      <c r="E59" s="257"/>
      <c r="F59" s="257"/>
      <c r="G59" s="257"/>
      <c r="H59" s="257"/>
      <c r="I59" s="257"/>
      <c r="J59" s="257"/>
      <c r="K59" s="151">
        <f>K37</f>
        <v>0</v>
      </c>
      <c r="L59" s="25"/>
    </row>
    <row r="60" spans="1:12" ht="12.75" customHeight="1">
      <c r="A60" s="256" t="s">
        <v>124</v>
      </c>
      <c r="B60" s="257"/>
      <c r="C60" s="257"/>
      <c r="D60" s="257"/>
      <c r="E60" s="257"/>
      <c r="F60" s="257"/>
      <c r="G60" s="257"/>
      <c r="H60" s="257"/>
      <c r="I60" s="257"/>
      <c r="J60" s="257"/>
      <c r="K60" s="151">
        <f>K41</f>
        <v>0</v>
      </c>
      <c r="L60" s="25"/>
    </row>
    <row r="61" spans="1:12" ht="12.75" customHeight="1">
      <c r="A61" s="256" t="s">
        <v>125</v>
      </c>
      <c r="B61" s="257"/>
      <c r="C61" s="257"/>
      <c r="D61" s="257"/>
      <c r="E61" s="257"/>
      <c r="F61" s="257"/>
      <c r="G61" s="257"/>
      <c r="H61" s="257"/>
      <c r="I61" s="257"/>
      <c r="J61" s="257"/>
      <c r="K61" s="151">
        <f>K50</f>
        <v>0</v>
      </c>
      <c r="L61" s="25"/>
    </row>
    <row r="62" spans="1:12" ht="12.75" customHeight="1">
      <c r="A62" s="202" t="s">
        <v>129</v>
      </c>
      <c r="B62" s="203"/>
      <c r="C62" s="203"/>
      <c r="D62" s="203"/>
      <c r="E62" s="203"/>
      <c r="F62" s="203"/>
      <c r="G62" s="203"/>
      <c r="H62" s="203"/>
      <c r="I62" s="203"/>
      <c r="J62" s="203"/>
      <c r="K62" s="101">
        <f>SUM(K59:K61)</f>
        <v>0</v>
      </c>
      <c r="L62" s="25"/>
    </row>
    <row r="63" spans="1:12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96"/>
      <c r="L63" s="25"/>
    </row>
    <row r="64" spans="1:12" ht="12.75" customHeight="1">
      <c r="A64" s="204" t="s">
        <v>126</v>
      </c>
      <c r="B64" s="205"/>
      <c r="C64" s="205"/>
      <c r="D64" s="205"/>
      <c r="E64" s="205"/>
      <c r="F64" s="205"/>
      <c r="G64" s="205"/>
      <c r="H64" s="205"/>
      <c r="I64" s="205"/>
      <c r="J64" s="205"/>
      <c r="K64" s="98" t="s">
        <v>37</v>
      </c>
      <c r="L64" s="25"/>
    </row>
    <row r="65" spans="1:12" ht="12.75" customHeight="1">
      <c r="A65" s="99" t="s">
        <v>22</v>
      </c>
      <c r="B65" s="260" t="s">
        <v>53</v>
      </c>
      <c r="C65" s="260"/>
      <c r="D65" s="260"/>
      <c r="E65" s="260"/>
      <c r="F65" s="260"/>
      <c r="G65" s="260"/>
      <c r="H65" s="15">
        <v>30</v>
      </c>
      <c r="I65" s="16">
        <v>0.05</v>
      </c>
      <c r="J65" s="17">
        <f>(H65/30)*I65/12</f>
        <v>0.004166666666666667</v>
      </c>
      <c r="K65" s="100">
        <f>J65*K34</f>
        <v>0</v>
      </c>
      <c r="L65" s="92"/>
    </row>
    <row r="66" spans="1:12" ht="12.75" customHeight="1">
      <c r="A66" s="99" t="s">
        <v>24</v>
      </c>
      <c r="B66" s="258" t="s">
        <v>54</v>
      </c>
      <c r="C66" s="258"/>
      <c r="D66" s="258"/>
      <c r="E66" s="258"/>
      <c r="F66" s="258"/>
      <c r="G66" s="258"/>
      <c r="H66" s="258"/>
      <c r="I66" s="258"/>
      <c r="J66" s="258"/>
      <c r="K66" s="94">
        <f>J49*K65</f>
        <v>0</v>
      </c>
      <c r="L66" s="92"/>
    </row>
    <row r="67" spans="1:12" ht="14.25" customHeight="1">
      <c r="A67" s="99" t="s">
        <v>28</v>
      </c>
      <c r="B67" s="259" t="s">
        <v>150</v>
      </c>
      <c r="C67" s="259"/>
      <c r="D67" s="259"/>
      <c r="E67" s="259"/>
      <c r="F67" s="259"/>
      <c r="G67" s="259"/>
      <c r="H67" s="259"/>
      <c r="I67" s="259"/>
      <c r="J67" s="18">
        <f>(0.4)*J49*0.05</f>
        <v>0.0016</v>
      </c>
      <c r="K67" s="94">
        <f>K34*J67</f>
        <v>0</v>
      </c>
      <c r="L67" s="92"/>
    </row>
    <row r="68" spans="1:12" ht="12.75" customHeight="1">
      <c r="A68" s="99" t="s">
        <v>31</v>
      </c>
      <c r="B68" s="261" t="s">
        <v>55</v>
      </c>
      <c r="C68" s="261"/>
      <c r="D68" s="261"/>
      <c r="E68" s="261"/>
      <c r="F68" s="261"/>
      <c r="G68" s="261"/>
      <c r="H68" s="261"/>
      <c r="I68" s="19">
        <v>20</v>
      </c>
      <c r="J68" s="17">
        <f>(7/30)/I68</f>
        <v>0.011666666666666667</v>
      </c>
      <c r="K68" s="94">
        <f>(J68*K34)*0.1</f>
        <v>0</v>
      </c>
      <c r="L68" s="92"/>
    </row>
    <row r="69" spans="1:12" ht="12.75" customHeight="1">
      <c r="A69" s="99" t="s">
        <v>33</v>
      </c>
      <c r="B69" s="210" t="s">
        <v>127</v>
      </c>
      <c r="C69" s="210"/>
      <c r="D69" s="210"/>
      <c r="E69" s="210"/>
      <c r="F69" s="210"/>
      <c r="G69" s="210"/>
      <c r="H69" s="210"/>
      <c r="I69" s="210"/>
      <c r="J69" s="210"/>
      <c r="K69" s="94">
        <f>J41*K68</f>
        <v>0</v>
      </c>
      <c r="L69" s="92"/>
    </row>
    <row r="70" spans="1:12" ht="12.75" customHeight="1">
      <c r="A70" s="99" t="s">
        <v>34</v>
      </c>
      <c r="B70" s="235" t="s">
        <v>151</v>
      </c>
      <c r="C70" s="235"/>
      <c r="D70" s="235"/>
      <c r="E70" s="235"/>
      <c r="F70" s="235"/>
      <c r="G70" s="235"/>
      <c r="H70" s="235"/>
      <c r="I70" s="235"/>
      <c r="J70" s="17">
        <f>(0.4)*J49</f>
        <v>0.032</v>
      </c>
      <c r="K70" s="94">
        <f>J70*K34</f>
        <v>0</v>
      </c>
      <c r="L70" s="92"/>
    </row>
    <row r="71" spans="1:12" ht="12.75" customHeight="1">
      <c r="A71" s="202" t="s">
        <v>130</v>
      </c>
      <c r="B71" s="203"/>
      <c r="C71" s="203"/>
      <c r="D71" s="203"/>
      <c r="E71" s="203"/>
      <c r="F71" s="203"/>
      <c r="G71" s="203"/>
      <c r="H71" s="203"/>
      <c r="I71" s="203"/>
      <c r="J71" s="203"/>
      <c r="K71" s="101">
        <f>SUM(K65:K70)</f>
        <v>0</v>
      </c>
      <c r="L71" s="92"/>
    </row>
    <row r="72" spans="1:12" ht="12.75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97"/>
      <c r="K72" s="111"/>
      <c r="L72" s="14"/>
    </row>
    <row r="73" spans="1:12" ht="12.75" customHeight="1">
      <c r="A73" s="204" t="s">
        <v>131</v>
      </c>
      <c r="B73" s="205"/>
      <c r="C73" s="205"/>
      <c r="D73" s="205"/>
      <c r="E73" s="205"/>
      <c r="F73" s="205"/>
      <c r="G73" s="205"/>
      <c r="H73" s="205"/>
      <c r="I73" s="205"/>
      <c r="J73" s="205"/>
      <c r="K73" s="98" t="s">
        <v>37</v>
      </c>
      <c r="L73" s="1"/>
    </row>
    <row r="74" spans="1:12" ht="12.75" customHeight="1">
      <c r="A74" s="206" t="s">
        <v>132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93">
        <f>SUM(K75:K80)</f>
        <v>0</v>
      </c>
      <c r="L74" s="1"/>
    </row>
    <row r="75" spans="1:12" ht="12.75" customHeight="1">
      <c r="A75" s="104" t="s">
        <v>22</v>
      </c>
      <c r="B75" s="262" t="s">
        <v>133</v>
      </c>
      <c r="C75" s="262"/>
      <c r="D75" s="262"/>
      <c r="E75" s="262"/>
      <c r="F75" s="262"/>
      <c r="G75" s="262"/>
      <c r="H75" s="262"/>
      <c r="I75" s="262"/>
      <c r="J75" s="105">
        <f>(1+1/3)/12</f>
        <v>0.1111111111111111</v>
      </c>
      <c r="K75" s="106">
        <f aca="true" t="shared" si="1" ref="K75:K80">J75*K$34</f>
        <v>0</v>
      </c>
      <c r="L75" s="1"/>
    </row>
    <row r="76" spans="1:12" ht="12.75" customHeight="1">
      <c r="A76" s="104" t="s">
        <v>24</v>
      </c>
      <c r="B76" s="252" t="s">
        <v>56</v>
      </c>
      <c r="C76" s="252"/>
      <c r="D76" s="252"/>
      <c r="E76" s="252"/>
      <c r="F76" s="252"/>
      <c r="G76" s="252"/>
      <c r="H76" s="252"/>
      <c r="I76" s="252"/>
      <c r="J76" s="16">
        <f>(2.96/30)/12</f>
        <v>0.008222222222222223</v>
      </c>
      <c r="K76" s="106">
        <f t="shared" si="1"/>
        <v>0</v>
      </c>
      <c r="L76" s="1"/>
    </row>
    <row r="77" spans="1:12" ht="12.75" customHeight="1">
      <c r="A77" s="104" t="s">
        <v>28</v>
      </c>
      <c r="B77" s="264" t="s">
        <v>134</v>
      </c>
      <c r="C77" s="264"/>
      <c r="D77" s="264"/>
      <c r="E77" s="264"/>
      <c r="F77" s="264"/>
      <c r="G77" s="264"/>
      <c r="H77" s="264"/>
      <c r="I77" s="16">
        <v>0.015</v>
      </c>
      <c r="J77" s="107">
        <f>(20/30)/12*I77</f>
        <v>0.0008333333333333333</v>
      </c>
      <c r="K77" s="106">
        <f t="shared" si="1"/>
        <v>0</v>
      </c>
      <c r="L77" s="1"/>
    </row>
    <row r="78" spans="1:12" ht="12.75" customHeight="1">
      <c r="A78" s="104" t="s">
        <v>31</v>
      </c>
      <c r="B78" s="264" t="s">
        <v>135</v>
      </c>
      <c r="C78" s="264"/>
      <c r="D78" s="264"/>
      <c r="E78" s="264"/>
      <c r="F78" s="264"/>
      <c r="G78" s="264"/>
      <c r="H78" s="264"/>
      <c r="I78" s="16">
        <v>0.0078000000000000005</v>
      </c>
      <c r="J78" s="107">
        <f>(15/30)/12*I78</f>
        <v>0.000325</v>
      </c>
      <c r="K78" s="106">
        <f t="shared" si="1"/>
        <v>0</v>
      </c>
      <c r="L78" s="1"/>
    </row>
    <row r="79" spans="1:12" ht="12.75" customHeight="1">
      <c r="A79" s="104" t="s">
        <v>33</v>
      </c>
      <c r="B79" s="264" t="s">
        <v>136</v>
      </c>
      <c r="C79" s="264"/>
      <c r="D79" s="264"/>
      <c r="E79" s="264"/>
      <c r="F79" s="264"/>
      <c r="G79" s="264"/>
      <c r="H79" s="264"/>
      <c r="I79" s="16">
        <v>0.015</v>
      </c>
      <c r="J79" s="16">
        <f>(120/30)/12*I79</f>
        <v>0.004999999999999999</v>
      </c>
      <c r="K79" s="106">
        <f t="shared" si="1"/>
        <v>0</v>
      </c>
      <c r="L79" s="1"/>
    </row>
    <row r="80" spans="1:12" ht="12.75" customHeight="1">
      <c r="A80" s="104" t="s">
        <v>34</v>
      </c>
      <c r="B80" s="241" t="s">
        <v>32</v>
      </c>
      <c r="C80" s="241"/>
      <c r="D80" s="241"/>
      <c r="E80" s="241"/>
      <c r="F80" s="241"/>
      <c r="G80" s="241"/>
      <c r="H80" s="241"/>
      <c r="I80" s="241"/>
      <c r="J80" s="16"/>
      <c r="K80" s="106">
        <f t="shared" si="1"/>
        <v>0</v>
      </c>
      <c r="L80" s="1"/>
    </row>
    <row r="81" spans="1:12" ht="12.75" customHeight="1">
      <c r="A81" s="206" t="s">
        <v>137</v>
      </c>
      <c r="B81" s="206"/>
      <c r="C81" s="206"/>
      <c r="D81" s="206"/>
      <c r="E81" s="206"/>
      <c r="F81" s="206"/>
      <c r="G81" s="206"/>
      <c r="H81" s="206"/>
      <c r="I81" s="206"/>
      <c r="J81" s="206"/>
      <c r="K81" s="103"/>
      <c r="L81" s="1"/>
    </row>
    <row r="82" spans="1:12" ht="12.75" customHeight="1">
      <c r="A82" s="104" t="s">
        <v>22</v>
      </c>
      <c r="B82" s="264" t="s">
        <v>138</v>
      </c>
      <c r="C82" s="264"/>
      <c r="D82" s="264"/>
      <c r="E82" s="264"/>
      <c r="F82" s="264"/>
      <c r="G82" s="264"/>
      <c r="H82" s="264"/>
      <c r="I82" s="16">
        <v>0</v>
      </c>
      <c r="J82" s="107">
        <f>((1/8)*30)/12</f>
        <v>0.3125</v>
      </c>
      <c r="K82" s="93">
        <f>I82*J82*K$34</f>
        <v>0</v>
      </c>
      <c r="L82" s="1"/>
    </row>
    <row r="83" spans="1:12" ht="12.75" customHeight="1">
      <c r="A83" s="5"/>
      <c r="B83" s="4"/>
      <c r="C83" s="4"/>
      <c r="D83" s="5"/>
      <c r="E83" s="5"/>
      <c r="F83" s="5"/>
      <c r="G83" s="5"/>
      <c r="H83" s="5"/>
      <c r="I83" s="5"/>
      <c r="J83" s="5"/>
      <c r="K83" s="5"/>
      <c r="L83" s="1"/>
    </row>
    <row r="84" spans="1:12" ht="12.75" customHeight="1">
      <c r="A84" s="265" t="s">
        <v>139</v>
      </c>
      <c r="B84" s="265"/>
      <c r="C84" s="265"/>
      <c r="D84" s="265"/>
      <c r="E84" s="265"/>
      <c r="F84" s="265"/>
      <c r="G84" s="265"/>
      <c r="H84" s="265"/>
      <c r="I84" s="265"/>
      <c r="J84" s="265"/>
      <c r="K84" s="108" t="s">
        <v>37</v>
      </c>
      <c r="L84" s="1"/>
    </row>
    <row r="85" spans="1:12" ht="12.75" customHeight="1">
      <c r="A85" s="206" t="s">
        <v>132</v>
      </c>
      <c r="B85" s="206"/>
      <c r="C85" s="206"/>
      <c r="D85" s="206"/>
      <c r="E85" s="206"/>
      <c r="F85" s="206"/>
      <c r="G85" s="206"/>
      <c r="H85" s="206"/>
      <c r="I85" s="206"/>
      <c r="J85" s="206"/>
      <c r="K85" s="103">
        <f>K74</f>
        <v>0</v>
      </c>
      <c r="L85" s="1"/>
    </row>
    <row r="86" spans="1:12" ht="12.75" customHeight="1">
      <c r="A86" s="206" t="s">
        <v>137</v>
      </c>
      <c r="B86" s="206"/>
      <c r="C86" s="206"/>
      <c r="D86" s="206"/>
      <c r="E86" s="206"/>
      <c r="F86" s="206"/>
      <c r="G86" s="206"/>
      <c r="H86" s="206"/>
      <c r="I86" s="206"/>
      <c r="J86" s="206"/>
      <c r="K86" s="103">
        <f>K82</f>
        <v>0</v>
      </c>
      <c r="L86" s="1"/>
    </row>
    <row r="87" spans="1:12" ht="12.75" customHeight="1">
      <c r="A87" s="268" t="s">
        <v>140</v>
      </c>
      <c r="B87" s="268"/>
      <c r="C87" s="268"/>
      <c r="D87" s="268"/>
      <c r="E87" s="268"/>
      <c r="F87" s="268"/>
      <c r="G87" s="268"/>
      <c r="H87" s="268"/>
      <c r="I87" s="268"/>
      <c r="J87" s="268"/>
      <c r="K87" s="9">
        <f>SUM(K84:K86)</f>
        <v>0</v>
      </c>
      <c r="L87" s="1"/>
    </row>
    <row r="88" spans="1:12" ht="12.75" customHeight="1">
      <c r="A88" s="5"/>
      <c r="B88" s="4"/>
      <c r="C88" s="4"/>
      <c r="D88" s="5"/>
      <c r="E88" s="5"/>
      <c r="F88" s="5"/>
      <c r="G88" s="5"/>
      <c r="H88" s="5"/>
      <c r="I88" s="5"/>
      <c r="J88" s="5"/>
      <c r="K88" s="5"/>
      <c r="L88" s="1"/>
    </row>
    <row r="89" spans="1:12" ht="12.75" customHeight="1">
      <c r="A89" s="250" t="s">
        <v>141</v>
      </c>
      <c r="B89" s="251"/>
      <c r="C89" s="251"/>
      <c r="D89" s="251"/>
      <c r="E89" s="251"/>
      <c r="F89" s="251"/>
      <c r="G89" s="251"/>
      <c r="H89" s="251"/>
      <c r="I89" s="251"/>
      <c r="J89" s="251"/>
      <c r="K89" s="98" t="s">
        <v>37</v>
      </c>
      <c r="L89" s="25"/>
    </row>
    <row r="90" spans="1:12" ht="12.75" customHeight="1">
      <c r="A90" s="99" t="s">
        <v>22</v>
      </c>
      <c r="B90" s="267" t="s">
        <v>39</v>
      </c>
      <c r="C90" s="267"/>
      <c r="D90" s="267"/>
      <c r="E90" s="267"/>
      <c r="F90" s="267"/>
      <c r="G90" s="267"/>
      <c r="H90" s="267"/>
      <c r="I90" s="267"/>
      <c r="J90" s="267"/>
      <c r="K90" s="95">
        <f>'Benefícios e Insumos 1'!E37</f>
        <v>0</v>
      </c>
      <c r="L90" s="25"/>
    </row>
    <row r="91" spans="1:12" ht="12.75" customHeight="1">
      <c r="A91" s="99" t="s">
        <v>24</v>
      </c>
      <c r="B91" s="266" t="s">
        <v>40</v>
      </c>
      <c r="C91" s="266"/>
      <c r="D91" s="266"/>
      <c r="E91" s="266"/>
      <c r="F91" s="266"/>
      <c r="G91" s="266"/>
      <c r="H91" s="266"/>
      <c r="I91" s="266"/>
      <c r="J91" s="266"/>
      <c r="K91" s="112"/>
      <c r="L91" s="25"/>
    </row>
    <row r="92" spans="1:12" ht="12.75" customHeight="1">
      <c r="A92" s="99" t="s">
        <v>28</v>
      </c>
      <c r="B92" s="266" t="s">
        <v>41</v>
      </c>
      <c r="C92" s="266"/>
      <c r="D92" s="266"/>
      <c r="E92" s="266"/>
      <c r="F92" s="266"/>
      <c r="G92" s="266"/>
      <c r="H92" s="266"/>
      <c r="I92" s="266"/>
      <c r="J92" s="266"/>
      <c r="K92" s="112"/>
      <c r="L92" s="25"/>
    </row>
    <row r="93" spans="1:12" ht="12.75" customHeight="1">
      <c r="A93" s="99" t="s">
        <v>31</v>
      </c>
      <c r="B93" s="241" t="s">
        <v>32</v>
      </c>
      <c r="C93" s="241"/>
      <c r="D93" s="241" t="s">
        <v>42</v>
      </c>
      <c r="E93" s="241"/>
      <c r="F93" s="241"/>
      <c r="G93" s="241"/>
      <c r="H93" s="241"/>
      <c r="I93" s="241"/>
      <c r="J93" s="241"/>
      <c r="K93" s="112"/>
      <c r="L93" s="25"/>
    </row>
    <row r="94" spans="1:12" ht="12.75" customHeight="1">
      <c r="A94" s="99" t="s">
        <v>33</v>
      </c>
      <c r="B94" s="241" t="s">
        <v>32</v>
      </c>
      <c r="C94" s="241"/>
      <c r="D94" s="241" t="s">
        <v>42</v>
      </c>
      <c r="E94" s="241"/>
      <c r="F94" s="241"/>
      <c r="G94" s="241"/>
      <c r="H94" s="241"/>
      <c r="I94" s="241"/>
      <c r="J94" s="241"/>
      <c r="K94" s="112" t="s">
        <v>5</v>
      </c>
      <c r="L94" s="25"/>
    </row>
    <row r="95" spans="1:12" ht="12.75" customHeight="1">
      <c r="A95" s="202" t="s">
        <v>142</v>
      </c>
      <c r="B95" s="203"/>
      <c r="C95" s="203"/>
      <c r="D95" s="203"/>
      <c r="E95" s="203"/>
      <c r="F95" s="203"/>
      <c r="G95" s="203"/>
      <c r="H95" s="203"/>
      <c r="I95" s="203"/>
      <c r="J95" s="203"/>
      <c r="K95" s="101">
        <f>SUM(K90:K94)</f>
        <v>0</v>
      </c>
      <c r="L95" s="25"/>
    </row>
    <row r="96" spans="1:12" ht="12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96"/>
      <c r="L96" s="25"/>
    </row>
    <row r="97" spans="1:12" ht="12.75" customHeight="1">
      <c r="A97" s="238" t="s">
        <v>143</v>
      </c>
      <c r="B97" s="239"/>
      <c r="C97" s="239"/>
      <c r="D97" s="239"/>
      <c r="E97" s="239"/>
      <c r="F97" s="239"/>
      <c r="G97" s="239"/>
      <c r="H97" s="239"/>
      <c r="I97" s="239"/>
      <c r="J97" s="239"/>
      <c r="K97" s="98" t="s">
        <v>21</v>
      </c>
      <c r="L97" s="25"/>
    </row>
    <row r="98" spans="1:12" ht="12.75" customHeight="1">
      <c r="A98" s="99" t="s">
        <v>22</v>
      </c>
      <c r="B98" s="247" t="s">
        <v>57</v>
      </c>
      <c r="C98" s="247"/>
      <c r="D98" s="247"/>
      <c r="E98" s="247"/>
      <c r="F98" s="247"/>
      <c r="G98" s="247"/>
      <c r="H98" s="247"/>
      <c r="I98" s="247"/>
      <c r="J98" s="20">
        <v>0</v>
      </c>
      <c r="K98" s="152">
        <f>J98*(K34+K62+K71+K87+K95)</f>
        <v>0</v>
      </c>
      <c r="L98" s="25"/>
    </row>
    <row r="99" spans="1:12" ht="12.75" customHeight="1">
      <c r="A99" s="99" t="s">
        <v>24</v>
      </c>
      <c r="B99" s="247" t="s">
        <v>58</v>
      </c>
      <c r="C99" s="247"/>
      <c r="D99" s="247"/>
      <c r="E99" s="247"/>
      <c r="F99" s="247"/>
      <c r="G99" s="247"/>
      <c r="H99" s="247"/>
      <c r="I99" s="247"/>
      <c r="J99" s="20">
        <v>0</v>
      </c>
      <c r="K99" s="152">
        <f>J99*(K34+K62+K71+K87+K95+K98)</f>
        <v>0</v>
      </c>
      <c r="L99" s="25"/>
    </row>
    <row r="100" spans="1:12" ht="12.75" customHeight="1">
      <c r="A100" s="271" t="s">
        <v>28</v>
      </c>
      <c r="B100" s="235" t="s">
        <v>59</v>
      </c>
      <c r="C100" s="235"/>
      <c r="D100" s="235"/>
      <c r="E100" s="235"/>
      <c r="F100" s="235"/>
      <c r="G100" s="235"/>
      <c r="H100" s="235"/>
      <c r="I100" s="21" t="s">
        <v>60</v>
      </c>
      <c r="J100" s="25"/>
      <c r="K100" s="153"/>
      <c r="L100" s="25"/>
    </row>
    <row r="101" spans="1:12" ht="12.75" customHeight="1">
      <c r="A101" s="271"/>
      <c r="B101" s="197" t="s">
        <v>61</v>
      </c>
      <c r="C101" s="197"/>
      <c r="D101" s="197"/>
      <c r="E101" s="197"/>
      <c r="F101" s="22" t="s">
        <v>62</v>
      </c>
      <c r="G101" s="23"/>
      <c r="H101" s="23"/>
      <c r="I101" s="118">
        <v>0.006500000000000001</v>
      </c>
      <c r="J101" s="272">
        <f>SUM(I101:I106)</f>
        <v>0.0865</v>
      </c>
      <c r="K101" s="154">
        <f aca="true" t="shared" si="2" ref="K101:K106">($K$34+$K$62+$K$71+$K$87+$K$95+$K$98+$K$99)/(1-$J$101)*I101</f>
        <v>0</v>
      </c>
      <c r="L101" s="25"/>
    </row>
    <row r="102" spans="1:12" ht="12.75" customHeight="1">
      <c r="A102" s="271"/>
      <c r="B102" s="198"/>
      <c r="C102" s="198"/>
      <c r="D102" s="198"/>
      <c r="E102" s="198"/>
      <c r="F102" s="22" t="s">
        <v>63</v>
      </c>
      <c r="G102" s="26"/>
      <c r="H102" s="26"/>
      <c r="I102" s="119">
        <v>0.03</v>
      </c>
      <c r="J102" s="272"/>
      <c r="K102" s="154">
        <f t="shared" si="2"/>
        <v>0</v>
      </c>
      <c r="L102" s="25"/>
    </row>
    <row r="103" spans="1:12" ht="12.75" customHeight="1">
      <c r="A103" s="271"/>
      <c r="B103" s="274"/>
      <c r="C103" s="274"/>
      <c r="D103" s="274"/>
      <c r="E103" s="274"/>
      <c r="F103" s="22" t="s">
        <v>64</v>
      </c>
      <c r="G103" s="273"/>
      <c r="H103" s="273"/>
      <c r="I103" s="24">
        <v>0</v>
      </c>
      <c r="J103" s="272"/>
      <c r="K103" s="154">
        <f t="shared" si="2"/>
        <v>0</v>
      </c>
      <c r="L103" s="25"/>
    </row>
    <row r="104" spans="1:12" ht="12.75" customHeight="1">
      <c r="A104" s="271"/>
      <c r="B104" s="197" t="s">
        <v>65</v>
      </c>
      <c r="C104" s="197"/>
      <c r="D104" s="197"/>
      <c r="E104" s="197"/>
      <c r="F104" s="22" t="s">
        <v>66</v>
      </c>
      <c r="G104" s="27"/>
      <c r="H104" s="27"/>
      <c r="I104" s="28">
        <v>0.05</v>
      </c>
      <c r="J104" s="272"/>
      <c r="K104" s="154">
        <f t="shared" si="2"/>
        <v>0</v>
      </c>
      <c r="L104" s="25"/>
    </row>
    <row r="105" spans="1:12" ht="12.75" customHeight="1">
      <c r="A105" s="271"/>
      <c r="B105" s="198"/>
      <c r="C105" s="198"/>
      <c r="D105" s="198"/>
      <c r="E105" s="198"/>
      <c r="F105" s="22" t="s">
        <v>64</v>
      </c>
      <c r="G105" s="273"/>
      <c r="H105" s="273"/>
      <c r="I105" s="24">
        <v>0</v>
      </c>
      <c r="J105" s="272"/>
      <c r="K105" s="154">
        <f t="shared" si="2"/>
        <v>0</v>
      </c>
      <c r="L105" s="25"/>
    </row>
    <row r="106" spans="1:12" ht="12.75" customHeight="1">
      <c r="A106" s="271"/>
      <c r="B106" s="199" t="s">
        <v>67</v>
      </c>
      <c r="C106" s="199"/>
      <c r="D106" s="199"/>
      <c r="E106" s="199"/>
      <c r="F106" s="22" t="s">
        <v>64</v>
      </c>
      <c r="G106" s="273"/>
      <c r="H106" s="273"/>
      <c r="I106" s="24">
        <v>0</v>
      </c>
      <c r="J106" s="272"/>
      <c r="K106" s="154">
        <f t="shared" si="2"/>
        <v>0</v>
      </c>
      <c r="L106" s="25"/>
    </row>
    <row r="107" spans="1:12" ht="12.75" customHeight="1">
      <c r="A107" s="276" t="s">
        <v>144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155">
        <f>SUM(K98:K106)</f>
        <v>0</v>
      </c>
      <c r="L107" s="25"/>
    </row>
    <row r="108" spans="1:12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1"/>
    </row>
    <row r="109" spans="1:12" ht="15.75" customHeight="1">
      <c r="A109" s="278" t="s">
        <v>68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80"/>
      <c r="L109" s="25"/>
    </row>
    <row r="110" spans="1:12" ht="12.75" customHeight="1">
      <c r="A110" s="269" t="s">
        <v>69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156" t="s">
        <v>37</v>
      </c>
      <c r="L110" s="25"/>
    </row>
    <row r="111" spans="1:12" ht="12.75" customHeight="1">
      <c r="A111" s="99" t="s">
        <v>22</v>
      </c>
      <c r="B111" s="257" t="s">
        <v>20</v>
      </c>
      <c r="C111" s="257"/>
      <c r="D111" s="257"/>
      <c r="E111" s="257"/>
      <c r="F111" s="257"/>
      <c r="G111" s="257"/>
      <c r="H111" s="257"/>
      <c r="I111" s="257"/>
      <c r="J111" s="257"/>
      <c r="K111" s="152">
        <f>K34</f>
        <v>0</v>
      </c>
      <c r="L111" s="25"/>
    </row>
    <row r="112" spans="1:12" ht="12.75" customHeight="1">
      <c r="A112" s="99" t="s">
        <v>24</v>
      </c>
      <c r="B112" s="257" t="s">
        <v>112</v>
      </c>
      <c r="C112" s="257"/>
      <c r="D112" s="257"/>
      <c r="E112" s="257"/>
      <c r="F112" s="257"/>
      <c r="G112" s="257"/>
      <c r="H112" s="257"/>
      <c r="I112" s="257"/>
      <c r="J112" s="257"/>
      <c r="K112" s="152">
        <f>K62</f>
        <v>0</v>
      </c>
      <c r="L112" s="25"/>
    </row>
    <row r="113" spans="1:12" ht="12.75" customHeight="1">
      <c r="A113" s="99" t="s">
        <v>28</v>
      </c>
      <c r="B113" s="257" t="s">
        <v>126</v>
      </c>
      <c r="C113" s="257"/>
      <c r="D113" s="257"/>
      <c r="E113" s="257"/>
      <c r="F113" s="257"/>
      <c r="G113" s="257"/>
      <c r="H113" s="257"/>
      <c r="I113" s="257"/>
      <c r="J113" s="257"/>
      <c r="K113" s="152">
        <f>K71</f>
        <v>0</v>
      </c>
      <c r="L113" s="25"/>
    </row>
    <row r="114" spans="1:12" ht="12.75" customHeight="1">
      <c r="A114" s="99" t="s">
        <v>31</v>
      </c>
      <c r="B114" s="257" t="s">
        <v>131</v>
      </c>
      <c r="C114" s="257"/>
      <c r="D114" s="257"/>
      <c r="E114" s="257"/>
      <c r="F114" s="257"/>
      <c r="G114" s="257"/>
      <c r="H114" s="257"/>
      <c r="I114" s="257"/>
      <c r="J114" s="257"/>
      <c r="K114" s="152">
        <f>K87</f>
        <v>0</v>
      </c>
      <c r="L114" s="25"/>
    </row>
    <row r="115" spans="1:12" ht="12.75" customHeight="1">
      <c r="A115" s="99" t="s">
        <v>33</v>
      </c>
      <c r="B115" s="257" t="s">
        <v>141</v>
      </c>
      <c r="C115" s="257"/>
      <c r="D115" s="257"/>
      <c r="E115" s="257"/>
      <c r="F115" s="257"/>
      <c r="G115" s="257"/>
      <c r="H115" s="257"/>
      <c r="I115" s="257"/>
      <c r="J115" s="257"/>
      <c r="K115" s="152">
        <f>K95</f>
        <v>0</v>
      </c>
      <c r="L115" s="25"/>
    </row>
    <row r="116" spans="1:12" ht="12.75" customHeight="1">
      <c r="A116" s="269" t="s">
        <v>155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157">
        <f>SUM(K111:K115)</f>
        <v>0</v>
      </c>
      <c r="L116" s="25"/>
    </row>
    <row r="117" spans="1:12" ht="12.75" customHeight="1">
      <c r="A117" s="99" t="s">
        <v>34</v>
      </c>
      <c r="B117" s="257" t="s">
        <v>143</v>
      </c>
      <c r="C117" s="257"/>
      <c r="D117" s="257"/>
      <c r="E117" s="257"/>
      <c r="F117" s="257"/>
      <c r="G117" s="257"/>
      <c r="H117" s="257"/>
      <c r="I117" s="257"/>
      <c r="J117" s="257"/>
      <c r="K117" s="152">
        <f>K107</f>
        <v>0</v>
      </c>
      <c r="L117" s="25"/>
    </row>
    <row r="118" spans="1:12" ht="15.75" customHeight="1">
      <c r="A118" s="281" t="s">
        <v>70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158">
        <f>K116+K117</f>
        <v>0</v>
      </c>
      <c r="L118" s="25"/>
    </row>
    <row r="120" spans="1:11" ht="15.75" customHeight="1">
      <c r="A120" s="283" t="s">
        <v>71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1:11" ht="50.25" customHeight="1">
      <c r="A121" s="290" t="s">
        <v>72</v>
      </c>
      <c r="B121" s="290"/>
      <c r="C121" s="290"/>
      <c r="D121" s="275" t="s">
        <v>73</v>
      </c>
      <c r="E121" s="275"/>
      <c r="F121" s="275" t="s">
        <v>74</v>
      </c>
      <c r="G121" s="275"/>
      <c r="H121" s="275" t="s">
        <v>75</v>
      </c>
      <c r="I121" s="275"/>
      <c r="J121" s="30" t="s">
        <v>76</v>
      </c>
      <c r="K121" s="31" t="s">
        <v>77</v>
      </c>
    </row>
    <row r="122" spans="1:11" ht="14.25" customHeight="1">
      <c r="A122" s="285" t="s">
        <v>171</v>
      </c>
      <c r="B122" s="285"/>
      <c r="C122" s="285"/>
      <c r="D122" s="286">
        <f>K118</f>
        <v>0</v>
      </c>
      <c r="E122" s="286"/>
      <c r="F122" s="287">
        <v>1</v>
      </c>
      <c r="G122" s="287"/>
      <c r="H122" s="288">
        <f>D122*F122</f>
        <v>0</v>
      </c>
      <c r="I122" s="288"/>
      <c r="J122" s="76">
        <v>10</v>
      </c>
      <c r="K122" s="32">
        <f>H122*J122</f>
        <v>0</v>
      </c>
    </row>
    <row r="123" spans="1:11" ht="12.75" customHeight="1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</row>
    <row r="124" spans="1:11" ht="15.75" customHeight="1">
      <c r="A124" s="284" t="s">
        <v>78</v>
      </c>
      <c r="B124" s="284"/>
      <c r="C124" s="284"/>
      <c r="D124" s="284"/>
      <c r="E124" s="284"/>
      <c r="F124" s="284"/>
      <c r="G124" s="284"/>
      <c r="H124" s="284"/>
      <c r="I124" s="284"/>
      <c r="J124" s="78" t="s">
        <v>165</v>
      </c>
      <c r="K124" s="79">
        <f>K122</f>
        <v>0</v>
      </c>
    </row>
    <row r="125" spans="1:11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</sheetData>
  <sheetProtection selectLockedCells="1" selectUnlockedCells="1"/>
  <mergeCells count="118">
    <mergeCell ref="B117:J117"/>
    <mergeCell ref="A118:J118"/>
    <mergeCell ref="A120:K120"/>
    <mergeCell ref="A124:I124"/>
    <mergeCell ref="A122:C122"/>
    <mergeCell ref="D122:E122"/>
    <mergeCell ref="F122:G122"/>
    <mergeCell ref="H122:I122"/>
    <mergeCell ref="A123:K123"/>
    <mergeCell ref="A121:C121"/>
    <mergeCell ref="D121:E121"/>
    <mergeCell ref="A107:J107"/>
    <mergeCell ref="A109:K109"/>
    <mergeCell ref="F121:G121"/>
    <mergeCell ref="H121:I121"/>
    <mergeCell ref="A110:J110"/>
    <mergeCell ref="B111:J111"/>
    <mergeCell ref="B112:J112"/>
    <mergeCell ref="B113:J113"/>
    <mergeCell ref="B114:J114"/>
    <mergeCell ref="A116:J116"/>
    <mergeCell ref="B99:I99"/>
    <mergeCell ref="A100:A106"/>
    <mergeCell ref="B100:H100"/>
    <mergeCell ref="J101:J106"/>
    <mergeCell ref="G103:H103"/>
    <mergeCell ref="G105:H105"/>
    <mergeCell ref="G106:H106"/>
    <mergeCell ref="B115:J115"/>
    <mergeCell ref="B101:E103"/>
    <mergeCell ref="A85:J85"/>
    <mergeCell ref="A86:J86"/>
    <mergeCell ref="A97:J97"/>
    <mergeCell ref="B98:I98"/>
    <mergeCell ref="B92:J92"/>
    <mergeCell ref="B93:J93"/>
    <mergeCell ref="B94:J94"/>
    <mergeCell ref="B90:J90"/>
    <mergeCell ref="B91:J91"/>
    <mergeCell ref="A87:J87"/>
    <mergeCell ref="B82:H82"/>
    <mergeCell ref="A84:J84"/>
    <mergeCell ref="B77:H77"/>
    <mergeCell ref="B78:H78"/>
    <mergeCell ref="B79:H79"/>
    <mergeCell ref="B80:I80"/>
    <mergeCell ref="B68:H68"/>
    <mergeCell ref="B69:J69"/>
    <mergeCell ref="B70:I70"/>
    <mergeCell ref="B75:I75"/>
    <mergeCell ref="A61:J61"/>
    <mergeCell ref="B54:J54"/>
    <mergeCell ref="B55:J55"/>
    <mergeCell ref="B56:J56"/>
    <mergeCell ref="A89:J89"/>
    <mergeCell ref="B76:I76"/>
    <mergeCell ref="A58:K58"/>
    <mergeCell ref="A59:J59"/>
    <mergeCell ref="A60:J60"/>
    <mergeCell ref="A81:J81"/>
    <mergeCell ref="B66:J66"/>
    <mergeCell ref="B67:I67"/>
    <mergeCell ref="A62:J62"/>
    <mergeCell ref="B65:G65"/>
    <mergeCell ref="B53:J53"/>
    <mergeCell ref="A64:J64"/>
    <mergeCell ref="B42:I42"/>
    <mergeCell ref="B45:I45"/>
    <mergeCell ref="B46:I46"/>
    <mergeCell ref="B48:I48"/>
    <mergeCell ref="B51:J51"/>
    <mergeCell ref="B43:I43"/>
    <mergeCell ref="B49:I49"/>
    <mergeCell ref="B44:E44"/>
    <mergeCell ref="B33:J33"/>
    <mergeCell ref="A34:J34"/>
    <mergeCell ref="A36:J36"/>
    <mergeCell ref="B52:J52"/>
    <mergeCell ref="B47:I47"/>
    <mergeCell ref="B29:H29"/>
    <mergeCell ref="B30:J30"/>
    <mergeCell ref="B31:J31"/>
    <mergeCell ref="B32:J32"/>
    <mergeCell ref="B27:D27"/>
    <mergeCell ref="E27:H27"/>
    <mergeCell ref="B28:D28"/>
    <mergeCell ref="E28:G28"/>
    <mergeCell ref="B22:J22"/>
    <mergeCell ref="B23:J23"/>
    <mergeCell ref="A25:J25"/>
    <mergeCell ref="B26:J26"/>
    <mergeCell ref="B21:J21"/>
    <mergeCell ref="D6:I6"/>
    <mergeCell ref="B8:J8"/>
    <mergeCell ref="B9:J9"/>
    <mergeCell ref="B10:J10"/>
    <mergeCell ref="B11:J11"/>
    <mergeCell ref="B16:I16"/>
    <mergeCell ref="B14:J14"/>
    <mergeCell ref="B15:J15"/>
    <mergeCell ref="A18:K18"/>
    <mergeCell ref="A1:I1"/>
    <mergeCell ref="J1:K7"/>
    <mergeCell ref="A2:C2"/>
    <mergeCell ref="D2:I2"/>
    <mergeCell ref="A3:C3"/>
    <mergeCell ref="D3:I3"/>
    <mergeCell ref="H4:I4"/>
    <mergeCell ref="B104:E105"/>
    <mergeCell ref="B106:E106"/>
    <mergeCell ref="E4:F4"/>
    <mergeCell ref="A95:J95"/>
    <mergeCell ref="A71:J71"/>
    <mergeCell ref="A73:J73"/>
    <mergeCell ref="A74:J74"/>
    <mergeCell ref="A6:C6"/>
    <mergeCell ref="B12:J12"/>
    <mergeCell ref="B19:J1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28">
      <selection activeCell="C13" sqref="C13:D13"/>
    </sheetView>
  </sheetViews>
  <sheetFormatPr defaultColWidth="9.140625" defaultRowHeight="15.75" customHeight="1"/>
  <cols>
    <col min="1" max="1" width="21.7109375" style="34" customWidth="1"/>
    <col min="2" max="2" width="15.140625" style="34" customWidth="1"/>
    <col min="3" max="3" width="23.00390625" style="34" customWidth="1"/>
    <col min="4" max="4" width="16.7109375" style="34" customWidth="1"/>
    <col min="5" max="5" width="19.8515625" style="34" customWidth="1"/>
    <col min="6" max="6" width="3.28125" style="34" customWidth="1"/>
    <col min="7" max="249" width="9.140625" style="34" customWidth="1"/>
  </cols>
  <sheetData>
    <row r="1" spans="1:5" ht="24.75" customHeight="1">
      <c r="A1" s="292" t="s">
        <v>79</v>
      </c>
      <c r="B1" s="292"/>
      <c r="C1" s="292"/>
      <c r="D1" s="292"/>
      <c r="E1" s="292"/>
    </row>
    <row r="2" spans="1:5" ht="24.75" customHeight="1">
      <c r="A2" s="292" t="str">
        <f>CONCATENATE("Posto de ",'1 Assist. Adm. Pleno'!K14)</f>
        <v>Posto de </v>
      </c>
      <c r="B2" s="292"/>
      <c r="C2" s="292"/>
      <c r="D2" s="292"/>
      <c r="E2" s="292"/>
    </row>
    <row r="3" spans="1:5" ht="30" customHeight="1">
      <c r="A3" s="291" t="s">
        <v>80</v>
      </c>
      <c r="B3" s="291"/>
      <c r="C3" s="291"/>
      <c r="D3" s="291"/>
      <c r="E3" s="36">
        <f>'1 Assist. Adm. Pleno'!$K26</f>
        <v>0</v>
      </c>
    </row>
    <row r="4" spans="1:5" ht="27" customHeight="1">
      <c r="A4" s="35" t="s">
        <v>81</v>
      </c>
      <c r="B4" s="37" t="s">
        <v>82</v>
      </c>
      <c r="C4" s="35" t="s">
        <v>83</v>
      </c>
      <c r="D4" s="38" t="s">
        <v>84</v>
      </c>
      <c r="E4" s="39" t="s">
        <v>85</v>
      </c>
    </row>
    <row r="5" spans="1:5" ht="26.25" customHeight="1">
      <c r="A5" s="40" t="s">
        <v>86</v>
      </c>
      <c r="B5" s="41"/>
      <c r="C5" s="42"/>
      <c r="D5" s="43"/>
      <c r="E5" s="44"/>
    </row>
    <row r="6" spans="1:5" ht="12.75" customHeight="1">
      <c r="A6" s="293" t="s">
        <v>87</v>
      </c>
      <c r="B6" s="293"/>
      <c r="C6" s="293"/>
      <c r="D6" s="293"/>
      <c r="E6" s="44">
        <f>0.06*E3</f>
        <v>0</v>
      </c>
    </row>
    <row r="7" spans="1:6" ht="13.5" customHeight="1">
      <c r="A7" s="293" t="s">
        <v>88</v>
      </c>
      <c r="B7" s="293"/>
      <c r="C7" s="293"/>
      <c r="D7" s="293"/>
      <c r="E7" s="45">
        <f>E5-E6</f>
        <v>0</v>
      </c>
      <c r="F7" s="46"/>
    </row>
    <row r="8" spans="1:5" ht="15.75" customHeight="1">
      <c r="A8" s="294"/>
      <c r="B8" s="294"/>
      <c r="C8" s="294"/>
      <c r="D8" s="294"/>
      <c r="E8" s="294"/>
    </row>
    <row r="9" spans="1:5" ht="14.25" customHeight="1">
      <c r="A9" s="47"/>
      <c r="B9" s="48"/>
      <c r="C9" s="48"/>
      <c r="D9" s="48"/>
      <c r="E9" s="49"/>
    </row>
    <row r="10" spans="1:5" ht="12.75" customHeight="1">
      <c r="A10" s="50"/>
      <c r="B10" s="51"/>
      <c r="C10" s="51"/>
      <c r="D10" s="51"/>
      <c r="E10" s="52"/>
    </row>
    <row r="11" spans="1:5" ht="15.75" customHeight="1">
      <c r="A11" s="53"/>
      <c r="B11" s="54"/>
      <c r="C11" s="54"/>
      <c r="D11" s="55"/>
      <c r="E11" s="56"/>
    </row>
    <row r="12" spans="1:5" ht="26.25" customHeight="1">
      <c r="A12" s="296" t="s">
        <v>145</v>
      </c>
      <c r="B12" s="35" t="s">
        <v>89</v>
      </c>
      <c r="C12" s="296" t="s">
        <v>90</v>
      </c>
      <c r="D12" s="296"/>
      <c r="E12" s="57" t="s">
        <v>91</v>
      </c>
    </row>
    <row r="13" spans="1:5" ht="16.5" customHeight="1">
      <c r="A13" s="296"/>
      <c r="B13" s="58"/>
      <c r="C13" s="297"/>
      <c r="D13" s="297"/>
      <c r="E13" s="60">
        <f>B13*C13</f>
        <v>0</v>
      </c>
    </row>
    <row r="14" spans="1:5" ht="16.5" customHeight="1">
      <c r="A14" s="295" t="s">
        <v>92</v>
      </c>
      <c r="B14" s="295"/>
      <c r="C14" s="295"/>
      <c r="D14" s="61">
        <v>0.1</v>
      </c>
      <c r="E14" s="60">
        <f>E13*D14</f>
        <v>0</v>
      </c>
    </row>
    <row r="15" spans="1:6" ht="13.5" customHeight="1">
      <c r="A15" s="293" t="s">
        <v>88</v>
      </c>
      <c r="B15" s="293"/>
      <c r="C15" s="293"/>
      <c r="D15" s="293"/>
      <c r="E15" s="45">
        <f>E13-E14</f>
        <v>0</v>
      </c>
      <c r="F15" s="46"/>
    </row>
    <row r="16" spans="1:5" ht="15.75" customHeight="1">
      <c r="A16" s="62"/>
      <c r="B16" s="63"/>
      <c r="C16" s="64"/>
      <c r="D16" s="64"/>
      <c r="E16" s="65"/>
    </row>
    <row r="17" spans="1:5" ht="15.75" customHeight="1">
      <c r="A17" s="62"/>
      <c r="B17" s="63"/>
      <c r="C17" s="64"/>
      <c r="D17" s="64"/>
      <c r="E17" s="65"/>
    </row>
    <row r="18" spans="1:5" ht="15.75" customHeight="1">
      <c r="A18" s="66"/>
      <c r="B18" s="67"/>
      <c r="C18" s="68"/>
      <c r="D18" s="68"/>
      <c r="E18" s="69"/>
    </row>
    <row r="19" spans="1:5" ht="27" customHeight="1">
      <c r="A19" s="291" t="s">
        <v>93</v>
      </c>
      <c r="B19" s="291"/>
      <c r="C19" s="37" t="s">
        <v>94</v>
      </c>
      <c r="D19" s="57" t="s">
        <v>95</v>
      </c>
      <c r="E19" s="57" t="s">
        <v>91</v>
      </c>
    </row>
    <row r="20" spans="1:5" ht="16.5" customHeight="1">
      <c r="A20" s="291"/>
      <c r="B20" s="291"/>
      <c r="C20" s="70"/>
      <c r="D20" s="59">
        <v>0</v>
      </c>
      <c r="E20" s="60">
        <f>(C20-D20)/12</f>
        <v>0</v>
      </c>
    </row>
    <row r="21" spans="1:6" ht="13.5" customHeight="1">
      <c r="A21" s="293" t="s">
        <v>88</v>
      </c>
      <c r="B21" s="293"/>
      <c r="C21" s="293"/>
      <c r="D21" s="293"/>
      <c r="E21" s="71">
        <f>E20</f>
        <v>0</v>
      </c>
      <c r="F21" s="46"/>
    </row>
    <row r="22" spans="1:5" ht="15.75" customHeight="1">
      <c r="A22" s="66"/>
      <c r="B22" s="72"/>
      <c r="C22" s="67"/>
      <c r="D22" s="68"/>
      <c r="E22" s="69"/>
    </row>
    <row r="23" spans="1:5" ht="26.25" customHeight="1">
      <c r="A23" s="298" t="s">
        <v>146</v>
      </c>
      <c r="B23" s="299"/>
      <c r="C23" s="37" t="s">
        <v>94</v>
      </c>
      <c r="D23" s="57" t="s">
        <v>95</v>
      </c>
      <c r="E23" s="57" t="s">
        <v>91</v>
      </c>
    </row>
    <row r="24" spans="1:5" ht="16.5" customHeight="1">
      <c r="A24" s="300"/>
      <c r="B24" s="301"/>
      <c r="C24" s="70">
        <v>0</v>
      </c>
      <c r="D24" s="59">
        <v>0</v>
      </c>
      <c r="E24" s="60">
        <f>(C24-D24)/12</f>
        <v>0</v>
      </c>
    </row>
    <row r="25" spans="1:5" ht="16.5" customHeight="1">
      <c r="A25" s="293" t="s">
        <v>88</v>
      </c>
      <c r="B25" s="302"/>
      <c r="C25" s="302"/>
      <c r="D25" s="303"/>
      <c r="E25" s="71">
        <f>E24</f>
        <v>0</v>
      </c>
    </row>
    <row r="26" spans="1:5" ht="16.5" customHeight="1">
      <c r="A26" s="66"/>
      <c r="B26" s="72"/>
      <c r="C26" s="67"/>
      <c r="D26" s="68"/>
      <c r="E26" s="69"/>
    </row>
    <row r="27" spans="1:5" ht="27.75" customHeight="1">
      <c r="A27" s="304" t="s">
        <v>96</v>
      </c>
      <c r="B27" s="304"/>
      <c r="C27" s="304"/>
      <c r="D27" s="304"/>
      <c r="E27" s="304"/>
    </row>
    <row r="28" spans="1:5" ht="45" customHeight="1">
      <c r="A28" s="73" t="s">
        <v>97</v>
      </c>
      <c r="B28" s="73" t="s">
        <v>98</v>
      </c>
      <c r="C28" s="73" t="s">
        <v>99</v>
      </c>
      <c r="D28" s="73" t="s">
        <v>100</v>
      </c>
      <c r="E28" s="73" t="s">
        <v>101</v>
      </c>
    </row>
    <row r="29" spans="1:5" ht="25.5" customHeight="1">
      <c r="A29" s="74" t="s">
        <v>102</v>
      </c>
      <c r="B29" s="59"/>
      <c r="C29" s="58">
        <v>6</v>
      </c>
      <c r="D29" s="58"/>
      <c r="E29" s="75">
        <f aca="true" t="shared" si="0" ref="E29:E36">IF(B29=0,0,B29*D29/C29)</f>
        <v>0</v>
      </c>
    </row>
    <row r="30" spans="1:5" ht="25.5" customHeight="1">
      <c r="A30" s="74" t="s">
        <v>103</v>
      </c>
      <c r="B30" s="59"/>
      <c r="C30" s="58">
        <v>6</v>
      </c>
      <c r="D30" s="58"/>
      <c r="E30" s="75">
        <f t="shared" si="0"/>
        <v>0</v>
      </c>
    </row>
    <row r="31" spans="1:5" ht="25.5" customHeight="1">
      <c r="A31" s="74" t="s">
        <v>104</v>
      </c>
      <c r="B31" s="59"/>
      <c r="C31" s="58">
        <v>6</v>
      </c>
      <c r="D31" s="58"/>
      <c r="E31" s="75">
        <f t="shared" si="0"/>
        <v>0</v>
      </c>
    </row>
    <row r="32" spans="1:5" ht="15.75" customHeight="1">
      <c r="A32" s="58" t="s">
        <v>105</v>
      </c>
      <c r="B32" s="59"/>
      <c r="C32" s="58">
        <v>6</v>
      </c>
      <c r="D32" s="58"/>
      <c r="E32" s="75">
        <f t="shared" si="0"/>
        <v>0</v>
      </c>
    </row>
    <row r="33" spans="1:6" ht="15.75" customHeight="1">
      <c r="A33" s="58" t="s">
        <v>106</v>
      </c>
      <c r="B33" s="59"/>
      <c r="C33" s="58">
        <v>6</v>
      </c>
      <c r="D33" s="58"/>
      <c r="E33" s="75">
        <f t="shared" si="0"/>
        <v>0</v>
      </c>
      <c r="F33" s="34"/>
    </row>
    <row r="34" spans="1:6" ht="15.75" customHeight="1">
      <c r="A34" s="58" t="s">
        <v>154</v>
      </c>
      <c r="B34" s="59"/>
      <c r="C34" s="58" t="s">
        <v>153</v>
      </c>
      <c r="D34" s="58" t="s">
        <v>153</v>
      </c>
      <c r="E34" s="75">
        <f t="shared" si="0"/>
        <v>0</v>
      </c>
      <c r="F34" s="34"/>
    </row>
    <row r="35" spans="1:6" ht="15.75" customHeight="1">
      <c r="A35" s="58" t="s">
        <v>152</v>
      </c>
      <c r="B35" s="59"/>
      <c r="C35" s="58" t="s">
        <v>153</v>
      </c>
      <c r="D35" s="58" t="s">
        <v>153</v>
      </c>
      <c r="E35" s="75">
        <f t="shared" si="0"/>
        <v>0</v>
      </c>
      <c r="F35" s="34"/>
    </row>
    <row r="36" spans="1:6" ht="15.75" customHeight="1">
      <c r="A36" s="58" t="s">
        <v>32</v>
      </c>
      <c r="B36" s="59"/>
      <c r="C36" s="58"/>
      <c r="D36" s="58"/>
      <c r="E36" s="75">
        <f t="shared" si="0"/>
        <v>0</v>
      </c>
      <c r="F36" s="34"/>
    </row>
    <row r="37" spans="1:6" ht="14.25" customHeight="1">
      <c r="A37" s="295" t="s">
        <v>107</v>
      </c>
      <c r="B37" s="295"/>
      <c r="C37" s="295"/>
      <c r="D37" s="295"/>
      <c r="E37" s="71">
        <f>SUM(E29:E36)</f>
        <v>0</v>
      </c>
      <c r="F37" s="46"/>
    </row>
    <row r="38" ht="15" customHeight="1"/>
  </sheetData>
  <sheetProtection selectLockedCells="1" selectUnlockedCells="1"/>
  <mergeCells count="17">
    <mergeCell ref="A37:D37"/>
    <mergeCell ref="A12:A13"/>
    <mergeCell ref="C12:D12"/>
    <mergeCell ref="C13:D13"/>
    <mergeCell ref="A14:C14"/>
    <mergeCell ref="A15:D15"/>
    <mergeCell ref="A21:D21"/>
    <mergeCell ref="A23:B24"/>
    <mergeCell ref="A25:D25"/>
    <mergeCell ref="A27:E27"/>
    <mergeCell ref="A19:B20"/>
    <mergeCell ref="A1:E1"/>
    <mergeCell ref="A2:E2"/>
    <mergeCell ref="A3:D3"/>
    <mergeCell ref="A6:D6"/>
    <mergeCell ref="A7:D7"/>
    <mergeCell ref="A8:E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5"/>
  <sheetViews>
    <sheetView showGridLines="0" zoomScalePageLayoutView="0" workbookViewId="0" topLeftCell="A7">
      <selection activeCell="D3" sqref="D3:I3"/>
    </sheetView>
  </sheetViews>
  <sheetFormatPr defaultColWidth="9.140625" defaultRowHeight="12.75"/>
  <cols>
    <col min="3" max="3" width="12.00390625" style="0" customWidth="1"/>
    <col min="7" max="7" width="10.8515625" style="0" customWidth="1"/>
    <col min="8" max="8" width="13.8515625" style="0" customWidth="1"/>
    <col min="9" max="9" width="11.140625" style="0" customWidth="1"/>
    <col min="11" max="11" width="21.00390625" style="0" customWidth="1"/>
  </cols>
  <sheetData>
    <row r="1" spans="1:12" ht="40.5" customHeight="1">
      <c r="A1" s="211" t="s">
        <v>164</v>
      </c>
      <c r="B1" s="212"/>
      <c r="C1" s="212"/>
      <c r="D1" s="212"/>
      <c r="E1" s="212"/>
      <c r="F1" s="212"/>
      <c r="G1" s="212"/>
      <c r="H1" s="212"/>
      <c r="I1" s="213"/>
      <c r="J1" s="214" t="s">
        <v>0</v>
      </c>
      <c r="K1" s="215"/>
      <c r="L1" s="1"/>
    </row>
    <row r="2" spans="1:12" ht="14.25" customHeight="1">
      <c r="A2" s="216" t="s">
        <v>1</v>
      </c>
      <c r="B2" s="217"/>
      <c r="C2" s="217"/>
      <c r="D2" s="218" t="s">
        <v>166</v>
      </c>
      <c r="E2" s="218"/>
      <c r="F2" s="218"/>
      <c r="G2" s="218"/>
      <c r="H2" s="218"/>
      <c r="I2" s="219"/>
      <c r="J2" s="214"/>
      <c r="K2" s="215"/>
      <c r="L2" s="1"/>
    </row>
    <row r="3" spans="1:12" ht="15" customHeight="1">
      <c r="A3" s="220" t="s">
        <v>2</v>
      </c>
      <c r="B3" s="221"/>
      <c r="C3" s="221"/>
      <c r="D3" s="222" t="s">
        <v>182</v>
      </c>
      <c r="E3" s="222"/>
      <c r="F3" s="222"/>
      <c r="G3" s="222"/>
      <c r="H3" s="222"/>
      <c r="I3" s="223"/>
      <c r="J3" s="214"/>
      <c r="K3" s="215"/>
      <c r="L3" s="1"/>
    </row>
    <row r="4" spans="1:12" ht="12.75" customHeight="1">
      <c r="A4" s="120" t="s">
        <v>147</v>
      </c>
      <c r="B4" s="113"/>
      <c r="C4" s="113"/>
      <c r="D4" s="114"/>
      <c r="E4" s="305">
        <v>45337</v>
      </c>
      <c r="F4" s="306"/>
      <c r="G4" s="121" t="s">
        <v>3</v>
      </c>
      <c r="H4" s="307" t="s">
        <v>170</v>
      </c>
      <c r="I4" s="308"/>
      <c r="J4" s="214"/>
      <c r="K4" s="215"/>
      <c r="L4" s="1"/>
    </row>
    <row r="5" spans="1:12" ht="12.75" customHeight="1">
      <c r="A5" s="2"/>
      <c r="B5" s="3"/>
      <c r="C5" s="3"/>
      <c r="D5" s="3"/>
      <c r="E5" s="3"/>
      <c r="F5" s="3"/>
      <c r="G5" s="3"/>
      <c r="H5" s="3"/>
      <c r="I5" s="3"/>
      <c r="J5" s="215"/>
      <c r="K5" s="215"/>
      <c r="L5" s="1"/>
    </row>
    <row r="6" spans="1:12" ht="38.25" customHeight="1">
      <c r="A6" s="207" t="s">
        <v>4</v>
      </c>
      <c r="B6" s="208"/>
      <c r="C6" s="208"/>
      <c r="D6" s="226" t="s">
        <v>5</v>
      </c>
      <c r="E6" s="226"/>
      <c r="F6" s="226"/>
      <c r="G6" s="226"/>
      <c r="H6" s="226"/>
      <c r="I6" s="227"/>
      <c r="J6" s="214"/>
      <c r="K6" s="215"/>
      <c r="L6" s="1"/>
    </row>
    <row r="7" spans="1:12" ht="15" customHeight="1">
      <c r="A7" s="4"/>
      <c r="B7" s="5"/>
      <c r="C7" s="5"/>
      <c r="D7" s="5"/>
      <c r="E7" s="5"/>
      <c r="F7" s="5"/>
      <c r="G7" s="5"/>
      <c r="H7" s="5"/>
      <c r="I7" s="5"/>
      <c r="J7" s="215"/>
      <c r="K7" s="215"/>
      <c r="L7" s="1"/>
    </row>
    <row r="8" spans="1:12" ht="15" customHeight="1">
      <c r="A8" s="122" t="s">
        <v>6</v>
      </c>
      <c r="B8" s="228" t="s">
        <v>7</v>
      </c>
      <c r="C8" s="228"/>
      <c r="D8" s="228"/>
      <c r="E8" s="228"/>
      <c r="F8" s="228"/>
      <c r="G8" s="228"/>
      <c r="H8" s="228"/>
      <c r="I8" s="228"/>
      <c r="J8" s="228"/>
      <c r="K8" s="123" t="s">
        <v>168</v>
      </c>
      <c r="L8" s="25"/>
    </row>
    <row r="9" spans="1:12" ht="14.25" customHeight="1">
      <c r="A9" s="124" t="s">
        <v>6</v>
      </c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125" t="s">
        <v>9</v>
      </c>
      <c r="L9" s="25"/>
    </row>
    <row r="10" spans="1:12" ht="12.75" customHeight="1">
      <c r="A10" s="124" t="s">
        <v>6</v>
      </c>
      <c r="B10" s="210" t="s">
        <v>10</v>
      </c>
      <c r="C10" s="210"/>
      <c r="D10" s="210"/>
      <c r="E10" s="210"/>
      <c r="F10" s="210"/>
      <c r="G10" s="210"/>
      <c r="H10" s="210"/>
      <c r="I10" s="210"/>
      <c r="J10" s="210"/>
      <c r="K10" s="126" t="s">
        <v>148</v>
      </c>
      <c r="L10" s="25"/>
    </row>
    <row r="11" spans="1:12" ht="14.25" customHeight="1">
      <c r="A11" s="124" t="s">
        <v>6</v>
      </c>
      <c r="B11" s="210" t="s">
        <v>11</v>
      </c>
      <c r="C11" s="210"/>
      <c r="D11" s="210"/>
      <c r="E11" s="210"/>
      <c r="F11" s="210"/>
      <c r="G11" s="210"/>
      <c r="H11" s="210"/>
      <c r="I11" s="210"/>
      <c r="J11" s="210"/>
      <c r="K11" s="126" t="s">
        <v>167</v>
      </c>
      <c r="L11" s="25"/>
    </row>
    <row r="12" spans="1:12" ht="12.75" customHeight="1">
      <c r="A12" s="127" t="s">
        <v>6</v>
      </c>
      <c r="B12" s="209" t="s">
        <v>12</v>
      </c>
      <c r="C12" s="209"/>
      <c r="D12" s="209"/>
      <c r="E12" s="209"/>
      <c r="F12" s="209"/>
      <c r="G12" s="209"/>
      <c r="H12" s="209"/>
      <c r="I12" s="209"/>
      <c r="J12" s="209"/>
      <c r="K12" s="128">
        <v>12</v>
      </c>
      <c r="L12" s="25"/>
    </row>
    <row r="13" spans="1:12" ht="12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  <c r="L13" s="1"/>
    </row>
    <row r="14" spans="1:12" ht="12.75">
      <c r="A14" s="122" t="s">
        <v>6</v>
      </c>
      <c r="B14" s="228" t="s">
        <v>13</v>
      </c>
      <c r="C14" s="228"/>
      <c r="D14" s="228"/>
      <c r="E14" s="228"/>
      <c r="F14" s="228"/>
      <c r="G14" s="228"/>
      <c r="H14" s="228"/>
      <c r="I14" s="228"/>
      <c r="J14" s="228"/>
      <c r="K14" s="132"/>
      <c r="L14" s="25"/>
    </row>
    <row r="15" spans="1:12" ht="12.75" customHeight="1">
      <c r="A15" s="133" t="s">
        <v>6</v>
      </c>
      <c r="B15" s="231" t="s">
        <v>14</v>
      </c>
      <c r="C15" s="231"/>
      <c r="D15" s="231"/>
      <c r="E15" s="231"/>
      <c r="F15" s="231"/>
      <c r="G15" s="231"/>
      <c r="H15" s="231"/>
      <c r="I15" s="231"/>
      <c r="J15" s="231"/>
      <c r="K15" s="134" t="s">
        <v>169</v>
      </c>
      <c r="L15" s="25"/>
    </row>
    <row r="16" spans="1:12" ht="12.75" customHeight="1">
      <c r="A16" s="131" t="s">
        <v>6</v>
      </c>
      <c r="B16" s="229" t="s">
        <v>15</v>
      </c>
      <c r="C16" s="230"/>
      <c r="D16" s="230"/>
      <c r="E16" s="230"/>
      <c r="F16" s="230"/>
      <c r="G16" s="230"/>
      <c r="H16" s="230"/>
      <c r="I16" s="230"/>
      <c r="J16" s="129" t="s">
        <v>165</v>
      </c>
      <c r="K16" s="130" t="e">
        <f>#REF!</f>
        <v>#REF!</v>
      </c>
      <c r="L16" s="25"/>
    </row>
    <row r="17" spans="1:12" ht="12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4"/>
      <c r="L17" s="1"/>
    </row>
    <row r="18" spans="1:12" ht="12.75" customHeight="1">
      <c r="A18" s="232" t="s">
        <v>16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4"/>
      <c r="L18" s="25"/>
    </row>
    <row r="19" spans="1:12" ht="33.75" customHeight="1">
      <c r="A19" s="99">
        <v>1</v>
      </c>
      <c r="B19" s="210" t="s">
        <v>13</v>
      </c>
      <c r="C19" s="210"/>
      <c r="D19" s="210"/>
      <c r="E19" s="210"/>
      <c r="F19" s="210"/>
      <c r="G19" s="210"/>
      <c r="H19" s="210"/>
      <c r="I19" s="210"/>
      <c r="J19" s="210"/>
      <c r="K19" s="77"/>
      <c r="L19" s="25"/>
    </row>
    <row r="20" spans="1:12" ht="12.75">
      <c r="A20" s="99">
        <v>2</v>
      </c>
      <c r="B20" s="7" t="s">
        <v>108</v>
      </c>
      <c r="C20" s="7"/>
      <c r="D20" s="7"/>
      <c r="E20" s="7"/>
      <c r="F20" s="7"/>
      <c r="G20" s="7"/>
      <c r="H20" s="7"/>
      <c r="I20" s="7"/>
      <c r="J20" s="80"/>
      <c r="K20" s="135"/>
      <c r="L20" s="25"/>
    </row>
    <row r="21" spans="1:12" ht="15" customHeight="1">
      <c r="A21" s="99">
        <v>3</v>
      </c>
      <c r="B21" s="210" t="s">
        <v>17</v>
      </c>
      <c r="C21" s="210"/>
      <c r="D21" s="210"/>
      <c r="E21" s="210"/>
      <c r="F21" s="210"/>
      <c r="G21" s="210"/>
      <c r="H21" s="210"/>
      <c r="I21" s="210"/>
      <c r="J21" s="210"/>
      <c r="K21" s="112"/>
      <c r="L21" s="25"/>
    </row>
    <row r="22" spans="1:12" ht="15" customHeight="1">
      <c r="A22" s="99">
        <v>4</v>
      </c>
      <c r="B22" s="210" t="s">
        <v>18</v>
      </c>
      <c r="C22" s="210"/>
      <c r="D22" s="210"/>
      <c r="E22" s="210"/>
      <c r="F22" s="210"/>
      <c r="G22" s="210"/>
      <c r="H22" s="210"/>
      <c r="I22" s="210"/>
      <c r="J22" s="210"/>
      <c r="K22" s="135" t="s">
        <v>5</v>
      </c>
      <c r="L22" s="25"/>
    </row>
    <row r="23" spans="1:12" ht="14.25" customHeight="1">
      <c r="A23" s="136">
        <v>5</v>
      </c>
      <c r="B23" s="209" t="s">
        <v>19</v>
      </c>
      <c r="C23" s="209"/>
      <c r="D23" s="209"/>
      <c r="E23" s="209"/>
      <c r="F23" s="209"/>
      <c r="G23" s="209"/>
      <c r="H23" s="209"/>
      <c r="I23" s="209"/>
      <c r="J23" s="209"/>
      <c r="K23" s="137" t="s">
        <v>5</v>
      </c>
      <c r="L23" s="25"/>
    </row>
    <row r="24" spans="1:12" ht="12.75" customHeight="1">
      <c r="A24" s="6"/>
      <c r="B24" s="5"/>
      <c r="C24" s="5"/>
      <c r="D24" s="5"/>
      <c r="E24" s="5"/>
      <c r="F24" s="5"/>
      <c r="G24" s="5"/>
      <c r="H24" s="5"/>
      <c r="I24" s="5"/>
      <c r="J24" s="5"/>
      <c r="K24" s="6"/>
      <c r="L24" s="1"/>
    </row>
    <row r="25" spans="1:12" ht="12.75" customHeight="1">
      <c r="A25" s="238" t="s">
        <v>20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98" t="s">
        <v>21</v>
      </c>
      <c r="L25" s="25"/>
    </row>
    <row r="26" spans="1:12" ht="12.75" customHeight="1">
      <c r="A26" s="99" t="s">
        <v>22</v>
      </c>
      <c r="B26" s="231" t="s">
        <v>23</v>
      </c>
      <c r="C26" s="231"/>
      <c r="D26" s="231"/>
      <c r="E26" s="231"/>
      <c r="F26" s="231"/>
      <c r="G26" s="231"/>
      <c r="H26" s="231"/>
      <c r="I26" s="231"/>
      <c r="J26" s="240"/>
      <c r="K26" s="112"/>
      <c r="L26" s="25"/>
    </row>
    <row r="27" spans="1:12" ht="12.75" customHeight="1">
      <c r="A27" s="99" t="s">
        <v>24</v>
      </c>
      <c r="B27" s="235" t="s">
        <v>25</v>
      </c>
      <c r="C27" s="235"/>
      <c r="D27" s="235"/>
      <c r="E27" s="236" t="s">
        <v>26</v>
      </c>
      <c r="F27" s="236"/>
      <c r="G27" s="236"/>
      <c r="H27" s="236"/>
      <c r="I27" s="8" t="s">
        <v>27</v>
      </c>
      <c r="J27" s="143">
        <v>0.30000000000000004</v>
      </c>
      <c r="K27" s="145">
        <f>J27*$K$26</f>
        <v>0</v>
      </c>
      <c r="L27" s="25"/>
    </row>
    <row r="28" spans="1:12" ht="20.25" customHeight="1">
      <c r="A28" s="99" t="s">
        <v>28</v>
      </c>
      <c r="B28" s="235" t="s">
        <v>29</v>
      </c>
      <c r="C28" s="235"/>
      <c r="D28" s="235"/>
      <c r="E28" s="237" t="s">
        <v>30</v>
      </c>
      <c r="F28" s="237"/>
      <c r="G28" s="237"/>
      <c r="H28" s="81">
        <v>1412</v>
      </c>
      <c r="I28" s="8" t="s">
        <v>27</v>
      </c>
      <c r="J28" s="143">
        <v>0</v>
      </c>
      <c r="K28" s="145">
        <f>H28*J28</f>
        <v>0</v>
      </c>
      <c r="L28" s="25"/>
    </row>
    <row r="29" spans="1:12" ht="12.75" customHeight="1">
      <c r="A29" s="99" t="s">
        <v>31</v>
      </c>
      <c r="B29" s="241" t="s">
        <v>109</v>
      </c>
      <c r="C29" s="241"/>
      <c r="D29" s="241"/>
      <c r="E29" s="241"/>
      <c r="F29" s="241"/>
      <c r="G29" s="241"/>
      <c r="H29" s="241"/>
      <c r="I29" s="8" t="s">
        <v>27</v>
      </c>
      <c r="J29" s="144"/>
      <c r="K29" s="145">
        <f>J29*$K$26</f>
        <v>0</v>
      </c>
      <c r="L29" s="25"/>
    </row>
    <row r="30" spans="1:12" ht="12.75" customHeight="1">
      <c r="A30" s="99" t="s">
        <v>33</v>
      </c>
      <c r="B30" s="241" t="s">
        <v>110</v>
      </c>
      <c r="C30" s="241"/>
      <c r="D30" s="241"/>
      <c r="E30" s="241"/>
      <c r="F30" s="241"/>
      <c r="G30" s="241"/>
      <c r="H30" s="241"/>
      <c r="I30" s="241"/>
      <c r="J30" s="241"/>
      <c r="K30" s="112"/>
      <c r="L30" s="25"/>
    </row>
    <row r="31" spans="1:12" ht="12.75" customHeight="1">
      <c r="A31" s="99" t="s">
        <v>34</v>
      </c>
      <c r="B31" s="241" t="s">
        <v>111</v>
      </c>
      <c r="C31" s="241"/>
      <c r="D31" s="241"/>
      <c r="E31" s="241"/>
      <c r="F31" s="241"/>
      <c r="G31" s="241"/>
      <c r="H31" s="241"/>
      <c r="I31" s="241"/>
      <c r="J31" s="241"/>
      <c r="K31" s="112"/>
      <c r="L31" s="25"/>
    </row>
    <row r="32" spans="1:12" ht="14.25" customHeight="1">
      <c r="A32" s="99" t="s">
        <v>35</v>
      </c>
      <c r="B32" s="241" t="s">
        <v>32</v>
      </c>
      <c r="C32" s="241"/>
      <c r="D32" s="241"/>
      <c r="E32" s="241"/>
      <c r="F32" s="241"/>
      <c r="G32" s="241"/>
      <c r="H32" s="241"/>
      <c r="I32" s="241"/>
      <c r="J32" s="241"/>
      <c r="K32" s="112"/>
      <c r="L32" s="25"/>
    </row>
    <row r="33" spans="1:12" ht="12.75" customHeight="1">
      <c r="A33" s="99" t="s">
        <v>36</v>
      </c>
      <c r="B33" s="241" t="s">
        <v>32</v>
      </c>
      <c r="C33" s="241"/>
      <c r="D33" s="241"/>
      <c r="E33" s="241"/>
      <c r="F33" s="241"/>
      <c r="G33" s="241"/>
      <c r="H33" s="241"/>
      <c r="I33" s="241"/>
      <c r="J33" s="241"/>
      <c r="K33" s="112"/>
      <c r="L33" s="25"/>
    </row>
    <row r="34" spans="1:12" ht="12.75" customHeight="1">
      <c r="A34" s="242" t="s">
        <v>128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138">
        <f>SUM(K26:K33)</f>
        <v>0</v>
      </c>
      <c r="L34" s="25"/>
    </row>
    <row r="35" spans="1:12" ht="12.75" customHeight="1">
      <c r="A35" s="5"/>
      <c r="B35" s="4"/>
      <c r="C35" s="4"/>
      <c r="D35" s="5"/>
      <c r="E35" s="5"/>
      <c r="F35" s="5"/>
      <c r="G35" s="5"/>
      <c r="H35" s="5"/>
      <c r="I35" s="5"/>
      <c r="J35" s="5"/>
      <c r="K35" s="5"/>
      <c r="L35" s="1"/>
    </row>
    <row r="36" spans="1:12" ht="12.75" customHeight="1">
      <c r="A36" s="244" t="s">
        <v>112</v>
      </c>
      <c r="B36" s="244"/>
      <c r="C36" s="244"/>
      <c r="D36" s="244"/>
      <c r="E36" s="244"/>
      <c r="F36" s="244"/>
      <c r="G36" s="244"/>
      <c r="H36" s="244"/>
      <c r="I36" s="244"/>
      <c r="J36" s="245"/>
      <c r="K36" s="148" t="s">
        <v>37</v>
      </c>
      <c r="L36" s="25"/>
    </row>
    <row r="37" spans="1:12" ht="12.75" customHeight="1">
      <c r="A37" s="88" t="s">
        <v>116</v>
      </c>
      <c r="B37" s="89"/>
      <c r="C37" s="89"/>
      <c r="D37" s="84"/>
      <c r="E37" s="84"/>
      <c r="F37" s="84"/>
      <c r="G37" s="84"/>
      <c r="H37" s="84"/>
      <c r="I37" s="85"/>
      <c r="J37" s="146">
        <f>J38+J40+J39</f>
        <v>0.19444444444444442</v>
      </c>
      <c r="K37" s="149">
        <f>SUM(K38:K40)</f>
        <v>0</v>
      </c>
      <c r="L37" s="25"/>
    </row>
    <row r="38" spans="1:12" ht="12.75" customHeight="1">
      <c r="A38" s="102" t="s">
        <v>22</v>
      </c>
      <c r="B38" s="86" t="s">
        <v>113</v>
      </c>
      <c r="C38" s="86"/>
      <c r="D38" s="86"/>
      <c r="E38" s="86"/>
      <c r="F38" s="86"/>
      <c r="G38" s="86"/>
      <c r="H38" s="86"/>
      <c r="I38" s="87"/>
      <c r="J38" s="147">
        <f>1/12</f>
        <v>0.08333333333333333</v>
      </c>
      <c r="K38" s="150">
        <f>$K$34*J38</f>
        <v>0</v>
      </c>
      <c r="L38" s="25"/>
    </row>
    <row r="39" spans="1:12" ht="12.75" customHeight="1">
      <c r="A39" s="139" t="s">
        <v>24</v>
      </c>
      <c r="B39" s="90" t="s">
        <v>115</v>
      </c>
      <c r="C39" s="90"/>
      <c r="D39" s="86"/>
      <c r="E39" s="86"/>
      <c r="F39" s="86"/>
      <c r="G39" s="86"/>
      <c r="H39" s="86"/>
      <c r="I39" s="87"/>
      <c r="J39" s="147">
        <f>1/12</f>
        <v>0.08333333333333333</v>
      </c>
      <c r="K39" s="150">
        <f>$K$34*J39</f>
        <v>0</v>
      </c>
      <c r="L39" s="25"/>
    </row>
    <row r="40" spans="1:12" ht="12.75" customHeight="1">
      <c r="A40" s="102" t="s">
        <v>28</v>
      </c>
      <c r="B40" s="86" t="s">
        <v>114</v>
      </c>
      <c r="C40" s="86"/>
      <c r="D40" s="86"/>
      <c r="E40" s="86"/>
      <c r="F40" s="86"/>
      <c r="G40" s="86"/>
      <c r="H40" s="86"/>
      <c r="I40" s="86"/>
      <c r="J40" s="147">
        <f>(1/3)/12</f>
        <v>0.027777777777777776</v>
      </c>
      <c r="K40" s="150">
        <f>$K$34*J40</f>
        <v>0</v>
      </c>
      <c r="L40" s="25"/>
    </row>
    <row r="41" spans="1:12" ht="12.75" customHeight="1">
      <c r="A41" s="140" t="s">
        <v>117</v>
      </c>
      <c r="B41" s="82"/>
      <c r="C41" s="82"/>
      <c r="D41" s="82"/>
      <c r="E41" s="82"/>
      <c r="F41" s="82"/>
      <c r="G41" s="82"/>
      <c r="H41" s="82"/>
      <c r="I41" s="82"/>
      <c r="J41" s="115">
        <f>SUM(J42:J49)</f>
        <v>0.3980000000000001</v>
      </c>
      <c r="K41" s="116">
        <f>SUM(K42:K49)</f>
        <v>0</v>
      </c>
      <c r="L41" s="25"/>
    </row>
    <row r="42" spans="1:12" ht="12.75" customHeight="1">
      <c r="A42" s="99" t="s">
        <v>22</v>
      </c>
      <c r="B42" s="247" t="s">
        <v>43</v>
      </c>
      <c r="C42" s="247"/>
      <c r="D42" s="247"/>
      <c r="E42" s="247"/>
      <c r="F42" s="247"/>
      <c r="G42" s="247"/>
      <c r="H42" s="247"/>
      <c r="I42" s="247"/>
      <c r="J42" s="13">
        <v>0.2</v>
      </c>
      <c r="K42" s="94">
        <f>J42*($K$34+$K$37)</f>
        <v>0</v>
      </c>
      <c r="L42" s="25"/>
    </row>
    <row r="43" spans="1:12" ht="12.75" customHeight="1">
      <c r="A43" s="99" t="s">
        <v>24</v>
      </c>
      <c r="B43" s="247" t="s">
        <v>47</v>
      </c>
      <c r="C43" s="247"/>
      <c r="D43" s="247"/>
      <c r="E43" s="247"/>
      <c r="F43" s="247"/>
      <c r="G43" s="247"/>
      <c r="H43" s="247"/>
      <c r="I43" s="247"/>
      <c r="J43" s="13">
        <v>0.025</v>
      </c>
      <c r="K43" s="94">
        <f aca="true" t="shared" si="0" ref="K43:K49">J43*($K$34+$K$37)</f>
        <v>0</v>
      </c>
      <c r="L43" s="25"/>
    </row>
    <row r="44" spans="1:12" ht="12.75" customHeight="1">
      <c r="A44" s="99" t="s">
        <v>28</v>
      </c>
      <c r="B44" s="235" t="s">
        <v>49</v>
      </c>
      <c r="C44" s="235"/>
      <c r="D44" s="235"/>
      <c r="E44" s="235"/>
      <c r="F44" s="10" t="s">
        <v>50</v>
      </c>
      <c r="G44" s="11">
        <v>0.03</v>
      </c>
      <c r="H44" s="10" t="s">
        <v>51</v>
      </c>
      <c r="I44" s="12">
        <v>2</v>
      </c>
      <c r="J44" s="13">
        <f>G44*I44</f>
        <v>0.06</v>
      </c>
      <c r="K44" s="94">
        <f t="shared" si="0"/>
        <v>0</v>
      </c>
      <c r="L44" s="92"/>
    </row>
    <row r="45" spans="1:12" ht="12.75" customHeight="1">
      <c r="A45" s="99" t="s">
        <v>31</v>
      </c>
      <c r="B45" s="247" t="s">
        <v>44</v>
      </c>
      <c r="C45" s="247"/>
      <c r="D45" s="247"/>
      <c r="E45" s="247"/>
      <c r="F45" s="247"/>
      <c r="G45" s="247"/>
      <c r="H45" s="247"/>
      <c r="I45" s="247"/>
      <c r="J45" s="13">
        <v>0.015</v>
      </c>
      <c r="K45" s="94">
        <f t="shared" si="0"/>
        <v>0</v>
      </c>
      <c r="L45" s="25"/>
    </row>
    <row r="46" spans="1:12" ht="12.75" customHeight="1">
      <c r="A46" s="99" t="s">
        <v>33</v>
      </c>
      <c r="B46" s="247" t="s">
        <v>45</v>
      </c>
      <c r="C46" s="247"/>
      <c r="D46" s="247"/>
      <c r="E46" s="247"/>
      <c r="F46" s="247"/>
      <c r="G46" s="247"/>
      <c r="H46" s="247"/>
      <c r="I46" s="247"/>
      <c r="J46" s="13">
        <v>0.01</v>
      </c>
      <c r="K46" s="94">
        <f t="shared" si="0"/>
        <v>0</v>
      </c>
      <c r="L46" s="25"/>
    </row>
    <row r="47" spans="1:12" ht="12.75" customHeight="1">
      <c r="A47" s="99" t="s">
        <v>34</v>
      </c>
      <c r="B47" s="247" t="s">
        <v>52</v>
      </c>
      <c r="C47" s="247"/>
      <c r="D47" s="247"/>
      <c r="E47" s="247"/>
      <c r="F47" s="247"/>
      <c r="G47" s="247"/>
      <c r="H47" s="247"/>
      <c r="I47" s="247"/>
      <c r="J47" s="13">
        <v>0.006</v>
      </c>
      <c r="K47" s="94">
        <f t="shared" si="0"/>
        <v>0</v>
      </c>
      <c r="L47" s="92"/>
    </row>
    <row r="48" spans="1:12" ht="12.75" customHeight="1">
      <c r="A48" s="99" t="s">
        <v>35</v>
      </c>
      <c r="B48" s="247" t="s">
        <v>46</v>
      </c>
      <c r="C48" s="247"/>
      <c r="D48" s="247"/>
      <c r="E48" s="247"/>
      <c r="F48" s="247"/>
      <c r="G48" s="247"/>
      <c r="H48" s="247"/>
      <c r="I48" s="247"/>
      <c r="J48" s="13">
        <v>0.002</v>
      </c>
      <c r="K48" s="94">
        <f t="shared" si="0"/>
        <v>0</v>
      </c>
      <c r="L48" s="25"/>
    </row>
    <row r="49" spans="1:12" ht="12.75" customHeight="1">
      <c r="A49" s="99" t="s">
        <v>36</v>
      </c>
      <c r="B49" s="247" t="s">
        <v>48</v>
      </c>
      <c r="C49" s="247"/>
      <c r="D49" s="247"/>
      <c r="E49" s="247"/>
      <c r="F49" s="247"/>
      <c r="G49" s="247"/>
      <c r="H49" s="247"/>
      <c r="I49" s="247"/>
      <c r="J49" s="13">
        <v>0.08</v>
      </c>
      <c r="K49" s="94">
        <f t="shared" si="0"/>
        <v>0</v>
      </c>
      <c r="L49" s="25"/>
    </row>
    <row r="50" spans="1:12" ht="12.75" customHeight="1">
      <c r="A50" s="140" t="s">
        <v>118</v>
      </c>
      <c r="B50" s="82"/>
      <c r="C50" s="82"/>
      <c r="D50" s="82"/>
      <c r="E50" s="82"/>
      <c r="F50" s="82"/>
      <c r="G50" s="82"/>
      <c r="H50" s="82"/>
      <c r="I50" s="82"/>
      <c r="J50" s="91"/>
      <c r="K50" s="117">
        <f>SUM(K51:K56)</f>
        <v>0</v>
      </c>
      <c r="L50" s="25"/>
    </row>
    <row r="51" spans="1:12" ht="12.75" customHeight="1">
      <c r="A51" s="99" t="s">
        <v>28</v>
      </c>
      <c r="B51" s="235" t="s">
        <v>119</v>
      </c>
      <c r="C51" s="235"/>
      <c r="D51" s="235"/>
      <c r="E51" s="235"/>
      <c r="F51" s="235"/>
      <c r="G51" s="235"/>
      <c r="H51" s="235"/>
      <c r="I51" s="235"/>
      <c r="J51" s="249"/>
      <c r="K51" s="95"/>
      <c r="L51" s="25"/>
    </row>
    <row r="52" spans="1:12" ht="12.75" customHeight="1">
      <c r="A52" s="83" t="s">
        <v>22</v>
      </c>
      <c r="B52" s="246" t="s">
        <v>120</v>
      </c>
      <c r="C52" s="246"/>
      <c r="D52" s="246"/>
      <c r="E52" s="246"/>
      <c r="F52" s="246"/>
      <c r="G52" s="246"/>
      <c r="H52" s="246"/>
      <c r="I52" s="246"/>
      <c r="J52" s="246"/>
      <c r="K52" s="95"/>
      <c r="L52" s="25"/>
    </row>
    <row r="53" spans="1:12" ht="12.75" customHeight="1">
      <c r="A53" s="141" t="s">
        <v>24</v>
      </c>
      <c r="B53" s="248" t="s">
        <v>121</v>
      </c>
      <c r="C53" s="248"/>
      <c r="D53" s="248"/>
      <c r="E53" s="248"/>
      <c r="F53" s="248"/>
      <c r="G53" s="248"/>
      <c r="H53" s="248"/>
      <c r="I53" s="248"/>
      <c r="J53" s="248"/>
      <c r="K53" s="95">
        <f>'Benefícios e Insumos 2'!E25</f>
        <v>0</v>
      </c>
      <c r="L53" s="25"/>
    </row>
    <row r="54" spans="1:12" ht="12.75" customHeight="1">
      <c r="A54" s="99" t="s">
        <v>31</v>
      </c>
      <c r="B54" s="249" t="s">
        <v>38</v>
      </c>
      <c r="C54" s="249"/>
      <c r="D54" s="249"/>
      <c r="E54" s="249"/>
      <c r="F54" s="249"/>
      <c r="G54" s="249"/>
      <c r="H54" s="249"/>
      <c r="I54" s="249"/>
      <c r="J54" s="249"/>
      <c r="K54" s="95">
        <f>'Benefícios e Insumos 2'!E21</f>
        <v>0</v>
      </c>
      <c r="L54" s="25"/>
    </row>
    <row r="55" spans="1:12" ht="12.75" customHeight="1">
      <c r="A55" s="99" t="s">
        <v>34</v>
      </c>
      <c r="B55" s="241" t="s">
        <v>32</v>
      </c>
      <c r="C55" s="241"/>
      <c r="D55" s="241"/>
      <c r="E55" s="241"/>
      <c r="F55" s="241"/>
      <c r="G55" s="241"/>
      <c r="H55" s="241"/>
      <c r="I55" s="241"/>
      <c r="J55" s="241"/>
      <c r="K55" s="112" t="s">
        <v>5</v>
      </c>
      <c r="L55" s="25"/>
    </row>
    <row r="56" spans="1:12" ht="12.75" customHeight="1">
      <c r="A56" s="136" t="s">
        <v>35</v>
      </c>
      <c r="B56" s="263" t="s">
        <v>32</v>
      </c>
      <c r="C56" s="263"/>
      <c r="D56" s="263"/>
      <c r="E56" s="263"/>
      <c r="F56" s="263"/>
      <c r="G56" s="263"/>
      <c r="H56" s="263"/>
      <c r="I56" s="263"/>
      <c r="J56" s="263"/>
      <c r="K56" s="142" t="s">
        <v>5</v>
      </c>
      <c r="L56" s="25"/>
    </row>
    <row r="57" spans="1:12" ht="12.75" customHeight="1">
      <c r="A57" s="5"/>
      <c r="B57" s="4"/>
      <c r="C57" s="4"/>
      <c r="D57" s="5"/>
      <c r="E57" s="5"/>
      <c r="F57" s="5"/>
      <c r="G57" s="5"/>
      <c r="H57" s="5"/>
      <c r="I57" s="5"/>
      <c r="J57" s="5"/>
      <c r="K57" s="5"/>
      <c r="L57" s="1"/>
    </row>
    <row r="58" spans="1:12" ht="12.75" customHeight="1">
      <c r="A58" s="253" t="s">
        <v>122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5"/>
      <c r="L58" s="25"/>
    </row>
    <row r="59" spans="1:12" ht="12.75" customHeight="1">
      <c r="A59" s="256" t="s">
        <v>123</v>
      </c>
      <c r="B59" s="257"/>
      <c r="C59" s="257"/>
      <c r="D59" s="257"/>
      <c r="E59" s="257"/>
      <c r="F59" s="257"/>
      <c r="G59" s="257"/>
      <c r="H59" s="257"/>
      <c r="I59" s="257"/>
      <c r="J59" s="257"/>
      <c r="K59" s="151">
        <f>K37</f>
        <v>0</v>
      </c>
      <c r="L59" s="25"/>
    </row>
    <row r="60" spans="1:12" ht="12.75" customHeight="1">
      <c r="A60" s="256" t="s">
        <v>124</v>
      </c>
      <c r="B60" s="257"/>
      <c r="C60" s="257"/>
      <c r="D60" s="257"/>
      <c r="E60" s="257"/>
      <c r="F60" s="257"/>
      <c r="G60" s="257"/>
      <c r="H60" s="257"/>
      <c r="I60" s="257"/>
      <c r="J60" s="257"/>
      <c r="K60" s="151">
        <f>K41</f>
        <v>0</v>
      </c>
      <c r="L60" s="25"/>
    </row>
    <row r="61" spans="1:12" ht="12.75" customHeight="1">
      <c r="A61" s="256" t="s">
        <v>125</v>
      </c>
      <c r="B61" s="257"/>
      <c r="C61" s="257"/>
      <c r="D61" s="257"/>
      <c r="E61" s="257"/>
      <c r="F61" s="257"/>
      <c r="G61" s="257"/>
      <c r="H61" s="257"/>
      <c r="I61" s="257"/>
      <c r="J61" s="257"/>
      <c r="K61" s="151">
        <f>K50</f>
        <v>0</v>
      </c>
      <c r="L61" s="25"/>
    </row>
    <row r="62" spans="1:12" ht="12.75" customHeight="1">
      <c r="A62" s="202" t="s">
        <v>129</v>
      </c>
      <c r="B62" s="203"/>
      <c r="C62" s="203"/>
      <c r="D62" s="203"/>
      <c r="E62" s="203"/>
      <c r="F62" s="203"/>
      <c r="G62" s="203"/>
      <c r="H62" s="203"/>
      <c r="I62" s="203"/>
      <c r="J62" s="203"/>
      <c r="K62" s="101">
        <f>SUM(K59:K61)</f>
        <v>0</v>
      </c>
      <c r="L62" s="25"/>
    </row>
    <row r="63" spans="1:12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96"/>
      <c r="L63" s="25"/>
    </row>
    <row r="64" spans="1:12" ht="12.75" customHeight="1">
      <c r="A64" s="204" t="s">
        <v>126</v>
      </c>
      <c r="B64" s="205"/>
      <c r="C64" s="205"/>
      <c r="D64" s="205"/>
      <c r="E64" s="205"/>
      <c r="F64" s="205"/>
      <c r="G64" s="205"/>
      <c r="H64" s="205"/>
      <c r="I64" s="205"/>
      <c r="J64" s="205"/>
      <c r="K64" s="98" t="s">
        <v>37</v>
      </c>
      <c r="L64" s="25"/>
    </row>
    <row r="65" spans="1:12" ht="12.75" customHeight="1">
      <c r="A65" s="99" t="s">
        <v>22</v>
      </c>
      <c r="B65" s="260" t="s">
        <v>53</v>
      </c>
      <c r="C65" s="260"/>
      <c r="D65" s="260"/>
      <c r="E65" s="260"/>
      <c r="F65" s="260"/>
      <c r="G65" s="260"/>
      <c r="H65" s="15">
        <v>30</v>
      </c>
      <c r="I65" s="16">
        <v>0.05</v>
      </c>
      <c r="J65" s="17">
        <f>(H65/30)*I65/12</f>
        <v>0.004166666666666667</v>
      </c>
      <c r="K65" s="100">
        <f>J65*K34</f>
        <v>0</v>
      </c>
      <c r="L65" s="92"/>
    </row>
    <row r="66" spans="1:12" ht="12.75" customHeight="1">
      <c r="A66" s="99" t="s">
        <v>24</v>
      </c>
      <c r="B66" s="258" t="s">
        <v>54</v>
      </c>
      <c r="C66" s="258"/>
      <c r="D66" s="258"/>
      <c r="E66" s="258"/>
      <c r="F66" s="258"/>
      <c r="G66" s="258"/>
      <c r="H66" s="258"/>
      <c r="I66" s="258"/>
      <c r="J66" s="258"/>
      <c r="K66" s="94">
        <f>J49*K65</f>
        <v>0</v>
      </c>
      <c r="L66" s="92"/>
    </row>
    <row r="67" spans="1:12" ht="14.25" customHeight="1">
      <c r="A67" s="99" t="s">
        <v>28</v>
      </c>
      <c r="B67" s="259" t="s">
        <v>150</v>
      </c>
      <c r="C67" s="259"/>
      <c r="D67" s="259"/>
      <c r="E67" s="259"/>
      <c r="F67" s="259"/>
      <c r="G67" s="259"/>
      <c r="H67" s="259"/>
      <c r="I67" s="259"/>
      <c r="J67" s="18">
        <f>(0.4)*J49*0.05</f>
        <v>0.0016</v>
      </c>
      <c r="K67" s="94">
        <f>K34*J67</f>
        <v>0</v>
      </c>
      <c r="L67" s="92"/>
    </row>
    <row r="68" spans="1:12" ht="12.75" customHeight="1">
      <c r="A68" s="99" t="s">
        <v>31</v>
      </c>
      <c r="B68" s="261" t="s">
        <v>55</v>
      </c>
      <c r="C68" s="261"/>
      <c r="D68" s="261"/>
      <c r="E68" s="261"/>
      <c r="F68" s="261"/>
      <c r="G68" s="261"/>
      <c r="H68" s="261"/>
      <c r="I68" s="19">
        <v>20</v>
      </c>
      <c r="J68" s="17">
        <f>(7/30)/I68</f>
        <v>0.011666666666666667</v>
      </c>
      <c r="K68" s="94">
        <f>(J68*K34)*0.1</f>
        <v>0</v>
      </c>
      <c r="L68" s="92"/>
    </row>
    <row r="69" spans="1:12" ht="12.75" customHeight="1">
      <c r="A69" s="99" t="s">
        <v>33</v>
      </c>
      <c r="B69" s="210" t="s">
        <v>127</v>
      </c>
      <c r="C69" s="210"/>
      <c r="D69" s="210"/>
      <c r="E69" s="210"/>
      <c r="F69" s="210"/>
      <c r="G69" s="210"/>
      <c r="H69" s="210"/>
      <c r="I69" s="210"/>
      <c r="J69" s="210"/>
      <c r="K69" s="94">
        <f>J41*K68</f>
        <v>0</v>
      </c>
      <c r="L69" s="92"/>
    </row>
    <row r="70" spans="1:12" ht="12.75" customHeight="1">
      <c r="A70" s="99" t="s">
        <v>34</v>
      </c>
      <c r="B70" s="235" t="s">
        <v>151</v>
      </c>
      <c r="C70" s="235"/>
      <c r="D70" s="235"/>
      <c r="E70" s="235"/>
      <c r="F70" s="235"/>
      <c r="G70" s="235"/>
      <c r="H70" s="235"/>
      <c r="I70" s="235"/>
      <c r="J70" s="17">
        <f>(0.4)*J49</f>
        <v>0.032</v>
      </c>
      <c r="K70" s="94">
        <f>J70*K34</f>
        <v>0</v>
      </c>
      <c r="L70" s="92"/>
    </row>
    <row r="71" spans="1:12" ht="12.75" customHeight="1">
      <c r="A71" s="202" t="s">
        <v>130</v>
      </c>
      <c r="B71" s="203"/>
      <c r="C71" s="203"/>
      <c r="D71" s="203"/>
      <c r="E71" s="203"/>
      <c r="F71" s="203"/>
      <c r="G71" s="203"/>
      <c r="H71" s="203"/>
      <c r="I71" s="203"/>
      <c r="J71" s="203"/>
      <c r="K71" s="101">
        <f>SUM(K65:K70)</f>
        <v>0</v>
      </c>
      <c r="L71" s="92"/>
    </row>
    <row r="72" spans="1:12" ht="12.75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97"/>
      <c r="K72" s="111"/>
      <c r="L72" s="14"/>
    </row>
    <row r="73" spans="1:12" ht="12.75" customHeight="1">
      <c r="A73" s="204" t="s">
        <v>131</v>
      </c>
      <c r="B73" s="205"/>
      <c r="C73" s="205"/>
      <c r="D73" s="205"/>
      <c r="E73" s="205"/>
      <c r="F73" s="205"/>
      <c r="G73" s="205"/>
      <c r="H73" s="205"/>
      <c r="I73" s="205"/>
      <c r="J73" s="205"/>
      <c r="K73" s="98" t="s">
        <v>37</v>
      </c>
      <c r="L73" s="1"/>
    </row>
    <row r="74" spans="1:12" ht="12.75" customHeight="1">
      <c r="A74" s="206" t="s">
        <v>132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93">
        <f>SUM(K75:K80)</f>
        <v>0</v>
      </c>
      <c r="L74" s="1"/>
    </row>
    <row r="75" spans="1:12" ht="12.75" customHeight="1">
      <c r="A75" s="104" t="s">
        <v>22</v>
      </c>
      <c r="B75" s="262" t="s">
        <v>133</v>
      </c>
      <c r="C75" s="262"/>
      <c r="D75" s="262"/>
      <c r="E75" s="262"/>
      <c r="F75" s="262"/>
      <c r="G75" s="262"/>
      <c r="H75" s="262"/>
      <c r="I75" s="262"/>
      <c r="J75" s="105">
        <f>(1+1/3)/12</f>
        <v>0.1111111111111111</v>
      </c>
      <c r="K75" s="106">
        <f aca="true" t="shared" si="1" ref="K75:K80">J75*K$34</f>
        <v>0</v>
      </c>
      <c r="L75" s="1"/>
    </row>
    <row r="76" spans="1:12" ht="12.75" customHeight="1">
      <c r="A76" s="104" t="s">
        <v>24</v>
      </c>
      <c r="B76" s="252" t="s">
        <v>56</v>
      </c>
      <c r="C76" s="252"/>
      <c r="D76" s="252"/>
      <c r="E76" s="252"/>
      <c r="F76" s="252"/>
      <c r="G76" s="252"/>
      <c r="H76" s="252"/>
      <c r="I76" s="252"/>
      <c r="J76" s="16">
        <f>(2.96/30)/12</f>
        <v>0.008222222222222223</v>
      </c>
      <c r="K76" s="106">
        <f t="shared" si="1"/>
        <v>0</v>
      </c>
      <c r="L76" s="1"/>
    </row>
    <row r="77" spans="1:12" ht="12.75" customHeight="1">
      <c r="A77" s="104" t="s">
        <v>28</v>
      </c>
      <c r="B77" s="264" t="s">
        <v>134</v>
      </c>
      <c r="C77" s="264"/>
      <c r="D77" s="264"/>
      <c r="E77" s="264"/>
      <c r="F77" s="264"/>
      <c r="G77" s="264"/>
      <c r="H77" s="264"/>
      <c r="I77" s="16">
        <v>0.015</v>
      </c>
      <c r="J77" s="107">
        <f>(20/30)/12*I77</f>
        <v>0.0008333333333333333</v>
      </c>
      <c r="K77" s="106">
        <f t="shared" si="1"/>
        <v>0</v>
      </c>
      <c r="L77" s="1"/>
    </row>
    <row r="78" spans="1:12" ht="12.75" customHeight="1">
      <c r="A78" s="104" t="s">
        <v>31</v>
      </c>
      <c r="B78" s="264" t="s">
        <v>135</v>
      </c>
      <c r="C78" s="264"/>
      <c r="D78" s="264"/>
      <c r="E78" s="264"/>
      <c r="F78" s="264"/>
      <c r="G78" s="264"/>
      <c r="H78" s="264"/>
      <c r="I78" s="16">
        <v>0.0078000000000000005</v>
      </c>
      <c r="J78" s="107">
        <f>(15/30)/12*I78</f>
        <v>0.000325</v>
      </c>
      <c r="K78" s="106">
        <f t="shared" si="1"/>
        <v>0</v>
      </c>
      <c r="L78" s="1"/>
    </row>
    <row r="79" spans="1:12" ht="12.75" customHeight="1">
      <c r="A79" s="104" t="s">
        <v>33</v>
      </c>
      <c r="B79" s="264" t="s">
        <v>136</v>
      </c>
      <c r="C79" s="264"/>
      <c r="D79" s="264"/>
      <c r="E79" s="264"/>
      <c r="F79" s="264"/>
      <c r="G79" s="264"/>
      <c r="H79" s="264"/>
      <c r="I79" s="16">
        <v>0.015</v>
      </c>
      <c r="J79" s="16">
        <f>(120/30)/12*I79</f>
        <v>0.004999999999999999</v>
      </c>
      <c r="K79" s="106">
        <f t="shared" si="1"/>
        <v>0</v>
      </c>
      <c r="L79" s="1"/>
    </row>
    <row r="80" spans="1:12" ht="12.75" customHeight="1">
      <c r="A80" s="104" t="s">
        <v>34</v>
      </c>
      <c r="B80" s="241" t="s">
        <v>32</v>
      </c>
      <c r="C80" s="241"/>
      <c r="D80" s="241"/>
      <c r="E80" s="241"/>
      <c r="F80" s="241"/>
      <c r="G80" s="241"/>
      <c r="H80" s="241"/>
      <c r="I80" s="241"/>
      <c r="J80" s="16"/>
      <c r="K80" s="106">
        <f t="shared" si="1"/>
        <v>0</v>
      </c>
      <c r="L80" s="1"/>
    </row>
    <row r="81" spans="1:12" ht="12.75" customHeight="1">
      <c r="A81" s="206" t="s">
        <v>137</v>
      </c>
      <c r="B81" s="206"/>
      <c r="C81" s="206"/>
      <c r="D81" s="206"/>
      <c r="E81" s="206"/>
      <c r="F81" s="206"/>
      <c r="G81" s="206"/>
      <c r="H81" s="206"/>
      <c r="I81" s="206"/>
      <c r="J81" s="206"/>
      <c r="K81" s="103"/>
      <c r="L81" s="1"/>
    </row>
    <row r="82" spans="1:12" ht="12.75" customHeight="1">
      <c r="A82" s="104" t="s">
        <v>22</v>
      </c>
      <c r="B82" s="264" t="s">
        <v>138</v>
      </c>
      <c r="C82" s="264"/>
      <c r="D82" s="264"/>
      <c r="E82" s="264"/>
      <c r="F82" s="264"/>
      <c r="G82" s="264"/>
      <c r="H82" s="264"/>
      <c r="I82" s="16">
        <v>0</v>
      </c>
      <c r="J82" s="107">
        <f>((1/8)*30)/12</f>
        <v>0.3125</v>
      </c>
      <c r="K82" s="93">
        <f>I82*J82*K$34</f>
        <v>0</v>
      </c>
      <c r="L82" s="1"/>
    </row>
    <row r="83" spans="1:12" ht="12.75" customHeight="1">
      <c r="A83" s="5"/>
      <c r="B83" s="4"/>
      <c r="C83" s="4"/>
      <c r="D83" s="5"/>
      <c r="E83" s="5"/>
      <c r="F83" s="5"/>
      <c r="G83" s="5"/>
      <c r="H83" s="5"/>
      <c r="I83" s="5"/>
      <c r="J83" s="5"/>
      <c r="K83" s="5"/>
      <c r="L83" s="1"/>
    </row>
    <row r="84" spans="1:12" ht="12.75" customHeight="1">
      <c r="A84" s="265" t="s">
        <v>139</v>
      </c>
      <c r="B84" s="265"/>
      <c r="C84" s="265"/>
      <c r="D84" s="265"/>
      <c r="E84" s="265"/>
      <c r="F84" s="265"/>
      <c r="G84" s="265"/>
      <c r="H84" s="265"/>
      <c r="I84" s="265"/>
      <c r="J84" s="265"/>
      <c r="K84" s="108" t="s">
        <v>37</v>
      </c>
      <c r="L84" s="1"/>
    </row>
    <row r="85" spans="1:12" ht="12.75" customHeight="1">
      <c r="A85" s="206" t="s">
        <v>132</v>
      </c>
      <c r="B85" s="206"/>
      <c r="C85" s="206"/>
      <c r="D85" s="206"/>
      <c r="E85" s="206"/>
      <c r="F85" s="206"/>
      <c r="G85" s="206"/>
      <c r="H85" s="206"/>
      <c r="I85" s="206"/>
      <c r="J85" s="206"/>
      <c r="K85" s="103">
        <f>K74</f>
        <v>0</v>
      </c>
      <c r="L85" s="1"/>
    </row>
    <row r="86" spans="1:12" ht="12.75" customHeight="1">
      <c r="A86" s="206" t="s">
        <v>137</v>
      </c>
      <c r="B86" s="206"/>
      <c r="C86" s="206"/>
      <c r="D86" s="206"/>
      <c r="E86" s="206"/>
      <c r="F86" s="206"/>
      <c r="G86" s="206"/>
      <c r="H86" s="206"/>
      <c r="I86" s="206"/>
      <c r="J86" s="206"/>
      <c r="K86" s="103">
        <f>K82</f>
        <v>0</v>
      </c>
      <c r="L86" s="1"/>
    </row>
    <row r="87" spans="1:12" ht="12.75" customHeight="1">
      <c r="A87" s="268" t="s">
        <v>140</v>
      </c>
      <c r="B87" s="268"/>
      <c r="C87" s="268"/>
      <c r="D87" s="268"/>
      <c r="E87" s="268"/>
      <c r="F87" s="268"/>
      <c r="G87" s="268"/>
      <c r="H87" s="268"/>
      <c r="I87" s="268"/>
      <c r="J87" s="268"/>
      <c r="K87" s="9">
        <f>SUM(K84:K86)</f>
        <v>0</v>
      </c>
      <c r="L87" s="1"/>
    </row>
    <row r="88" spans="1:12" ht="12.75" customHeight="1">
      <c r="A88" s="5"/>
      <c r="B88" s="4"/>
      <c r="C88" s="4"/>
      <c r="D88" s="5"/>
      <c r="E88" s="5"/>
      <c r="F88" s="5"/>
      <c r="G88" s="5"/>
      <c r="H88" s="5"/>
      <c r="I88" s="5"/>
      <c r="J88" s="5"/>
      <c r="K88" s="5"/>
      <c r="L88" s="1"/>
    </row>
    <row r="89" spans="1:12" ht="12.75" customHeight="1">
      <c r="A89" s="250" t="s">
        <v>141</v>
      </c>
      <c r="B89" s="251"/>
      <c r="C89" s="251"/>
      <c r="D89" s="251"/>
      <c r="E89" s="251"/>
      <c r="F89" s="251"/>
      <c r="G89" s="251"/>
      <c r="H89" s="251"/>
      <c r="I89" s="251"/>
      <c r="J89" s="251"/>
      <c r="K89" s="98" t="s">
        <v>37</v>
      </c>
      <c r="L89" s="25"/>
    </row>
    <row r="90" spans="1:12" ht="12.75" customHeight="1">
      <c r="A90" s="99" t="s">
        <v>22</v>
      </c>
      <c r="B90" s="267" t="s">
        <v>39</v>
      </c>
      <c r="C90" s="267"/>
      <c r="D90" s="267"/>
      <c r="E90" s="267"/>
      <c r="F90" s="267"/>
      <c r="G90" s="267"/>
      <c r="H90" s="267"/>
      <c r="I90" s="267"/>
      <c r="J90" s="267"/>
      <c r="K90" s="95">
        <f>'Benefícios e Insumos 2'!E37</f>
        <v>0</v>
      </c>
      <c r="L90" s="25"/>
    </row>
    <row r="91" spans="1:12" ht="12.75" customHeight="1">
      <c r="A91" s="99" t="s">
        <v>24</v>
      </c>
      <c r="B91" s="266" t="s">
        <v>40</v>
      </c>
      <c r="C91" s="266"/>
      <c r="D91" s="266"/>
      <c r="E91" s="266"/>
      <c r="F91" s="266"/>
      <c r="G91" s="266"/>
      <c r="H91" s="266"/>
      <c r="I91" s="266"/>
      <c r="J91" s="266"/>
      <c r="K91" s="112"/>
      <c r="L91" s="25"/>
    </row>
    <row r="92" spans="1:12" ht="12.75" customHeight="1">
      <c r="A92" s="99" t="s">
        <v>28</v>
      </c>
      <c r="B92" s="266" t="s">
        <v>41</v>
      </c>
      <c r="C92" s="266"/>
      <c r="D92" s="266"/>
      <c r="E92" s="266"/>
      <c r="F92" s="266"/>
      <c r="G92" s="266"/>
      <c r="H92" s="266"/>
      <c r="I92" s="266"/>
      <c r="J92" s="266"/>
      <c r="K92" s="112"/>
      <c r="L92" s="25"/>
    </row>
    <row r="93" spans="1:12" ht="12.75" customHeight="1">
      <c r="A93" s="99" t="s">
        <v>31</v>
      </c>
      <c r="B93" s="241" t="s">
        <v>32</v>
      </c>
      <c r="C93" s="241"/>
      <c r="D93" s="241" t="s">
        <v>42</v>
      </c>
      <c r="E93" s="241"/>
      <c r="F93" s="241"/>
      <c r="G93" s="241"/>
      <c r="H93" s="241"/>
      <c r="I93" s="241"/>
      <c r="J93" s="241"/>
      <c r="K93" s="112" t="s">
        <v>5</v>
      </c>
      <c r="L93" s="25"/>
    </row>
    <row r="94" spans="1:12" ht="12.75" customHeight="1">
      <c r="A94" s="99" t="s">
        <v>33</v>
      </c>
      <c r="B94" s="241" t="s">
        <v>32</v>
      </c>
      <c r="C94" s="241"/>
      <c r="D94" s="241" t="s">
        <v>42</v>
      </c>
      <c r="E94" s="241"/>
      <c r="F94" s="241"/>
      <c r="G94" s="241"/>
      <c r="H94" s="241"/>
      <c r="I94" s="241"/>
      <c r="J94" s="241"/>
      <c r="K94" s="112" t="s">
        <v>5</v>
      </c>
      <c r="L94" s="25"/>
    </row>
    <row r="95" spans="1:12" ht="12.75" customHeight="1">
      <c r="A95" s="202" t="s">
        <v>142</v>
      </c>
      <c r="B95" s="203"/>
      <c r="C95" s="203"/>
      <c r="D95" s="203"/>
      <c r="E95" s="203"/>
      <c r="F95" s="203"/>
      <c r="G95" s="203"/>
      <c r="H95" s="203"/>
      <c r="I95" s="203"/>
      <c r="J95" s="203"/>
      <c r="K95" s="101">
        <f>SUM(K90:K94)</f>
        <v>0</v>
      </c>
      <c r="L95" s="25"/>
    </row>
    <row r="96" spans="1:12" ht="12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96"/>
      <c r="L96" s="25"/>
    </row>
    <row r="97" spans="1:12" ht="12.75" customHeight="1">
      <c r="A97" s="238" t="s">
        <v>143</v>
      </c>
      <c r="B97" s="239"/>
      <c r="C97" s="239"/>
      <c r="D97" s="239"/>
      <c r="E97" s="239"/>
      <c r="F97" s="239"/>
      <c r="G97" s="239"/>
      <c r="H97" s="239"/>
      <c r="I97" s="239"/>
      <c r="J97" s="239"/>
      <c r="K97" s="98" t="s">
        <v>21</v>
      </c>
      <c r="L97" s="25"/>
    </row>
    <row r="98" spans="1:12" ht="12.75" customHeight="1">
      <c r="A98" s="99" t="s">
        <v>22</v>
      </c>
      <c r="B98" s="247" t="s">
        <v>57</v>
      </c>
      <c r="C98" s="247"/>
      <c r="D98" s="247"/>
      <c r="E98" s="247"/>
      <c r="F98" s="247"/>
      <c r="G98" s="247"/>
      <c r="H98" s="247"/>
      <c r="I98" s="247"/>
      <c r="J98" s="20">
        <v>0</v>
      </c>
      <c r="K98" s="152">
        <f>J98*(K34+K62+K71+K87+K95)</f>
        <v>0</v>
      </c>
      <c r="L98" s="25"/>
    </row>
    <row r="99" spans="1:12" ht="12.75" customHeight="1">
      <c r="A99" s="99" t="s">
        <v>24</v>
      </c>
      <c r="B99" s="247" t="s">
        <v>58</v>
      </c>
      <c r="C99" s="247"/>
      <c r="D99" s="247"/>
      <c r="E99" s="247"/>
      <c r="F99" s="247"/>
      <c r="G99" s="247"/>
      <c r="H99" s="247"/>
      <c r="I99" s="247"/>
      <c r="J99" s="20">
        <v>0</v>
      </c>
      <c r="K99" s="152">
        <f>J99*(K34+K62+K71+K87+K95+K98)</f>
        <v>0</v>
      </c>
      <c r="L99" s="25"/>
    </row>
    <row r="100" spans="1:12" ht="12.75" customHeight="1">
      <c r="A100" s="271" t="s">
        <v>28</v>
      </c>
      <c r="B100" s="235" t="s">
        <v>59</v>
      </c>
      <c r="C100" s="235"/>
      <c r="D100" s="235"/>
      <c r="E100" s="235"/>
      <c r="F100" s="235"/>
      <c r="G100" s="235"/>
      <c r="H100" s="235"/>
      <c r="I100" s="21" t="s">
        <v>60</v>
      </c>
      <c r="J100" s="25"/>
      <c r="K100" s="153"/>
      <c r="L100" s="25"/>
    </row>
    <row r="101" spans="1:12" ht="12.75" customHeight="1">
      <c r="A101" s="271"/>
      <c r="B101" s="197" t="s">
        <v>61</v>
      </c>
      <c r="C101" s="197"/>
      <c r="D101" s="197"/>
      <c r="E101" s="197"/>
      <c r="F101" s="22" t="s">
        <v>62</v>
      </c>
      <c r="G101" s="23"/>
      <c r="H101" s="23"/>
      <c r="I101" s="118">
        <v>0.006500000000000001</v>
      </c>
      <c r="J101" s="272">
        <f>SUM(I101:I106)</f>
        <v>0.0865</v>
      </c>
      <c r="K101" s="154">
        <f aca="true" t="shared" si="2" ref="K101:K106">($K$34+$K$62+$K$71+$K$87+$K$95+$K$98+$K$99)/(1-$J$101)*I101</f>
        <v>0</v>
      </c>
      <c r="L101" s="25"/>
    </row>
    <row r="102" spans="1:12" ht="12.75" customHeight="1">
      <c r="A102" s="271"/>
      <c r="B102" s="198"/>
      <c r="C102" s="198"/>
      <c r="D102" s="198"/>
      <c r="E102" s="198"/>
      <c r="F102" s="22" t="s">
        <v>63</v>
      </c>
      <c r="G102" s="26"/>
      <c r="H102" s="26"/>
      <c r="I102" s="119">
        <v>0.03</v>
      </c>
      <c r="J102" s="272"/>
      <c r="K102" s="154">
        <f t="shared" si="2"/>
        <v>0</v>
      </c>
      <c r="L102" s="25"/>
    </row>
    <row r="103" spans="1:12" ht="12.75" customHeight="1">
      <c r="A103" s="271"/>
      <c r="B103" s="274"/>
      <c r="C103" s="274"/>
      <c r="D103" s="274"/>
      <c r="E103" s="274"/>
      <c r="F103" s="22" t="s">
        <v>64</v>
      </c>
      <c r="G103" s="273"/>
      <c r="H103" s="273"/>
      <c r="I103" s="24">
        <v>0</v>
      </c>
      <c r="J103" s="272"/>
      <c r="K103" s="154">
        <f t="shared" si="2"/>
        <v>0</v>
      </c>
      <c r="L103" s="25"/>
    </row>
    <row r="104" spans="1:12" ht="12.75" customHeight="1">
      <c r="A104" s="271"/>
      <c r="B104" s="197" t="s">
        <v>65</v>
      </c>
      <c r="C104" s="197"/>
      <c r="D104" s="197"/>
      <c r="E104" s="197"/>
      <c r="F104" s="22" t="s">
        <v>66</v>
      </c>
      <c r="G104" s="27"/>
      <c r="H104" s="27"/>
      <c r="I104" s="28">
        <v>0.05</v>
      </c>
      <c r="J104" s="272"/>
      <c r="K104" s="154">
        <f t="shared" si="2"/>
        <v>0</v>
      </c>
      <c r="L104" s="25"/>
    </row>
    <row r="105" spans="1:12" ht="12.75" customHeight="1">
      <c r="A105" s="271"/>
      <c r="B105" s="198"/>
      <c r="C105" s="198"/>
      <c r="D105" s="198"/>
      <c r="E105" s="198"/>
      <c r="F105" s="22" t="s">
        <v>64</v>
      </c>
      <c r="G105" s="273"/>
      <c r="H105" s="273"/>
      <c r="I105" s="24">
        <v>0</v>
      </c>
      <c r="J105" s="272"/>
      <c r="K105" s="154">
        <f t="shared" si="2"/>
        <v>0</v>
      </c>
      <c r="L105" s="25"/>
    </row>
    <row r="106" spans="1:12" ht="12.75" customHeight="1">
      <c r="A106" s="271"/>
      <c r="B106" s="199" t="s">
        <v>67</v>
      </c>
      <c r="C106" s="199"/>
      <c r="D106" s="199"/>
      <c r="E106" s="199"/>
      <c r="F106" s="22" t="s">
        <v>64</v>
      </c>
      <c r="G106" s="273"/>
      <c r="H106" s="273"/>
      <c r="I106" s="24">
        <v>0</v>
      </c>
      <c r="J106" s="272"/>
      <c r="K106" s="154">
        <f t="shared" si="2"/>
        <v>0</v>
      </c>
      <c r="L106" s="25"/>
    </row>
    <row r="107" spans="1:12" ht="12.75" customHeight="1">
      <c r="A107" s="276" t="s">
        <v>144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155">
        <f>SUM(K98:K106)</f>
        <v>0</v>
      </c>
      <c r="L107" s="25"/>
    </row>
    <row r="108" spans="1:12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1"/>
    </row>
    <row r="109" spans="1:12" ht="15.75" customHeight="1">
      <c r="A109" s="278" t="s">
        <v>68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80"/>
      <c r="L109" s="25"/>
    </row>
    <row r="110" spans="1:12" ht="12.75" customHeight="1">
      <c r="A110" s="269" t="s">
        <v>69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156" t="s">
        <v>37</v>
      </c>
      <c r="L110" s="25"/>
    </row>
    <row r="111" spans="1:12" ht="12.75" customHeight="1">
      <c r="A111" s="99" t="s">
        <v>22</v>
      </c>
      <c r="B111" s="257" t="s">
        <v>20</v>
      </c>
      <c r="C111" s="257"/>
      <c r="D111" s="257"/>
      <c r="E111" s="257"/>
      <c r="F111" s="257"/>
      <c r="G111" s="257"/>
      <c r="H111" s="257"/>
      <c r="I111" s="257"/>
      <c r="J111" s="257"/>
      <c r="K111" s="152">
        <f>K34</f>
        <v>0</v>
      </c>
      <c r="L111" s="25"/>
    </row>
    <row r="112" spans="1:12" ht="12.75" customHeight="1">
      <c r="A112" s="99" t="s">
        <v>24</v>
      </c>
      <c r="B112" s="257" t="s">
        <v>112</v>
      </c>
      <c r="C112" s="257"/>
      <c r="D112" s="257"/>
      <c r="E112" s="257"/>
      <c r="F112" s="257"/>
      <c r="G112" s="257"/>
      <c r="H112" s="257"/>
      <c r="I112" s="257"/>
      <c r="J112" s="257"/>
      <c r="K112" s="152">
        <f>K62</f>
        <v>0</v>
      </c>
      <c r="L112" s="25"/>
    </row>
    <row r="113" spans="1:12" ht="12.75" customHeight="1">
      <c r="A113" s="99" t="s">
        <v>28</v>
      </c>
      <c r="B113" s="257" t="s">
        <v>126</v>
      </c>
      <c r="C113" s="257"/>
      <c r="D113" s="257"/>
      <c r="E113" s="257"/>
      <c r="F113" s="257"/>
      <c r="G113" s="257"/>
      <c r="H113" s="257"/>
      <c r="I113" s="257"/>
      <c r="J113" s="257"/>
      <c r="K113" s="152">
        <f>K71</f>
        <v>0</v>
      </c>
      <c r="L113" s="25"/>
    </row>
    <row r="114" spans="1:12" ht="12.75" customHeight="1">
      <c r="A114" s="99" t="s">
        <v>31</v>
      </c>
      <c r="B114" s="257" t="s">
        <v>131</v>
      </c>
      <c r="C114" s="257"/>
      <c r="D114" s="257"/>
      <c r="E114" s="257"/>
      <c r="F114" s="257"/>
      <c r="G114" s="257"/>
      <c r="H114" s="257"/>
      <c r="I114" s="257"/>
      <c r="J114" s="257"/>
      <c r="K114" s="152">
        <f>K87</f>
        <v>0</v>
      </c>
      <c r="L114" s="25"/>
    </row>
    <row r="115" spans="1:12" ht="12.75" customHeight="1">
      <c r="A115" s="99" t="s">
        <v>33</v>
      </c>
      <c r="B115" s="257" t="s">
        <v>141</v>
      </c>
      <c r="C115" s="257"/>
      <c r="D115" s="257"/>
      <c r="E115" s="257"/>
      <c r="F115" s="257"/>
      <c r="G115" s="257"/>
      <c r="H115" s="257"/>
      <c r="I115" s="257"/>
      <c r="J115" s="257"/>
      <c r="K115" s="152">
        <f>K95</f>
        <v>0</v>
      </c>
      <c r="L115" s="25"/>
    </row>
    <row r="116" spans="1:12" ht="12.75" customHeight="1">
      <c r="A116" s="269" t="s">
        <v>155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157">
        <f>SUM(K111:K115)</f>
        <v>0</v>
      </c>
      <c r="L116" s="25"/>
    </row>
    <row r="117" spans="1:12" ht="12.75" customHeight="1">
      <c r="A117" s="99" t="s">
        <v>34</v>
      </c>
      <c r="B117" s="257" t="s">
        <v>143</v>
      </c>
      <c r="C117" s="257"/>
      <c r="D117" s="257"/>
      <c r="E117" s="257"/>
      <c r="F117" s="257"/>
      <c r="G117" s="257"/>
      <c r="H117" s="257"/>
      <c r="I117" s="257"/>
      <c r="J117" s="257"/>
      <c r="K117" s="152">
        <f>K107</f>
        <v>0</v>
      </c>
      <c r="L117" s="25"/>
    </row>
    <row r="118" spans="1:12" ht="15.75" customHeight="1">
      <c r="A118" s="281" t="s">
        <v>70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158">
        <f>K116+K117</f>
        <v>0</v>
      </c>
      <c r="L118" s="25"/>
    </row>
    <row r="119" ht="12.75" customHeight="1"/>
    <row r="120" spans="1:11" ht="15.75" customHeight="1">
      <c r="A120" s="283" t="s">
        <v>71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1:11" ht="50.25" customHeight="1">
      <c r="A121" s="290" t="s">
        <v>72</v>
      </c>
      <c r="B121" s="290"/>
      <c r="C121" s="290"/>
      <c r="D121" s="275" t="s">
        <v>73</v>
      </c>
      <c r="E121" s="275"/>
      <c r="F121" s="275" t="s">
        <v>74</v>
      </c>
      <c r="G121" s="275"/>
      <c r="H121" s="275" t="s">
        <v>75</v>
      </c>
      <c r="I121" s="275"/>
      <c r="J121" s="30" t="s">
        <v>76</v>
      </c>
      <c r="K121" s="31" t="s">
        <v>77</v>
      </c>
    </row>
    <row r="122" spans="1:11" ht="14.25" customHeight="1">
      <c r="A122" s="285" t="s">
        <v>149</v>
      </c>
      <c r="B122" s="285"/>
      <c r="C122" s="285"/>
      <c r="D122" s="286">
        <f>K118</f>
        <v>0</v>
      </c>
      <c r="E122" s="286"/>
      <c r="F122" s="287">
        <v>1</v>
      </c>
      <c r="G122" s="287"/>
      <c r="H122" s="288">
        <f>D122*F122</f>
        <v>0</v>
      </c>
      <c r="I122" s="288"/>
      <c r="J122" s="76">
        <v>20</v>
      </c>
      <c r="K122" s="32">
        <f>H122*J122</f>
        <v>0</v>
      </c>
    </row>
    <row r="123" spans="1:11" ht="12.75" customHeight="1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</row>
    <row r="124" spans="1:11" ht="15.75" customHeight="1">
      <c r="A124" s="284" t="s">
        <v>78</v>
      </c>
      <c r="B124" s="284"/>
      <c r="C124" s="284"/>
      <c r="D124" s="284"/>
      <c r="E124" s="284"/>
      <c r="F124" s="284"/>
      <c r="G124" s="284"/>
      <c r="H124" s="284"/>
      <c r="I124" s="284"/>
      <c r="J124" s="78" t="s">
        <v>165</v>
      </c>
      <c r="K124" s="79">
        <f>K122</f>
        <v>0</v>
      </c>
    </row>
    <row r="125" spans="1:11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18">
    <mergeCell ref="A123:K123"/>
    <mergeCell ref="A124:I124"/>
    <mergeCell ref="A122:C122"/>
    <mergeCell ref="D122:E122"/>
    <mergeCell ref="F122:G122"/>
    <mergeCell ref="H122:I122"/>
    <mergeCell ref="A121:C121"/>
    <mergeCell ref="D121:E121"/>
    <mergeCell ref="F121:G121"/>
    <mergeCell ref="H121:I121"/>
    <mergeCell ref="A116:J116"/>
    <mergeCell ref="B117:J117"/>
    <mergeCell ref="A118:J118"/>
    <mergeCell ref="A120:K120"/>
    <mergeCell ref="B112:J112"/>
    <mergeCell ref="B113:J113"/>
    <mergeCell ref="B114:J114"/>
    <mergeCell ref="B115:J115"/>
    <mergeCell ref="A107:J107"/>
    <mergeCell ref="A109:K109"/>
    <mergeCell ref="A110:J110"/>
    <mergeCell ref="B111:J111"/>
    <mergeCell ref="A100:A106"/>
    <mergeCell ref="B100:H100"/>
    <mergeCell ref="B101:E103"/>
    <mergeCell ref="J101:J106"/>
    <mergeCell ref="G103:H103"/>
    <mergeCell ref="B104:E105"/>
    <mergeCell ref="G105:H105"/>
    <mergeCell ref="B106:E106"/>
    <mergeCell ref="G106:H106"/>
    <mergeCell ref="A95:J95"/>
    <mergeCell ref="A97:J97"/>
    <mergeCell ref="B98:I98"/>
    <mergeCell ref="B99:I99"/>
    <mergeCell ref="B91:J91"/>
    <mergeCell ref="B92:J92"/>
    <mergeCell ref="B93:J93"/>
    <mergeCell ref="B94:J94"/>
    <mergeCell ref="A86:J86"/>
    <mergeCell ref="A87:J87"/>
    <mergeCell ref="A89:J89"/>
    <mergeCell ref="B90:J90"/>
    <mergeCell ref="A81:J81"/>
    <mergeCell ref="B82:H82"/>
    <mergeCell ref="A84:J84"/>
    <mergeCell ref="A85:J85"/>
    <mergeCell ref="B77:H77"/>
    <mergeCell ref="B78:H78"/>
    <mergeCell ref="B79:H79"/>
    <mergeCell ref="B80:I80"/>
    <mergeCell ref="A73:J73"/>
    <mergeCell ref="A74:J74"/>
    <mergeCell ref="B75:I75"/>
    <mergeCell ref="B76:I76"/>
    <mergeCell ref="B68:H68"/>
    <mergeCell ref="B69:J69"/>
    <mergeCell ref="B70:I70"/>
    <mergeCell ref="A71:J71"/>
    <mergeCell ref="A64:J64"/>
    <mergeCell ref="B65:G65"/>
    <mergeCell ref="B66:J66"/>
    <mergeCell ref="B67:I67"/>
    <mergeCell ref="A59:J59"/>
    <mergeCell ref="A60:J60"/>
    <mergeCell ref="A61:J61"/>
    <mergeCell ref="A62:J62"/>
    <mergeCell ref="B54:J54"/>
    <mergeCell ref="B55:J55"/>
    <mergeCell ref="B56:J56"/>
    <mergeCell ref="A58:K58"/>
    <mergeCell ref="B49:I49"/>
    <mergeCell ref="B51:J51"/>
    <mergeCell ref="B52:J52"/>
    <mergeCell ref="B53:J53"/>
    <mergeCell ref="B45:I45"/>
    <mergeCell ref="B46:I46"/>
    <mergeCell ref="B47:I47"/>
    <mergeCell ref="B48:I48"/>
    <mergeCell ref="E27:H27"/>
    <mergeCell ref="A36:J36"/>
    <mergeCell ref="B42:I42"/>
    <mergeCell ref="B43:I43"/>
    <mergeCell ref="B44:E44"/>
    <mergeCell ref="B31:J31"/>
    <mergeCell ref="B32:J32"/>
    <mergeCell ref="B33:J33"/>
    <mergeCell ref="A34:J34"/>
    <mergeCell ref="A18:K18"/>
    <mergeCell ref="B19:J19"/>
    <mergeCell ref="B28:D28"/>
    <mergeCell ref="E28:G28"/>
    <mergeCell ref="B29:H29"/>
    <mergeCell ref="B30:J30"/>
    <mergeCell ref="B23:J23"/>
    <mergeCell ref="A25:J25"/>
    <mergeCell ref="B26:J26"/>
    <mergeCell ref="B27:D27"/>
    <mergeCell ref="E4:F4"/>
    <mergeCell ref="H4:I4"/>
    <mergeCell ref="A6:C6"/>
    <mergeCell ref="D6:I6"/>
    <mergeCell ref="B21:J21"/>
    <mergeCell ref="B22:J22"/>
    <mergeCell ref="B12:J12"/>
    <mergeCell ref="B14:J14"/>
    <mergeCell ref="B15:J15"/>
    <mergeCell ref="B16:I16"/>
    <mergeCell ref="B8:J8"/>
    <mergeCell ref="B9:J9"/>
    <mergeCell ref="B10:J10"/>
    <mergeCell ref="B11:J11"/>
    <mergeCell ref="A1:I1"/>
    <mergeCell ref="J1:K7"/>
    <mergeCell ref="A2:C2"/>
    <mergeCell ref="D2:I2"/>
    <mergeCell ref="A3:C3"/>
    <mergeCell ref="D3:I3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25">
      <selection activeCell="B13" sqref="B13"/>
    </sheetView>
  </sheetViews>
  <sheetFormatPr defaultColWidth="9.140625" defaultRowHeight="12.75"/>
  <cols>
    <col min="1" max="1" width="21.7109375" style="34" customWidth="1"/>
    <col min="2" max="2" width="15.140625" style="34" customWidth="1"/>
    <col min="3" max="3" width="23.00390625" style="34" customWidth="1"/>
    <col min="4" max="4" width="16.7109375" style="34" customWidth="1"/>
    <col min="5" max="5" width="19.8515625" style="34" customWidth="1"/>
    <col min="6" max="6" width="3.28125" style="34" customWidth="1"/>
    <col min="7" max="249" width="9.140625" style="34" customWidth="1"/>
  </cols>
  <sheetData>
    <row r="1" spans="1:5" ht="24.75" customHeight="1">
      <c r="A1" s="292" t="s">
        <v>79</v>
      </c>
      <c r="B1" s="292"/>
      <c r="C1" s="292"/>
      <c r="D1" s="292"/>
      <c r="E1" s="292"/>
    </row>
    <row r="2" spans="1:5" ht="24.75" customHeight="1">
      <c r="A2" s="292" t="str">
        <f>CONCATENATE("Posto de ",'1 Assist. Adm. Pleno'!K14)</f>
        <v>Posto de </v>
      </c>
      <c r="B2" s="292"/>
      <c r="C2" s="292"/>
      <c r="D2" s="292"/>
      <c r="E2" s="292"/>
    </row>
    <row r="3" spans="1:5" ht="30" customHeight="1">
      <c r="A3" s="291" t="s">
        <v>80</v>
      </c>
      <c r="B3" s="291"/>
      <c r="C3" s="291"/>
      <c r="D3" s="291"/>
      <c r="E3" s="36"/>
    </row>
    <row r="4" spans="1:5" ht="27" customHeight="1">
      <c r="A4" s="35" t="s">
        <v>81</v>
      </c>
      <c r="B4" s="37" t="s">
        <v>82</v>
      </c>
      <c r="C4" s="35" t="s">
        <v>83</v>
      </c>
      <c r="D4" s="38" t="s">
        <v>84</v>
      </c>
      <c r="E4" s="39" t="s">
        <v>85</v>
      </c>
    </row>
    <row r="5" spans="1:5" ht="26.25" customHeight="1">
      <c r="A5" s="40" t="s">
        <v>86</v>
      </c>
      <c r="B5" s="41"/>
      <c r="C5" s="42"/>
      <c r="D5" s="43"/>
      <c r="E5" s="44">
        <f>B5*C5*D5</f>
        <v>0</v>
      </c>
    </row>
    <row r="6" spans="1:5" ht="12.75" customHeight="1">
      <c r="A6" s="293" t="s">
        <v>87</v>
      </c>
      <c r="B6" s="293"/>
      <c r="C6" s="293"/>
      <c r="D6" s="293"/>
      <c r="E6" s="44">
        <f>0.06*E3</f>
        <v>0</v>
      </c>
    </row>
    <row r="7" spans="1:6" ht="13.5" customHeight="1">
      <c r="A7" s="293" t="s">
        <v>88</v>
      </c>
      <c r="B7" s="293"/>
      <c r="C7" s="293"/>
      <c r="D7" s="293"/>
      <c r="E7" s="45">
        <f>E5-E6</f>
        <v>0</v>
      </c>
      <c r="F7" s="46"/>
    </row>
    <row r="8" spans="1:5" ht="15.75" customHeight="1">
      <c r="A8" s="294"/>
      <c r="B8" s="294"/>
      <c r="C8" s="294"/>
      <c r="D8" s="294"/>
      <c r="E8" s="294"/>
    </row>
    <row r="9" spans="1:5" ht="14.25" customHeight="1">
      <c r="A9" s="47"/>
      <c r="B9" s="48"/>
      <c r="C9" s="48"/>
      <c r="D9" s="48"/>
      <c r="E9" s="49"/>
    </row>
    <row r="10" spans="1:5" ht="12.75" customHeight="1">
      <c r="A10" s="50"/>
      <c r="B10" s="51"/>
      <c r="C10" s="51"/>
      <c r="D10" s="51"/>
      <c r="E10" s="52"/>
    </row>
    <row r="11" spans="1:5" ht="15.75" customHeight="1">
      <c r="A11" s="53"/>
      <c r="B11" s="54"/>
      <c r="C11" s="54"/>
      <c r="D11" s="55"/>
      <c r="E11" s="56"/>
    </row>
    <row r="12" spans="1:5" ht="26.25" customHeight="1">
      <c r="A12" s="296" t="s">
        <v>145</v>
      </c>
      <c r="B12" s="35" t="s">
        <v>89</v>
      </c>
      <c r="C12" s="296" t="s">
        <v>90</v>
      </c>
      <c r="D12" s="296"/>
      <c r="E12" s="57" t="s">
        <v>91</v>
      </c>
    </row>
    <row r="13" spans="1:5" ht="16.5" customHeight="1">
      <c r="A13" s="296"/>
      <c r="B13" s="58"/>
      <c r="C13" s="297"/>
      <c r="D13" s="297"/>
      <c r="E13" s="60">
        <f>B13*C13</f>
        <v>0</v>
      </c>
    </row>
    <row r="14" spans="1:5" ht="16.5" customHeight="1">
      <c r="A14" s="295" t="s">
        <v>92</v>
      </c>
      <c r="B14" s="295"/>
      <c r="C14" s="295"/>
      <c r="D14" s="61">
        <v>0.1</v>
      </c>
      <c r="E14" s="60">
        <f>E13*D14</f>
        <v>0</v>
      </c>
    </row>
    <row r="15" spans="1:6" ht="13.5" customHeight="1">
      <c r="A15" s="293" t="s">
        <v>88</v>
      </c>
      <c r="B15" s="293"/>
      <c r="C15" s="293"/>
      <c r="D15" s="293"/>
      <c r="E15" s="45">
        <f>E13-E14</f>
        <v>0</v>
      </c>
      <c r="F15" s="46"/>
    </row>
    <row r="16" spans="1:5" ht="15.75" customHeight="1">
      <c r="A16" s="62"/>
      <c r="B16" s="63"/>
      <c r="C16" s="64"/>
      <c r="D16" s="64"/>
      <c r="E16" s="65"/>
    </row>
    <row r="17" spans="1:5" ht="15.75" customHeight="1">
      <c r="A17" s="62"/>
      <c r="B17" s="63"/>
      <c r="C17" s="64"/>
      <c r="D17" s="64"/>
      <c r="E17" s="65"/>
    </row>
    <row r="18" spans="1:5" ht="15.75" customHeight="1">
      <c r="A18" s="66"/>
      <c r="B18" s="67"/>
      <c r="C18" s="68"/>
      <c r="D18" s="68"/>
      <c r="E18" s="69"/>
    </row>
    <row r="19" spans="1:5" ht="27" customHeight="1">
      <c r="A19" s="291" t="s">
        <v>93</v>
      </c>
      <c r="B19" s="291"/>
      <c r="C19" s="37" t="s">
        <v>94</v>
      </c>
      <c r="D19" s="57" t="s">
        <v>95</v>
      </c>
      <c r="E19" s="57" t="s">
        <v>91</v>
      </c>
    </row>
    <row r="20" spans="1:5" ht="16.5" customHeight="1">
      <c r="A20" s="291"/>
      <c r="B20" s="291"/>
      <c r="C20" s="70">
        <v>0</v>
      </c>
      <c r="D20" s="59">
        <v>0</v>
      </c>
      <c r="E20" s="60">
        <f>(C20-D20)/12</f>
        <v>0</v>
      </c>
    </row>
    <row r="21" spans="1:6" ht="13.5" customHeight="1">
      <c r="A21" s="293" t="s">
        <v>88</v>
      </c>
      <c r="B21" s="293"/>
      <c r="C21" s="293"/>
      <c r="D21" s="293"/>
      <c r="E21" s="71">
        <f>E20</f>
        <v>0</v>
      </c>
      <c r="F21" s="46"/>
    </row>
    <row r="22" spans="1:5" ht="15.75" customHeight="1">
      <c r="A22" s="66"/>
      <c r="B22" s="72"/>
      <c r="C22" s="67"/>
      <c r="D22" s="68"/>
      <c r="E22" s="69"/>
    </row>
    <row r="23" spans="1:5" ht="26.25" customHeight="1">
      <c r="A23" s="291" t="s">
        <v>146</v>
      </c>
      <c r="B23" s="291"/>
      <c r="C23" s="37" t="s">
        <v>94</v>
      </c>
      <c r="D23" s="57" t="s">
        <v>95</v>
      </c>
      <c r="E23" s="57" t="s">
        <v>91</v>
      </c>
    </row>
    <row r="24" spans="1:5" ht="16.5" customHeight="1">
      <c r="A24" s="291"/>
      <c r="B24" s="291"/>
      <c r="C24" s="70">
        <v>0</v>
      </c>
      <c r="D24" s="59">
        <v>0</v>
      </c>
      <c r="E24" s="60">
        <f>(C24-D24)/12</f>
        <v>0</v>
      </c>
    </row>
    <row r="25" spans="1:5" ht="16.5" customHeight="1">
      <c r="A25" s="293" t="s">
        <v>88</v>
      </c>
      <c r="B25" s="293"/>
      <c r="C25" s="293"/>
      <c r="D25" s="293"/>
      <c r="E25" s="71">
        <f>E24</f>
        <v>0</v>
      </c>
    </row>
    <row r="26" spans="1:5" ht="16.5" customHeight="1">
      <c r="A26" s="66"/>
      <c r="B26" s="72"/>
      <c r="C26" s="67"/>
      <c r="D26" s="68"/>
      <c r="E26" s="69"/>
    </row>
    <row r="27" spans="1:5" ht="27.75" customHeight="1">
      <c r="A27" s="304" t="s">
        <v>96</v>
      </c>
      <c r="B27" s="304"/>
      <c r="C27" s="304"/>
      <c r="D27" s="304"/>
      <c r="E27" s="304"/>
    </row>
    <row r="28" spans="1:5" ht="45" customHeight="1">
      <c r="A28" s="73" t="s">
        <v>97</v>
      </c>
      <c r="B28" s="73" t="s">
        <v>98</v>
      </c>
      <c r="C28" s="73" t="s">
        <v>99</v>
      </c>
      <c r="D28" s="73" t="s">
        <v>100</v>
      </c>
      <c r="E28" s="73" t="s">
        <v>101</v>
      </c>
    </row>
    <row r="29" spans="1:5" ht="25.5" customHeight="1">
      <c r="A29" s="74" t="s">
        <v>102</v>
      </c>
      <c r="B29" s="59"/>
      <c r="C29" s="58">
        <v>6</v>
      </c>
      <c r="D29" s="58"/>
      <c r="E29" s="75">
        <f aca="true" t="shared" si="0" ref="E29:E36">IF(B29=0,0,B29*D29/C29)</f>
        <v>0</v>
      </c>
    </row>
    <row r="30" spans="1:5" ht="25.5" customHeight="1">
      <c r="A30" s="74" t="s">
        <v>103</v>
      </c>
      <c r="B30" s="59"/>
      <c r="C30" s="58">
        <v>6</v>
      </c>
      <c r="D30" s="58"/>
      <c r="E30" s="75">
        <f t="shared" si="0"/>
        <v>0</v>
      </c>
    </row>
    <row r="31" spans="1:5" ht="25.5" customHeight="1">
      <c r="A31" s="74" t="s">
        <v>104</v>
      </c>
      <c r="B31" s="59"/>
      <c r="C31" s="58">
        <v>6</v>
      </c>
      <c r="D31" s="58"/>
      <c r="E31" s="75">
        <f t="shared" si="0"/>
        <v>0</v>
      </c>
    </row>
    <row r="32" spans="1:5" ht="15.75" customHeight="1">
      <c r="A32" s="58" t="s">
        <v>105</v>
      </c>
      <c r="B32" s="59"/>
      <c r="C32" s="58">
        <v>6</v>
      </c>
      <c r="D32" s="58"/>
      <c r="E32" s="75">
        <f t="shared" si="0"/>
        <v>0</v>
      </c>
    </row>
    <row r="33" spans="1:5" ht="15.75" customHeight="1">
      <c r="A33" s="58" t="s">
        <v>106</v>
      </c>
      <c r="B33" s="59"/>
      <c r="C33" s="58">
        <v>6</v>
      </c>
      <c r="D33" s="58"/>
      <c r="E33" s="75">
        <f t="shared" si="0"/>
        <v>0</v>
      </c>
    </row>
    <row r="34" spans="1:5" ht="15.75" customHeight="1">
      <c r="A34" s="58" t="s">
        <v>154</v>
      </c>
      <c r="B34" s="59"/>
      <c r="C34" s="58" t="s">
        <v>153</v>
      </c>
      <c r="D34" s="58" t="s">
        <v>153</v>
      </c>
      <c r="E34" s="75">
        <f t="shared" si="0"/>
        <v>0</v>
      </c>
    </row>
    <row r="35" spans="1:5" ht="15.75" customHeight="1">
      <c r="A35" s="58" t="s">
        <v>152</v>
      </c>
      <c r="B35" s="59"/>
      <c r="C35" s="58" t="s">
        <v>153</v>
      </c>
      <c r="D35" s="58" t="s">
        <v>153</v>
      </c>
      <c r="E35" s="75">
        <f t="shared" si="0"/>
        <v>0</v>
      </c>
    </row>
    <row r="36" spans="1:6" ht="14.25" customHeight="1">
      <c r="A36" s="58" t="s">
        <v>32</v>
      </c>
      <c r="B36" s="59"/>
      <c r="C36" s="58"/>
      <c r="D36" s="58"/>
      <c r="E36" s="75">
        <f t="shared" si="0"/>
        <v>0</v>
      </c>
      <c r="F36" s="46"/>
    </row>
    <row r="37" spans="1:5" ht="15" customHeight="1">
      <c r="A37" s="295" t="s">
        <v>107</v>
      </c>
      <c r="B37" s="295"/>
      <c r="C37" s="295"/>
      <c r="D37" s="295"/>
      <c r="E37" s="71">
        <f>SUM(E29:E36)</f>
        <v>0</v>
      </c>
    </row>
    <row r="38" ht="15.75" customHeight="1"/>
    <row r="39" ht="15.75" customHeight="1"/>
    <row r="40" ht="15.75" customHeight="1"/>
    <row r="41" ht="15.75" customHeight="1"/>
  </sheetData>
  <sheetProtection/>
  <mergeCells count="17">
    <mergeCell ref="A37:D37"/>
    <mergeCell ref="A12:A13"/>
    <mergeCell ref="C12:D12"/>
    <mergeCell ref="C13:D13"/>
    <mergeCell ref="A14:C14"/>
    <mergeCell ref="A15:D15"/>
    <mergeCell ref="A21:D21"/>
    <mergeCell ref="A23:B24"/>
    <mergeCell ref="A25:D25"/>
    <mergeCell ref="A27:E27"/>
    <mergeCell ref="A19:B20"/>
    <mergeCell ref="A1:E1"/>
    <mergeCell ref="A2:E2"/>
    <mergeCell ref="A3:D3"/>
    <mergeCell ref="A6:D6"/>
    <mergeCell ref="A7:D7"/>
    <mergeCell ref="A8:E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5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3" max="3" width="12.00390625" style="0" customWidth="1"/>
    <col min="7" max="7" width="10.8515625" style="0" customWidth="1"/>
    <col min="8" max="8" width="13.8515625" style="0" customWidth="1"/>
    <col min="9" max="9" width="11.140625" style="0" customWidth="1"/>
    <col min="11" max="11" width="21.00390625" style="0" customWidth="1"/>
  </cols>
  <sheetData>
    <row r="1" spans="1:12" ht="40.5" customHeight="1">
      <c r="A1" s="211" t="s">
        <v>164</v>
      </c>
      <c r="B1" s="212"/>
      <c r="C1" s="212"/>
      <c r="D1" s="212"/>
      <c r="E1" s="212"/>
      <c r="F1" s="212"/>
      <c r="G1" s="212"/>
      <c r="H1" s="212"/>
      <c r="I1" s="213"/>
      <c r="J1" s="214" t="s">
        <v>0</v>
      </c>
      <c r="K1" s="215"/>
      <c r="L1" s="1"/>
    </row>
    <row r="2" spans="1:12" ht="14.25" customHeight="1">
      <c r="A2" s="216" t="s">
        <v>1</v>
      </c>
      <c r="B2" s="217"/>
      <c r="C2" s="217"/>
      <c r="D2" s="218" t="s">
        <v>166</v>
      </c>
      <c r="E2" s="218"/>
      <c r="F2" s="218"/>
      <c r="G2" s="218"/>
      <c r="H2" s="218"/>
      <c r="I2" s="219"/>
      <c r="J2" s="214"/>
      <c r="K2" s="215"/>
      <c r="L2" s="1"/>
    </row>
    <row r="3" spans="1:12" ht="15" customHeight="1">
      <c r="A3" s="220" t="s">
        <v>2</v>
      </c>
      <c r="B3" s="221"/>
      <c r="C3" s="221"/>
      <c r="D3" s="222" t="s">
        <v>182</v>
      </c>
      <c r="E3" s="222"/>
      <c r="F3" s="222"/>
      <c r="G3" s="222"/>
      <c r="H3" s="222"/>
      <c r="I3" s="223"/>
      <c r="J3" s="214"/>
      <c r="K3" s="215"/>
      <c r="L3" s="1"/>
    </row>
    <row r="4" spans="1:12" ht="12.75" customHeight="1">
      <c r="A4" s="120" t="s">
        <v>147</v>
      </c>
      <c r="B4" s="113"/>
      <c r="C4" s="113"/>
      <c r="D4" s="114"/>
      <c r="E4" s="305">
        <v>45337</v>
      </c>
      <c r="F4" s="306"/>
      <c r="G4" s="121" t="s">
        <v>3</v>
      </c>
      <c r="H4" s="307" t="s">
        <v>170</v>
      </c>
      <c r="I4" s="308"/>
      <c r="J4" s="214"/>
      <c r="K4" s="215"/>
      <c r="L4" s="1"/>
    </row>
    <row r="5" spans="1:12" ht="12.75" customHeight="1">
      <c r="A5" s="2"/>
      <c r="B5" s="3"/>
      <c r="C5" s="3"/>
      <c r="D5" s="3"/>
      <c r="E5" s="3"/>
      <c r="F5" s="3"/>
      <c r="G5" s="3"/>
      <c r="H5" s="3"/>
      <c r="I5" s="3"/>
      <c r="J5" s="215"/>
      <c r="K5" s="215"/>
      <c r="L5" s="1"/>
    </row>
    <row r="6" spans="1:12" ht="38.25" customHeight="1">
      <c r="A6" s="207" t="s">
        <v>4</v>
      </c>
      <c r="B6" s="208"/>
      <c r="C6" s="208"/>
      <c r="D6" s="226" t="s">
        <v>5</v>
      </c>
      <c r="E6" s="226"/>
      <c r="F6" s="226"/>
      <c r="G6" s="226"/>
      <c r="H6" s="226"/>
      <c r="I6" s="227"/>
      <c r="J6" s="214"/>
      <c r="K6" s="215"/>
      <c r="L6" s="1"/>
    </row>
    <row r="7" spans="1:12" ht="15" customHeight="1">
      <c r="A7" s="4"/>
      <c r="B7" s="5"/>
      <c r="C7" s="5"/>
      <c r="D7" s="5"/>
      <c r="E7" s="5"/>
      <c r="F7" s="5"/>
      <c r="G7" s="5"/>
      <c r="H7" s="5"/>
      <c r="I7" s="5"/>
      <c r="J7" s="215"/>
      <c r="K7" s="215"/>
      <c r="L7" s="1"/>
    </row>
    <row r="8" spans="1:12" ht="15" customHeight="1">
      <c r="A8" s="122" t="s">
        <v>6</v>
      </c>
      <c r="B8" s="228" t="s">
        <v>7</v>
      </c>
      <c r="C8" s="228"/>
      <c r="D8" s="228"/>
      <c r="E8" s="228"/>
      <c r="F8" s="228"/>
      <c r="G8" s="228"/>
      <c r="H8" s="228"/>
      <c r="I8" s="228"/>
      <c r="J8" s="228"/>
      <c r="K8" s="123" t="s">
        <v>168</v>
      </c>
      <c r="L8" s="25"/>
    </row>
    <row r="9" spans="1:12" ht="14.25" customHeight="1">
      <c r="A9" s="124" t="s">
        <v>6</v>
      </c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125" t="s">
        <v>9</v>
      </c>
      <c r="L9" s="25"/>
    </row>
    <row r="10" spans="1:12" ht="12.75" customHeight="1">
      <c r="A10" s="124" t="s">
        <v>6</v>
      </c>
      <c r="B10" s="210" t="s">
        <v>10</v>
      </c>
      <c r="C10" s="210"/>
      <c r="D10" s="210"/>
      <c r="E10" s="210"/>
      <c r="F10" s="210"/>
      <c r="G10" s="210"/>
      <c r="H10" s="210"/>
      <c r="I10" s="210"/>
      <c r="J10" s="210"/>
      <c r="K10" s="126" t="s">
        <v>148</v>
      </c>
      <c r="L10" s="25"/>
    </row>
    <row r="11" spans="1:12" ht="14.25" customHeight="1">
      <c r="A11" s="124" t="s">
        <v>6</v>
      </c>
      <c r="B11" s="210" t="s">
        <v>11</v>
      </c>
      <c r="C11" s="210"/>
      <c r="D11" s="210"/>
      <c r="E11" s="210"/>
      <c r="F11" s="210"/>
      <c r="G11" s="210"/>
      <c r="H11" s="210"/>
      <c r="I11" s="210"/>
      <c r="J11" s="210"/>
      <c r="K11" s="126" t="s">
        <v>167</v>
      </c>
      <c r="L11" s="25"/>
    </row>
    <row r="12" spans="1:12" ht="12.75" customHeight="1">
      <c r="A12" s="127" t="s">
        <v>6</v>
      </c>
      <c r="B12" s="209" t="s">
        <v>12</v>
      </c>
      <c r="C12" s="209"/>
      <c r="D12" s="209"/>
      <c r="E12" s="209"/>
      <c r="F12" s="209"/>
      <c r="G12" s="209"/>
      <c r="H12" s="209"/>
      <c r="I12" s="209"/>
      <c r="J12" s="209"/>
      <c r="K12" s="128">
        <v>12</v>
      </c>
      <c r="L12" s="25"/>
    </row>
    <row r="13" spans="1:12" ht="12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  <c r="L13" s="1"/>
    </row>
    <row r="14" spans="1:12" ht="12.75">
      <c r="A14" s="122" t="s">
        <v>6</v>
      </c>
      <c r="B14" s="228" t="s">
        <v>13</v>
      </c>
      <c r="C14" s="228"/>
      <c r="D14" s="228"/>
      <c r="E14" s="228"/>
      <c r="F14" s="228"/>
      <c r="G14" s="228"/>
      <c r="H14" s="228"/>
      <c r="I14" s="228"/>
      <c r="J14" s="228"/>
      <c r="K14" s="132"/>
      <c r="L14" s="25"/>
    </row>
    <row r="15" spans="1:12" ht="12.75" customHeight="1">
      <c r="A15" s="133" t="s">
        <v>6</v>
      </c>
      <c r="B15" s="231" t="s">
        <v>14</v>
      </c>
      <c r="C15" s="231"/>
      <c r="D15" s="231"/>
      <c r="E15" s="231"/>
      <c r="F15" s="231"/>
      <c r="G15" s="231"/>
      <c r="H15" s="231"/>
      <c r="I15" s="231"/>
      <c r="J15" s="231"/>
      <c r="K15" s="134" t="s">
        <v>169</v>
      </c>
      <c r="L15" s="25"/>
    </row>
    <row r="16" spans="1:12" ht="12.75" customHeight="1">
      <c r="A16" s="131" t="s">
        <v>6</v>
      </c>
      <c r="B16" s="229" t="s">
        <v>15</v>
      </c>
      <c r="C16" s="230"/>
      <c r="D16" s="230"/>
      <c r="E16" s="230"/>
      <c r="F16" s="230"/>
      <c r="G16" s="230"/>
      <c r="H16" s="230"/>
      <c r="I16" s="230"/>
      <c r="J16" s="129" t="s">
        <v>165</v>
      </c>
      <c r="K16" s="130">
        <f>J122</f>
        <v>2</v>
      </c>
      <c r="L16" s="25"/>
    </row>
    <row r="17" spans="1:12" ht="12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4"/>
      <c r="L17" s="1"/>
    </row>
    <row r="18" spans="1:12" ht="12.75" customHeight="1">
      <c r="A18" s="232" t="s">
        <v>16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4"/>
      <c r="L18" s="25"/>
    </row>
    <row r="19" spans="1:12" ht="33.75" customHeight="1">
      <c r="A19" s="99">
        <v>1</v>
      </c>
      <c r="B19" s="210" t="s">
        <v>13</v>
      </c>
      <c r="C19" s="210"/>
      <c r="D19" s="210"/>
      <c r="E19" s="210"/>
      <c r="F19" s="210"/>
      <c r="G19" s="210"/>
      <c r="H19" s="210"/>
      <c r="I19" s="210"/>
      <c r="J19" s="210"/>
      <c r="K19" s="77"/>
      <c r="L19" s="25"/>
    </row>
    <row r="20" spans="1:12" ht="12.75">
      <c r="A20" s="99">
        <v>2</v>
      </c>
      <c r="B20" s="7" t="s">
        <v>108</v>
      </c>
      <c r="C20" s="7"/>
      <c r="D20" s="7"/>
      <c r="E20" s="7"/>
      <c r="F20" s="7"/>
      <c r="G20" s="7"/>
      <c r="H20" s="7"/>
      <c r="I20" s="7"/>
      <c r="J20" s="80"/>
      <c r="K20" s="135"/>
      <c r="L20" s="25"/>
    </row>
    <row r="21" spans="1:12" ht="15" customHeight="1">
      <c r="A21" s="99">
        <v>3</v>
      </c>
      <c r="B21" s="210" t="s">
        <v>17</v>
      </c>
      <c r="C21" s="210"/>
      <c r="D21" s="210"/>
      <c r="E21" s="210"/>
      <c r="F21" s="210"/>
      <c r="G21" s="210"/>
      <c r="H21" s="210"/>
      <c r="I21" s="210"/>
      <c r="J21" s="210"/>
      <c r="K21" s="112"/>
      <c r="L21" s="25"/>
    </row>
    <row r="22" spans="1:12" ht="15" customHeight="1">
      <c r="A22" s="99">
        <v>4</v>
      </c>
      <c r="B22" s="210" t="s">
        <v>18</v>
      </c>
      <c r="C22" s="210"/>
      <c r="D22" s="210"/>
      <c r="E22" s="210"/>
      <c r="F22" s="210"/>
      <c r="G22" s="210"/>
      <c r="H22" s="210"/>
      <c r="I22" s="210"/>
      <c r="J22" s="210"/>
      <c r="K22" s="135" t="s">
        <v>5</v>
      </c>
      <c r="L22" s="25"/>
    </row>
    <row r="23" spans="1:12" ht="14.25" customHeight="1">
      <c r="A23" s="136">
        <v>5</v>
      </c>
      <c r="B23" s="209" t="s">
        <v>19</v>
      </c>
      <c r="C23" s="209"/>
      <c r="D23" s="209"/>
      <c r="E23" s="209"/>
      <c r="F23" s="209"/>
      <c r="G23" s="209"/>
      <c r="H23" s="209"/>
      <c r="I23" s="209"/>
      <c r="J23" s="209"/>
      <c r="K23" s="137" t="s">
        <v>5</v>
      </c>
      <c r="L23" s="25"/>
    </row>
    <row r="24" spans="1:12" ht="12.75" customHeight="1">
      <c r="A24" s="6"/>
      <c r="B24" s="5"/>
      <c r="C24" s="5"/>
      <c r="D24" s="5"/>
      <c r="E24" s="5"/>
      <c r="F24" s="5"/>
      <c r="G24" s="5"/>
      <c r="H24" s="5"/>
      <c r="I24" s="5"/>
      <c r="J24" s="5"/>
      <c r="K24" s="6"/>
      <c r="L24" s="1"/>
    </row>
    <row r="25" spans="1:12" ht="12.75" customHeight="1">
      <c r="A25" s="238" t="s">
        <v>20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98" t="s">
        <v>21</v>
      </c>
      <c r="L25" s="25"/>
    </row>
    <row r="26" spans="1:12" ht="12.75" customHeight="1">
      <c r="A26" s="99" t="s">
        <v>22</v>
      </c>
      <c r="B26" s="231" t="s">
        <v>23</v>
      </c>
      <c r="C26" s="231"/>
      <c r="D26" s="231"/>
      <c r="E26" s="231"/>
      <c r="F26" s="231"/>
      <c r="G26" s="231"/>
      <c r="H26" s="231"/>
      <c r="I26" s="231"/>
      <c r="J26" s="240"/>
      <c r="K26" s="112"/>
      <c r="L26" s="25"/>
    </row>
    <row r="27" spans="1:12" ht="12.75" customHeight="1">
      <c r="A27" s="99" t="s">
        <v>24</v>
      </c>
      <c r="B27" s="235" t="s">
        <v>25</v>
      </c>
      <c r="C27" s="235"/>
      <c r="D27" s="235"/>
      <c r="E27" s="236" t="s">
        <v>26</v>
      </c>
      <c r="F27" s="236"/>
      <c r="G27" s="236"/>
      <c r="H27" s="236"/>
      <c r="I27" s="8" t="s">
        <v>27</v>
      </c>
      <c r="J27" s="143">
        <v>0.30000000000000004</v>
      </c>
      <c r="K27" s="145">
        <f>J27*$K$26</f>
        <v>0</v>
      </c>
      <c r="L27" s="25"/>
    </row>
    <row r="28" spans="1:12" ht="20.25" customHeight="1">
      <c r="A28" s="99" t="s">
        <v>28</v>
      </c>
      <c r="B28" s="235" t="s">
        <v>29</v>
      </c>
      <c r="C28" s="235"/>
      <c r="D28" s="235"/>
      <c r="E28" s="237" t="s">
        <v>30</v>
      </c>
      <c r="F28" s="237"/>
      <c r="G28" s="237"/>
      <c r="H28" s="81">
        <v>1412</v>
      </c>
      <c r="I28" s="8" t="s">
        <v>27</v>
      </c>
      <c r="J28" s="143">
        <v>0</v>
      </c>
      <c r="K28" s="145">
        <f>H28*J28</f>
        <v>0</v>
      </c>
      <c r="L28" s="25"/>
    </row>
    <row r="29" spans="1:12" ht="12.75" customHeight="1">
      <c r="A29" s="99" t="s">
        <v>31</v>
      </c>
      <c r="B29" s="241" t="s">
        <v>109</v>
      </c>
      <c r="C29" s="241"/>
      <c r="D29" s="241"/>
      <c r="E29" s="241"/>
      <c r="F29" s="241"/>
      <c r="G29" s="241"/>
      <c r="H29" s="241"/>
      <c r="I29" s="8" t="s">
        <v>27</v>
      </c>
      <c r="J29" s="144"/>
      <c r="K29" s="145">
        <f>J29*$K$26</f>
        <v>0</v>
      </c>
      <c r="L29" s="25"/>
    </row>
    <row r="30" spans="1:12" ht="12.75" customHeight="1">
      <c r="A30" s="99" t="s">
        <v>33</v>
      </c>
      <c r="B30" s="241" t="s">
        <v>110</v>
      </c>
      <c r="C30" s="241"/>
      <c r="D30" s="241"/>
      <c r="E30" s="241"/>
      <c r="F30" s="241"/>
      <c r="G30" s="241"/>
      <c r="H30" s="241"/>
      <c r="I30" s="241"/>
      <c r="J30" s="241"/>
      <c r="K30" s="112"/>
      <c r="L30" s="25"/>
    </row>
    <row r="31" spans="1:12" ht="12.75" customHeight="1">
      <c r="A31" s="99" t="s">
        <v>34</v>
      </c>
      <c r="B31" s="241" t="s">
        <v>111</v>
      </c>
      <c r="C31" s="241"/>
      <c r="D31" s="241"/>
      <c r="E31" s="241"/>
      <c r="F31" s="241"/>
      <c r="G31" s="241"/>
      <c r="H31" s="241"/>
      <c r="I31" s="241"/>
      <c r="J31" s="241"/>
      <c r="K31" s="112"/>
      <c r="L31" s="25"/>
    </row>
    <row r="32" spans="1:12" ht="14.25" customHeight="1">
      <c r="A32" s="99" t="s">
        <v>35</v>
      </c>
      <c r="B32" s="241" t="s">
        <v>32</v>
      </c>
      <c r="C32" s="241"/>
      <c r="D32" s="241"/>
      <c r="E32" s="241"/>
      <c r="F32" s="241"/>
      <c r="G32" s="241"/>
      <c r="H32" s="241"/>
      <c r="I32" s="241"/>
      <c r="J32" s="241"/>
      <c r="K32" s="112"/>
      <c r="L32" s="25"/>
    </row>
    <row r="33" spans="1:12" ht="12.75" customHeight="1">
      <c r="A33" s="99" t="s">
        <v>36</v>
      </c>
      <c r="B33" s="241" t="s">
        <v>32</v>
      </c>
      <c r="C33" s="241"/>
      <c r="D33" s="241"/>
      <c r="E33" s="241"/>
      <c r="F33" s="241"/>
      <c r="G33" s="241"/>
      <c r="H33" s="241"/>
      <c r="I33" s="241"/>
      <c r="J33" s="241"/>
      <c r="K33" s="112"/>
      <c r="L33" s="25"/>
    </row>
    <row r="34" spans="1:12" ht="12.75" customHeight="1">
      <c r="A34" s="242" t="s">
        <v>128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138">
        <f>SUM(K26:K33)</f>
        <v>0</v>
      </c>
      <c r="L34" s="25"/>
    </row>
    <row r="35" spans="1:12" ht="12.75" customHeight="1">
      <c r="A35" s="5"/>
      <c r="B35" s="4"/>
      <c r="C35" s="4"/>
      <c r="D35" s="5"/>
      <c r="E35" s="5"/>
      <c r="F35" s="5"/>
      <c r="G35" s="5"/>
      <c r="H35" s="5"/>
      <c r="I35" s="5"/>
      <c r="J35" s="5"/>
      <c r="K35" s="5"/>
      <c r="L35" s="1"/>
    </row>
    <row r="36" spans="1:12" ht="12.75" customHeight="1">
      <c r="A36" s="244" t="s">
        <v>112</v>
      </c>
      <c r="B36" s="244"/>
      <c r="C36" s="244"/>
      <c r="D36" s="244"/>
      <c r="E36" s="244"/>
      <c r="F36" s="244"/>
      <c r="G36" s="244"/>
      <c r="H36" s="244"/>
      <c r="I36" s="244"/>
      <c r="J36" s="245"/>
      <c r="K36" s="148" t="s">
        <v>37</v>
      </c>
      <c r="L36" s="25"/>
    </row>
    <row r="37" spans="1:12" ht="12.75" customHeight="1">
      <c r="A37" s="88" t="s">
        <v>116</v>
      </c>
      <c r="B37" s="89"/>
      <c r="C37" s="89"/>
      <c r="D37" s="84"/>
      <c r="E37" s="84"/>
      <c r="F37" s="84"/>
      <c r="G37" s="84"/>
      <c r="H37" s="84"/>
      <c r="I37" s="85"/>
      <c r="J37" s="146">
        <f>J38+J40+J39</f>
        <v>0.19444444444444442</v>
      </c>
      <c r="K37" s="149">
        <f>SUM(K38:K40)</f>
        <v>0</v>
      </c>
      <c r="L37" s="25"/>
    </row>
    <row r="38" spans="1:12" ht="12.75" customHeight="1">
      <c r="A38" s="102" t="s">
        <v>22</v>
      </c>
      <c r="B38" s="86" t="s">
        <v>113</v>
      </c>
      <c r="C38" s="86"/>
      <c r="D38" s="86"/>
      <c r="E38" s="86"/>
      <c r="F38" s="86"/>
      <c r="G38" s="86"/>
      <c r="H38" s="86"/>
      <c r="I38" s="87"/>
      <c r="J38" s="147">
        <f>1/12</f>
        <v>0.08333333333333333</v>
      </c>
      <c r="K38" s="150">
        <f>$K$34*J38</f>
        <v>0</v>
      </c>
      <c r="L38" s="25"/>
    </row>
    <row r="39" spans="1:12" ht="12.75" customHeight="1">
      <c r="A39" s="139" t="s">
        <v>24</v>
      </c>
      <c r="B39" s="90" t="s">
        <v>115</v>
      </c>
      <c r="C39" s="90"/>
      <c r="D39" s="86"/>
      <c r="E39" s="86"/>
      <c r="F39" s="86"/>
      <c r="G39" s="86"/>
      <c r="H39" s="86"/>
      <c r="I39" s="87"/>
      <c r="J39" s="147">
        <f>1/12</f>
        <v>0.08333333333333333</v>
      </c>
      <c r="K39" s="150">
        <f>$K$34*J39</f>
        <v>0</v>
      </c>
      <c r="L39" s="25"/>
    </row>
    <row r="40" spans="1:12" ht="12.75" customHeight="1">
      <c r="A40" s="102" t="s">
        <v>28</v>
      </c>
      <c r="B40" s="86" t="s">
        <v>114</v>
      </c>
      <c r="C40" s="86"/>
      <c r="D40" s="86"/>
      <c r="E40" s="86"/>
      <c r="F40" s="86"/>
      <c r="G40" s="86"/>
      <c r="H40" s="86"/>
      <c r="I40" s="86"/>
      <c r="J40" s="147">
        <f>(1/3)/12</f>
        <v>0.027777777777777776</v>
      </c>
      <c r="K40" s="150">
        <f>$K$34*J40</f>
        <v>0</v>
      </c>
      <c r="L40" s="25"/>
    </row>
    <row r="41" spans="1:12" ht="12.75" customHeight="1">
      <c r="A41" s="140" t="s">
        <v>117</v>
      </c>
      <c r="B41" s="82"/>
      <c r="C41" s="82"/>
      <c r="D41" s="82"/>
      <c r="E41" s="82"/>
      <c r="F41" s="82"/>
      <c r="G41" s="82"/>
      <c r="H41" s="82"/>
      <c r="I41" s="82"/>
      <c r="J41" s="115">
        <f>SUM(J42:J49)</f>
        <v>0.3980000000000001</v>
      </c>
      <c r="K41" s="116">
        <f>SUM(K42:K49)</f>
        <v>0</v>
      </c>
      <c r="L41" s="25"/>
    </row>
    <row r="42" spans="1:12" ht="12.75" customHeight="1">
      <c r="A42" s="99" t="s">
        <v>22</v>
      </c>
      <c r="B42" s="247" t="s">
        <v>43</v>
      </c>
      <c r="C42" s="247"/>
      <c r="D42" s="247"/>
      <c r="E42" s="247"/>
      <c r="F42" s="247"/>
      <c r="G42" s="247"/>
      <c r="H42" s="247"/>
      <c r="I42" s="247"/>
      <c r="J42" s="13">
        <v>0.2</v>
      </c>
      <c r="K42" s="94">
        <f>J42*($K$34+$K$37)</f>
        <v>0</v>
      </c>
      <c r="L42" s="25"/>
    </row>
    <row r="43" spans="1:12" ht="12.75" customHeight="1">
      <c r="A43" s="99" t="s">
        <v>24</v>
      </c>
      <c r="B43" s="247" t="s">
        <v>47</v>
      </c>
      <c r="C43" s="247"/>
      <c r="D43" s="247"/>
      <c r="E43" s="247"/>
      <c r="F43" s="247"/>
      <c r="G43" s="247"/>
      <c r="H43" s="247"/>
      <c r="I43" s="247"/>
      <c r="J43" s="13">
        <v>0.025</v>
      </c>
      <c r="K43" s="94">
        <f aca="true" t="shared" si="0" ref="K43:K49">J43*($K$34+$K$37)</f>
        <v>0</v>
      </c>
      <c r="L43" s="25"/>
    </row>
    <row r="44" spans="1:12" ht="12.75" customHeight="1">
      <c r="A44" s="99" t="s">
        <v>28</v>
      </c>
      <c r="B44" s="235" t="s">
        <v>49</v>
      </c>
      <c r="C44" s="235"/>
      <c r="D44" s="235"/>
      <c r="E44" s="235"/>
      <c r="F44" s="10" t="s">
        <v>50</v>
      </c>
      <c r="G44" s="11">
        <v>0.03</v>
      </c>
      <c r="H44" s="10" t="s">
        <v>51</v>
      </c>
      <c r="I44" s="12">
        <v>2</v>
      </c>
      <c r="J44" s="13">
        <f>G44*I44</f>
        <v>0.06</v>
      </c>
      <c r="K44" s="94">
        <f t="shared" si="0"/>
        <v>0</v>
      </c>
      <c r="L44" s="92"/>
    </row>
    <row r="45" spans="1:12" ht="12.75" customHeight="1">
      <c r="A45" s="99" t="s">
        <v>31</v>
      </c>
      <c r="B45" s="247" t="s">
        <v>44</v>
      </c>
      <c r="C45" s="247"/>
      <c r="D45" s="247"/>
      <c r="E45" s="247"/>
      <c r="F45" s="247"/>
      <c r="G45" s="247"/>
      <c r="H45" s="247"/>
      <c r="I45" s="247"/>
      <c r="J45" s="13">
        <v>0.015</v>
      </c>
      <c r="K45" s="94">
        <f t="shared" si="0"/>
        <v>0</v>
      </c>
      <c r="L45" s="25"/>
    </row>
    <row r="46" spans="1:12" ht="12.75" customHeight="1">
      <c r="A46" s="99" t="s">
        <v>33</v>
      </c>
      <c r="B46" s="247" t="s">
        <v>45</v>
      </c>
      <c r="C46" s="247"/>
      <c r="D46" s="247"/>
      <c r="E46" s="247"/>
      <c r="F46" s="247"/>
      <c r="G46" s="247"/>
      <c r="H46" s="247"/>
      <c r="I46" s="247"/>
      <c r="J46" s="13">
        <v>0.01</v>
      </c>
      <c r="K46" s="94">
        <f t="shared" si="0"/>
        <v>0</v>
      </c>
      <c r="L46" s="25"/>
    </row>
    <row r="47" spans="1:12" ht="12.75" customHeight="1">
      <c r="A47" s="99" t="s">
        <v>34</v>
      </c>
      <c r="B47" s="247" t="s">
        <v>52</v>
      </c>
      <c r="C47" s="247"/>
      <c r="D47" s="247"/>
      <c r="E47" s="247"/>
      <c r="F47" s="247"/>
      <c r="G47" s="247"/>
      <c r="H47" s="247"/>
      <c r="I47" s="247"/>
      <c r="J47" s="13">
        <v>0.006</v>
      </c>
      <c r="K47" s="94">
        <f t="shared" si="0"/>
        <v>0</v>
      </c>
      <c r="L47" s="92"/>
    </row>
    <row r="48" spans="1:12" ht="12.75" customHeight="1">
      <c r="A48" s="99" t="s">
        <v>35</v>
      </c>
      <c r="B48" s="247" t="s">
        <v>46</v>
      </c>
      <c r="C48" s="247"/>
      <c r="D48" s="247"/>
      <c r="E48" s="247"/>
      <c r="F48" s="247"/>
      <c r="G48" s="247"/>
      <c r="H48" s="247"/>
      <c r="I48" s="247"/>
      <c r="J48" s="13">
        <v>0.002</v>
      </c>
      <c r="K48" s="94">
        <f t="shared" si="0"/>
        <v>0</v>
      </c>
      <c r="L48" s="25"/>
    </row>
    <row r="49" spans="1:12" ht="12.75" customHeight="1">
      <c r="A49" s="99" t="s">
        <v>36</v>
      </c>
      <c r="B49" s="247" t="s">
        <v>48</v>
      </c>
      <c r="C49" s="247"/>
      <c r="D49" s="247"/>
      <c r="E49" s="247"/>
      <c r="F49" s="247"/>
      <c r="G49" s="247"/>
      <c r="H49" s="247"/>
      <c r="I49" s="247"/>
      <c r="J49" s="13">
        <v>0.08</v>
      </c>
      <c r="K49" s="94">
        <f t="shared" si="0"/>
        <v>0</v>
      </c>
      <c r="L49" s="25"/>
    </row>
    <row r="50" spans="1:12" ht="12.75" customHeight="1">
      <c r="A50" s="140" t="s">
        <v>118</v>
      </c>
      <c r="B50" s="82"/>
      <c r="C50" s="82"/>
      <c r="D50" s="82"/>
      <c r="E50" s="82"/>
      <c r="F50" s="82"/>
      <c r="G50" s="82"/>
      <c r="H50" s="82"/>
      <c r="I50" s="82"/>
      <c r="J50" s="91"/>
      <c r="K50" s="117">
        <f>SUM(K51:K56)</f>
        <v>0</v>
      </c>
      <c r="L50" s="25"/>
    </row>
    <row r="51" spans="1:12" ht="12.75" customHeight="1">
      <c r="A51" s="99" t="s">
        <v>28</v>
      </c>
      <c r="B51" s="235" t="s">
        <v>119</v>
      </c>
      <c r="C51" s="235"/>
      <c r="D51" s="235"/>
      <c r="E51" s="235"/>
      <c r="F51" s="235"/>
      <c r="G51" s="235"/>
      <c r="H51" s="235"/>
      <c r="I51" s="235"/>
      <c r="J51" s="249"/>
      <c r="K51" s="95"/>
      <c r="L51" s="25"/>
    </row>
    <row r="52" spans="1:12" ht="12.75" customHeight="1">
      <c r="A52" s="83" t="s">
        <v>22</v>
      </c>
      <c r="B52" s="246" t="s">
        <v>120</v>
      </c>
      <c r="C52" s="246"/>
      <c r="D52" s="246"/>
      <c r="E52" s="246"/>
      <c r="F52" s="246"/>
      <c r="G52" s="246"/>
      <c r="H52" s="246"/>
      <c r="I52" s="246"/>
      <c r="J52" s="246"/>
      <c r="K52" s="95"/>
      <c r="L52" s="25"/>
    </row>
    <row r="53" spans="1:12" ht="12.75" customHeight="1">
      <c r="A53" s="141" t="s">
        <v>24</v>
      </c>
      <c r="B53" s="248" t="s">
        <v>121</v>
      </c>
      <c r="C53" s="248"/>
      <c r="D53" s="248"/>
      <c r="E53" s="248"/>
      <c r="F53" s="248"/>
      <c r="G53" s="248"/>
      <c r="H53" s="248"/>
      <c r="I53" s="248"/>
      <c r="J53" s="248"/>
      <c r="K53" s="95">
        <f>'Benefícios e Insumos 2'!E25</f>
        <v>0</v>
      </c>
      <c r="L53" s="25"/>
    </row>
    <row r="54" spans="1:12" ht="12.75" customHeight="1">
      <c r="A54" s="99" t="s">
        <v>31</v>
      </c>
      <c r="B54" s="249" t="s">
        <v>38</v>
      </c>
      <c r="C54" s="249"/>
      <c r="D54" s="249"/>
      <c r="E54" s="249"/>
      <c r="F54" s="249"/>
      <c r="G54" s="249"/>
      <c r="H54" s="249"/>
      <c r="I54" s="249"/>
      <c r="J54" s="249"/>
      <c r="K54" s="95">
        <f>'Benefícios e Insumos 2'!E21</f>
        <v>0</v>
      </c>
      <c r="L54" s="25"/>
    </row>
    <row r="55" spans="1:12" ht="12.75" customHeight="1">
      <c r="A55" s="99" t="s">
        <v>34</v>
      </c>
      <c r="B55" s="241" t="s">
        <v>32</v>
      </c>
      <c r="C55" s="241"/>
      <c r="D55" s="241"/>
      <c r="E55" s="241"/>
      <c r="F55" s="241"/>
      <c r="G55" s="241"/>
      <c r="H55" s="241"/>
      <c r="I55" s="241"/>
      <c r="J55" s="241"/>
      <c r="K55" s="112" t="s">
        <v>5</v>
      </c>
      <c r="L55" s="25"/>
    </row>
    <row r="56" spans="1:12" ht="12.75" customHeight="1">
      <c r="A56" s="136" t="s">
        <v>35</v>
      </c>
      <c r="B56" s="263" t="s">
        <v>32</v>
      </c>
      <c r="C56" s="263"/>
      <c r="D56" s="263"/>
      <c r="E56" s="263"/>
      <c r="F56" s="263"/>
      <c r="G56" s="263"/>
      <c r="H56" s="263"/>
      <c r="I56" s="263"/>
      <c r="J56" s="263"/>
      <c r="K56" s="142" t="s">
        <v>5</v>
      </c>
      <c r="L56" s="25"/>
    </row>
    <row r="57" spans="1:12" ht="12.75" customHeight="1">
      <c r="A57" s="5"/>
      <c r="B57" s="4"/>
      <c r="C57" s="4"/>
      <c r="D57" s="5"/>
      <c r="E57" s="5"/>
      <c r="F57" s="5"/>
      <c r="G57" s="5"/>
      <c r="H57" s="5"/>
      <c r="I57" s="5"/>
      <c r="J57" s="5"/>
      <c r="K57" s="5"/>
      <c r="L57" s="1"/>
    </row>
    <row r="58" spans="1:12" ht="12.75" customHeight="1">
      <c r="A58" s="253" t="s">
        <v>122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5"/>
      <c r="L58" s="25"/>
    </row>
    <row r="59" spans="1:12" ht="12.75" customHeight="1">
      <c r="A59" s="256" t="s">
        <v>123</v>
      </c>
      <c r="B59" s="257"/>
      <c r="C59" s="257"/>
      <c r="D59" s="257"/>
      <c r="E59" s="257"/>
      <c r="F59" s="257"/>
      <c r="G59" s="257"/>
      <c r="H59" s="257"/>
      <c r="I59" s="257"/>
      <c r="J59" s="257"/>
      <c r="K59" s="151">
        <f>K37</f>
        <v>0</v>
      </c>
      <c r="L59" s="25"/>
    </row>
    <row r="60" spans="1:12" ht="12.75" customHeight="1">
      <c r="A60" s="256" t="s">
        <v>124</v>
      </c>
      <c r="B60" s="257"/>
      <c r="C60" s="257"/>
      <c r="D60" s="257"/>
      <c r="E60" s="257"/>
      <c r="F60" s="257"/>
      <c r="G60" s="257"/>
      <c r="H60" s="257"/>
      <c r="I60" s="257"/>
      <c r="J60" s="257"/>
      <c r="K60" s="151">
        <f>K41</f>
        <v>0</v>
      </c>
      <c r="L60" s="25"/>
    </row>
    <row r="61" spans="1:12" ht="12.75" customHeight="1">
      <c r="A61" s="256" t="s">
        <v>125</v>
      </c>
      <c r="B61" s="257"/>
      <c r="C61" s="257"/>
      <c r="D61" s="257"/>
      <c r="E61" s="257"/>
      <c r="F61" s="257"/>
      <c r="G61" s="257"/>
      <c r="H61" s="257"/>
      <c r="I61" s="257"/>
      <c r="J61" s="257"/>
      <c r="K61" s="151">
        <f>K50</f>
        <v>0</v>
      </c>
      <c r="L61" s="25"/>
    </row>
    <row r="62" spans="1:12" ht="12.75" customHeight="1">
      <c r="A62" s="202" t="s">
        <v>129</v>
      </c>
      <c r="B62" s="203"/>
      <c r="C62" s="203"/>
      <c r="D62" s="203"/>
      <c r="E62" s="203"/>
      <c r="F62" s="203"/>
      <c r="G62" s="203"/>
      <c r="H62" s="203"/>
      <c r="I62" s="203"/>
      <c r="J62" s="203"/>
      <c r="K62" s="101">
        <f>SUM(K59:K61)</f>
        <v>0</v>
      </c>
      <c r="L62" s="25"/>
    </row>
    <row r="63" spans="1:12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96"/>
      <c r="L63" s="25"/>
    </row>
    <row r="64" spans="1:12" ht="12.75" customHeight="1">
      <c r="A64" s="204" t="s">
        <v>126</v>
      </c>
      <c r="B64" s="205"/>
      <c r="C64" s="205"/>
      <c r="D64" s="205"/>
      <c r="E64" s="205"/>
      <c r="F64" s="205"/>
      <c r="G64" s="205"/>
      <c r="H64" s="205"/>
      <c r="I64" s="205"/>
      <c r="J64" s="205"/>
      <c r="K64" s="98" t="s">
        <v>37</v>
      </c>
      <c r="L64" s="25"/>
    </row>
    <row r="65" spans="1:12" ht="12.75" customHeight="1">
      <c r="A65" s="99" t="s">
        <v>22</v>
      </c>
      <c r="B65" s="260" t="s">
        <v>53</v>
      </c>
      <c r="C65" s="260"/>
      <c r="D65" s="260"/>
      <c r="E65" s="260"/>
      <c r="F65" s="260"/>
      <c r="G65" s="260"/>
      <c r="H65" s="15">
        <v>30</v>
      </c>
      <c r="I65" s="16">
        <v>0.05</v>
      </c>
      <c r="J65" s="17">
        <f>(H65/30)*I65/12</f>
        <v>0.004166666666666667</v>
      </c>
      <c r="K65" s="100">
        <f>J65*K34</f>
        <v>0</v>
      </c>
      <c r="L65" s="92"/>
    </row>
    <row r="66" spans="1:12" ht="12.75" customHeight="1">
      <c r="A66" s="99" t="s">
        <v>24</v>
      </c>
      <c r="B66" s="258" t="s">
        <v>54</v>
      </c>
      <c r="C66" s="258"/>
      <c r="D66" s="258"/>
      <c r="E66" s="258"/>
      <c r="F66" s="258"/>
      <c r="G66" s="258"/>
      <c r="H66" s="258"/>
      <c r="I66" s="258"/>
      <c r="J66" s="258"/>
      <c r="K66" s="94">
        <f>J49*K65</f>
        <v>0</v>
      </c>
      <c r="L66" s="92"/>
    </row>
    <row r="67" spans="1:12" ht="14.25" customHeight="1">
      <c r="A67" s="99" t="s">
        <v>28</v>
      </c>
      <c r="B67" s="259" t="s">
        <v>150</v>
      </c>
      <c r="C67" s="259"/>
      <c r="D67" s="259"/>
      <c r="E67" s="259"/>
      <c r="F67" s="259"/>
      <c r="G67" s="259"/>
      <c r="H67" s="259"/>
      <c r="I67" s="259"/>
      <c r="J67" s="18">
        <f>(0.4)*J49*0.05</f>
        <v>0.0016</v>
      </c>
      <c r="K67" s="94">
        <f>K34*J67</f>
        <v>0</v>
      </c>
      <c r="L67" s="92"/>
    </row>
    <row r="68" spans="1:12" ht="12.75" customHeight="1">
      <c r="A68" s="99" t="s">
        <v>31</v>
      </c>
      <c r="B68" s="261" t="s">
        <v>55</v>
      </c>
      <c r="C68" s="261"/>
      <c r="D68" s="261"/>
      <c r="E68" s="261"/>
      <c r="F68" s="261"/>
      <c r="G68" s="261"/>
      <c r="H68" s="261"/>
      <c r="I68" s="19">
        <v>20</v>
      </c>
      <c r="J68" s="17">
        <f>(7/30)/I68</f>
        <v>0.011666666666666667</v>
      </c>
      <c r="K68" s="94">
        <f>(J68*K34)*0.1</f>
        <v>0</v>
      </c>
      <c r="L68" s="92"/>
    </row>
    <row r="69" spans="1:12" ht="12.75" customHeight="1">
      <c r="A69" s="99" t="s">
        <v>33</v>
      </c>
      <c r="B69" s="210" t="s">
        <v>127</v>
      </c>
      <c r="C69" s="210"/>
      <c r="D69" s="210"/>
      <c r="E69" s="210"/>
      <c r="F69" s="210"/>
      <c r="G69" s="210"/>
      <c r="H69" s="210"/>
      <c r="I69" s="210"/>
      <c r="J69" s="210"/>
      <c r="K69" s="94">
        <f>J41*K68</f>
        <v>0</v>
      </c>
      <c r="L69" s="92"/>
    </row>
    <row r="70" spans="1:12" ht="12.75" customHeight="1">
      <c r="A70" s="99" t="s">
        <v>34</v>
      </c>
      <c r="B70" s="235" t="s">
        <v>151</v>
      </c>
      <c r="C70" s="235"/>
      <c r="D70" s="235"/>
      <c r="E70" s="235"/>
      <c r="F70" s="235"/>
      <c r="G70" s="235"/>
      <c r="H70" s="235"/>
      <c r="I70" s="235"/>
      <c r="J70" s="17">
        <f>(0.4)*J49</f>
        <v>0.032</v>
      </c>
      <c r="K70" s="94">
        <f>J70*K34</f>
        <v>0</v>
      </c>
      <c r="L70" s="92"/>
    </row>
    <row r="71" spans="1:12" ht="12.75" customHeight="1">
      <c r="A71" s="202" t="s">
        <v>130</v>
      </c>
      <c r="B71" s="203"/>
      <c r="C71" s="203"/>
      <c r="D71" s="203"/>
      <c r="E71" s="203"/>
      <c r="F71" s="203"/>
      <c r="G71" s="203"/>
      <c r="H71" s="203"/>
      <c r="I71" s="203"/>
      <c r="J71" s="203"/>
      <c r="K71" s="101">
        <f>SUM(K65:K70)</f>
        <v>0</v>
      </c>
      <c r="L71" s="92"/>
    </row>
    <row r="72" spans="1:12" ht="12.75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97"/>
      <c r="K72" s="111"/>
      <c r="L72" s="14"/>
    </row>
    <row r="73" spans="1:12" ht="12.75" customHeight="1">
      <c r="A73" s="204" t="s">
        <v>131</v>
      </c>
      <c r="B73" s="205"/>
      <c r="C73" s="205"/>
      <c r="D73" s="205"/>
      <c r="E73" s="205"/>
      <c r="F73" s="205"/>
      <c r="G73" s="205"/>
      <c r="H73" s="205"/>
      <c r="I73" s="205"/>
      <c r="J73" s="205"/>
      <c r="K73" s="98" t="s">
        <v>37</v>
      </c>
      <c r="L73" s="1"/>
    </row>
    <row r="74" spans="1:12" ht="12.75" customHeight="1">
      <c r="A74" s="206" t="s">
        <v>132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93">
        <f>SUM(K75:K80)</f>
        <v>0</v>
      </c>
      <c r="L74" s="1"/>
    </row>
    <row r="75" spans="1:12" ht="12.75" customHeight="1">
      <c r="A75" s="104" t="s">
        <v>22</v>
      </c>
      <c r="B75" s="262" t="s">
        <v>133</v>
      </c>
      <c r="C75" s="262"/>
      <c r="D75" s="262"/>
      <c r="E75" s="262"/>
      <c r="F75" s="262"/>
      <c r="G75" s="262"/>
      <c r="H75" s="262"/>
      <c r="I75" s="262"/>
      <c r="J75" s="105">
        <f>(1+1/3)/12</f>
        <v>0.1111111111111111</v>
      </c>
      <c r="K75" s="106">
        <f aca="true" t="shared" si="1" ref="K75:K80">J75*K$34</f>
        <v>0</v>
      </c>
      <c r="L75" s="1"/>
    </row>
    <row r="76" spans="1:12" ht="12.75" customHeight="1">
      <c r="A76" s="104" t="s">
        <v>24</v>
      </c>
      <c r="B76" s="252" t="s">
        <v>56</v>
      </c>
      <c r="C76" s="252"/>
      <c r="D76" s="252"/>
      <c r="E76" s="252"/>
      <c r="F76" s="252"/>
      <c r="G76" s="252"/>
      <c r="H76" s="252"/>
      <c r="I76" s="252"/>
      <c r="J76" s="16">
        <f>(2.96/30)/12</f>
        <v>0.008222222222222223</v>
      </c>
      <c r="K76" s="106">
        <f t="shared" si="1"/>
        <v>0</v>
      </c>
      <c r="L76" s="1"/>
    </row>
    <row r="77" spans="1:12" ht="12.75" customHeight="1">
      <c r="A77" s="104" t="s">
        <v>28</v>
      </c>
      <c r="B77" s="264" t="s">
        <v>134</v>
      </c>
      <c r="C77" s="264"/>
      <c r="D77" s="264"/>
      <c r="E77" s="264"/>
      <c r="F77" s="264"/>
      <c r="G77" s="264"/>
      <c r="H77" s="264"/>
      <c r="I77" s="16">
        <v>0.015</v>
      </c>
      <c r="J77" s="107">
        <f>(20/30)/12*I77</f>
        <v>0.0008333333333333333</v>
      </c>
      <c r="K77" s="106">
        <f t="shared" si="1"/>
        <v>0</v>
      </c>
      <c r="L77" s="1"/>
    </row>
    <row r="78" spans="1:12" ht="12.75" customHeight="1">
      <c r="A78" s="104" t="s">
        <v>31</v>
      </c>
      <c r="B78" s="264" t="s">
        <v>135</v>
      </c>
      <c r="C78" s="264"/>
      <c r="D78" s="264"/>
      <c r="E78" s="264"/>
      <c r="F78" s="264"/>
      <c r="G78" s="264"/>
      <c r="H78" s="264"/>
      <c r="I78" s="16">
        <v>0.0078000000000000005</v>
      </c>
      <c r="J78" s="107">
        <f>(15/30)/12*I78</f>
        <v>0.000325</v>
      </c>
      <c r="K78" s="106">
        <f t="shared" si="1"/>
        <v>0</v>
      </c>
      <c r="L78" s="1"/>
    </row>
    <row r="79" spans="1:12" ht="12.75" customHeight="1">
      <c r="A79" s="104" t="s">
        <v>33</v>
      </c>
      <c r="B79" s="264" t="s">
        <v>136</v>
      </c>
      <c r="C79" s="264"/>
      <c r="D79" s="264"/>
      <c r="E79" s="264"/>
      <c r="F79" s="264"/>
      <c r="G79" s="264"/>
      <c r="H79" s="264"/>
      <c r="I79" s="16">
        <v>0.015</v>
      </c>
      <c r="J79" s="16">
        <f>(120/30)/12*I79</f>
        <v>0.004999999999999999</v>
      </c>
      <c r="K79" s="106">
        <f t="shared" si="1"/>
        <v>0</v>
      </c>
      <c r="L79" s="1"/>
    </row>
    <row r="80" spans="1:12" ht="12.75" customHeight="1">
      <c r="A80" s="104" t="s">
        <v>34</v>
      </c>
      <c r="B80" s="241" t="s">
        <v>32</v>
      </c>
      <c r="C80" s="241"/>
      <c r="D80" s="241"/>
      <c r="E80" s="241"/>
      <c r="F80" s="241"/>
      <c r="G80" s="241"/>
      <c r="H80" s="241"/>
      <c r="I80" s="241"/>
      <c r="J80" s="16"/>
      <c r="K80" s="106">
        <f t="shared" si="1"/>
        <v>0</v>
      </c>
      <c r="L80" s="1"/>
    </row>
    <row r="81" spans="1:12" ht="12.75" customHeight="1">
      <c r="A81" s="206" t="s">
        <v>137</v>
      </c>
      <c r="B81" s="206"/>
      <c r="C81" s="206"/>
      <c r="D81" s="206"/>
      <c r="E81" s="206"/>
      <c r="F81" s="206"/>
      <c r="G81" s="206"/>
      <c r="H81" s="206"/>
      <c r="I81" s="206"/>
      <c r="J81" s="206"/>
      <c r="K81" s="103"/>
      <c r="L81" s="1"/>
    </row>
    <row r="82" spans="1:12" ht="12.75" customHeight="1">
      <c r="A82" s="104" t="s">
        <v>22</v>
      </c>
      <c r="B82" s="264" t="s">
        <v>138</v>
      </c>
      <c r="C82" s="264"/>
      <c r="D82" s="264"/>
      <c r="E82" s="264"/>
      <c r="F82" s="264"/>
      <c r="G82" s="264"/>
      <c r="H82" s="264"/>
      <c r="I82" s="16">
        <v>0</v>
      </c>
      <c r="J82" s="107">
        <f>((1/8)*30)/12</f>
        <v>0.3125</v>
      </c>
      <c r="K82" s="93">
        <f>I82*J82*K$34</f>
        <v>0</v>
      </c>
      <c r="L82" s="1"/>
    </row>
    <row r="83" spans="1:12" ht="12.75" customHeight="1">
      <c r="A83" s="5"/>
      <c r="B83" s="4"/>
      <c r="C83" s="4"/>
      <c r="D83" s="5"/>
      <c r="E83" s="5"/>
      <c r="F83" s="5"/>
      <c r="G83" s="5"/>
      <c r="H83" s="5"/>
      <c r="I83" s="5"/>
      <c r="J83" s="5"/>
      <c r="K83" s="5"/>
      <c r="L83" s="1"/>
    </row>
    <row r="84" spans="1:12" ht="12.75" customHeight="1">
      <c r="A84" s="265" t="s">
        <v>139</v>
      </c>
      <c r="B84" s="265"/>
      <c r="C84" s="265"/>
      <c r="D84" s="265"/>
      <c r="E84" s="265"/>
      <c r="F84" s="265"/>
      <c r="G84" s="265"/>
      <c r="H84" s="265"/>
      <c r="I84" s="265"/>
      <c r="J84" s="265"/>
      <c r="K84" s="108" t="s">
        <v>37</v>
      </c>
      <c r="L84" s="1"/>
    </row>
    <row r="85" spans="1:12" ht="12.75" customHeight="1">
      <c r="A85" s="206" t="s">
        <v>132</v>
      </c>
      <c r="B85" s="206"/>
      <c r="C85" s="206"/>
      <c r="D85" s="206"/>
      <c r="E85" s="206"/>
      <c r="F85" s="206"/>
      <c r="G85" s="206"/>
      <c r="H85" s="206"/>
      <c r="I85" s="206"/>
      <c r="J85" s="206"/>
      <c r="K85" s="103">
        <f>K74</f>
        <v>0</v>
      </c>
      <c r="L85" s="1"/>
    </row>
    <row r="86" spans="1:12" ht="12.75" customHeight="1">
      <c r="A86" s="206" t="s">
        <v>137</v>
      </c>
      <c r="B86" s="206"/>
      <c r="C86" s="206"/>
      <c r="D86" s="206"/>
      <c r="E86" s="206"/>
      <c r="F86" s="206"/>
      <c r="G86" s="206"/>
      <c r="H86" s="206"/>
      <c r="I86" s="206"/>
      <c r="J86" s="206"/>
      <c r="K86" s="103">
        <f>K82</f>
        <v>0</v>
      </c>
      <c r="L86" s="1"/>
    </row>
    <row r="87" spans="1:12" ht="12.75" customHeight="1">
      <c r="A87" s="268" t="s">
        <v>140</v>
      </c>
      <c r="B87" s="268"/>
      <c r="C87" s="268"/>
      <c r="D87" s="268"/>
      <c r="E87" s="268"/>
      <c r="F87" s="268"/>
      <c r="G87" s="268"/>
      <c r="H87" s="268"/>
      <c r="I87" s="268"/>
      <c r="J87" s="268"/>
      <c r="K87" s="9">
        <f>SUM(K84:K86)</f>
        <v>0</v>
      </c>
      <c r="L87" s="1"/>
    </row>
    <row r="88" spans="1:12" ht="12.75" customHeight="1">
      <c r="A88" s="5"/>
      <c r="B88" s="4"/>
      <c r="C88" s="4"/>
      <c r="D88" s="5"/>
      <c r="E88" s="5"/>
      <c r="F88" s="5"/>
      <c r="G88" s="5"/>
      <c r="H88" s="5"/>
      <c r="I88" s="5"/>
      <c r="J88" s="5"/>
      <c r="K88" s="5"/>
      <c r="L88" s="1"/>
    </row>
    <row r="89" spans="1:12" ht="12.75" customHeight="1">
      <c r="A89" s="250" t="s">
        <v>141</v>
      </c>
      <c r="B89" s="251"/>
      <c r="C89" s="251"/>
      <c r="D89" s="251"/>
      <c r="E89" s="251"/>
      <c r="F89" s="251"/>
      <c r="G89" s="251"/>
      <c r="H89" s="251"/>
      <c r="I89" s="251"/>
      <c r="J89" s="251"/>
      <c r="K89" s="98" t="s">
        <v>37</v>
      </c>
      <c r="L89" s="25"/>
    </row>
    <row r="90" spans="1:12" ht="12.75" customHeight="1">
      <c r="A90" s="99" t="s">
        <v>22</v>
      </c>
      <c r="B90" s="267" t="s">
        <v>39</v>
      </c>
      <c r="C90" s="267"/>
      <c r="D90" s="267"/>
      <c r="E90" s="267"/>
      <c r="F90" s="267"/>
      <c r="G90" s="267"/>
      <c r="H90" s="267"/>
      <c r="I90" s="267"/>
      <c r="J90" s="267"/>
      <c r="K90" s="95">
        <f>'Benefícios e Insumos 2'!E37</f>
        <v>0</v>
      </c>
      <c r="L90" s="25"/>
    </row>
    <row r="91" spans="1:12" ht="12.75" customHeight="1">
      <c r="A91" s="99" t="s">
        <v>24</v>
      </c>
      <c r="B91" s="266" t="s">
        <v>40</v>
      </c>
      <c r="C91" s="266"/>
      <c r="D91" s="266"/>
      <c r="E91" s="266"/>
      <c r="F91" s="266"/>
      <c r="G91" s="266"/>
      <c r="H91" s="266"/>
      <c r="I91" s="266"/>
      <c r="J91" s="266"/>
      <c r="K91" s="112"/>
      <c r="L91" s="25"/>
    </row>
    <row r="92" spans="1:12" ht="12.75" customHeight="1">
      <c r="A92" s="99" t="s">
        <v>28</v>
      </c>
      <c r="B92" s="266" t="s">
        <v>41</v>
      </c>
      <c r="C92" s="266"/>
      <c r="D92" s="266"/>
      <c r="E92" s="266"/>
      <c r="F92" s="266"/>
      <c r="G92" s="266"/>
      <c r="H92" s="266"/>
      <c r="I92" s="266"/>
      <c r="J92" s="266"/>
      <c r="K92" s="112"/>
      <c r="L92" s="25"/>
    </row>
    <row r="93" spans="1:12" ht="12.75" customHeight="1">
      <c r="A93" s="99" t="s">
        <v>31</v>
      </c>
      <c r="B93" s="241" t="s">
        <v>32</v>
      </c>
      <c r="C93" s="241"/>
      <c r="D93" s="241" t="s">
        <v>42</v>
      </c>
      <c r="E93" s="241"/>
      <c r="F93" s="241"/>
      <c r="G93" s="241"/>
      <c r="H93" s="241"/>
      <c r="I93" s="241"/>
      <c r="J93" s="241"/>
      <c r="K93" s="112" t="s">
        <v>5</v>
      </c>
      <c r="L93" s="25"/>
    </row>
    <row r="94" spans="1:12" ht="12.75" customHeight="1">
      <c r="A94" s="99" t="s">
        <v>33</v>
      </c>
      <c r="B94" s="241" t="s">
        <v>32</v>
      </c>
      <c r="C94" s="241"/>
      <c r="D94" s="241" t="s">
        <v>42</v>
      </c>
      <c r="E94" s="241"/>
      <c r="F94" s="241"/>
      <c r="G94" s="241"/>
      <c r="H94" s="241"/>
      <c r="I94" s="241"/>
      <c r="J94" s="241"/>
      <c r="K94" s="112" t="s">
        <v>5</v>
      </c>
      <c r="L94" s="25"/>
    </row>
    <row r="95" spans="1:12" ht="12.75" customHeight="1">
      <c r="A95" s="202" t="s">
        <v>142</v>
      </c>
      <c r="B95" s="203"/>
      <c r="C95" s="203"/>
      <c r="D95" s="203"/>
      <c r="E95" s="203"/>
      <c r="F95" s="203"/>
      <c r="G95" s="203"/>
      <c r="H95" s="203"/>
      <c r="I95" s="203"/>
      <c r="J95" s="203"/>
      <c r="K95" s="101">
        <f>SUM(K90:K94)</f>
        <v>0</v>
      </c>
      <c r="L95" s="25"/>
    </row>
    <row r="96" spans="1:12" ht="12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96"/>
      <c r="L96" s="25"/>
    </row>
    <row r="97" spans="1:12" ht="12.75" customHeight="1">
      <c r="A97" s="238" t="s">
        <v>143</v>
      </c>
      <c r="B97" s="239"/>
      <c r="C97" s="239"/>
      <c r="D97" s="239"/>
      <c r="E97" s="239"/>
      <c r="F97" s="239"/>
      <c r="G97" s="239"/>
      <c r="H97" s="239"/>
      <c r="I97" s="239"/>
      <c r="J97" s="239"/>
      <c r="K97" s="98" t="s">
        <v>21</v>
      </c>
      <c r="L97" s="25"/>
    </row>
    <row r="98" spans="1:12" ht="12.75" customHeight="1">
      <c r="A98" s="99" t="s">
        <v>22</v>
      </c>
      <c r="B98" s="247" t="s">
        <v>57</v>
      </c>
      <c r="C98" s="247"/>
      <c r="D98" s="247"/>
      <c r="E98" s="247"/>
      <c r="F98" s="247"/>
      <c r="G98" s="247"/>
      <c r="H98" s="247"/>
      <c r="I98" s="247"/>
      <c r="J98" s="20">
        <v>0</v>
      </c>
      <c r="K98" s="152">
        <f>J98*(K34+K62+K71+K87+K95)</f>
        <v>0</v>
      </c>
      <c r="L98" s="25"/>
    </row>
    <row r="99" spans="1:12" ht="12.75" customHeight="1">
      <c r="A99" s="99" t="s">
        <v>24</v>
      </c>
      <c r="B99" s="247" t="s">
        <v>58</v>
      </c>
      <c r="C99" s="247"/>
      <c r="D99" s="247"/>
      <c r="E99" s="247"/>
      <c r="F99" s="247"/>
      <c r="G99" s="247"/>
      <c r="H99" s="247"/>
      <c r="I99" s="247"/>
      <c r="J99" s="20">
        <v>0</v>
      </c>
      <c r="K99" s="152">
        <f>J99*(K34+K62+K71+K87+K95+K98)</f>
        <v>0</v>
      </c>
      <c r="L99" s="25"/>
    </row>
    <row r="100" spans="1:12" ht="12.75" customHeight="1">
      <c r="A100" s="271" t="s">
        <v>28</v>
      </c>
      <c r="B100" s="235" t="s">
        <v>59</v>
      </c>
      <c r="C100" s="235"/>
      <c r="D100" s="235"/>
      <c r="E100" s="235"/>
      <c r="F100" s="235"/>
      <c r="G100" s="235"/>
      <c r="H100" s="235"/>
      <c r="I100" s="21" t="s">
        <v>60</v>
      </c>
      <c r="J100" s="25"/>
      <c r="K100" s="153"/>
      <c r="L100" s="25"/>
    </row>
    <row r="101" spans="1:12" ht="12.75" customHeight="1">
      <c r="A101" s="271"/>
      <c r="B101" s="197" t="s">
        <v>61</v>
      </c>
      <c r="C101" s="197"/>
      <c r="D101" s="197"/>
      <c r="E101" s="197"/>
      <c r="F101" s="22" t="s">
        <v>62</v>
      </c>
      <c r="G101" s="23"/>
      <c r="H101" s="23"/>
      <c r="I101" s="118">
        <v>0.006500000000000001</v>
      </c>
      <c r="J101" s="272">
        <f>SUM(I101:I106)</f>
        <v>0.0865</v>
      </c>
      <c r="K101" s="154">
        <f aca="true" t="shared" si="2" ref="K101:K106">($K$34+$K$62+$K$71+$K$87+$K$95+$K$98+$K$99)/(1-$J$101)*I101</f>
        <v>0</v>
      </c>
      <c r="L101" s="25"/>
    </row>
    <row r="102" spans="1:12" ht="12.75" customHeight="1">
      <c r="A102" s="271"/>
      <c r="B102" s="198"/>
      <c r="C102" s="198"/>
      <c r="D102" s="198"/>
      <c r="E102" s="198"/>
      <c r="F102" s="22" t="s">
        <v>63</v>
      </c>
      <c r="G102" s="26"/>
      <c r="H102" s="26"/>
      <c r="I102" s="119">
        <v>0.03</v>
      </c>
      <c r="J102" s="272"/>
      <c r="K102" s="154">
        <f t="shared" si="2"/>
        <v>0</v>
      </c>
      <c r="L102" s="25"/>
    </row>
    <row r="103" spans="1:12" ht="12.75" customHeight="1">
      <c r="A103" s="271"/>
      <c r="B103" s="274"/>
      <c r="C103" s="274"/>
      <c r="D103" s="274"/>
      <c r="E103" s="274"/>
      <c r="F103" s="22" t="s">
        <v>64</v>
      </c>
      <c r="G103" s="273"/>
      <c r="H103" s="273"/>
      <c r="I103" s="24">
        <v>0</v>
      </c>
      <c r="J103" s="272"/>
      <c r="K103" s="154">
        <f t="shared" si="2"/>
        <v>0</v>
      </c>
      <c r="L103" s="25"/>
    </row>
    <row r="104" spans="1:12" ht="12.75" customHeight="1">
      <c r="A104" s="271"/>
      <c r="B104" s="197" t="s">
        <v>65</v>
      </c>
      <c r="C104" s="197"/>
      <c r="D104" s="197"/>
      <c r="E104" s="197"/>
      <c r="F104" s="22" t="s">
        <v>66</v>
      </c>
      <c r="G104" s="27"/>
      <c r="H104" s="27"/>
      <c r="I104" s="28">
        <v>0.05</v>
      </c>
      <c r="J104" s="272"/>
      <c r="K104" s="154">
        <f t="shared" si="2"/>
        <v>0</v>
      </c>
      <c r="L104" s="25"/>
    </row>
    <row r="105" spans="1:12" ht="12.75" customHeight="1">
      <c r="A105" s="271"/>
      <c r="B105" s="198"/>
      <c r="C105" s="198"/>
      <c r="D105" s="198"/>
      <c r="E105" s="198"/>
      <c r="F105" s="22" t="s">
        <v>64</v>
      </c>
      <c r="G105" s="273"/>
      <c r="H105" s="273"/>
      <c r="I105" s="24">
        <v>0</v>
      </c>
      <c r="J105" s="272"/>
      <c r="K105" s="154">
        <f t="shared" si="2"/>
        <v>0</v>
      </c>
      <c r="L105" s="25"/>
    </row>
    <row r="106" spans="1:12" ht="12.75" customHeight="1">
      <c r="A106" s="271"/>
      <c r="B106" s="199" t="s">
        <v>67</v>
      </c>
      <c r="C106" s="199"/>
      <c r="D106" s="199"/>
      <c r="E106" s="199"/>
      <c r="F106" s="22" t="s">
        <v>64</v>
      </c>
      <c r="G106" s="273"/>
      <c r="H106" s="273"/>
      <c r="I106" s="24">
        <v>0</v>
      </c>
      <c r="J106" s="272"/>
      <c r="K106" s="154">
        <f t="shared" si="2"/>
        <v>0</v>
      </c>
      <c r="L106" s="25"/>
    </row>
    <row r="107" spans="1:12" ht="12.75" customHeight="1">
      <c r="A107" s="276" t="s">
        <v>144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155">
        <f>SUM(K98:K106)</f>
        <v>0</v>
      </c>
      <c r="L107" s="25"/>
    </row>
    <row r="108" spans="1:12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1"/>
    </row>
    <row r="109" spans="1:12" ht="15.75" customHeight="1">
      <c r="A109" s="278" t="s">
        <v>68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80"/>
      <c r="L109" s="25"/>
    </row>
    <row r="110" spans="1:12" ht="12.75" customHeight="1">
      <c r="A110" s="269" t="s">
        <v>69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156" t="s">
        <v>37</v>
      </c>
      <c r="L110" s="25"/>
    </row>
    <row r="111" spans="1:12" ht="12.75" customHeight="1">
      <c r="A111" s="99" t="s">
        <v>22</v>
      </c>
      <c r="B111" s="257" t="s">
        <v>20</v>
      </c>
      <c r="C111" s="257"/>
      <c r="D111" s="257"/>
      <c r="E111" s="257"/>
      <c r="F111" s="257"/>
      <c r="G111" s="257"/>
      <c r="H111" s="257"/>
      <c r="I111" s="257"/>
      <c r="J111" s="257"/>
      <c r="K111" s="152">
        <f>K34</f>
        <v>0</v>
      </c>
      <c r="L111" s="25"/>
    </row>
    <row r="112" spans="1:12" ht="12.75" customHeight="1">
      <c r="A112" s="99" t="s">
        <v>24</v>
      </c>
      <c r="B112" s="257" t="s">
        <v>112</v>
      </c>
      <c r="C112" s="257"/>
      <c r="D112" s="257"/>
      <c r="E112" s="257"/>
      <c r="F112" s="257"/>
      <c r="G112" s="257"/>
      <c r="H112" s="257"/>
      <c r="I112" s="257"/>
      <c r="J112" s="257"/>
      <c r="K112" s="152">
        <f>K62</f>
        <v>0</v>
      </c>
      <c r="L112" s="25"/>
    </row>
    <row r="113" spans="1:12" ht="12.75" customHeight="1">
      <c r="A113" s="99" t="s">
        <v>28</v>
      </c>
      <c r="B113" s="257" t="s">
        <v>126</v>
      </c>
      <c r="C113" s="257"/>
      <c r="D113" s="257"/>
      <c r="E113" s="257"/>
      <c r="F113" s="257"/>
      <c r="G113" s="257"/>
      <c r="H113" s="257"/>
      <c r="I113" s="257"/>
      <c r="J113" s="257"/>
      <c r="K113" s="152">
        <f>K71</f>
        <v>0</v>
      </c>
      <c r="L113" s="25"/>
    </row>
    <row r="114" spans="1:12" ht="12.75" customHeight="1">
      <c r="A114" s="99" t="s">
        <v>31</v>
      </c>
      <c r="B114" s="257" t="s">
        <v>131</v>
      </c>
      <c r="C114" s="257"/>
      <c r="D114" s="257"/>
      <c r="E114" s="257"/>
      <c r="F114" s="257"/>
      <c r="G114" s="257"/>
      <c r="H114" s="257"/>
      <c r="I114" s="257"/>
      <c r="J114" s="257"/>
      <c r="K114" s="152">
        <f>K87</f>
        <v>0</v>
      </c>
      <c r="L114" s="25"/>
    </row>
    <row r="115" spans="1:12" ht="12.75" customHeight="1">
      <c r="A115" s="99" t="s">
        <v>33</v>
      </c>
      <c r="B115" s="257" t="s">
        <v>141</v>
      </c>
      <c r="C115" s="257"/>
      <c r="D115" s="257"/>
      <c r="E115" s="257"/>
      <c r="F115" s="257"/>
      <c r="G115" s="257"/>
      <c r="H115" s="257"/>
      <c r="I115" s="257"/>
      <c r="J115" s="257"/>
      <c r="K115" s="152">
        <f>K95</f>
        <v>0</v>
      </c>
      <c r="L115" s="25"/>
    </row>
    <row r="116" spans="1:12" ht="12.75" customHeight="1">
      <c r="A116" s="269" t="s">
        <v>155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157">
        <f>SUM(K111:K115)</f>
        <v>0</v>
      </c>
      <c r="L116" s="25"/>
    </row>
    <row r="117" spans="1:12" ht="12.75" customHeight="1">
      <c r="A117" s="99" t="s">
        <v>34</v>
      </c>
      <c r="B117" s="257" t="s">
        <v>143</v>
      </c>
      <c r="C117" s="257"/>
      <c r="D117" s="257"/>
      <c r="E117" s="257"/>
      <c r="F117" s="257"/>
      <c r="G117" s="257"/>
      <c r="H117" s="257"/>
      <c r="I117" s="257"/>
      <c r="J117" s="257"/>
      <c r="K117" s="152">
        <f>K107</f>
        <v>0</v>
      </c>
      <c r="L117" s="25"/>
    </row>
    <row r="118" spans="1:12" ht="15.75" customHeight="1">
      <c r="A118" s="281" t="s">
        <v>70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158">
        <f>K116+K117</f>
        <v>0</v>
      </c>
      <c r="L118" s="25"/>
    </row>
    <row r="119" ht="12.75" customHeight="1"/>
    <row r="120" spans="1:11" ht="15.75" customHeight="1">
      <c r="A120" s="283" t="s">
        <v>71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1:11" ht="50.25" customHeight="1">
      <c r="A121" s="290" t="s">
        <v>72</v>
      </c>
      <c r="B121" s="290"/>
      <c r="C121" s="290"/>
      <c r="D121" s="275" t="s">
        <v>73</v>
      </c>
      <c r="E121" s="275"/>
      <c r="F121" s="275" t="s">
        <v>74</v>
      </c>
      <c r="G121" s="275"/>
      <c r="H121" s="275" t="s">
        <v>75</v>
      </c>
      <c r="I121" s="275"/>
      <c r="J121" s="30" t="s">
        <v>76</v>
      </c>
      <c r="K121" s="31" t="s">
        <v>77</v>
      </c>
    </row>
    <row r="122" spans="1:11" ht="14.25" customHeight="1">
      <c r="A122" s="285" t="s">
        <v>149</v>
      </c>
      <c r="B122" s="285"/>
      <c r="C122" s="285"/>
      <c r="D122" s="286">
        <f>K118</f>
        <v>0</v>
      </c>
      <c r="E122" s="286"/>
      <c r="F122" s="287">
        <v>1</v>
      </c>
      <c r="G122" s="287"/>
      <c r="H122" s="288">
        <f>D122*F122</f>
        <v>0</v>
      </c>
      <c r="I122" s="288"/>
      <c r="J122" s="76">
        <v>2</v>
      </c>
      <c r="K122" s="32">
        <f>H122*J122</f>
        <v>0</v>
      </c>
    </row>
    <row r="123" spans="1:11" ht="12.75" customHeight="1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</row>
    <row r="124" spans="1:11" ht="15.75" customHeight="1">
      <c r="A124" s="284" t="s">
        <v>78</v>
      </c>
      <c r="B124" s="284"/>
      <c r="C124" s="284"/>
      <c r="D124" s="284"/>
      <c r="E124" s="284"/>
      <c r="F124" s="284"/>
      <c r="G124" s="284"/>
      <c r="H124" s="284"/>
      <c r="I124" s="284"/>
      <c r="J124" s="78" t="s">
        <v>165</v>
      </c>
      <c r="K124" s="79">
        <f>K122</f>
        <v>0</v>
      </c>
    </row>
    <row r="125" spans="1:11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18">
    <mergeCell ref="A122:C122"/>
    <mergeCell ref="D122:E122"/>
    <mergeCell ref="F122:G122"/>
    <mergeCell ref="H122:I122"/>
    <mergeCell ref="A123:K123"/>
    <mergeCell ref="A124:I124"/>
    <mergeCell ref="B117:J117"/>
    <mergeCell ref="A118:J118"/>
    <mergeCell ref="A120:K120"/>
    <mergeCell ref="A121:C121"/>
    <mergeCell ref="D121:E121"/>
    <mergeCell ref="F121:G121"/>
    <mergeCell ref="H121:I121"/>
    <mergeCell ref="B111:J111"/>
    <mergeCell ref="B112:J112"/>
    <mergeCell ref="B113:J113"/>
    <mergeCell ref="B114:J114"/>
    <mergeCell ref="B115:J115"/>
    <mergeCell ref="A116:J116"/>
    <mergeCell ref="G105:H105"/>
    <mergeCell ref="B106:E106"/>
    <mergeCell ref="G106:H106"/>
    <mergeCell ref="A107:J107"/>
    <mergeCell ref="A109:K109"/>
    <mergeCell ref="A110:J110"/>
    <mergeCell ref="A95:J95"/>
    <mergeCell ref="A97:J97"/>
    <mergeCell ref="B98:I98"/>
    <mergeCell ref="B99:I99"/>
    <mergeCell ref="A100:A106"/>
    <mergeCell ref="B100:H100"/>
    <mergeCell ref="B101:E103"/>
    <mergeCell ref="J101:J106"/>
    <mergeCell ref="G103:H103"/>
    <mergeCell ref="B104:E105"/>
    <mergeCell ref="A89:J89"/>
    <mergeCell ref="B90:J90"/>
    <mergeCell ref="B91:J91"/>
    <mergeCell ref="B92:J92"/>
    <mergeCell ref="B93:J93"/>
    <mergeCell ref="B94:J94"/>
    <mergeCell ref="A81:J81"/>
    <mergeCell ref="B82:H82"/>
    <mergeCell ref="A84:J84"/>
    <mergeCell ref="A85:J85"/>
    <mergeCell ref="A86:J86"/>
    <mergeCell ref="A87:J87"/>
    <mergeCell ref="B75:I75"/>
    <mergeCell ref="B76:I76"/>
    <mergeCell ref="B77:H77"/>
    <mergeCell ref="B78:H78"/>
    <mergeCell ref="B79:H79"/>
    <mergeCell ref="B80:I80"/>
    <mergeCell ref="B68:H68"/>
    <mergeCell ref="B69:J69"/>
    <mergeCell ref="B70:I70"/>
    <mergeCell ref="A71:J71"/>
    <mergeCell ref="A73:J73"/>
    <mergeCell ref="A74:J74"/>
    <mergeCell ref="A61:J61"/>
    <mergeCell ref="A62:J62"/>
    <mergeCell ref="A64:J64"/>
    <mergeCell ref="B65:G65"/>
    <mergeCell ref="B66:J66"/>
    <mergeCell ref="B67:I67"/>
    <mergeCell ref="B54:J54"/>
    <mergeCell ref="B55:J55"/>
    <mergeCell ref="B56:J56"/>
    <mergeCell ref="A58:K58"/>
    <mergeCell ref="A59:J59"/>
    <mergeCell ref="A60:J60"/>
    <mergeCell ref="B47:I47"/>
    <mergeCell ref="B48:I48"/>
    <mergeCell ref="B49:I49"/>
    <mergeCell ref="B51:J51"/>
    <mergeCell ref="B52:J52"/>
    <mergeCell ref="B53:J53"/>
    <mergeCell ref="A36:J36"/>
    <mergeCell ref="B42:I42"/>
    <mergeCell ref="B43:I43"/>
    <mergeCell ref="B44:E44"/>
    <mergeCell ref="B45:I45"/>
    <mergeCell ref="B46:I46"/>
    <mergeCell ref="B29:H29"/>
    <mergeCell ref="B30:J30"/>
    <mergeCell ref="B31:J31"/>
    <mergeCell ref="B32:J32"/>
    <mergeCell ref="B33:J33"/>
    <mergeCell ref="A34:J34"/>
    <mergeCell ref="B23:J23"/>
    <mergeCell ref="A25:J25"/>
    <mergeCell ref="B26:J26"/>
    <mergeCell ref="B27:D27"/>
    <mergeCell ref="E27:H27"/>
    <mergeCell ref="B28:D28"/>
    <mergeCell ref="E28:G28"/>
    <mergeCell ref="B15:J15"/>
    <mergeCell ref="B16:I16"/>
    <mergeCell ref="A18:K18"/>
    <mergeCell ref="B19:J19"/>
    <mergeCell ref="B21:J21"/>
    <mergeCell ref="B22:J22"/>
    <mergeCell ref="B8:J8"/>
    <mergeCell ref="B9:J9"/>
    <mergeCell ref="B10:J10"/>
    <mergeCell ref="B11:J11"/>
    <mergeCell ref="B12:J12"/>
    <mergeCell ref="B14:J14"/>
    <mergeCell ref="A1:I1"/>
    <mergeCell ref="J1:K7"/>
    <mergeCell ref="A2:C2"/>
    <mergeCell ref="D2:I2"/>
    <mergeCell ref="A3:C3"/>
    <mergeCell ref="D3:I3"/>
    <mergeCell ref="E4:F4"/>
    <mergeCell ref="H4:I4"/>
    <mergeCell ref="A6:C6"/>
    <mergeCell ref="D6:I6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34">
      <selection activeCell="E3" sqref="E3"/>
    </sheetView>
  </sheetViews>
  <sheetFormatPr defaultColWidth="9.140625" defaultRowHeight="12.75"/>
  <cols>
    <col min="1" max="1" width="21.7109375" style="34" customWidth="1"/>
    <col min="2" max="2" width="15.140625" style="34" customWidth="1"/>
    <col min="3" max="3" width="23.00390625" style="34" customWidth="1"/>
    <col min="4" max="4" width="16.7109375" style="34" customWidth="1"/>
    <col min="5" max="5" width="19.8515625" style="34" customWidth="1"/>
    <col min="6" max="6" width="3.28125" style="34" customWidth="1"/>
    <col min="7" max="249" width="9.140625" style="34" customWidth="1"/>
  </cols>
  <sheetData>
    <row r="1" spans="1:5" ht="24.75" customHeight="1">
      <c r="A1" s="292" t="s">
        <v>79</v>
      </c>
      <c r="B1" s="292"/>
      <c r="C1" s="292"/>
      <c r="D1" s="292"/>
      <c r="E1" s="292"/>
    </row>
    <row r="2" spans="1:5" ht="24.75" customHeight="1">
      <c r="A2" s="292" t="str">
        <f>CONCATENATE("Posto de ",'1 Assist. Adm. Pleno'!K14)</f>
        <v>Posto de </v>
      </c>
      <c r="B2" s="292"/>
      <c r="C2" s="292"/>
      <c r="D2" s="292"/>
      <c r="E2" s="292"/>
    </row>
    <row r="3" spans="1:5" ht="30" customHeight="1">
      <c r="A3" s="291" t="s">
        <v>80</v>
      </c>
      <c r="B3" s="291"/>
      <c r="C3" s="291"/>
      <c r="D3" s="291"/>
      <c r="E3" s="36"/>
    </row>
    <row r="4" spans="1:5" ht="27" customHeight="1">
      <c r="A4" s="35" t="s">
        <v>81</v>
      </c>
      <c r="B4" s="37" t="s">
        <v>82</v>
      </c>
      <c r="C4" s="35" t="s">
        <v>83</v>
      </c>
      <c r="D4" s="38" t="s">
        <v>84</v>
      </c>
      <c r="E4" s="39" t="s">
        <v>85</v>
      </c>
    </row>
    <row r="5" spans="1:5" ht="26.25" customHeight="1">
      <c r="A5" s="40" t="s">
        <v>86</v>
      </c>
      <c r="B5" s="41"/>
      <c r="C5" s="42"/>
      <c r="D5" s="43"/>
      <c r="E5" s="44">
        <f>B5*C5*D5</f>
        <v>0</v>
      </c>
    </row>
    <row r="6" spans="1:5" ht="12.75" customHeight="1">
      <c r="A6" s="293" t="s">
        <v>87</v>
      </c>
      <c r="B6" s="293"/>
      <c r="C6" s="293"/>
      <c r="D6" s="293"/>
      <c r="E6" s="44"/>
    </row>
    <row r="7" spans="1:6" ht="13.5" customHeight="1">
      <c r="A7" s="293" t="s">
        <v>88</v>
      </c>
      <c r="B7" s="293"/>
      <c r="C7" s="293"/>
      <c r="D7" s="293"/>
      <c r="E7" s="45">
        <f>E5-E6</f>
        <v>0</v>
      </c>
      <c r="F7" s="46"/>
    </row>
    <row r="8" spans="1:5" ht="15.75" customHeight="1">
      <c r="A8" s="294"/>
      <c r="B8" s="294"/>
      <c r="C8" s="294"/>
      <c r="D8" s="294"/>
      <c r="E8" s="294"/>
    </row>
    <row r="9" spans="1:5" ht="14.25" customHeight="1">
      <c r="A9" s="47"/>
      <c r="B9" s="48"/>
      <c r="C9" s="48"/>
      <c r="D9" s="48"/>
      <c r="E9" s="49"/>
    </row>
    <row r="10" spans="1:5" ht="12.75" customHeight="1">
      <c r="A10" s="50"/>
      <c r="B10" s="51"/>
      <c r="C10" s="51"/>
      <c r="D10" s="51"/>
      <c r="E10" s="52"/>
    </row>
    <row r="11" spans="1:5" ht="15.75" customHeight="1">
      <c r="A11" s="53"/>
      <c r="B11" s="54"/>
      <c r="C11" s="54"/>
      <c r="D11" s="55"/>
      <c r="E11" s="56"/>
    </row>
    <row r="12" spans="1:5" ht="26.25" customHeight="1">
      <c r="A12" s="296" t="s">
        <v>145</v>
      </c>
      <c r="B12" s="35" t="s">
        <v>89</v>
      </c>
      <c r="C12" s="296" t="s">
        <v>90</v>
      </c>
      <c r="D12" s="296"/>
      <c r="E12" s="57" t="s">
        <v>91</v>
      </c>
    </row>
    <row r="13" spans="1:5" ht="16.5" customHeight="1">
      <c r="A13" s="296"/>
      <c r="B13" s="58"/>
      <c r="C13" s="297"/>
      <c r="D13" s="297"/>
      <c r="E13" s="60">
        <f>B13*C13</f>
        <v>0</v>
      </c>
    </row>
    <row r="14" spans="1:5" ht="16.5" customHeight="1">
      <c r="A14" s="295" t="s">
        <v>92</v>
      </c>
      <c r="B14" s="295"/>
      <c r="C14" s="295"/>
      <c r="D14" s="61">
        <v>0.1</v>
      </c>
      <c r="E14" s="60">
        <f>E13*D14</f>
        <v>0</v>
      </c>
    </row>
    <row r="15" spans="1:6" ht="13.5" customHeight="1">
      <c r="A15" s="293" t="s">
        <v>88</v>
      </c>
      <c r="B15" s="293"/>
      <c r="C15" s="293"/>
      <c r="D15" s="293"/>
      <c r="E15" s="45">
        <f>E13-E14</f>
        <v>0</v>
      </c>
      <c r="F15" s="46"/>
    </row>
    <row r="16" spans="1:5" ht="15.75" customHeight="1">
      <c r="A16" s="62"/>
      <c r="B16" s="63"/>
      <c r="C16" s="64"/>
      <c r="D16" s="64"/>
      <c r="E16" s="65"/>
    </row>
    <row r="17" spans="1:5" ht="15.75" customHeight="1">
      <c r="A17" s="62"/>
      <c r="B17" s="63"/>
      <c r="C17" s="64"/>
      <c r="D17" s="64"/>
      <c r="E17" s="65"/>
    </row>
    <row r="18" spans="1:5" ht="15.75" customHeight="1">
      <c r="A18" s="66"/>
      <c r="B18" s="67"/>
      <c r="C18" s="68"/>
      <c r="D18" s="68"/>
      <c r="E18" s="69"/>
    </row>
    <row r="19" spans="1:5" ht="27" customHeight="1">
      <c r="A19" s="291" t="s">
        <v>93</v>
      </c>
      <c r="B19" s="291"/>
      <c r="C19" s="37" t="s">
        <v>94</v>
      </c>
      <c r="D19" s="57" t="s">
        <v>95</v>
      </c>
      <c r="E19" s="57" t="s">
        <v>91</v>
      </c>
    </row>
    <row r="20" spans="1:5" ht="16.5" customHeight="1">
      <c r="A20" s="291"/>
      <c r="B20" s="291"/>
      <c r="C20" s="70">
        <v>0</v>
      </c>
      <c r="D20" s="59">
        <v>0</v>
      </c>
      <c r="E20" s="60">
        <f>(C20-D20)/12</f>
        <v>0</v>
      </c>
    </row>
    <row r="21" spans="1:6" ht="13.5" customHeight="1">
      <c r="A21" s="293" t="s">
        <v>88</v>
      </c>
      <c r="B21" s="293"/>
      <c r="C21" s="293"/>
      <c r="D21" s="293"/>
      <c r="E21" s="71">
        <f>E20</f>
        <v>0</v>
      </c>
      <c r="F21" s="46"/>
    </row>
    <row r="22" spans="1:5" ht="15.75" customHeight="1">
      <c r="A22" s="66"/>
      <c r="B22" s="72"/>
      <c r="C22" s="67"/>
      <c r="D22" s="68"/>
      <c r="E22" s="69"/>
    </row>
    <row r="23" spans="1:5" ht="26.25" customHeight="1">
      <c r="A23" s="291" t="s">
        <v>146</v>
      </c>
      <c r="B23" s="291"/>
      <c r="C23" s="37" t="s">
        <v>94</v>
      </c>
      <c r="D23" s="57" t="s">
        <v>95</v>
      </c>
      <c r="E23" s="57" t="s">
        <v>91</v>
      </c>
    </row>
    <row r="24" spans="1:5" ht="16.5" customHeight="1">
      <c r="A24" s="291"/>
      <c r="B24" s="291"/>
      <c r="C24" s="70">
        <v>0</v>
      </c>
      <c r="D24" s="59">
        <v>0</v>
      </c>
      <c r="E24" s="60">
        <f>(C24-D24)/12</f>
        <v>0</v>
      </c>
    </row>
    <row r="25" spans="1:5" ht="16.5" customHeight="1">
      <c r="A25" s="293" t="s">
        <v>88</v>
      </c>
      <c r="B25" s="293"/>
      <c r="C25" s="293"/>
      <c r="D25" s="293"/>
      <c r="E25" s="71">
        <f>E24</f>
        <v>0</v>
      </c>
    </row>
    <row r="26" spans="1:5" ht="16.5" customHeight="1">
      <c r="A26" s="66"/>
      <c r="B26" s="72"/>
      <c r="C26" s="67"/>
      <c r="D26" s="68"/>
      <c r="E26" s="69"/>
    </row>
    <row r="27" spans="1:5" ht="27.75" customHeight="1">
      <c r="A27" s="304" t="s">
        <v>96</v>
      </c>
      <c r="B27" s="304"/>
      <c r="C27" s="304"/>
      <c r="D27" s="304"/>
      <c r="E27" s="304"/>
    </row>
    <row r="28" spans="1:5" ht="45" customHeight="1">
      <c r="A28" s="73" t="s">
        <v>97</v>
      </c>
      <c r="B28" s="73" t="s">
        <v>98</v>
      </c>
      <c r="C28" s="73" t="s">
        <v>99</v>
      </c>
      <c r="D28" s="73" t="s">
        <v>100</v>
      </c>
      <c r="E28" s="73" t="s">
        <v>101</v>
      </c>
    </row>
    <row r="29" spans="1:5" ht="25.5" customHeight="1">
      <c r="A29" s="74" t="s">
        <v>102</v>
      </c>
      <c r="B29" s="59"/>
      <c r="C29" s="58">
        <v>6</v>
      </c>
      <c r="D29" s="58"/>
      <c r="E29" s="75">
        <f aca="true" t="shared" si="0" ref="E29:E36">IF(B29=0,0,B29*D29/C29)</f>
        <v>0</v>
      </c>
    </row>
    <row r="30" spans="1:5" ht="25.5" customHeight="1">
      <c r="A30" s="74" t="s">
        <v>103</v>
      </c>
      <c r="B30" s="59"/>
      <c r="C30" s="58">
        <v>6</v>
      </c>
      <c r="D30" s="58"/>
      <c r="E30" s="75">
        <f t="shared" si="0"/>
        <v>0</v>
      </c>
    </row>
    <row r="31" spans="1:5" ht="25.5" customHeight="1">
      <c r="A31" s="74" t="s">
        <v>104</v>
      </c>
      <c r="B31" s="59"/>
      <c r="C31" s="58">
        <v>6</v>
      </c>
      <c r="D31" s="58"/>
      <c r="E31" s="75">
        <f t="shared" si="0"/>
        <v>0</v>
      </c>
    </row>
    <row r="32" spans="1:5" ht="15.75" customHeight="1">
      <c r="A32" s="58" t="s">
        <v>105</v>
      </c>
      <c r="B32" s="59"/>
      <c r="C32" s="58">
        <v>6</v>
      </c>
      <c r="D32" s="58"/>
      <c r="E32" s="75">
        <f t="shared" si="0"/>
        <v>0</v>
      </c>
    </row>
    <row r="33" spans="1:5" ht="15.75" customHeight="1">
      <c r="A33" s="58" t="s">
        <v>106</v>
      </c>
      <c r="B33" s="59"/>
      <c r="C33" s="58">
        <v>6</v>
      </c>
      <c r="D33" s="58"/>
      <c r="E33" s="75">
        <f t="shared" si="0"/>
        <v>0</v>
      </c>
    </row>
    <row r="34" spans="1:5" ht="15.75" customHeight="1">
      <c r="A34" s="58" t="s">
        <v>154</v>
      </c>
      <c r="B34" s="59"/>
      <c r="C34" s="58" t="s">
        <v>153</v>
      </c>
      <c r="D34" s="58" t="s">
        <v>153</v>
      </c>
      <c r="E34" s="75">
        <f t="shared" si="0"/>
        <v>0</v>
      </c>
    </row>
    <row r="35" spans="1:5" ht="15.75" customHeight="1">
      <c r="A35" s="58" t="s">
        <v>152</v>
      </c>
      <c r="B35" s="59"/>
      <c r="C35" s="58" t="s">
        <v>153</v>
      </c>
      <c r="D35" s="58" t="s">
        <v>153</v>
      </c>
      <c r="E35" s="75">
        <f t="shared" si="0"/>
        <v>0</v>
      </c>
    </row>
    <row r="36" spans="1:6" ht="14.25" customHeight="1">
      <c r="A36" s="58" t="s">
        <v>32</v>
      </c>
      <c r="B36" s="59"/>
      <c r="C36" s="58"/>
      <c r="D36" s="58"/>
      <c r="E36" s="75">
        <f t="shared" si="0"/>
        <v>0</v>
      </c>
      <c r="F36" s="46"/>
    </row>
    <row r="37" spans="1:5" ht="15" customHeight="1">
      <c r="A37" s="295" t="s">
        <v>107</v>
      </c>
      <c r="B37" s="295"/>
      <c r="C37" s="295"/>
      <c r="D37" s="295"/>
      <c r="E37" s="71">
        <f>SUM(E29:E36)</f>
        <v>0</v>
      </c>
    </row>
    <row r="38" ht="15.75" customHeight="1"/>
    <row r="39" ht="15.75" customHeight="1"/>
    <row r="40" ht="15.75" customHeight="1"/>
    <row r="41" ht="15.75" customHeight="1"/>
  </sheetData>
  <sheetProtection/>
  <mergeCells count="17">
    <mergeCell ref="A21:D21"/>
    <mergeCell ref="A23:B24"/>
    <mergeCell ref="A25:D25"/>
    <mergeCell ref="A27:E27"/>
    <mergeCell ref="A37:D37"/>
    <mergeCell ref="A12:A13"/>
    <mergeCell ref="C12:D12"/>
    <mergeCell ref="C13:D13"/>
    <mergeCell ref="A14:C14"/>
    <mergeCell ref="A15:D15"/>
    <mergeCell ref="A19:B20"/>
    <mergeCell ref="A1:E1"/>
    <mergeCell ref="A2:E2"/>
    <mergeCell ref="A3:D3"/>
    <mergeCell ref="A6:D6"/>
    <mergeCell ref="A7:D7"/>
    <mergeCell ref="A8:E8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5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3" max="3" width="12.00390625" style="0" customWidth="1"/>
    <col min="7" max="7" width="10.8515625" style="0" customWidth="1"/>
    <col min="8" max="8" width="13.8515625" style="0" customWidth="1"/>
    <col min="9" max="9" width="11.140625" style="0" customWidth="1"/>
    <col min="11" max="11" width="21.00390625" style="0" customWidth="1"/>
  </cols>
  <sheetData>
    <row r="1" spans="1:12" ht="40.5" customHeight="1">
      <c r="A1" s="211" t="s">
        <v>164</v>
      </c>
      <c r="B1" s="212"/>
      <c r="C1" s="212"/>
      <c r="D1" s="212"/>
      <c r="E1" s="212"/>
      <c r="F1" s="212"/>
      <c r="G1" s="212"/>
      <c r="H1" s="212"/>
      <c r="I1" s="213"/>
      <c r="J1" s="214" t="s">
        <v>0</v>
      </c>
      <c r="K1" s="215"/>
      <c r="L1" s="1"/>
    </row>
    <row r="2" spans="1:12" ht="14.25" customHeight="1">
      <c r="A2" s="216" t="s">
        <v>1</v>
      </c>
      <c r="B2" s="217"/>
      <c r="C2" s="217"/>
      <c r="D2" s="218" t="s">
        <v>166</v>
      </c>
      <c r="E2" s="218"/>
      <c r="F2" s="218"/>
      <c r="G2" s="218"/>
      <c r="H2" s="218"/>
      <c r="I2" s="219"/>
      <c r="J2" s="214"/>
      <c r="K2" s="215"/>
      <c r="L2" s="1"/>
    </row>
    <row r="3" spans="1:12" ht="15" customHeight="1">
      <c r="A3" s="220" t="s">
        <v>2</v>
      </c>
      <c r="B3" s="221"/>
      <c r="C3" s="221"/>
      <c r="D3" s="222" t="s">
        <v>182</v>
      </c>
      <c r="E3" s="222"/>
      <c r="F3" s="222"/>
      <c r="G3" s="222"/>
      <c r="H3" s="222"/>
      <c r="I3" s="223"/>
      <c r="J3" s="214"/>
      <c r="K3" s="215"/>
      <c r="L3" s="1"/>
    </row>
    <row r="4" spans="1:12" ht="12.75" customHeight="1">
      <c r="A4" s="120" t="s">
        <v>147</v>
      </c>
      <c r="B4" s="113"/>
      <c r="C4" s="113"/>
      <c r="D4" s="114"/>
      <c r="E4" s="305">
        <v>45337</v>
      </c>
      <c r="F4" s="306"/>
      <c r="G4" s="121" t="s">
        <v>3</v>
      </c>
      <c r="H4" s="307" t="s">
        <v>170</v>
      </c>
      <c r="I4" s="308"/>
      <c r="J4" s="214"/>
      <c r="K4" s="215"/>
      <c r="L4" s="1"/>
    </row>
    <row r="5" spans="1:12" ht="12.75" customHeight="1">
      <c r="A5" s="2"/>
      <c r="B5" s="3"/>
      <c r="C5" s="3"/>
      <c r="D5" s="3"/>
      <c r="E5" s="3"/>
      <c r="F5" s="3"/>
      <c r="G5" s="3"/>
      <c r="H5" s="3"/>
      <c r="I5" s="3"/>
      <c r="J5" s="215"/>
      <c r="K5" s="215"/>
      <c r="L5" s="1"/>
    </row>
    <row r="6" spans="1:12" ht="38.25" customHeight="1">
      <c r="A6" s="207" t="s">
        <v>4</v>
      </c>
      <c r="B6" s="208"/>
      <c r="C6" s="208"/>
      <c r="D6" s="226" t="s">
        <v>5</v>
      </c>
      <c r="E6" s="226"/>
      <c r="F6" s="226"/>
      <c r="G6" s="226"/>
      <c r="H6" s="226"/>
      <c r="I6" s="227"/>
      <c r="J6" s="214"/>
      <c r="K6" s="215"/>
      <c r="L6" s="1"/>
    </row>
    <row r="7" spans="1:12" ht="15" customHeight="1">
      <c r="A7" s="4"/>
      <c r="B7" s="5"/>
      <c r="C7" s="5"/>
      <c r="D7" s="5"/>
      <c r="E7" s="5"/>
      <c r="F7" s="5"/>
      <c r="G7" s="5"/>
      <c r="H7" s="5"/>
      <c r="I7" s="5"/>
      <c r="J7" s="215"/>
      <c r="K7" s="215"/>
      <c r="L7" s="1"/>
    </row>
    <row r="8" spans="1:12" ht="15" customHeight="1">
      <c r="A8" s="122" t="s">
        <v>6</v>
      </c>
      <c r="B8" s="228" t="s">
        <v>7</v>
      </c>
      <c r="C8" s="228"/>
      <c r="D8" s="228"/>
      <c r="E8" s="228"/>
      <c r="F8" s="228"/>
      <c r="G8" s="228"/>
      <c r="H8" s="228"/>
      <c r="I8" s="228"/>
      <c r="J8" s="228"/>
      <c r="K8" s="123" t="s">
        <v>168</v>
      </c>
      <c r="L8" s="25"/>
    </row>
    <row r="9" spans="1:12" ht="14.25" customHeight="1">
      <c r="A9" s="124" t="s">
        <v>6</v>
      </c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125" t="s">
        <v>9</v>
      </c>
      <c r="L9" s="25"/>
    </row>
    <row r="10" spans="1:12" ht="12.75" customHeight="1">
      <c r="A10" s="124" t="s">
        <v>6</v>
      </c>
      <c r="B10" s="210" t="s">
        <v>10</v>
      </c>
      <c r="C10" s="210"/>
      <c r="D10" s="210"/>
      <c r="E10" s="210"/>
      <c r="F10" s="210"/>
      <c r="G10" s="210"/>
      <c r="H10" s="210"/>
      <c r="I10" s="210"/>
      <c r="J10" s="210"/>
      <c r="K10" s="126" t="s">
        <v>148</v>
      </c>
      <c r="L10" s="25"/>
    </row>
    <row r="11" spans="1:12" ht="14.25" customHeight="1">
      <c r="A11" s="124" t="s">
        <v>6</v>
      </c>
      <c r="B11" s="210" t="s">
        <v>11</v>
      </c>
      <c r="C11" s="210"/>
      <c r="D11" s="210"/>
      <c r="E11" s="210"/>
      <c r="F11" s="210"/>
      <c r="G11" s="210"/>
      <c r="H11" s="210"/>
      <c r="I11" s="210"/>
      <c r="J11" s="210"/>
      <c r="K11" s="126" t="s">
        <v>167</v>
      </c>
      <c r="L11" s="25"/>
    </row>
    <row r="12" spans="1:12" ht="12.75" customHeight="1">
      <c r="A12" s="127" t="s">
        <v>6</v>
      </c>
      <c r="B12" s="209" t="s">
        <v>12</v>
      </c>
      <c r="C12" s="209"/>
      <c r="D12" s="209"/>
      <c r="E12" s="209"/>
      <c r="F12" s="209"/>
      <c r="G12" s="209"/>
      <c r="H12" s="209"/>
      <c r="I12" s="209"/>
      <c r="J12" s="209"/>
      <c r="K12" s="128">
        <v>12</v>
      </c>
      <c r="L12" s="25"/>
    </row>
    <row r="13" spans="1:12" ht="12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  <c r="L13" s="1"/>
    </row>
    <row r="14" spans="1:12" ht="12.75">
      <c r="A14" s="122" t="s">
        <v>6</v>
      </c>
      <c r="B14" s="228" t="s">
        <v>13</v>
      </c>
      <c r="C14" s="228"/>
      <c r="D14" s="228"/>
      <c r="E14" s="228"/>
      <c r="F14" s="228"/>
      <c r="G14" s="228"/>
      <c r="H14" s="228"/>
      <c r="I14" s="228"/>
      <c r="J14" s="228"/>
      <c r="K14" s="132"/>
      <c r="L14" s="25"/>
    </row>
    <row r="15" spans="1:12" ht="12.75" customHeight="1">
      <c r="A15" s="133" t="s">
        <v>6</v>
      </c>
      <c r="B15" s="231" t="s">
        <v>14</v>
      </c>
      <c r="C15" s="231"/>
      <c r="D15" s="231"/>
      <c r="E15" s="231"/>
      <c r="F15" s="231"/>
      <c r="G15" s="231"/>
      <c r="H15" s="231"/>
      <c r="I15" s="231"/>
      <c r="J15" s="231"/>
      <c r="K15" s="134" t="s">
        <v>169</v>
      </c>
      <c r="L15" s="25"/>
    </row>
    <row r="16" spans="1:12" ht="12.75" customHeight="1">
      <c r="A16" s="131" t="s">
        <v>6</v>
      </c>
      <c r="B16" s="229" t="s">
        <v>15</v>
      </c>
      <c r="C16" s="230"/>
      <c r="D16" s="230"/>
      <c r="E16" s="230"/>
      <c r="F16" s="230"/>
      <c r="G16" s="230"/>
      <c r="H16" s="230"/>
      <c r="I16" s="230"/>
      <c r="J16" s="129" t="s">
        <v>165</v>
      </c>
      <c r="K16" s="130">
        <f>J122</f>
        <v>1</v>
      </c>
      <c r="L16" s="25"/>
    </row>
    <row r="17" spans="1:12" ht="12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4"/>
      <c r="L17" s="1"/>
    </row>
    <row r="18" spans="1:12" ht="12.75" customHeight="1">
      <c r="A18" s="232" t="s">
        <v>16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4"/>
      <c r="L18" s="25"/>
    </row>
    <row r="19" spans="1:12" ht="33.75" customHeight="1">
      <c r="A19" s="99">
        <v>1</v>
      </c>
      <c r="B19" s="210" t="s">
        <v>13</v>
      </c>
      <c r="C19" s="210"/>
      <c r="D19" s="210"/>
      <c r="E19" s="210"/>
      <c r="F19" s="210"/>
      <c r="G19" s="210"/>
      <c r="H19" s="210"/>
      <c r="I19" s="210"/>
      <c r="J19" s="210"/>
      <c r="K19" s="77"/>
      <c r="L19" s="25"/>
    </row>
    <row r="20" spans="1:12" ht="12.75">
      <c r="A20" s="99">
        <v>2</v>
      </c>
      <c r="B20" s="7" t="s">
        <v>108</v>
      </c>
      <c r="C20" s="7"/>
      <c r="D20" s="7"/>
      <c r="E20" s="7"/>
      <c r="F20" s="7"/>
      <c r="G20" s="7"/>
      <c r="H20" s="7"/>
      <c r="I20" s="7"/>
      <c r="J20" s="80"/>
      <c r="K20" s="135"/>
      <c r="L20" s="25"/>
    </row>
    <row r="21" spans="1:12" ht="15" customHeight="1">
      <c r="A21" s="99">
        <v>3</v>
      </c>
      <c r="B21" s="210" t="s">
        <v>17</v>
      </c>
      <c r="C21" s="210"/>
      <c r="D21" s="210"/>
      <c r="E21" s="210"/>
      <c r="F21" s="210"/>
      <c r="G21" s="210"/>
      <c r="H21" s="210"/>
      <c r="I21" s="210"/>
      <c r="J21" s="210"/>
      <c r="K21" s="112"/>
      <c r="L21" s="25"/>
    </row>
    <row r="22" spans="1:12" ht="15" customHeight="1">
      <c r="A22" s="99">
        <v>4</v>
      </c>
      <c r="B22" s="210" t="s">
        <v>18</v>
      </c>
      <c r="C22" s="210"/>
      <c r="D22" s="210"/>
      <c r="E22" s="210"/>
      <c r="F22" s="210"/>
      <c r="G22" s="210"/>
      <c r="H22" s="210"/>
      <c r="I22" s="210"/>
      <c r="J22" s="210"/>
      <c r="K22" s="135" t="s">
        <v>5</v>
      </c>
      <c r="L22" s="25"/>
    </row>
    <row r="23" spans="1:12" ht="14.25" customHeight="1">
      <c r="A23" s="136">
        <v>5</v>
      </c>
      <c r="B23" s="209" t="s">
        <v>19</v>
      </c>
      <c r="C23" s="209"/>
      <c r="D23" s="209"/>
      <c r="E23" s="209"/>
      <c r="F23" s="209"/>
      <c r="G23" s="209"/>
      <c r="H23" s="209"/>
      <c r="I23" s="209"/>
      <c r="J23" s="209"/>
      <c r="K23" s="137" t="s">
        <v>5</v>
      </c>
      <c r="L23" s="25"/>
    </row>
    <row r="24" spans="1:12" ht="12.75" customHeight="1">
      <c r="A24" s="6"/>
      <c r="B24" s="5"/>
      <c r="C24" s="5"/>
      <c r="D24" s="5"/>
      <c r="E24" s="5"/>
      <c r="F24" s="5"/>
      <c r="G24" s="5"/>
      <c r="H24" s="5"/>
      <c r="I24" s="5"/>
      <c r="J24" s="5"/>
      <c r="K24" s="6"/>
      <c r="L24" s="1"/>
    </row>
    <row r="25" spans="1:12" ht="12.75" customHeight="1">
      <c r="A25" s="238" t="s">
        <v>20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98" t="s">
        <v>21</v>
      </c>
      <c r="L25" s="25"/>
    </row>
    <row r="26" spans="1:12" ht="12.75" customHeight="1">
      <c r="A26" s="99" t="s">
        <v>22</v>
      </c>
      <c r="B26" s="231" t="s">
        <v>23</v>
      </c>
      <c r="C26" s="231"/>
      <c r="D26" s="231"/>
      <c r="E26" s="231"/>
      <c r="F26" s="231"/>
      <c r="G26" s="231"/>
      <c r="H26" s="231"/>
      <c r="I26" s="231"/>
      <c r="J26" s="240"/>
      <c r="K26" s="112"/>
      <c r="L26" s="25"/>
    </row>
    <row r="27" spans="1:12" ht="12.75" customHeight="1">
      <c r="A27" s="99" t="s">
        <v>24</v>
      </c>
      <c r="B27" s="235" t="s">
        <v>25</v>
      </c>
      <c r="C27" s="235"/>
      <c r="D27" s="235"/>
      <c r="E27" s="236" t="s">
        <v>26</v>
      </c>
      <c r="F27" s="236"/>
      <c r="G27" s="236"/>
      <c r="H27" s="236"/>
      <c r="I27" s="8" t="s">
        <v>27</v>
      </c>
      <c r="J27" s="143">
        <v>0.30000000000000004</v>
      </c>
      <c r="K27" s="145">
        <f>J27*$K$26</f>
        <v>0</v>
      </c>
      <c r="L27" s="25"/>
    </row>
    <row r="28" spans="1:12" ht="20.25" customHeight="1">
      <c r="A28" s="99" t="s">
        <v>28</v>
      </c>
      <c r="B28" s="235" t="s">
        <v>29</v>
      </c>
      <c r="C28" s="235"/>
      <c r="D28" s="235"/>
      <c r="E28" s="237" t="s">
        <v>30</v>
      </c>
      <c r="F28" s="237"/>
      <c r="G28" s="237"/>
      <c r="H28" s="81">
        <v>1412</v>
      </c>
      <c r="I28" s="8" t="s">
        <v>27</v>
      </c>
      <c r="J28" s="143">
        <v>0</v>
      </c>
      <c r="K28" s="145">
        <f>H28*J28</f>
        <v>0</v>
      </c>
      <c r="L28" s="25"/>
    </row>
    <row r="29" spans="1:12" ht="12.75" customHeight="1">
      <c r="A29" s="99" t="s">
        <v>31</v>
      </c>
      <c r="B29" s="241" t="s">
        <v>109</v>
      </c>
      <c r="C29" s="241"/>
      <c r="D29" s="241"/>
      <c r="E29" s="241"/>
      <c r="F29" s="241"/>
      <c r="G29" s="241"/>
      <c r="H29" s="241"/>
      <c r="I29" s="8" t="s">
        <v>27</v>
      </c>
      <c r="J29" s="144"/>
      <c r="K29" s="145">
        <f>J29*$K$26</f>
        <v>0</v>
      </c>
      <c r="L29" s="25"/>
    </row>
    <row r="30" spans="1:12" ht="12.75" customHeight="1">
      <c r="A30" s="99" t="s">
        <v>33</v>
      </c>
      <c r="B30" s="241" t="s">
        <v>110</v>
      </c>
      <c r="C30" s="241"/>
      <c r="D30" s="241"/>
      <c r="E30" s="241"/>
      <c r="F30" s="241"/>
      <c r="G30" s="241"/>
      <c r="H30" s="241"/>
      <c r="I30" s="241"/>
      <c r="J30" s="241"/>
      <c r="K30" s="112"/>
      <c r="L30" s="25"/>
    </row>
    <row r="31" spans="1:12" ht="12.75" customHeight="1">
      <c r="A31" s="99" t="s">
        <v>34</v>
      </c>
      <c r="B31" s="241" t="s">
        <v>111</v>
      </c>
      <c r="C31" s="241"/>
      <c r="D31" s="241"/>
      <c r="E31" s="241"/>
      <c r="F31" s="241"/>
      <c r="G31" s="241"/>
      <c r="H31" s="241"/>
      <c r="I31" s="241"/>
      <c r="J31" s="241"/>
      <c r="K31" s="112"/>
      <c r="L31" s="25"/>
    </row>
    <row r="32" spans="1:12" ht="14.25" customHeight="1">
      <c r="A32" s="99" t="s">
        <v>35</v>
      </c>
      <c r="B32" s="241" t="s">
        <v>32</v>
      </c>
      <c r="C32" s="241"/>
      <c r="D32" s="241"/>
      <c r="E32" s="241"/>
      <c r="F32" s="241"/>
      <c r="G32" s="241"/>
      <c r="H32" s="241"/>
      <c r="I32" s="241"/>
      <c r="J32" s="241"/>
      <c r="K32" s="112"/>
      <c r="L32" s="25"/>
    </row>
    <row r="33" spans="1:12" ht="12.75" customHeight="1">
      <c r="A33" s="99" t="s">
        <v>36</v>
      </c>
      <c r="B33" s="241" t="s">
        <v>32</v>
      </c>
      <c r="C33" s="241"/>
      <c r="D33" s="241"/>
      <c r="E33" s="241"/>
      <c r="F33" s="241"/>
      <c r="G33" s="241"/>
      <c r="H33" s="241"/>
      <c r="I33" s="241"/>
      <c r="J33" s="241"/>
      <c r="K33" s="112"/>
      <c r="L33" s="25"/>
    </row>
    <row r="34" spans="1:12" ht="12.75" customHeight="1">
      <c r="A34" s="242" t="s">
        <v>128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138">
        <f>SUM(K26:K33)</f>
        <v>0</v>
      </c>
      <c r="L34" s="25"/>
    </row>
    <row r="35" spans="1:12" ht="12.75" customHeight="1">
      <c r="A35" s="5"/>
      <c r="B35" s="4"/>
      <c r="C35" s="4"/>
      <c r="D35" s="5"/>
      <c r="E35" s="5"/>
      <c r="F35" s="5"/>
      <c r="G35" s="5"/>
      <c r="H35" s="5"/>
      <c r="I35" s="5"/>
      <c r="J35" s="5"/>
      <c r="K35" s="5"/>
      <c r="L35" s="1"/>
    </row>
    <row r="36" spans="1:12" ht="12.75" customHeight="1">
      <c r="A36" s="244" t="s">
        <v>112</v>
      </c>
      <c r="B36" s="244"/>
      <c r="C36" s="244"/>
      <c r="D36" s="244"/>
      <c r="E36" s="244"/>
      <c r="F36" s="244"/>
      <c r="G36" s="244"/>
      <c r="H36" s="244"/>
      <c r="I36" s="244"/>
      <c r="J36" s="245"/>
      <c r="K36" s="148" t="s">
        <v>37</v>
      </c>
      <c r="L36" s="25"/>
    </row>
    <row r="37" spans="1:12" ht="12.75" customHeight="1">
      <c r="A37" s="88" t="s">
        <v>116</v>
      </c>
      <c r="B37" s="89"/>
      <c r="C37" s="89"/>
      <c r="D37" s="84"/>
      <c r="E37" s="84"/>
      <c r="F37" s="84"/>
      <c r="G37" s="84"/>
      <c r="H37" s="84"/>
      <c r="I37" s="85"/>
      <c r="J37" s="146">
        <f>J38+J40+J39</f>
        <v>0.19444444444444442</v>
      </c>
      <c r="K37" s="149">
        <f>SUM(K38:K40)</f>
        <v>0</v>
      </c>
      <c r="L37" s="25"/>
    </row>
    <row r="38" spans="1:12" ht="12.75" customHeight="1">
      <c r="A38" s="102" t="s">
        <v>22</v>
      </c>
      <c r="B38" s="86" t="s">
        <v>113</v>
      </c>
      <c r="C38" s="86"/>
      <c r="D38" s="86"/>
      <c r="E38" s="86"/>
      <c r="F38" s="86"/>
      <c r="G38" s="86"/>
      <c r="H38" s="86"/>
      <c r="I38" s="87"/>
      <c r="J38" s="147">
        <f>1/12</f>
        <v>0.08333333333333333</v>
      </c>
      <c r="K38" s="150">
        <f>$K$34*J38</f>
        <v>0</v>
      </c>
      <c r="L38" s="25"/>
    </row>
    <row r="39" spans="1:12" ht="12.75" customHeight="1">
      <c r="A39" s="139" t="s">
        <v>24</v>
      </c>
      <c r="B39" s="90" t="s">
        <v>115</v>
      </c>
      <c r="C39" s="90"/>
      <c r="D39" s="86"/>
      <c r="E39" s="86"/>
      <c r="F39" s="86"/>
      <c r="G39" s="86"/>
      <c r="H39" s="86"/>
      <c r="I39" s="87"/>
      <c r="J39" s="147">
        <f>1/12</f>
        <v>0.08333333333333333</v>
      </c>
      <c r="K39" s="150">
        <f>$K$34*J39</f>
        <v>0</v>
      </c>
      <c r="L39" s="25"/>
    </row>
    <row r="40" spans="1:12" ht="12.75" customHeight="1">
      <c r="A40" s="102" t="s">
        <v>28</v>
      </c>
      <c r="B40" s="86" t="s">
        <v>114</v>
      </c>
      <c r="C40" s="86"/>
      <c r="D40" s="86"/>
      <c r="E40" s="86"/>
      <c r="F40" s="86"/>
      <c r="G40" s="86"/>
      <c r="H40" s="86"/>
      <c r="I40" s="86"/>
      <c r="J40" s="147">
        <f>(1/3)/12</f>
        <v>0.027777777777777776</v>
      </c>
      <c r="K40" s="150">
        <f>$K$34*J40</f>
        <v>0</v>
      </c>
      <c r="L40" s="25"/>
    </row>
    <row r="41" spans="1:12" ht="12.75" customHeight="1">
      <c r="A41" s="140" t="s">
        <v>117</v>
      </c>
      <c r="B41" s="82"/>
      <c r="C41" s="82"/>
      <c r="D41" s="82"/>
      <c r="E41" s="82"/>
      <c r="F41" s="82"/>
      <c r="G41" s="82"/>
      <c r="H41" s="82"/>
      <c r="I41" s="82"/>
      <c r="J41" s="115">
        <f>SUM(J42:J49)</f>
        <v>0.3980000000000001</v>
      </c>
      <c r="K41" s="116">
        <f>SUM(K42:K49)</f>
        <v>0</v>
      </c>
      <c r="L41" s="25"/>
    </row>
    <row r="42" spans="1:12" ht="12.75" customHeight="1">
      <c r="A42" s="99" t="s">
        <v>22</v>
      </c>
      <c r="B42" s="247" t="s">
        <v>43</v>
      </c>
      <c r="C42" s="247"/>
      <c r="D42" s="247"/>
      <c r="E42" s="247"/>
      <c r="F42" s="247"/>
      <c r="G42" s="247"/>
      <c r="H42" s="247"/>
      <c r="I42" s="247"/>
      <c r="J42" s="13">
        <v>0.2</v>
      </c>
      <c r="K42" s="94">
        <f>J42*($K$34+$K$37)</f>
        <v>0</v>
      </c>
      <c r="L42" s="25"/>
    </row>
    <row r="43" spans="1:12" ht="12.75" customHeight="1">
      <c r="A43" s="99" t="s">
        <v>24</v>
      </c>
      <c r="B43" s="247" t="s">
        <v>47</v>
      </c>
      <c r="C43" s="247"/>
      <c r="D43" s="247"/>
      <c r="E43" s="247"/>
      <c r="F43" s="247"/>
      <c r="G43" s="247"/>
      <c r="H43" s="247"/>
      <c r="I43" s="247"/>
      <c r="J43" s="13">
        <v>0.025</v>
      </c>
      <c r="K43" s="94">
        <f aca="true" t="shared" si="0" ref="K43:K49">J43*($K$34+$K$37)</f>
        <v>0</v>
      </c>
      <c r="L43" s="25"/>
    </row>
    <row r="44" spans="1:12" ht="12.75" customHeight="1">
      <c r="A44" s="99" t="s">
        <v>28</v>
      </c>
      <c r="B44" s="235" t="s">
        <v>49</v>
      </c>
      <c r="C44" s="235"/>
      <c r="D44" s="235"/>
      <c r="E44" s="235"/>
      <c r="F44" s="10" t="s">
        <v>50</v>
      </c>
      <c r="G44" s="11">
        <v>0.03</v>
      </c>
      <c r="H44" s="10" t="s">
        <v>51</v>
      </c>
      <c r="I44" s="12">
        <v>2</v>
      </c>
      <c r="J44" s="13">
        <f>G44*I44</f>
        <v>0.06</v>
      </c>
      <c r="K44" s="94">
        <f t="shared" si="0"/>
        <v>0</v>
      </c>
      <c r="L44" s="92"/>
    </row>
    <row r="45" spans="1:12" ht="12.75" customHeight="1">
      <c r="A45" s="99" t="s">
        <v>31</v>
      </c>
      <c r="B45" s="247" t="s">
        <v>44</v>
      </c>
      <c r="C45" s="247"/>
      <c r="D45" s="247"/>
      <c r="E45" s="247"/>
      <c r="F45" s="247"/>
      <c r="G45" s="247"/>
      <c r="H45" s="247"/>
      <c r="I45" s="247"/>
      <c r="J45" s="13">
        <v>0.015</v>
      </c>
      <c r="K45" s="94">
        <f t="shared" si="0"/>
        <v>0</v>
      </c>
      <c r="L45" s="25"/>
    </row>
    <row r="46" spans="1:12" ht="12.75" customHeight="1">
      <c r="A46" s="99" t="s">
        <v>33</v>
      </c>
      <c r="B46" s="247" t="s">
        <v>45</v>
      </c>
      <c r="C46" s="247"/>
      <c r="D46" s="247"/>
      <c r="E46" s="247"/>
      <c r="F46" s="247"/>
      <c r="G46" s="247"/>
      <c r="H46" s="247"/>
      <c r="I46" s="247"/>
      <c r="J46" s="13">
        <v>0.01</v>
      </c>
      <c r="K46" s="94">
        <f t="shared" si="0"/>
        <v>0</v>
      </c>
      <c r="L46" s="25"/>
    </row>
    <row r="47" spans="1:12" ht="12.75" customHeight="1">
      <c r="A47" s="99" t="s">
        <v>34</v>
      </c>
      <c r="B47" s="247" t="s">
        <v>52</v>
      </c>
      <c r="C47" s="247"/>
      <c r="D47" s="247"/>
      <c r="E47" s="247"/>
      <c r="F47" s="247"/>
      <c r="G47" s="247"/>
      <c r="H47" s="247"/>
      <c r="I47" s="247"/>
      <c r="J47" s="13">
        <v>0.006</v>
      </c>
      <c r="K47" s="94">
        <f t="shared" si="0"/>
        <v>0</v>
      </c>
      <c r="L47" s="92"/>
    </row>
    <row r="48" spans="1:12" ht="12.75" customHeight="1">
      <c r="A48" s="99" t="s">
        <v>35</v>
      </c>
      <c r="B48" s="247" t="s">
        <v>46</v>
      </c>
      <c r="C48" s="247"/>
      <c r="D48" s="247"/>
      <c r="E48" s="247"/>
      <c r="F48" s="247"/>
      <c r="G48" s="247"/>
      <c r="H48" s="247"/>
      <c r="I48" s="247"/>
      <c r="J48" s="13">
        <v>0.002</v>
      </c>
      <c r="K48" s="94">
        <f t="shared" si="0"/>
        <v>0</v>
      </c>
      <c r="L48" s="25"/>
    </row>
    <row r="49" spans="1:12" ht="12.75" customHeight="1">
      <c r="A49" s="99" t="s">
        <v>36</v>
      </c>
      <c r="B49" s="247" t="s">
        <v>48</v>
      </c>
      <c r="C49" s="247"/>
      <c r="D49" s="247"/>
      <c r="E49" s="247"/>
      <c r="F49" s="247"/>
      <c r="G49" s="247"/>
      <c r="H49" s="247"/>
      <c r="I49" s="247"/>
      <c r="J49" s="13">
        <v>0.08</v>
      </c>
      <c r="K49" s="94">
        <f t="shared" si="0"/>
        <v>0</v>
      </c>
      <c r="L49" s="25"/>
    </row>
    <row r="50" spans="1:12" ht="12.75" customHeight="1">
      <c r="A50" s="140" t="s">
        <v>118</v>
      </c>
      <c r="B50" s="82"/>
      <c r="C50" s="82"/>
      <c r="D50" s="82"/>
      <c r="E50" s="82"/>
      <c r="F50" s="82"/>
      <c r="G50" s="82"/>
      <c r="H50" s="82"/>
      <c r="I50" s="82"/>
      <c r="J50" s="91"/>
      <c r="K50" s="117">
        <f>SUM(K51:K56)</f>
        <v>0</v>
      </c>
      <c r="L50" s="25"/>
    </row>
    <row r="51" spans="1:12" ht="12.75" customHeight="1">
      <c r="A51" s="99" t="s">
        <v>28</v>
      </c>
      <c r="B51" s="235" t="s">
        <v>119</v>
      </c>
      <c r="C51" s="235"/>
      <c r="D51" s="235"/>
      <c r="E51" s="235"/>
      <c r="F51" s="235"/>
      <c r="G51" s="235"/>
      <c r="H51" s="235"/>
      <c r="I51" s="235"/>
      <c r="J51" s="249"/>
      <c r="K51" s="95"/>
      <c r="L51" s="25"/>
    </row>
    <row r="52" spans="1:12" ht="12.75" customHeight="1">
      <c r="A52" s="83" t="s">
        <v>22</v>
      </c>
      <c r="B52" s="246" t="s">
        <v>120</v>
      </c>
      <c r="C52" s="246"/>
      <c r="D52" s="246"/>
      <c r="E52" s="246"/>
      <c r="F52" s="246"/>
      <c r="G52" s="246"/>
      <c r="H52" s="246"/>
      <c r="I52" s="246"/>
      <c r="J52" s="246"/>
      <c r="K52" s="95"/>
      <c r="L52" s="25"/>
    </row>
    <row r="53" spans="1:12" ht="12.75" customHeight="1">
      <c r="A53" s="141" t="s">
        <v>24</v>
      </c>
      <c r="B53" s="248" t="s">
        <v>121</v>
      </c>
      <c r="C53" s="248"/>
      <c r="D53" s="248"/>
      <c r="E53" s="248"/>
      <c r="F53" s="248"/>
      <c r="G53" s="248"/>
      <c r="H53" s="248"/>
      <c r="I53" s="248"/>
      <c r="J53" s="248"/>
      <c r="K53" s="95">
        <f>'Benefícios e Insumos 2'!E25</f>
        <v>0</v>
      </c>
      <c r="L53" s="25"/>
    </row>
    <row r="54" spans="1:12" ht="12.75" customHeight="1">
      <c r="A54" s="99" t="s">
        <v>31</v>
      </c>
      <c r="B54" s="249" t="s">
        <v>38</v>
      </c>
      <c r="C54" s="249"/>
      <c r="D54" s="249"/>
      <c r="E54" s="249"/>
      <c r="F54" s="249"/>
      <c r="G54" s="249"/>
      <c r="H54" s="249"/>
      <c r="I54" s="249"/>
      <c r="J54" s="249"/>
      <c r="K54" s="95">
        <f>'Benefícios e Insumos 2'!E21</f>
        <v>0</v>
      </c>
      <c r="L54" s="25"/>
    </row>
    <row r="55" spans="1:12" ht="12.75" customHeight="1">
      <c r="A55" s="99" t="s">
        <v>34</v>
      </c>
      <c r="B55" s="241" t="s">
        <v>32</v>
      </c>
      <c r="C55" s="241"/>
      <c r="D55" s="241"/>
      <c r="E55" s="241"/>
      <c r="F55" s="241"/>
      <c r="G55" s="241"/>
      <c r="H55" s="241"/>
      <c r="I55" s="241"/>
      <c r="J55" s="241"/>
      <c r="K55" s="112" t="s">
        <v>5</v>
      </c>
      <c r="L55" s="25"/>
    </row>
    <row r="56" spans="1:12" ht="12.75" customHeight="1">
      <c r="A56" s="136" t="s">
        <v>35</v>
      </c>
      <c r="B56" s="263" t="s">
        <v>32</v>
      </c>
      <c r="C56" s="263"/>
      <c r="D56" s="263"/>
      <c r="E56" s="263"/>
      <c r="F56" s="263"/>
      <c r="G56" s="263"/>
      <c r="H56" s="263"/>
      <c r="I56" s="263"/>
      <c r="J56" s="263"/>
      <c r="K56" s="142" t="s">
        <v>5</v>
      </c>
      <c r="L56" s="25"/>
    </row>
    <row r="57" spans="1:12" ht="12.75" customHeight="1">
      <c r="A57" s="5"/>
      <c r="B57" s="4"/>
      <c r="C57" s="4"/>
      <c r="D57" s="5"/>
      <c r="E57" s="5"/>
      <c r="F57" s="5"/>
      <c r="G57" s="5"/>
      <c r="H57" s="5"/>
      <c r="I57" s="5"/>
      <c r="J57" s="5"/>
      <c r="K57" s="5"/>
      <c r="L57" s="1"/>
    </row>
    <row r="58" spans="1:12" ht="12.75" customHeight="1">
      <c r="A58" s="253" t="s">
        <v>122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5"/>
      <c r="L58" s="25"/>
    </row>
    <row r="59" spans="1:12" ht="12.75" customHeight="1">
      <c r="A59" s="256" t="s">
        <v>123</v>
      </c>
      <c r="B59" s="257"/>
      <c r="C59" s="257"/>
      <c r="D59" s="257"/>
      <c r="E59" s="257"/>
      <c r="F59" s="257"/>
      <c r="G59" s="257"/>
      <c r="H59" s="257"/>
      <c r="I59" s="257"/>
      <c r="J59" s="257"/>
      <c r="K59" s="151">
        <f>K37</f>
        <v>0</v>
      </c>
      <c r="L59" s="25"/>
    </row>
    <row r="60" spans="1:12" ht="12.75" customHeight="1">
      <c r="A60" s="256" t="s">
        <v>124</v>
      </c>
      <c r="B60" s="257"/>
      <c r="C60" s="257"/>
      <c r="D60" s="257"/>
      <c r="E60" s="257"/>
      <c r="F60" s="257"/>
      <c r="G60" s="257"/>
      <c r="H60" s="257"/>
      <c r="I60" s="257"/>
      <c r="J60" s="257"/>
      <c r="K60" s="151">
        <f>K41</f>
        <v>0</v>
      </c>
      <c r="L60" s="25"/>
    </row>
    <row r="61" spans="1:12" ht="12.75" customHeight="1">
      <c r="A61" s="256" t="s">
        <v>125</v>
      </c>
      <c r="B61" s="257"/>
      <c r="C61" s="257"/>
      <c r="D61" s="257"/>
      <c r="E61" s="257"/>
      <c r="F61" s="257"/>
      <c r="G61" s="257"/>
      <c r="H61" s="257"/>
      <c r="I61" s="257"/>
      <c r="J61" s="257"/>
      <c r="K61" s="151">
        <f>K50</f>
        <v>0</v>
      </c>
      <c r="L61" s="25"/>
    </row>
    <row r="62" spans="1:12" ht="12.75" customHeight="1">
      <c r="A62" s="202" t="s">
        <v>129</v>
      </c>
      <c r="B62" s="203"/>
      <c r="C62" s="203"/>
      <c r="D62" s="203"/>
      <c r="E62" s="203"/>
      <c r="F62" s="203"/>
      <c r="G62" s="203"/>
      <c r="H62" s="203"/>
      <c r="I62" s="203"/>
      <c r="J62" s="203"/>
      <c r="K62" s="101">
        <f>SUM(K59:K61)</f>
        <v>0</v>
      </c>
      <c r="L62" s="25"/>
    </row>
    <row r="63" spans="1:12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96"/>
      <c r="L63" s="25"/>
    </row>
    <row r="64" spans="1:12" ht="12.75" customHeight="1">
      <c r="A64" s="204" t="s">
        <v>126</v>
      </c>
      <c r="B64" s="205"/>
      <c r="C64" s="205"/>
      <c r="D64" s="205"/>
      <c r="E64" s="205"/>
      <c r="F64" s="205"/>
      <c r="G64" s="205"/>
      <c r="H64" s="205"/>
      <c r="I64" s="205"/>
      <c r="J64" s="205"/>
      <c r="K64" s="98" t="s">
        <v>37</v>
      </c>
      <c r="L64" s="25"/>
    </row>
    <row r="65" spans="1:12" ht="12.75" customHeight="1">
      <c r="A65" s="99" t="s">
        <v>22</v>
      </c>
      <c r="B65" s="260" t="s">
        <v>53</v>
      </c>
      <c r="C65" s="260"/>
      <c r="D65" s="260"/>
      <c r="E65" s="260"/>
      <c r="F65" s="260"/>
      <c r="G65" s="260"/>
      <c r="H65" s="15">
        <v>30</v>
      </c>
      <c r="I65" s="16">
        <v>0.05</v>
      </c>
      <c r="J65" s="17">
        <f>(H65/30)*I65/12</f>
        <v>0.004166666666666667</v>
      </c>
      <c r="K65" s="100">
        <f>J65*K34</f>
        <v>0</v>
      </c>
      <c r="L65" s="92"/>
    </row>
    <row r="66" spans="1:12" ht="12.75" customHeight="1">
      <c r="A66" s="99" t="s">
        <v>24</v>
      </c>
      <c r="B66" s="258" t="s">
        <v>54</v>
      </c>
      <c r="C66" s="258"/>
      <c r="D66" s="258"/>
      <c r="E66" s="258"/>
      <c r="F66" s="258"/>
      <c r="G66" s="258"/>
      <c r="H66" s="258"/>
      <c r="I66" s="258"/>
      <c r="J66" s="258"/>
      <c r="K66" s="94">
        <f>J49*K65</f>
        <v>0</v>
      </c>
      <c r="L66" s="92"/>
    </row>
    <row r="67" spans="1:12" ht="14.25" customHeight="1">
      <c r="A67" s="99" t="s">
        <v>28</v>
      </c>
      <c r="B67" s="259" t="s">
        <v>150</v>
      </c>
      <c r="C67" s="259"/>
      <c r="D67" s="259"/>
      <c r="E67" s="259"/>
      <c r="F67" s="259"/>
      <c r="G67" s="259"/>
      <c r="H67" s="259"/>
      <c r="I67" s="259"/>
      <c r="J67" s="18">
        <f>(0.4)*J49*0.05</f>
        <v>0.0016</v>
      </c>
      <c r="K67" s="94">
        <f>K34*J67</f>
        <v>0</v>
      </c>
      <c r="L67" s="92"/>
    </row>
    <row r="68" spans="1:12" ht="12.75" customHeight="1">
      <c r="A68" s="99" t="s">
        <v>31</v>
      </c>
      <c r="B68" s="261" t="s">
        <v>55</v>
      </c>
      <c r="C68" s="261"/>
      <c r="D68" s="261"/>
      <c r="E68" s="261"/>
      <c r="F68" s="261"/>
      <c r="G68" s="261"/>
      <c r="H68" s="261"/>
      <c r="I68" s="19">
        <v>20</v>
      </c>
      <c r="J68" s="17">
        <f>(7/30)/I68</f>
        <v>0.011666666666666667</v>
      </c>
      <c r="K68" s="94">
        <f>(J68*K34)*0.1</f>
        <v>0</v>
      </c>
      <c r="L68" s="92"/>
    </row>
    <row r="69" spans="1:12" ht="12.75" customHeight="1">
      <c r="A69" s="99" t="s">
        <v>33</v>
      </c>
      <c r="B69" s="210" t="s">
        <v>127</v>
      </c>
      <c r="C69" s="210"/>
      <c r="D69" s="210"/>
      <c r="E69" s="210"/>
      <c r="F69" s="210"/>
      <c r="G69" s="210"/>
      <c r="H69" s="210"/>
      <c r="I69" s="210"/>
      <c r="J69" s="210"/>
      <c r="K69" s="94">
        <f>J41*K68</f>
        <v>0</v>
      </c>
      <c r="L69" s="92"/>
    </row>
    <row r="70" spans="1:12" ht="12.75" customHeight="1">
      <c r="A70" s="99" t="s">
        <v>34</v>
      </c>
      <c r="B70" s="235" t="s">
        <v>151</v>
      </c>
      <c r="C70" s="235"/>
      <c r="D70" s="235"/>
      <c r="E70" s="235"/>
      <c r="F70" s="235"/>
      <c r="G70" s="235"/>
      <c r="H70" s="235"/>
      <c r="I70" s="235"/>
      <c r="J70" s="17">
        <f>(0.4)*J49</f>
        <v>0.032</v>
      </c>
      <c r="K70" s="94">
        <f>J70*K34</f>
        <v>0</v>
      </c>
      <c r="L70" s="92"/>
    </row>
    <row r="71" spans="1:12" ht="12.75" customHeight="1">
      <c r="A71" s="202" t="s">
        <v>130</v>
      </c>
      <c r="B71" s="203"/>
      <c r="C71" s="203"/>
      <c r="D71" s="203"/>
      <c r="E71" s="203"/>
      <c r="F71" s="203"/>
      <c r="G71" s="203"/>
      <c r="H71" s="203"/>
      <c r="I71" s="203"/>
      <c r="J71" s="203"/>
      <c r="K71" s="101">
        <f>SUM(K65:K70)</f>
        <v>0</v>
      </c>
      <c r="L71" s="92"/>
    </row>
    <row r="72" spans="1:12" ht="12.75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97"/>
      <c r="K72" s="111"/>
      <c r="L72" s="14"/>
    </row>
    <row r="73" spans="1:12" ht="12.75" customHeight="1">
      <c r="A73" s="204" t="s">
        <v>131</v>
      </c>
      <c r="B73" s="205"/>
      <c r="C73" s="205"/>
      <c r="D73" s="205"/>
      <c r="E73" s="205"/>
      <c r="F73" s="205"/>
      <c r="G73" s="205"/>
      <c r="H73" s="205"/>
      <c r="I73" s="205"/>
      <c r="J73" s="205"/>
      <c r="K73" s="98" t="s">
        <v>37</v>
      </c>
      <c r="L73" s="1"/>
    </row>
    <row r="74" spans="1:12" ht="12.75" customHeight="1">
      <c r="A74" s="206" t="s">
        <v>132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93">
        <f>SUM(K75:K80)</f>
        <v>0</v>
      </c>
      <c r="L74" s="1"/>
    </row>
    <row r="75" spans="1:12" ht="12.75" customHeight="1">
      <c r="A75" s="104" t="s">
        <v>22</v>
      </c>
      <c r="B75" s="262" t="s">
        <v>133</v>
      </c>
      <c r="C75" s="262"/>
      <c r="D75" s="262"/>
      <c r="E75" s="262"/>
      <c r="F75" s="262"/>
      <c r="G75" s="262"/>
      <c r="H75" s="262"/>
      <c r="I75" s="262"/>
      <c r="J75" s="105">
        <f>(1+1/3)/12</f>
        <v>0.1111111111111111</v>
      </c>
      <c r="K75" s="106">
        <f aca="true" t="shared" si="1" ref="K75:K80">J75*K$34</f>
        <v>0</v>
      </c>
      <c r="L75" s="1"/>
    </row>
    <row r="76" spans="1:12" ht="12.75" customHeight="1">
      <c r="A76" s="104" t="s">
        <v>24</v>
      </c>
      <c r="B76" s="252" t="s">
        <v>56</v>
      </c>
      <c r="C76" s="252"/>
      <c r="D76" s="252"/>
      <c r="E76" s="252"/>
      <c r="F76" s="252"/>
      <c r="G76" s="252"/>
      <c r="H76" s="252"/>
      <c r="I76" s="252"/>
      <c r="J76" s="16">
        <f>(2.96/30)/12</f>
        <v>0.008222222222222223</v>
      </c>
      <c r="K76" s="106">
        <f t="shared" si="1"/>
        <v>0</v>
      </c>
      <c r="L76" s="1"/>
    </row>
    <row r="77" spans="1:12" ht="12.75" customHeight="1">
      <c r="A77" s="104" t="s">
        <v>28</v>
      </c>
      <c r="B77" s="264" t="s">
        <v>134</v>
      </c>
      <c r="C77" s="264"/>
      <c r="D77" s="264"/>
      <c r="E77" s="264"/>
      <c r="F77" s="264"/>
      <c r="G77" s="264"/>
      <c r="H77" s="264"/>
      <c r="I77" s="16">
        <v>0.015</v>
      </c>
      <c r="J77" s="107">
        <f>(20/30)/12*I77</f>
        <v>0.0008333333333333333</v>
      </c>
      <c r="K77" s="106">
        <f t="shared" si="1"/>
        <v>0</v>
      </c>
      <c r="L77" s="1"/>
    </row>
    <row r="78" spans="1:12" ht="12.75" customHeight="1">
      <c r="A78" s="104" t="s">
        <v>31</v>
      </c>
      <c r="B78" s="264" t="s">
        <v>135</v>
      </c>
      <c r="C78" s="264"/>
      <c r="D78" s="264"/>
      <c r="E78" s="264"/>
      <c r="F78" s="264"/>
      <c r="G78" s="264"/>
      <c r="H78" s="264"/>
      <c r="I78" s="16">
        <v>0.0078000000000000005</v>
      </c>
      <c r="J78" s="107">
        <f>(15/30)/12*I78</f>
        <v>0.000325</v>
      </c>
      <c r="K78" s="106">
        <f t="shared" si="1"/>
        <v>0</v>
      </c>
      <c r="L78" s="1"/>
    </row>
    <row r="79" spans="1:12" ht="12.75" customHeight="1">
      <c r="A79" s="104" t="s">
        <v>33</v>
      </c>
      <c r="B79" s="264" t="s">
        <v>136</v>
      </c>
      <c r="C79" s="264"/>
      <c r="D79" s="264"/>
      <c r="E79" s="264"/>
      <c r="F79" s="264"/>
      <c r="G79" s="264"/>
      <c r="H79" s="264"/>
      <c r="I79" s="16">
        <v>0.015</v>
      </c>
      <c r="J79" s="16">
        <f>(120/30)/12*I79</f>
        <v>0.004999999999999999</v>
      </c>
      <c r="K79" s="106">
        <f t="shared" si="1"/>
        <v>0</v>
      </c>
      <c r="L79" s="1"/>
    </row>
    <row r="80" spans="1:12" ht="12.75" customHeight="1">
      <c r="A80" s="104" t="s">
        <v>34</v>
      </c>
      <c r="B80" s="241" t="s">
        <v>32</v>
      </c>
      <c r="C80" s="241"/>
      <c r="D80" s="241"/>
      <c r="E80" s="241"/>
      <c r="F80" s="241"/>
      <c r="G80" s="241"/>
      <c r="H80" s="241"/>
      <c r="I80" s="241"/>
      <c r="J80" s="16"/>
      <c r="K80" s="106">
        <f t="shared" si="1"/>
        <v>0</v>
      </c>
      <c r="L80" s="1"/>
    </row>
    <row r="81" spans="1:12" ht="12.75" customHeight="1">
      <c r="A81" s="206" t="s">
        <v>137</v>
      </c>
      <c r="B81" s="206"/>
      <c r="C81" s="206"/>
      <c r="D81" s="206"/>
      <c r="E81" s="206"/>
      <c r="F81" s="206"/>
      <c r="G81" s="206"/>
      <c r="H81" s="206"/>
      <c r="I81" s="206"/>
      <c r="J81" s="206"/>
      <c r="K81" s="103"/>
      <c r="L81" s="1"/>
    </row>
    <row r="82" spans="1:12" ht="12.75" customHeight="1">
      <c r="A82" s="104" t="s">
        <v>22</v>
      </c>
      <c r="B82" s="264" t="s">
        <v>138</v>
      </c>
      <c r="C82" s="264"/>
      <c r="D82" s="264"/>
      <c r="E82" s="264"/>
      <c r="F82" s="264"/>
      <c r="G82" s="264"/>
      <c r="H82" s="264"/>
      <c r="I82" s="16">
        <v>0</v>
      </c>
      <c r="J82" s="107">
        <f>((1/8)*30)/12</f>
        <v>0.3125</v>
      </c>
      <c r="K82" s="93">
        <f>I82*J82*K$34</f>
        <v>0</v>
      </c>
      <c r="L82" s="1"/>
    </row>
    <row r="83" spans="1:12" ht="12.75" customHeight="1">
      <c r="A83" s="5"/>
      <c r="B83" s="4"/>
      <c r="C83" s="4"/>
      <c r="D83" s="5"/>
      <c r="E83" s="5"/>
      <c r="F83" s="5"/>
      <c r="G83" s="5"/>
      <c r="H83" s="5"/>
      <c r="I83" s="5"/>
      <c r="J83" s="5"/>
      <c r="K83" s="5"/>
      <c r="L83" s="1"/>
    </row>
    <row r="84" spans="1:12" ht="12.75" customHeight="1">
      <c r="A84" s="265" t="s">
        <v>139</v>
      </c>
      <c r="B84" s="265"/>
      <c r="C84" s="265"/>
      <c r="D84" s="265"/>
      <c r="E84" s="265"/>
      <c r="F84" s="265"/>
      <c r="G84" s="265"/>
      <c r="H84" s="265"/>
      <c r="I84" s="265"/>
      <c r="J84" s="265"/>
      <c r="K84" s="108" t="s">
        <v>37</v>
      </c>
      <c r="L84" s="1"/>
    </row>
    <row r="85" spans="1:12" ht="12.75" customHeight="1">
      <c r="A85" s="206" t="s">
        <v>132</v>
      </c>
      <c r="B85" s="206"/>
      <c r="C85" s="206"/>
      <c r="D85" s="206"/>
      <c r="E85" s="206"/>
      <c r="F85" s="206"/>
      <c r="G85" s="206"/>
      <c r="H85" s="206"/>
      <c r="I85" s="206"/>
      <c r="J85" s="206"/>
      <c r="K85" s="103">
        <f>K74</f>
        <v>0</v>
      </c>
      <c r="L85" s="1"/>
    </row>
    <row r="86" spans="1:12" ht="12.75" customHeight="1">
      <c r="A86" s="206" t="s">
        <v>137</v>
      </c>
      <c r="B86" s="206"/>
      <c r="C86" s="206"/>
      <c r="D86" s="206"/>
      <c r="E86" s="206"/>
      <c r="F86" s="206"/>
      <c r="G86" s="206"/>
      <c r="H86" s="206"/>
      <c r="I86" s="206"/>
      <c r="J86" s="206"/>
      <c r="K86" s="103">
        <f>K82</f>
        <v>0</v>
      </c>
      <c r="L86" s="1"/>
    </row>
    <row r="87" spans="1:12" ht="12.75" customHeight="1">
      <c r="A87" s="268" t="s">
        <v>140</v>
      </c>
      <c r="B87" s="268"/>
      <c r="C87" s="268"/>
      <c r="D87" s="268"/>
      <c r="E87" s="268"/>
      <c r="F87" s="268"/>
      <c r="G87" s="268"/>
      <c r="H87" s="268"/>
      <c r="I87" s="268"/>
      <c r="J87" s="268"/>
      <c r="K87" s="9">
        <f>SUM(K84:K86)</f>
        <v>0</v>
      </c>
      <c r="L87" s="1"/>
    </row>
    <row r="88" spans="1:12" ht="12.75" customHeight="1">
      <c r="A88" s="5"/>
      <c r="B88" s="4"/>
      <c r="C88" s="4"/>
      <c r="D88" s="5"/>
      <c r="E88" s="5"/>
      <c r="F88" s="5"/>
      <c r="G88" s="5"/>
      <c r="H88" s="5"/>
      <c r="I88" s="5"/>
      <c r="J88" s="5"/>
      <c r="K88" s="5"/>
      <c r="L88" s="1"/>
    </row>
    <row r="89" spans="1:12" ht="12.75" customHeight="1">
      <c r="A89" s="250" t="s">
        <v>141</v>
      </c>
      <c r="B89" s="251"/>
      <c r="C89" s="251"/>
      <c r="D89" s="251"/>
      <c r="E89" s="251"/>
      <c r="F89" s="251"/>
      <c r="G89" s="251"/>
      <c r="H89" s="251"/>
      <c r="I89" s="251"/>
      <c r="J89" s="251"/>
      <c r="K89" s="98" t="s">
        <v>37</v>
      </c>
      <c r="L89" s="25"/>
    </row>
    <row r="90" spans="1:12" ht="12.75" customHeight="1">
      <c r="A90" s="99" t="s">
        <v>22</v>
      </c>
      <c r="B90" s="267" t="s">
        <v>39</v>
      </c>
      <c r="C90" s="267"/>
      <c r="D90" s="267"/>
      <c r="E90" s="267"/>
      <c r="F90" s="267"/>
      <c r="G90" s="267"/>
      <c r="H90" s="267"/>
      <c r="I90" s="267"/>
      <c r="J90" s="267"/>
      <c r="K90" s="95">
        <f>'Benefícios e Insumos 2'!E37</f>
        <v>0</v>
      </c>
      <c r="L90" s="25"/>
    </row>
    <row r="91" spans="1:12" ht="12.75" customHeight="1">
      <c r="A91" s="99" t="s">
        <v>24</v>
      </c>
      <c r="B91" s="266" t="s">
        <v>40</v>
      </c>
      <c r="C91" s="266"/>
      <c r="D91" s="266"/>
      <c r="E91" s="266"/>
      <c r="F91" s="266"/>
      <c r="G91" s="266"/>
      <c r="H91" s="266"/>
      <c r="I91" s="266"/>
      <c r="J91" s="266"/>
      <c r="K91" s="112"/>
      <c r="L91" s="25"/>
    </row>
    <row r="92" spans="1:12" ht="12.75" customHeight="1">
      <c r="A92" s="99" t="s">
        <v>28</v>
      </c>
      <c r="B92" s="266" t="s">
        <v>41</v>
      </c>
      <c r="C92" s="266"/>
      <c r="D92" s="266"/>
      <c r="E92" s="266"/>
      <c r="F92" s="266"/>
      <c r="G92" s="266"/>
      <c r="H92" s="266"/>
      <c r="I92" s="266"/>
      <c r="J92" s="266"/>
      <c r="K92" s="112"/>
      <c r="L92" s="25"/>
    </row>
    <row r="93" spans="1:12" ht="12.75" customHeight="1">
      <c r="A93" s="99" t="s">
        <v>31</v>
      </c>
      <c r="B93" s="241" t="s">
        <v>32</v>
      </c>
      <c r="C93" s="241"/>
      <c r="D93" s="241" t="s">
        <v>42</v>
      </c>
      <c r="E93" s="241"/>
      <c r="F93" s="241"/>
      <c r="G93" s="241"/>
      <c r="H93" s="241"/>
      <c r="I93" s="241"/>
      <c r="J93" s="241"/>
      <c r="K93" s="112" t="s">
        <v>5</v>
      </c>
      <c r="L93" s="25"/>
    </row>
    <row r="94" spans="1:12" ht="12.75" customHeight="1">
      <c r="A94" s="99" t="s">
        <v>33</v>
      </c>
      <c r="B94" s="241" t="s">
        <v>32</v>
      </c>
      <c r="C94" s="241"/>
      <c r="D94" s="241" t="s">
        <v>42</v>
      </c>
      <c r="E94" s="241"/>
      <c r="F94" s="241"/>
      <c r="G94" s="241"/>
      <c r="H94" s="241"/>
      <c r="I94" s="241"/>
      <c r="J94" s="241"/>
      <c r="K94" s="112" t="s">
        <v>5</v>
      </c>
      <c r="L94" s="25"/>
    </row>
    <row r="95" spans="1:12" ht="12.75" customHeight="1">
      <c r="A95" s="202" t="s">
        <v>142</v>
      </c>
      <c r="B95" s="203"/>
      <c r="C95" s="203"/>
      <c r="D95" s="203"/>
      <c r="E95" s="203"/>
      <c r="F95" s="203"/>
      <c r="G95" s="203"/>
      <c r="H95" s="203"/>
      <c r="I95" s="203"/>
      <c r="J95" s="203"/>
      <c r="K95" s="101">
        <f>SUM(K90:K94)</f>
        <v>0</v>
      </c>
      <c r="L95" s="25"/>
    </row>
    <row r="96" spans="1:12" ht="12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96"/>
      <c r="L96" s="25"/>
    </row>
    <row r="97" spans="1:12" ht="12.75" customHeight="1">
      <c r="A97" s="238" t="s">
        <v>143</v>
      </c>
      <c r="B97" s="239"/>
      <c r="C97" s="239"/>
      <c r="D97" s="239"/>
      <c r="E97" s="239"/>
      <c r="F97" s="239"/>
      <c r="G97" s="239"/>
      <c r="H97" s="239"/>
      <c r="I97" s="239"/>
      <c r="J97" s="239"/>
      <c r="K97" s="98" t="s">
        <v>21</v>
      </c>
      <c r="L97" s="25"/>
    </row>
    <row r="98" spans="1:12" ht="12.75" customHeight="1">
      <c r="A98" s="99" t="s">
        <v>22</v>
      </c>
      <c r="B98" s="247" t="s">
        <v>57</v>
      </c>
      <c r="C98" s="247"/>
      <c r="D98" s="247"/>
      <c r="E98" s="247"/>
      <c r="F98" s="247"/>
      <c r="G98" s="247"/>
      <c r="H98" s="247"/>
      <c r="I98" s="247"/>
      <c r="J98" s="20">
        <v>0</v>
      </c>
      <c r="K98" s="152">
        <f>J98*(K34+K62+K71+K87+K95)</f>
        <v>0</v>
      </c>
      <c r="L98" s="25"/>
    </row>
    <row r="99" spans="1:12" ht="12.75" customHeight="1">
      <c r="A99" s="99" t="s">
        <v>24</v>
      </c>
      <c r="B99" s="247" t="s">
        <v>58</v>
      </c>
      <c r="C99" s="247"/>
      <c r="D99" s="247"/>
      <c r="E99" s="247"/>
      <c r="F99" s="247"/>
      <c r="G99" s="247"/>
      <c r="H99" s="247"/>
      <c r="I99" s="247"/>
      <c r="J99" s="20">
        <v>0</v>
      </c>
      <c r="K99" s="152">
        <f>J99*(K34+K62+K71+K87+K95+K98)</f>
        <v>0</v>
      </c>
      <c r="L99" s="25"/>
    </row>
    <row r="100" spans="1:12" ht="12.75" customHeight="1">
      <c r="A100" s="271" t="s">
        <v>28</v>
      </c>
      <c r="B100" s="235" t="s">
        <v>59</v>
      </c>
      <c r="C100" s="235"/>
      <c r="D100" s="235"/>
      <c r="E100" s="235"/>
      <c r="F100" s="235"/>
      <c r="G100" s="235"/>
      <c r="H100" s="235"/>
      <c r="I100" s="21" t="s">
        <v>60</v>
      </c>
      <c r="J100" s="25"/>
      <c r="K100" s="153"/>
      <c r="L100" s="25"/>
    </row>
    <row r="101" spans="1:12" ht="12.75" customHeight="1">
      <c r="A101" s="271"/>
      <c r="B101" s="197" t="s">
        <v>61</v>
      </c>
      <c r="C101" s="197"/>
      <c r="D101" s="197"/>
      <c r="E101" s="197"/>
      <c r="F101" s="22" t="s">
        <v>62</v>
      </c>
      <c r="G101" s="23"/>
      <c r="H101" s="23"/>
      <c r="I101" s="118">
        <v>0.006500000000000001</v>
      </c>
      <c r="J101" s="272">
        <f>SUM(I101:I106)</f>
        <v>0.0865</v>
      </c>
      <c r="K101" s="154">
        <f aca="true" t="shared" si="2" ref="K101:K106">($K$34+$K$62+$K$71+$K$87+$K$95+$K$98+$K$99)/(1-$J$101)*I101</f>
        <v>0</v>
      </c>
      <c r="L101" s="25"/>
    </row>
    <row r="102" spans="1:12" ht="12.75" customHeight="1">
      <c r="A102" s="271"/>
      <c r="B102" s="198"/>
      <c r="C102" s="198"/>
      <c r="D102" s="198"/>
      <c r="E102" s="198"/>
      <c r="F102" s="22" t="s">
        <v>63</v>
      </c>
      <c r="G102" s="26"/>
      <c r="H102" s="26"/>
      <c r="I102" s="119">
        <v>0.03</v>
      </c>
      <c r="J102" s="272"/>
      <c r="K102" s="154">
        <f t="shared" si="2"/>
        <v>0</v>
      </c>
      <c r="L102" s="25"/>
    </row>
    <row r="103" spans="1:12" ht="12.75" customHeight="1">
      <c r="A103" s="271"/>
      <c r="B103" s="274"/>
      <c r="C103" s="274"/>
      <c r="D103" s="274"/>
      <c r="E103" s="274"/>
      <c r="F103" s="22" t="s">
        <v>64</v>
      </c>
      <c r="G103" s="273"/>
      <c r="H103" s="273"/>
      <c r="I103" s="24">
        <v>0</v>
      </c>
      <c r="J103" s="272"/>
      <c r="K103" s="154">
        <f t="shared" si="2"/>
        <v>0</v>
      </c>
      <c r="L103" s="25"/>
    </row>
    <row r="104" spans="1:12" ht="12.75" customHeight="1">
      <c r="A104" s="271"/>
      <c r="B104" s="197" t="s">
        <v>65</v>
      </c>
      <c r="C104" s="197"/>
      <c r="D104" s="197"/>
      <c r="E104" s="197"/>
      <c r="F104" s="22" t="s">
        <v>66</v>
      </c>
      <c r="G104" s="27"/>
      <c r="H104" s="27"/>
      <c r="I104" s="28">
        <v>0.05</v>
      </c>
      <c r="J104" s="272"/>
      <c r="K104" s="154">
        <f t="shared" si="2"/>
        <v>0</v>
      </c>
      <c r="L104" s="25"/>
    </row>
    <row r="105" spans="1:12" ht="12.75" customHeight="1">
      <c r="A105" s="271"/>
      <c r="B105" s="198"/>
      <c r="C105" s="198"/>
      <c r="D105" s="198"/>
      <c r="E105" s="198"/>
      <c r="F105" s="22" t="s">
        <v>64</v>
      </c>
      <c r="G105" s="273"/>
      <c r="H105" s="273"/>
      <c r="I105" s="24">
        <v>0</v>
      </c>
      <c r="J105" s="272"/>
      <c r="K105" s="154">
        <f t="shared" si="2"/>
        <v>0</v>
      </c>
      <c r="L105" s="25"/>
    </row>
    <row r="106" spans="1:12" ht="12.75" customHeight="1">
      <c r="A106" s="271"/>
      <c r="B106" s="199" t="s">
        <v>67</v>
      </c>
      <c r="C106" s="199"/>
      <c r="D106" s="199"/>
      <c r="E106" s="199"/>
      <c r="F106" s="22" t="s">
        <v>64</v>
      </c>
      <c r="G106" s="273"/>
      <c r="H106" s="273"/>
      <c r="I106" s="24">
        <v>0</v>
      </c>
      <c r="J106" s="272"/>
      <c r="K106" s="154">
        <f t="shared" si="2"/>
        <v>0</v>
      </c>
      <c r="L106" s="25"/>
    </row>
    <row r="107" spans="1:12" ht="12.75" customHeight="1">
      <c r="A107" s="276" t="s">
        <v>144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155">
        <f>SUM(K98:K106)</f>
        <v>0</v>
      </c>
      <c r="L107" s="25"/>
    </row>
    <row r="108" spans="1:12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1"/>
    </row>
    <row r="109" spans="1:12" ht="15.75" customHeight="1">
      <c r="A109" s="278" t="s">
        <v>68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80"/>
      <c r="L109" s="25"/>
    </row>
    <row r="110" spans="1:12" ht="12.75" customHeight="1">
      <c r="A110" s="269" t="s">
        <v>69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156" t="s">
        <v>37</v>
      </c>
      <c r="L110" s="25"/>
    </row>
    <row r="111" spans="1:12" ht="12.75" customHeight="1">
      <c r="A111" s="99" t="s">
        <v>22</v>
      </c>
      <c r="B111" s="257" t="s">
        <v>20</v>
      </c>
      <c r="C111" s="257"/>
      <c r="D111" s="257"/>
      <c r="E111" s="257"/>
      <c r="F111" s="257"/>
      <c r="G111" s="257"/>
      <c r="H111" s="257"/>
      <c r="I111" s="257"/>
      <c r="J111" s="257"/>
      <c r="K111" s="152">
        <f>K34</f>
        <v>0</v>
      </c>
      <c r="L111" s="25"/>
    </row>
    <row r="112" spans="1:12" ht="12.75" customHeight="1">
      <c r="A112" s="99" t="s">
        <v>24</v>
      </c>
      <c r="B112" s="257" t="s">
        <v>112</v>
      </c>
      <c r="C112" s="257"/>
      <c r="D112" s="257"/>
      <c r="E112" s="257"/>
      <c r="F112" s="257"/>
      <c r="G112" s="257"/>
      <c r="H112" s="257"/>
      <c r="I112" s="257"/>
      <c r="J112" s="257"/>
      <c r="K112" s="152">
        <f>K62</f>
        <v>0</v>
      </c>
      <c r="L112" s="25"/>
    </row>
    <row r="113" spans="1:12" ht="12.75" customHeight="1">
      <c r="A113" s="99" t="s">
        <v>28</v>
      </c>
      <c r="B113" s="257" t="s">
        <v>126</v>
      </c>
      <c r="C113" s="257"/>
      <c r="D113" s="257"/>
      <c r="E113" s="257"/>
      <c r="F113" s="257"/>
      <c r="G113" s="257"/>
      <c r="H113" s="257"/>
      <c r="I113" s="257"/>
      <c r="J113" s="257"/>
      <c r="K113" s="152">
        <f>K71</f>
        <v>0</v>
      </c>
      <c r="L113" s="25"/>
    </row>
    <row r="114" spans="1:12" ht="12.75" customHeight="1">
      <c r="A114" s="99" t="s">
        <v>31</v>
      </c>
      <c r="B114" s="257" t="s">
        <v>131</v>
      </c>
      <c r="C114" s="257"/>
      <c r="D114" s="257"/>
      <c r="E114" s="257"/>
      <c r="F114" s="257"/>
      <c r="G114" s="257"/>
      <c r="H114" s="257"/>
      <c r="I114" s="257"/>
      <c r="J114" s="257"/>
      <c r="K114" s="152">
        <f>K87</f>
        <v>0</v>
      </c>
      <c r="L114" s="25"/>
    </row>
    <row r="115" spans="1:12" ht="12.75" customHeight="1">
      <c r="A115" s="99" t="s">
        <v>33</v>
      </c>
      <c r="B115" s="257" t="s">
        <v>141</v>
      </c>
      <c r="C115" s="257"/>
      <c r="D115" s="257"/>
      <c r="E115" s="257"/>
      <c r="F115" s="257"/>
      <c r="G115" s="257"/>
      <c r="H115" s="257"/>
      <c r="I115" s="257"/>
      <c r="J115" s="257"/>
      <c r="K115" s="152">
        <f>K95</f>
        <v>0</v>
      </c>
      <c r="L115" s="25"/>
    </row>
    <row r="116" spans="1:12" ht="12.75" customHeight="1">
      <c r="A116" s="269" t="s">
        <v>155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157">
        <f>SUM(K111:K115)</f>
        <v>0</v>
      </c>
      <c r="L116" s="25"/>
    </row>
    <row r="117" spans="1:12" ht="12.75" customHeight="1">
      <c r="A117" s="99" t="s">
        <v>34</v>
      </c>
      <c r="B117" s="257" t="s">
        <v>143</v>
      </c>
      <c r="C117" s="257"/>
      <c r="D117" s="257"/>
      <c r="E117" s="257"/>
      <c r="F117" s="257"/>
      <c r="G117" s="257"/>
      <c r="H117" s="257"/>
      <c r="I117" s="257"/>
      <c r="J117" s="257"/>
      <c r="K117" s="152">
        <f>K107</f>
        <v>0</v>
      </c>
      <c r="L117" s="25"/>
    </row>
    <row r="118" spans="1:12" ht="15.75" customHeight="1">
      <c r="A118" s="281" t="s">
        <v>70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158">
        <f>K116+K117</f>
        <v>0</v>
      </c>
      <c r="L118" s="25"/>
    </row>
    <row r="119" ht="12.75" customHeight="1"/>
    <row r="120" spans="1:11" ht="15.75" customHeight="1">
      <c r="A120" s="283" t="s">
        <v>71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1:11" ht="50.25" customHeight="1">
      <c r="A121" s="290" t="s">
        <v>72</v>
      </c>
      <c r="B121" s="290"/>
      <c r="C121" s="290"/>
      <c r="D121" s="275" t="s">
        <v>73</v>
      </c>
      <c r="E121" s="275"/>
      <c r="F121" s="275" t="s">
        <v>74</v>
      </c>
      <c r="G121" s="275"/>
      <c r="H121" s="275" t="s">
        <v>75</v>
      </c>
      <c r="I121" s="275"/>
      <c r="J121" s="30" t="s">
        <v>76</v>
      </c>
      <c r="K121" s="31" t="s">
        <v>77</v>
      </c>
    </row>
    <row r="122" spans="1:11" ht="14.25" customHeight="1">
      <c r="A122" s="285" t="s">
        <v>149</v>
      </c>
      <c r="B122" s="285"/>
      <c r="C122" s="285"/>
      <c r="D122" s="286">
        <f>K118</f>
        <v>0</v>
      </c>
      <c r="E122" s="286"/>
      <c r="F122" s="287">
        <v>1</v>
      </c>
      <c r="G122" s="287"/>
      <c r="H122" s="288">
        <f>D122*F122</f>
        <v>0</v>
      </c>
      <c r="I122" s="288"/>
      <c r="J122" s="76">
        <v>1</v>
      </c>
      <c r="K122" s="32">
        <f>H122*J122</f>
        <v>0</v>
      </c>
    </row>
    <row r="123" spans="1:11" ht="12.75" customHeight="1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</row>
    <row r="124" spans="1:11" ht="15.75" customHeight="1">
      <c r="A124" s="284" t="s">
        <v>78</v>
      </c>
      <c r="B124" s="284"/>
      <c r="C124" s="284"/>
      <c r="D124" s="284"/>
      <c r="E124" s="284"/>
      <c r="F124" s="284"/>
      <c r="G124" s="284"/>
      <c r="H124" s="284"/>
      <c r="I124" s="284"/>
      <c r="J124" s="78" t="s">
        <v>165</v>
      </c>
      <c r="K124" s="79">
        <f>K122</f>
        <v>0</v>
      </c>
    </row>
    <row r="125" spans="1:11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18">
    <mergeCell ref="A122:C122"/>
    <mergeCell ref="D122:E122"/>
    <mergeCell ref="F122:G122"/>
    <mergeCell ref="H122:I122"/>
    <mergeCell ref="A123:K123"/>
    <mergeCell ref="A124:I124"/>
    <mergeCell ref="B117:J117"/>
    <mergeCell ref="A118:J118"/>
    <mergeCell ref="A120:K120"/>
    <mergeCell ref="A121:C121"/>
    <mergeCell ref="D121:E121"/>
    <mergeCell ref="F121:G121"/>
    <mergeCell ref="H121:I121"/>
    <mergeCell ref="B111:J111"/>
    <mergeCell ref="B112:J112"/>
    <mergeCell ref="B113:J113"/>
    <mergeCell ref="B114:J114"/>
    <mergeCell ref="B115:J115"/>
    <mergeCell ref="A116:J116"/>
    <mergeCell ref="G105:H105"/>
    <mergeCell ref="B106:E106"/>
    <mergeCell ref="G106:H106"/>
    <mergeCell ref="A107:J107"/>
    <mergeCell ref="A109:K109"/>
    <mergeCell ref="A110:J110"/>
    <mergeCell ref="A95:J95"/>
    <mergeCell ref="A97:J97"/>
    <mergeCell ref="B98:I98"/>
    <mergeCell ref="B99:I99"/>
    <mergeCell ref="A100:A106"/>
    <mergeCell ref="B100:H100"/>
    <mergeCell ref="B101:E103"/>
    <mergeCell ref="J101:J106"/>
    <mergeCell ref="G103:H103"/>
    <mergeCell ref="B104:E105"/>
    <mergeCell ref="A89:J89"/>
    <mergeCell ref="B90:J90"/>
    <mergeCell ref="B91:J91"/>
    <mergeCell ref="B92:J92"/>
    <mergeCell ref="B93:J93"/>
    <mergeCell ref="B94:J94"/>
    <mergeCell ref="A81:J81"/>
    <mergeCell ref="B82:H82"/>
    <mergeCell ref="A84:J84"/>
    <mergeCell ref="A85:J85"/>
    <mergeCell ref="A86:J86"/>
    <mergeCell ref="A87:J87"/>
    <mergeCell ref="B75:I75"/>
    <mergeCell ref="B76:I76"/>
    <mergeCell ref="B77:H77"/>
    <mergeCell ref="B78:H78"/>
    <mergeCell ref="B79:H79"/>
    <mergeCell ref="B80:I80"/>
    <mergeCell ref="B68:H68"/>
    <mergeCell ref="B69:J69"/>
    <mergeCell ref="B70:I70"/>
    <mergeCell ref="A71:J71"/>
    <mergeCell ref="A73:J73"/>
    <mergeCell ref="A74:J74"/>
    <mergeCell ref="A61:J61"/>
    <mergeCell ref="A62:J62"/>
    <mergeCell ref="A64:J64"/>
    <mergeCell ref="B65:G65"/>
    <mergeCell ref="B66:J66"/>
    <mergeCell ref="B67:I67"/>
    <mergeCell ref="B54:J54"/>
    <mergeCell ref="B55:J55"/>
    <mergeCell ref="B56:J56"/>
    <mergeCell ref="A58:K58"/>
    <mergeCell ref="A59:J59"/>
    <mergeCell ref="A60:J60"/>
    <mergeCell ref="B47:I47"/>
    <mergeCell ref="B48:I48"/>
    <mergeCell ref="B49:I49"/>
    <mergeCell ref="B51:J51"/>
    <mergeCell ref="B52:J52"/>
    <mergeCell ref="B53:J53"/>
    <mergeCell ref="A36:J36"/>
    <mergeCell ref="B42:I42"/>
    <mergeCell ref="B43:I43"/>
    <mergeCell ref="B44:E44"/>
    <mergeCell ref="B45:I45"/>
    <mergeCell ref="B46:I46"/>
    <mergeCell ref="B29:H29"/>
    <mergeCell ref="B30:J30"/>
    <mergeCell ref="B31:J31"/>
    <mergeCell ref="B32:J32"/>
    <mergeCell ref="B33:J33"/>
    <mergeCell ref="A34:J34"/>
    <mergeCell ref="B23:J23"/>
    <mergeCell ref="A25:J25"/>
    <mergeCell ref="B26:J26"/>
    <mergeCell ref="B27:D27"/>
    <mergeCell ref="E27:H27"/>
    <mergeCell ref="B28:D28"/>
    <mergeCell ref="E28:G28"/>
    <mergeCell ref="B15:J15"/>
    <mergeCell ref="B16:I16"/>
    <mergeCell ref="A18:K18"/>
    <mergeCell ref="B19:J19"/>
    <mergeCell ref="B21:J21"/>
    <mergeCell ref="B22:J22"/>
    <mergeCell ref="B8:J8"/>
    <mergeCell ref="B9:J9"/>
    <mergeCell ref="B10:J10"/>
    <mergeCell ref="B11:J11"/>
    <mergeCell ref="B12:J12"/>
    <mergeCell ref="B14:J14"/>
    <mergeCell ref="A1:I1"/>
    <mergeCell ref="J1:K7"/>
    <mergeCell ref="A2:C2"/>
    <mergeCell ref="D2:I2"/>
    <mergeCell ref="A3:C3"/>
    <mergeCell ref="D3:I3"/>
    <mergeCell ref="E4:F4"/>
    <mergeCell ref="H4:I4"/>
    <mergeCell ref="A6:C6"/>
    <mergeCell ref="D6:I6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21.7109375" style="34" customWidth="1"/>
    <col min="2" max="2" width="15.140625" style="34" customWidth="1"/>
    <col min="3" max="3" width="23.00390625" style="34" customWidth="1"/>
    <col min="4" max="4" width="16.7109375" style="34" customWidth="1"/>
    <col min="5" max="5" width="19.8515625" style="34" customWidth="1"/>
    <col min="6" max="6" width="3.28125" style="34" customWidth="1"/>
    <col min="7" max="249" width="9.140625" style="34" customWidth="1"/>
  </cols>
  <sheetData>
    <row r="1" spans="1:5" ht="24.75" customHeight="1">
      <c r="A1" s="292" t="s">
        <v>79</v>
      </c>
      <c r="B1" s="292"/>
      <c r="C1" s="292"/>
      <c r="D1" s="292"/>
      <c r="E1" s="292"/>
    </row>
    <row r="2" spans="1:5" ht="24.75" customHeight="1">
      <c r="A2" s="292" t="str">
        <f>CONCATENATE("Posto de ",'1 Assist. Adm. Pleno'!K14)</f>
        <v>Posto de </v>
      </c>
      <c r="B2" s="292"/>
      <c r="C2" s="292"/>
      <c r="D2" s="292"/>
      <c r="E2" s="292"/>
    </row>
    <row r="3" spans="1:5" ht="30" customHeight="1">
      <c r="A3" s="291" t="s">
        <v>80</v>
      </c>
      <c r="B3" s="291"/>
      <c r="C3" s="291"/>
      <c r="D3" s="291"/>
      <c r="E3" s="36"/>
    </row>
    <row r="4" spans="1:5" ht="27" customHeight="1">
      <c r="A4" s="35" t="s">
        <v>81</v>
      </c>
      <c r="B4" s="37" t="s">
        <v>82</v>
      </c>
      <c r="C4" s="35" t="s">
        <v>83</v>
      </c>
      <c r="D4" s="38" t="s">
        <v>84</v>
      </c>
      <c r="E4" s="39" t="s">
        <v>85</v>
      </c>
    </row>
    <row r="5" spans="1:5" ht="26.25" customHeight="1">
      <c r="A5" s="40" t="s">
        <v>86</v>
      </c>
      <c r="B5" s="41"/>
      <c r="C5" s="42"/>
      <c r="D5" s="43"/>
      <c r="E5" s="44"/>
    </row>
    <row r="6" spans="1:5" ht="12.75" customHeight="1">
      <c r="A6" s="293" t="s">
        <v>87</v>
      </c>
      <c r="B6" s="293"/>
      <c r="C6" s="293"/>
      <c r="D6" s="293"/>
      <c r="E6" s="44">
        <f>0.06*E3</f>
        <v>0</v>
      </c>
    </row>
    <row r="7" spans="1:6" ht="13.5" customHeight="1">
      <c r="A7" s="293" t="s">
        <v>88</v>
      </c>
      <c r="B7" s="293"/>
      <c r="C7" s="293"/>
      <c r="D7" s="293"/>
      <c r="E7" s="45">
        <f>E5-E6</f>
        <v>0</v>
      </c>
      <c r="F7" s="46"/>
    </row>
    <row r="8" spans="1:5" ht="15.75" customHeight="1">
      <c r="A8" s="294"/>
      <c r="B8" s="294"/>
      <c r="C8" s="294"/>
      <c r="D8" s="294"/>
      <c r="E8" s="294"/>
    </row>
    <row r="9" spans="1:5" ht="14.25" customHeight="1">
      <c r="A9" s="47"/>
      <c r="B9" s="48"/>
      <c r="C9" s="48"/>
      <c r="D9" s="48"/>
      <c r="E9" s="49"/>
    </row>
    <row r="10" spans="1:5" ht="12.75" customHeight="1">
      <c r="A10" s="50"/>
      <c r="B10" s="51"/>
      <c r="C10" s="51"/>
      <c r="D10" s="51"/>
      <c r="E10" s="52"/>
    </row>
    <row r="11" spans="1:5" ht="15.75" customHeight="1">
      <c r="A11" s="53"/>
      <c r="B11" s="54"/>
      <c r="C11" s="54"/>
      <c r="D11" s="55"/>
      <c r="E11" s="56"/>
    </row>
    <row r="12" spans="1:5" ht="26.25" customHeight="1">
      <c r="A12" s="296" t="s">
        <v>145</v>
      </c>
      <c r="B12" s="35" t="s">
        <v>89</v>
      </c>
      <c r="C12" s="296" t="s">
        <v>90</v>
      </c>
      <c r="D12" s="296"/>
      <c r="E12" s="57" t="s">
        <v>91</v>
      </c>
    </row>
    <row r="13" spans="1:5" ht="16.5" customHeight="1">
      <c r="A13" s="296"/>
      <c r="B13" s="58"/>
      <c r="C13" s="297"/>
      <c r="D13" s="297"/>
      <c r="E13" s="60">
        <f>B13*C13</f>
        <v>0</v>
      </c>
    </row>
    <row r="14" spans="1:5" ht="16.5" customHeight="1">
      <c r="A14" s="295" t="s">
        <v>92</v>
      </c>
      <c r="B14" s="295"/>
      <c r="C14" s="295"/>
      <c r="D14" s="61">
        <v>0.1</v>
      </c>
      <c r="E14" s="60">
        <f>E13*D14</f>
        <v>0</v>
      </c>
    </row>
    <row r="15" spans="1:6" ht="13.5" customHeight="1">
      <c r="A15" s="293" t="s">
        <v>88</v>
      </c>
      <c r="B15" s="293"/>
      <c r="C15" s="293"/>
      <c r="D15" s="293"/>
      <c r="E15" s="45">
        <f>E13-E14</f>
        <v>0</v>
      </c>
      <c r="F15" s="46"/>
    </row>
    <row r="16" spans="1:5" ht="15.75" customHeight="1">
      <c r="A16" s="62"/>
      <c r="B16" s="63"/>
      <c r="C16" s="64"/>
      <c r="D16" s="64"/>
      <c r="E16" s="65"/>
    </row>
    <row r="17" spans="1:5" ht="15.75" customHeight="1">
      <c r="A17" s="62"/>
      <c r="B17" s="63"/>
      <c r="C17" s="64"/>
      <c r="D17" s="64"/>
      <c r="E17" s="65"/>
    </row>
    <row r="18" spans="1:5" ht="15.75" customHeight="1">
      <c r="A18" s="66"/>
      <c r="B18" s="67"/>
      <c r="C18" s="68"/>
      <c r="D18" s="68"/>
      <c r="E18" s="69"/>
    </row>
    <row r="19" spans="1:5" ht="27" customHeight="1">
      <c r="A19" s="291" t="s">
        <v>93</v>
      </c>
      <c r="B19" s="291"/>
      <c r="C19" s="37" t="s">
        <v>94</v>
      </c>
      <c r="D19" s="57" t="s">
        <v>95</v>
      </c>
      <c r="E19" s="57" t="s">
        <v>91</v>
      </c>
    </row>
    <row r="20" spans="1:5" ht="16.5" customHeight="1">
      <c r="A20" s="291"/>
      <c r="B20" s="291"/>
      <c r="C20" s="70">
        <v>0</v>
      </c>
      <c r="D20" s="59">
        <v>0</v>
      </c>
      <c r="E20" s="60">
        <f>(C20-D20)/12</f>
        <v>0</v>
      </c>
    </row>
    <row r="21" spans="1:6" ht="13.5" customHeight="1">
      <c r="A21" s="293" t="s">
        <v>88</v>
      </c>
      <c r="B21" s="293"/>
      <c r="C21" s="293"/>
      <c r="D21" s="293"/>
      <c r="E21" s="71">
        <f>E20</f>
        <v>0</v>
      </c>
      <c r="F21" s="46"/>
    </row>
    <row r="22" spans="1:5" ht="15.75" customHeight="1">
      <c r="A22" s="66"/>
      <c r="B22" s="72"/>
      <c r="C22" s="67"/>
      <c r="D22" s="68"/>
      <c r="E22" s="69"/>
    </row>
    <row r="23" spans="1:5" ht="26.25" customHeight="1">
      <c r="A23" s="291" t="s">
        <v>146</v>
      </c>
      <c r="B23" s="291"/>
      <c r="C23" s="37" t="s">
        <v>94</v>
      </c>
      <c r="D23" s="57" t="s">
        <v>95</v>
      </c>
      <c r="E23" s="57" t="s">
        <v>91</v>
      </c>
    </row>
    <row r="24" spans="1:5" ht="16.5" customHeight="1">
      <c r="A24" s="291"/>
      <c r="B24" s="291"/>
      <c r="C24" s="70">
        <v>0</v>
      </c>
      <c r="D24" s="59">
        <v>0</v>
      </c>
      <c r="E24" s="60">
        <f>(C24-D24)/12</f>
        <v>0</v>
      </c>
    </row>
    <row r="25" spans="1:5" ht="16.5" customHeight="1">
      <c r="A25" s="293" t="s">
        <v>88</v>
      </c>
      <c r="B25" s="293"/>
      <c r="C25" s="293"/>
      <c r="D25" s="293"/>
      <c r="E25" s="71">
        <f>E24</f>
        <v>0</v>
      </c>
    </row>
    <row r="26" spans="1:5" ht="16.5" customHeight="1">
      <c r="A26" s="66"/>
      <c r="B26" s="72"/>
      <c r="C26" s="67"/>
      <c r="D26" s="68"/>
      <c r="E26" s="69"/>
    </row>
    <row r="27" spans="1:5" ht="27.75" customHeight="1">
      <c r="A27" s="304" t="s">
        <v>96</v>
      </c>
      <c r="B27" s="304"/>
      <c r="C27" s="304"/>
      <c r="D27" s="304"/>
      <c r="E27" s="304"/>
    </row>
    <row r="28" spans="1:5" ht="45" customHeight="1">
      <c r="A28" s="73" t="s">
        <v>97</v>
      </c>
      <c r="B28" s="73" t="s">
        <v>98</v>
      </c>
      <c r="C28" s="73" t="s">
        <v>99</v>
      </c>
      <c r="D28" s="73" t="s">
        <v>100</v>
      </c>
      <c r="E28" s="73" t="s">
        <v>101</v>
      </c>
    </row>
    <row r="29" spans="1:5" ht="25.5" customHeight="1">
      <c r="A29" s="74" t="s">
        <v>102</v>
      </c>
      <c r="B29" s="59"/>
      <c r="C29" s="58">
        <v>6</v>
      </c>
      <c r="D29" s="58"/>
      <c r="E29" s="75">
        <f aca="true" t="shared" si="0" ref="E29:E36">IF(B29=0,0,B29*D29/C29)</f>
        <v>0</v>
      </c>
    </row>
    <row r="30" spans="1:5" ht="25.5" customHeight="1">
      <c r="A30" s="74" t="s">
        <v>103</v>
      </c>
      <c r="B30" s="59"/>
      <c r="C30" s="58">
        <v>6</v>
      </c>
      <c r="D30" s="58"/>
      <c r="E30" s="75">
        <f t="shared" si="0"/>
        <v>0</v>
      </c>
    </row>
    <row r="31" spans="1:5" ht="25.5" customHeight="1">
      <c r="A31" s="74" t="s">
        <v>104</v>
      </c>
      <c r="B31" s="59"/>
      <c r="C31" s="58">
        <v>6</v>
      </c>
      <c r="D31" s="58"/>
      <c r="E31" s="75">
        <f t="shared" si="0"/>
        <v>0</v>
      </c>
    </row>
    <row r="32" spans="1:5" ht="15.75" customHeight="1">
      <c r="A32" s="58" t="s">
        <v>105</v>
      </c>
      <c r="B32" s="59"/>
      <c r="C32" s="58">
        <v>6</v>
      </c>
      <c r="D32" s="58"/>
      <c r="E32" s="75">
        <f t="shared" si="0"/>
        <v>0</v>
      </c>
    </row>
    <row r="33" spans="1:5" ht="15.75" customHeight="1">
      <c r="A33" s="58" t="s">
        <v>106</v>
      </c>
      <c r="B33" s="59"/>
      <c r="C33" s="58">
        <v>6</v>
      </c>
      <c r="D33" s="58"/>
      <c r="E33" s="75">
        <f t="shared" si="0"/>
        <v>0</v>
      </c>
    </row>
    <row r="34" spans="1:5" ht="15.75" customHeight="1">
      <c r="A34" s="58" t="s">
        <v>154</v>
      </c>
      <c r="B34" s="59"/>
      <c r="C34" s="58" t="s">
        <v>153</v>
      </c>
      <c r="D34" s="58" t="s">
        <v>153</v>
      </c>
      <c r="E34" s="75">
        <f t="shared" si="0"/>
        <v>0</v>
      </c>
    </row>
    <row r="35" spans="1:5" ht="15.75" customHeight="1">
      <c r="A35" s="58" t="s">
        <v>152</v>
      </c>
      <c r="B35" s="59"/>
      <c r="C35" s="58" t="s">
        <v>153</v>
      </c>
      <c r="D35" s="58" t="s">
        <v>153</v>
      </c>
      <c r="E35" s="75">
        <f t="shared" si="0"/>
        <v>0</v>
      </c>
    </row>
    <row r="36" spans="1:6" ht="14.25" customHeight="1">
      <c r="A36" s="58" t="s">
        <v>32</v>
      </c>
      <c r="B36" s="59"/>
      <c r="C36" s="58"/>
      <c r="D36" s="58"/>
      <c r="E36" s="75">
        <f t="shared" si="0"/>
        <v>0</v>
      </c>
      <c r="F36" s="46"/>
    </row>
    <row r="37" spans="1:5" ht="15" customHeight="1">
      <c r="A37" s="295" t="s">
        <v>107</v>
      </c>
      <c r="B37" s="295"/>
      <c r="C37" s="295"/>
      <c r="D37" s="295"/>
      <c r="E37" s="71">
        <f>SUM(E29:E36)</f>
        <v>0</v>
      </c>
    </row>
    <row r="38" ht="15.75" customHeight="1"/>
    <row r="39" ht="15.75" customHeight="1"/>
    <row r="40" ht="15.75" customHeight="1"/>
    <row r="41" ht="15.75" customHeight="1"/>
  </sheetData>
  <sheetProtection/>
  <mergeCells count="17">
    <mergeCell ref="A21:D21"/>
    <mergeCell ref="A23:B24"/>
    <mergeCell ref="A25:D25"/>
    <mergeCell ref="A27:E27"/>
    <mergeCell ref="A37:D37"/>
    <mergeCell ref="A12:A13"/>
    <mergeCell ref="C12:D12"/>
    <mergeCell ref="C13:D13"/>
    <mergeCell ref="A14:C14"/>
    <mergeCell ref="A15:D15"/>
    <mergeCell ref="A19:B20"/>
    <mergeCell ref="A1:E1"/>
    <mergeCell ref="A2:E2"/>
    <mergeCell ref="A3:D3"/>
    <mergeCell ref="A6:D6"/>
    <mergeCell ref="A7:D7"/>
    <mergeCell ref="A8:E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Alexssander de Antonio Nunes</dc:creator>
  <cp:keywords/>
  <dc:description/>
  <cp:lastModifiedBy>FFERREIRA</cp:lastModifiedBy>
  <cp:lastPrinted>2018-03-08T13:23:16Z</cp:lastPrinted>
  <dcterms:created xsi:type="dcterms:W3CDTF">2018-03-07T19:18:06Z</dcterms:created>
  <dcterms:modified xsi:type="dcterms:W3CDTF">2024-01-29T18:44:31Z</dcterms:modified>
  <cp:category/>
  <cp:version/>
  <cp:contentType/>
  <cp:contentStatus/>
</cp:coreProperties>
</file>