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Documents\Documentos 2023\Prestação de contas 2023\"/>
    </mc:Choice>
  </mc:AlternateContent>
  <xr:revisionPtr revIDLastSave="0" documentId="13_ncr:1_{7D8E0853-025E-40AB-87AD-9F007AE60D56}" xr6:coauthVersionLast="47" xr6:coauthVersionMax="47" xr10:uidLastSave="{00000000-0000-0000-0000-000000000000}"/>
  <bookViews>
    <workbookView xWindow="-120" yWindow="-120" windowWidth="29040" windowHeight="15840" tabRatio="799" activeTab="2" xr2:uid="{00000000-000D-0000-FFFF-FFFF00000000}"/>
  </bookViews>
  <sheets>
    <sheet name="CAPA" sheetId="1" r:id="rId1"/>
    <sheet name="MENU" sheetId="26" r:id="rId2"/>
    <sheet name="ID" sheetId="2" r:id="rId3"/>
    <sheet name="FF" sheetId="3" r:id="rId4"/>
    <sheet name="PE" sheetId="4" r:id="rId5"/>
    <sheet name="SA" sheetId="5" r:id="rId6"/>
    <sheet name="DE" sheetId="6" r:id="rId7"/>
    <sheet name="DS" sheetId="25" r:id="rId8"/>
    <sheet name="RB" sheetId="7" r:id="rId9"/>
    <sheet name="TD" sheetId="8" r:id="rId10"/>
    <sheet name="CB" sheetId="9" r:id="rId11"/>
    <sheet name="PA" sheetId="22" r:id="rId12"/>
    <sheet name="1" sheetId="10" r:id="rId13"/>
    <sheet name="2" sheetId="11" r:id="rId14"/>
    <sheet name="3" sheetId="12" r:id="rId15"/>
    <sheet name="4" sheetId="13" r:id="rId16"/>
    <sheet name="5" sheetId="14" r:id="rId17"/>
    <sheet name="6" sheetId="15" r:id="rId18"/>
    <sheet name="7" sheetId="16" r:id="rId19"/>
    <sheet name="8" sheetId="17" r:id="rId20"/>
    <sheet name="9" sheetId="18" r:id="rId21"/>
    <sheet name="10" sheetId="19" r:id="rId22"/>
    <sheet name="11" sheetId="20" r:id="rId23"/>
    <sheet name="12" sheetId="21" r:id="rId24"/>
    <sheet name="CO" sheetId="23" r:id="rId25"/>
  </sheets>
  <calcPr calcId="191029"/>
</workbook>
</file>

<file path=xl/calcChain.xml><?xml version="1.0" encoding="utf-8"?>
<calcChain xmlns="http://schemas.openxmlformats.org/spreadsheetml/2006/main">
  <c r="B17" i="3" l="1"/>
  <c r="B18" i="3"/>
  <c r="B19" i="3"/>
  <c r="B20" i="3"/>
  <c r="B21" i="3"/>
  <c r="A107" i="16"/>
  <c r="A107" i="15"/>
  <c r="A107" i="14"/>
  <c r="A107" i="13"/>
  <c r="A107" i="12"/>
  <c r="A107" i="11"/>
  <c r="A107" i="10"/>
  <c r="A51" i="9"/>
  <c r="B66" i="8"/>
  <c r="A66" i="7"/>
  <c r="A26" i="6"/>
  <c r="C4" i="26"/>
  <c r="C3" i="26"/>
  <c r="C196" i="22" l="1"/>
  <c r="C195" i="22"/>
  <c r="C194" i="22"/>
  <c r="C193" i="22"/>
  <c r="C192" i="22"/>
  <c r="C191" i="22"/>
  <c r="C190" i="22"/>
  <c r="C189" i="22"/>
  <c r="C188" i="22"/>
  <c r="C187" i="22"/>
  <c r="C186" i="22"/>
  <c r="C185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48" i="22"/>
  <c r="C147" i="22"/>
  <c r="C146" i="22"/>
  <c r="C145" i="22"/>
  <c r="C144" i="22"/>
  <c r="C143" i="22"/>
  <c r="C142" i="22"/>
  <c r="C141" i="22"/>
  <c r="C140" i="22"/>
  <c r="C139" i="22"/>
  <c r="C138" i="22"/>
  <c r="C137" i="22"/>
  <c r="Q186" i="22"/>
  <c r="Q185" i="22"/>
  <c r="Q170" i="22"/>
  <c r="Q169" i="22"/>
  <c r="Q154" i="22"/>
  <c r="Q153" i="22"/>
  <c r="Q138" i="22"/>
  <c r="Q137" i="22"/>
  <c r="Q122" i="22"/>
  <c r="Q121" i="22"/>
  <c r="C123" i="22"/>
  <c r="C132" i="22"/>
  <c r="C131" i="22"/>
  <c r="C130" i="22"/>
  <c r="C129" i="22"/>
  <c r="C128" i="22"/>
  <c r="C127" i="22"/>
  <c r="C126" i="22"/>
  <c r="C125" i="22"/>
  <c r="C124" i="22"/>
  <c r="C122" i="22"/>
  <c r="C121" i="22"/>
  <c r="A183" i="22"/>
  <c r="A167" i="22"/>
  <c r="A151" i="22"/>
  <c r="A135" i="22"/>
  <c r="C52" i="22" l="1"/>
  <c r="C51" i="22"/>
  <c r="C50" i="22"/>
  <c r="C49" i="22"/>
  <c r="C48" i="22"/>
  <c r="C47" i="22"/>
  <c r="C46" i="22"/>
  <c r="C45" i="22"/>
  <c r="C44" i="22"/>
  <c r="C43" i="22"/>
  <c r="C42" i="22"/>
  <c r="C41" i="22"/>
  <c r="C22" i="3"/>
  <c r="K18" i="25" s="1"/>
  <c r="Q34" i="25"/>
  <c r="A10" i="25"/>
  <c r="A8" i="25"/>
  <c r="A119" i="22"/>
  <c r="Q106" i="22"/>
  <c r="Q105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B17" i="8"/>
  <c r="B18" i="8"/>
  <c r="B19" i="8"/>
  <c r="A103" i="22"/>
  <c r="Q90" i="22"/>
  <c r="Q89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A87" i="22"/>
  <c r="Q75" i="22"/>
  <c r="Q74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D54" i="5"/>
  <c r="A71" i="22"/>
  <c r="Q59" i="22"/>
  <c r="Q58" i="22"/>
  <c r="A55" i="22"/>
  <c r="Q43" i="22"/>
  <c r="Q42" i="22"/>
  <c r="A39" i="22"/>
  <c r="A23" i="22"/>
  <c r="Q11" i="22"/>
  <c r="Q10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Q28" i="22"/>
  <c r="Q27" i="22"/>
  <c r="C36" i="22"/>
  <c r="C35" i="22"/>
  <c r="C34" i="22"/>
  <c r="C33" i="22"/>
  <c r="C32" i="22"/>
  <c r="C31" i="22"/>
  <c r="C30" i="22"/>
  <c r="C29" i="22"/>
  <c r="C28" i="22"/>
  <c r="C27" i="22"/>
  <c r="C25" i="22"/>
  <c r="C26" i="22"/>
  <c r="A7" i="22"/>
  <c r="D78" i="5" l="1"/>
  <c r="C78" i="5"/>
  <c r="C59" i="5"/>
  <c r="C58" i="5"/>
  <c r="D58" i="5"/>
  <c r="D55" i="5"/>
  <c r="C55" i="5"/>
  <c r="C54" i="5"/>
  <c r="D53" i="5"/>
  <c r="C53" i="5"/>
  <c r="D56" i="5"/>
  <c r="C56" i="5"/>
  <c r="D161" i="5"/>
  <c r="C161" i="5"/>
  <c r="D149" i="5"/>
  <c r="C149" i="5"/>
  <c r="D167" i="5"/>
  <c r="C167" i="5"/>
  <c r="D166" i="5"/>
  <c r="C166" i="5"/>
  <c r="D164" i="5"/>
  <c r="C164" i="5"/>
  <c r="D163" i="5"/>
  <c r="C163" i="5"/>
  <c r="D155" i="5"/>
  <c r="C155" i="5"/>
  <c r="C154" i="5"/>
  <c r="D152" i="5"/>
  <c r="C152" i="5"/>
  <c r="D143" i="5"/>
  <c r="C143" i="5"/>
  <c r="D142" i="5"/>
  <c r="C142" i="5"/>
  <c r="D140" i="5"/>
  <c r="C140" i="5"/>
  <c r="D139" i="5"/>
  <c r="C139" i="5"/>
  <c r="D137" i="5"/>
  <c r="C137" i="5"/>
  <c r="D131" i="5"/>
  <c r="C131" i="5"/>
  <c r="D130" i="5"/>
  <c r="C130" i="5"/>
  <c r="D128" i="5"/>
  <c r="C128" i="5"/>
  <c r="D127" i="5"/>
  <c r="C127" i="5"/>
  <c r="D125" i="5"/>
  <c r="C125" i="5"/>
  <c r="D119" i="5"/>
  <c r="C119" i="5"/>
  <c r="C115" i="5"/>
  <c r="D107" i="5"/>
  <c r="C107" i="5"/>
  <c r="D106" i="5"/>
  <c r="C106" i="5"/>
  <c r="D104" i="5"/>
  <c r="C104" i="5"/>
  <c r="D103" i="5"/>
  <c r="C103" i="5"/>
  <c r="D95" i="5"/>
  <c r="C95" i="5"/>
  <c r="D94" i="5"/>
  <c r="C94" i="5"/>
  <c r="D92" i="5"/>
  <c r="C92" i="5"/>
  <c r="D91" i="5"/>
  <c r="C91" i="5"/>
  <c r="D90" i="5"/>
  <c r="D83" i="5"/>
  <c r="C83" i="5"/>
  <c r="D80" i="5"/>
  <c r="C80" i="5"/>
  <c r="D71" i="5"/>
  <c r="C71" i="5"/>
  <c r="D70" i="5"/>
  <c r="C70" i="5"/>
  <c r="D68" i="5"/>
  <c r="C68" i="5"/>
  <c r="D67" i="5"/>
  <c r="C67" i="5"/>
  <c r="D66" i="5"/>
  <c r="C66" i="5"/>
  <c r="D65" i="5"/>
  <c r="C65" i="5"/>
  <c r="D59" i="5"/>
  <c r="D41" i="5" l="1"/>
  <c r="D79" i="5"/>
  <c r="C79" i="5"/>
  <c r="C162" i="5"/>
  <c r="D162" i="5"/>
  <c r="D154" i="5"/>
  <c r="D151" i="5"/>
  <c r="C151" i="5"/>
  <c r="D150" i="5"/>
  <c r="C150" i="5"/>
  <c r="D138" i="5"/>
  <c r="C138" i="5"/>
  <c r="D126" i="5"/>
  <c r="C126" i="5"/>
  <c r="C118" i="5"/>
  <c r="D118" i="5"/>
  <c r="D114" i="5"/>
  <c r="C116" i="5"/>
  <c r="D116" i="5"/>
  <c r="D115" i="5"/>
  <c r="C114" i="5"/>
  <c r="D113" i="5"/>
  <c r="C113" i="5"/>
  <c r="D102" i="5"/>
  <c r="C102" i="5"/>
  <c r="D101" i="5"/>
  <c r="C101" i="5"/>
  <c r="C90" i="5"/>
  <c r="D89" i="5"/>
  <c r="C89" i="5"/>
  <c r="D77" i="5"/>
  <c r="C77" i="5"/>
  <c r="X8" i="7"/>
  <c r="N61" i="7"/>
  <c r="O61" i="8" s="1"/>
  <c r="E65" i="5"/>
  <c r="F40" i="3"/>
  <c r="F41" i="3"/>
  <c r="F42" i="3"/>
  <c r="F43" i="3"/>
  <c r="I107" i="21"/>
  <c r="V10" i="21"/>
  <c r="A10" i="21"/>
  <c r="AA8" i="21"/>
  <c r="A107" i="21" s="1"/>
  <c r="A8" i="21"/>
  <c r="V2" i="21"/>
  <c r="I107" i="20"/>
  <c r="V10" i="20"/>
  <c r="A10" i="20"/>
  <c r="AA8" i="20"/>
  <c r="A107" i="20" s="1"/>
  <c r="A8" i="20"/>
  <c r="V2" i="20"/>
  <c r="I107" i="19"/>
  <c r="V10" i="19"/>
  <c r="A10" i="19"/>
  <c r="AA8" i="19"/>
  <c r="A107" i="19" s="1"/>
  <c r="A8" i="19"/>
  <c r="V2" i="19"/>
  <c r="I107" i="18"/>
  <c r="V10" i="18"/>
  <c r="A10" i="18"/>
  <c r="AA8" i="18"/>
  <c r="A107" i="18" s="1"/>
  <c r="A8" i="18"/>
  <c r="V2" i="18"/>
  <c r="I107" i="17"/>
  <c r="V10" i="17"/>
  <c r="A10" i="17"/>
  <c r="AA8" i="17"/>
  <c r="A107" i="17" s="1"/>
  <c r="A8" i="17"/>
  <c r="V2" i="17"/>
  <c r="I107" i="16"/>
  <c r="V10" i="16"/>
  <c r="A10" i="16"/>
  <c r="AA8" i="16"/>
  <c r="A8" i="16"/>
  <c r="V2" i="16"/>
  <c r="I107" i="15"/>
  <c r="V10" i="15"/>
  <c r="A10" i="15"/>
  <c r="AA8" i="15"/>
  <c r="A8" i="15"/>
  <c r="V2" i="15"/>
  <c r="I107" i="14"/>
  <c r="V10" i="14"/>
  <c r="A10" i="14"/>
  <c r="AA8" i="14"/>
  <c r="A8" i="14"/>
  <c r="V2" i="14"/>
  <c r="I107" i="13"/>
  <c r="V10" i="13"/>
  <c r="A10" i="13"/>
  <c r="AA8" i="13"/>
  <c r="A8" i="13"/>
  <c r="V2" i="13"/>
  <c r="I107" i="12"/>
  <c r="V10" i="12"/>
  <c r="A10" i="12"/>
  <c r="AA8" i="12"/>
  <c r="A8" i="12"/>
  <c r="V2" i="12"/>
  <c r="I107" i="11"/>
  <c r="V10" i="11"/>
  <c r="A10" i="11"/>
  <c r="AA8" i="11"/>
  <c r="A8" i="11"/>
  <c r="V2" i="11"/>
  <c r="I107" i="10"/>
  <c r="V10" i="10"/>
  <c r="A10" i="10"/>
  <c r="AA8" i="10"/>
  <c r="A8" i="10"/>
  <c r="V2" i="10"/>
  <c r="I51" i="9"/>
  <c r="F18" i="9"/>
  <c r="F17" i="9"/>
  <c r="F16" i="9"/>
  <c r="AB12" i="9"/>
  <c r="S12" i="9"/>
  <c r="A12" i="9"/>
  <c r="V10" i="9"/>
  <c r="A10" i="9"/>
  <c r="AA8" i="9"/>
  <c r="A8" i="9"/>
  <c r="J66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O8" i="8"/>
  <c r="G8" i="8"/>
  <c r="C3" i="8"/>
  <c r="C2" i="8"/>
  <c r="C1" i="8"/>
  <c r="I66" i="7"/>
  <c r="AA61" i="7"/>
  <c r="AB61" i="8" s="1"/>
  <c r="Y61" i="7"/>
  <c r="Z61" i="8" s="1"/>
  <c r="W61" i="7"/>
  <c r="X61" i="8" s="1"/>
  <c r="U61" i="7"/>
  <c r="V61" i="8" s="1"/>
  <c r="S61" i="7"/>
  <c r="T61" i="8" s="1"/>
  <c r="Q61" i="7"/>
  <c r="R61" i="8" s="1"/>
  <c r="B61" i="7"/>
  <c r="C61" i="8" s="1"/>
  <c r="AA60" i="7"/>
  <c r="AB60" i="8" s="1"/>
  <c r="Y60" i="7"/>
  <c r="Z60" i="8" s="1"/>
  <c r="W60" i="7"/>
  <c r="X60" i="8" s="1"/>
  <c r="U60" i="7"/>
  <c r="V60" i="8" s="1"/>
  <c r="S60" i="7"/>
  <c r="T60" i="8" s="1"/>
  <c r="Q60" i="7"/>
  <c r="R60" i="8" s="1"/>
  <c r="N60" i="7"/>
  <c r="O60" i="8" s="1"/>
  <c r="B60" i="7"/>
  <c r="C60" i="8" s="1"/>
  <c r="AA59" i="7"/>
  <c r="AB59" i="8" s="1"/>
  <c r="Y59" i="7"/>
  <c r="Z59" i="8" s="1"/>
  <c r="W59" i="7"/>
  <c r="X59" i="8" s="1"/>
  <c r="U59" i="7"/>
  <c r="V59" i="8" s="1"/>
  <c r="S59" i="7"/>
  <c r="T59" i="8" s="1"/>
  <c r="Q59" i="7"/>
  <c r="R59" i="8" s="1"/>
  <c r="N59" i="7"/>
  <c r="O59" i="8" s="1"/>
  <c r="B59" i="7"/>
  <c r="C59" i="8" s="1"/>
  <c r="AA58" i="7"/>
  <c r="AB58" i="8" s="1"/>
  <c r="Y58" i="7"/>
  <c r="Z58" i="8" s="1"/>
  <c r="W58" i="7"/>
  <c r="X58" i="8" s="1"/>
  <c r="U58" i="7"/>
  <c r="V58" i="8" s="1"/>
  <c r="S58" i="7"/>
  <c r="T58" i="8" s="1"/>
  <c r="Q58" i="7"/>
  <c r="R58" i="8" s="1"/>
  <c r="N58" i="7"/>
  <c r="O58" i="8" s="1"/>
  <c r="B58" i="7"/>
  <c r="C58" i="8" s="1"/>
  <c r="AA57" i="7"/>
  <c r="AB57" i="8" s="1"/>
  <c r="Y57" i="7"/>
  <c r="Z57" i="8" s="1"/>
  <c r="W57" i="7"/>
  <c r="X57" i="8" s="1"/>
  <c r="U57" i="7"/>
  <c r="V57" i="8" s="1"/>
  <c r="S57" i="7"/>
  <c r="T57" i="8" s="1"/>
  <c r="Q57" i="7"/>
  <c r="R57" i="8" s="1"/>
  <c r="N57" i="7"/>
  <c r="O57" i="8" s="1"/>
  <c r="B57" i="7"/>
  <c r="C57" i="8" s="1"/>
  <c r="AA56" i="7"/>
  <c r="AB56" i="8" s="1"/>
  <c r="Y56" i="7"/>
  <c r="Z56" i="8" s="1"/>
  <c r="W56" i="7"/>
  <c r="X56" i="8" s="1"/>
  <c r="U56" i="7"/>
  <c r="V56" i="8" s="1"/>
  <c r="S56" i="7"/>
  <c r="T56" i="8" s="1"/>
  <c r="Q56" i="7"/>
  <c r="R56" i="8" s="1"/>
  <c r="N56" i="7"/>
  <c r="O56" i="8" s="1"/>
  <c r="B56" i="7"/>
  <c r="C56" i="8" s="1"/>
  <c r="AA55" i="7"/>
  <c r="AB55" i="8" s="1"/>
  <c r="Y55" i="7"/>
  <c r="Z55" i="8" s="1"/>
  <c r="W55" i="7"/>
  <c r="X55" i="8" s="1"/>
  <c r="U55" i="7"/>
  <c r="V55" i="8" s="1"/>
  <c r="S55" i="7"/>
  <c r="T55" i="8" s="1"/>
  <c r="Q55" i="7"/>
  <c r="R55" i="8" s="1"/>
  <c r="N55" i="7"/>
  <c r="O55" i="8" s="1"/>
  <c r="B55" i="7"/>
  <c r="C55" i="8" s="1"/>
  <c r="AA54" i="7"/>
  <c r="AB54" i="8" s="1"/>
  <c r="Y54" i="7"/>
  <c r="Z54" i="8" s="1"/>
  <c r="W54" i="7"/>
  <c r="X54" i="8" s="1"/>
  <c r="U54" i="7"/>
  <c r="V54" i="8" s="1"/>
  <c r="S54" i="7"/>
  <c r="T54" i="8" s="1"/>
  <c r="Q54" i="7"/>
  <c r="R54" i="8" s="1"/>
  <c r="N54" i="7"/>
  <c r="O54" i="8" s="1"/>
  <c r="B54" i="7"/>
  <c r="C54" i="8" s="1"/>
  <c r="AA53" i="7"/>
  <c r="AB53" i="8" s="1"/>
  <c r="Y53" i="7"/>
  <c r="Z53" i="8" s="1"/>
  <c r="W53" i="7"/>
  <c r="X53" i="8" s="1"/>
  <c r="U53" i="7"/>
  <c r="V53" i="8" s="1"/>
  <c r="S53" i="7"/>
  <c r="T53" i="8" s="1"/>
  <c r="Q53" i="7"/>
  <c r="R53" i="8" s="1"/>
  <c r="N53" i="7"/>
  <c r="O53" i="8" s="1"/>
  <c r="B53" i="7"/>
  <c r="C53" i="8" s="1"/>
  <c r="AA52" i="7"/>
  <c r="AB52" i="8" s="1"/>
  <c r="Y52" i="7"/>
  <c r="Z52" i="8" s="1"/>
  <c r="W52" i="7"/>
  <c r="X52" i="8" s="1"/>
  <c r="U52" i="7"/>
  <c r="V52" i="8" s="1"/>
  <c r="S52" i="7"/>
  <c r="T52" i="8" s="1"/>
  <c r="Q52" i="7"/>
  <c r="R52" i="8" s="1"/>
  <c r="N52" i="7"/>
  <c r="O52" i="8" s="1"/>
  <c r="B52" i="7"/>
  <c r="C52" i="8" s="1"/>
  <c r="AA51" i="7"/>
  <c r="AB51" i="8" s="1"/>
  <c r="Y51" i="7"/>
  <c r="Z51" i="8" s="1"/>
  <c r="W51" i="7"/>
  <c r="X51" i="8" s="1"/>
  <c r="U51" i="7"/>
  <c r="V51" i="8" s="1"/>
  <c r="S51" i="7"/>
  <c r="T51" i="8" s="1"/>
  <c r="Q51" i="7"/>
  <c r="R51" i="8" s="1"/>
  <c r="N51" i="7"/>
  <c r="O51" i="8" s="1"/>
  <c r="B51" i="7"/>
  <c r="C51" i="8" s="1"/>
  <c r="AA50" i="7"/>
  <c r="AB50" i="8" s="1"/>
  <c r="Y50" i="7"/>
  <c r="Z50" i="8" s="1"/>
  <c r="W50" i="7"/>
  <c r="X50" i="8" s="1"/>
  <c r="U50" i="7"/>
  <c r="V50" i="8" s="1"/>
  <c r="S50" i="7"/>
  <c r="T50" i="8" s="1"/>
  <c r="Q50" i="7"/>
  <c r="R50" i="8" s="1"/>
  <c r="N50" i="7"/>
  <c r="O50" i="8" s="1"/>
  <c r="B50" i="7"/>
  <c r="C50" i="8" s="1"/>
  <c r="AA49" i="7"/>
  <c r="AB49" i="8" s="1"/>
  <c r="Y49" i="7"/>
  <c r="Z49" i="8" s="1"/>
  <c r="W49" i="7"/>
  <c r="X49" i="8" s="1"/>
  <c r="U49" i="7"/>
  <c r="V49" i="8" s="1"/>
  <c r="S49" i="7"/>
  <c r="T49" i="8" s="1"/>
  <c r="Q49" i="7"/>
  <c r="R49" i="8" s="1"/>
  <c r="N49" i="7"/>
  <c r="O49" i="8" s="1"/>
  <c r="B49" i="7"/>
  <c r="C49" i="8" s="1"/>
  <c r="AA48" i="7"/>
  <c r="AB48" i="8" s="1"/>
  <c r="Y48" i="7"/>
  <c r="Z48" i="8" s="1"/>
  <c r="W48" i="7"/>
  <c r="X48" i="8" s="1"/>
  <c r="U48" i="7"/>
  <c r="V48" i="8" s="1"/>
  <c r="S48" i="7"/>
  <c r="T48" i="8" s="1"/>
  <c r="Q48" i="7"/>
  <c r="R48" i="8" s="1"/>
  <c r="N48" i="7"/>
  <c r="O48" i="8" s="1"/>
  <c r="B48" i="7"/>
  <c r="C48" i="8" s="1"/>
  <c r="AA47" i="7"/>
  <c r="AB47" i="8" s="1"/>
  <c r="Y47" i="7"/>
  <c r="Z47" i="8" s="1"/>
  <c r="W47" i="7"/>
  <c r="X47" i="8" s="1"/>
  <c r="U47" i="7"/>
  <c r="V47" i="8" s="1"/>
  <c r="S47" i="7"/>
  <c r="T47" i="8" s="1"/>
  <c r="Q47" i="7"/>
  <c r="R47" i="8" s="1"/>
  <c r="N47" i="7"/>
  <c r="O47" i="8" s="1"/>
  <c r="B47" i="7"/>
  <c r="C47" i="8" s="1"/>
  <c r="AA46" i="7"/>
  <c r="AB46" i="8" s="1"/>
  <c r="Y46" i="7"/>
  <c r="Z46" i="8" s="1"/>
  <c r="W46" i="7"/>
  <c r="X46" i="8" s="1"/>
  <c r="U46" i="7"/>
  <c r="V46" i="8" s="1"/>
  <c r="S46" i="7"/>
  <c r="T46" i="8" s="1"/>
  <c r="Q46" i="7"/>
  <c r="R46" i="8" s="1"/>
  <c r="N46" i="7"/>
  <c r="O46" i="8" s="1"/>
  <c r="B46" i="7"/>
  <c r="C46" i="8" s="1"/>
  <c r="AA45" i="7"/>
  <c r="AB45" i="8" s="1"/>
  <c r="Y45" i="7"/>
  <c r="Z45" i="8" s="1"/>
  <c r="W45" i="7"/>
  <c r="X45" i="8" s="1"/>
  <c r="U45" i="7"/>
  <c r="V45" i="8" s="1"/>
  <c r="S45" i="7"/>
  <c r="T45" i="8" s="1"/>
  <c r="Q45" i="7"/>
  <c r="R45" i="8" s="1"/>
  <c r="N45" i="7"/>
  <c r="O45" i="8" s="1"/>
  <c r="B45" i="7"/>
  <c r="C45" i="8" s="1"/>
  <c r="AA44" i="7"/>
  <c r="AB44" i="8" s="1"/>
  <c r="Y44" i="7"/>
  <c r="Z44" i="8" s="1"/>
  <c r="W44" i="7"/>
  <c r="X44" i="8" s="1"/>
  <c r="U44" i="7"/>
  <c r="V44" i="8" s="1"/>
  <c r="S44" i="7"/>
  <c r="T44" i="8" s="1"/>
  <c r="Q44" i="7"/>
  <c r="R44" i="8" s="1"/>
  <c r="N44" i="7"/>
  <c r="O44" i="8" s="1"/>
  <c r="B44" i="7"/>
  <c r="C44" i="8" s="1"/>
  <c r="AA43" i="7"/>
  <c r="AB43" i="8" s="1"/>
  <c r="Y43" i="7"/>
  <c r="Z43" i="8" s="1"/>
  <c r="W43" i="7"/>
  <c r="X43" i="8" s="1"/>
  <c r="U43" i="7"/>
  <c r="V43" i="8" s="1"/>
  <c r="S43" i="7"/>
  <c r="T43" i="8" s="1"/>
  <c r="Q43" i="7"/>
  <c r="R43" i="8" s="1"/>
  <c r="N43" i="7"/>
  <c r="O43" i="8" s="1"/>
  <c r="B43" i="7"/>
  <c r="C43" i="8" s="1"/>
  <c r="AA42" i="7"/>
  <c r="AB42" i="8" s="1"/>
  <c r="Y42" i="7"/>
  <c r="Z42" i="8" s="1"/>
  <c r="W42" i="7"/>
  <c r="X42" i="8" s="1"/>
  <c r="U42" i="7"/>
  <c r="V42" i="8" s="1"/>
  <c r="S42" i="7"/>
  <c r="T42" i="8" s="1"/>
  <c r="Q42" i="7"/>
  <c r="R42" i="8" s="1"/>
  <c r="N42" i="7"/>
  <c r="O42" i="8" s="1"/>
  <c r="B42" i="7"/>
  <c r="C42" i="8" s="1"/>
  <c r="AA41" i="7"/>
  <c r="AB41" i="8" s="1"/>
  <c r="Y41" i="7"/>
  <c r="Z41" i="8" s="1"/>
  <c r="W41" i="7"/>
  <c r="X41" i="8" s="1"/>
  <c r="U41" i="7"/>
  <c r="V41" i="8" s="1"/>
  <c r="S41" i="7"/>
  <c r="T41" i="8" s="1"/>
  <c r="Q41" i="7"/>
  <c r="R41" i="8" s="1"/>
  <c r="N41" i="7"/>
  <c r="O41" i="8" s="1"/>
  <c r="B41" i="7"/>
  <c r="C41" i="8" s="1"/>
  <c r="AA40" i="7"/>
  <c r="AB40" i="8" s="1"/>
  <c r="Y40" i="7"/>
  <c r="Z40" i="8" s="1"/>
  <c r="W40" i="7"/>
  <c r="X40" i="8" s="1"/>
  <c r="U40" i="7"/>
  <c r="V40" i="8" s="1"/>
  <c r="S40" i="7"/>
  <c r="T40" i="8" s="1"/>
  <c r="Q40" i="7"/>
  <c r="R40" i="8" s="1"/>
  <c r="N40" i="7"/>
  <c r="O40" i="8" s="1"/>
  <c r="B40" i="7"/>
  <c r="C40" i="8" s="1"/>
  <c r="AA39" i="7"/>
  <c r="AB39" i="8" s="1"/>
  <c r="Y39" i="7"/>
  <c r="Z39" i="8" s="1"/>
  <c r="W39" i="7"/>
  <c r="X39" i="8" s="1"/>
  <c r="U39" i="7"/>
  <c r="V39" i="8" s="1"/>
  <c r="S39" i="7"/>
  <c r="T39" i="8" s="1"/>
  <c r="Q39" i="7"/>
  <c r="R39" i="8" s="1"/>
  <c r="N39" i="7"/>
  <c r="O39" i="8" s="1"/>
  <c r="B39" i="7"/>
  <c r="C39" i="8" s="1"/>
  <c r="AA38" i="7"/>
  <c r="AB38" i="8" s="1"/>
  <c r="Y38" i="7"/>
  <c r="Z38" i="8" s="1"/>
  <c r="W38" i="7"/>
  <c r="X38" i="8" s="1"/>
  <c r="U38" i="7"/>
  <c r="V38" i="8" s="1"/>
  <c r="S38" i="7"/>
  <c r="T38" i="8" s="1"/>
  <c r="Q38" i="7"/>
  <c r="R38" i="8" s="1"/>
  <c r="N38" i="7"/>
  <c r="O38" i="8" s="1"/>
  <c r="B38" i="7"/>
  <c r="C38" i="8" s="1"/>
  <c r="AA37" i="7"/>
  <c r="AB37" i="8" s="1"/>
  <c r="Y37" i="7"/>
  <c r="Z37" i="8" s="1"/>
  <c r="W37" i="7"/>
  <c r="X37" i="8" s="1"/>
  <c r="U37" i="7"/>
  <c r="V37" i="8" s="1"/>
  <c r="S37" i="7"/>
  <c r="T37" i="8" s="1"/>
  <c r="Q37" i="7"/>
  <c r="R37" i="8" s="1"/>
  <c r="N37" i="7"/>
  <c r="O37" i="8" s="1"/>
  <c r="B37" i="7"/>
  <c r="C37" i="8" s="1"/>
  <c r="AA36" i="7"/>
  <c r="AB36" i="8" s="1"/>
  <c r="Y36" i="7"/>
  <c r="Z36" i="8" s="1"/>
  <c r="W36" i="7"/>
  <c r="X36" i="8" s="1"/>
  <c r="U36" i="7"/>
  <c r="V36" i="8" s="1"/>
  <c r="S36" i="7"/>
  <c r="T36" i="8" s="1"/>
  <c r="Q36" i="7"/>
  <c r="R36" i="8" s="1"/>
  <c r="N36" i="7"/>
  <c r="O36" i="8" s="1"/>
  <c r="B36" i="7"/>
  <c r="C36" i="8" s="1"/>
  <c r="AA35" i="7"/>
  <c r="AB35" i="8" s="1"/>
  <c r="Y35" i="7"/>
  <c r="Z35" i="8" s="1"/>
  <c r="W35" i="7"/>
  <c r="X35" i="8" s="1"/>
  <c r="U35" i="7"/>
  <c r="V35" i="8" s="1"/>
  <c r="S35" i="7"/>
  <c r="T35" i="8" s="1"/>
  <c r="Q35" i="7"/>
  <c r="R35" i="8" s="1"/>
  <c r="N35" i="7"/>
  <c r="O35" i="8" s="1"/>
  <c r="B35" i="7"/>
  <c r="C35" i="8" s="1"/>
  <c r="AA34" i="7"/>
  <c r="AB34" i="8" s="1"/>
  <c r="Y34" i="7"/>
  <c r="Z34" i="8" s="1"/>
  <c r="W34" i="7"/>
  <c r="X34" i="8" s="1"/>
  <c r="U34" i="7"/>
  <c r="V34" i="8" s="1"/>
  <c r="S34" i="7"/>
  <c r="T34" i="8" s="1"/>
  <c r="Q34" i="7"/>
  <c r="R34" i="8" s="1"/>
  <c r="N34" i="7"/>
  <c r="O34" i="8" s="1"/>
  <c r="B34" i="7"/>
  <c r="C34" i="8" s="1"/>
  <c r="AA33" i="7"/>
  <c r="AB33" i="8" s="1"/>
  <c r="Y33" i="7"/>
  <c r="Z33" i="8" s="1"/>
  <c r="W33" i="7"/>
  <c r="X33" i="8" s="1"/>
  <c r="U33" i="7"/>
  <c r="V33" i="8" s="1"/>
  <c r="S33" i="7"/>
  <c r="T33" i="8" s="1"/>
  <c r="Q33" i="7"/>
  <c r="R33" i="8" s="1"/>
  <c r="N33" i="7"/>
  <c r="O33" i="8" s="1"/>
  <c r="B33" i="7"/>
  <c r="C33" i="8" s="1"/>
  <c r="AA32" i="7"/>
  <c r="AB32" i="8" s="1"/>
  <c r="Y32" i="7"/>
  <c r="Z32" i="8" s="1"/>
  <c r="W32" i="7"/>
  <c r="X32" i="8" s="1"/>
  <c r="U32" i="7"/>
  <c r="V32" i="8" s="1"/>
  <c r="S32" i="7"/>
  <c r="T32" i="8" s="1"/>
  <c r="Q32" i="7"/>
  <c r="R32" i="8" s="1"/>
  <c r="N32" i="7"/>
  <c r="O32" i="8" s="1"/>
  <c r="B32" i="7"/>
  <c r="C32" i="8" s="1"/>
  <c r="AA31" i="7"/>
  <c r="AB31" i="8" s="1"/>
  <c r="Y31" i="7"/>
  <c r="Z31" i="8" s="1"/>
  <c r="W31" i="7"/>
  <c r="X31" i="8" s="1"/>
  <c r="U31" i="7"/>
  <c r="V31" i="8" s="1"/>
  <c r="S31" i="7"/>
  <c r="T31" i="8" s="1"/>
  <c r="Q31" i="7"/>
  <c r="R31" i="8" s="1"/>
  <c r="N31" i="7"/>
  <c r="O31" i="8" s="1"/>
  <c r="B31" i="7"/>
  <c r="C31" i="8" s="1"/>
  <c r="AA30" i="7"/>
  <c r="AB30" i="8" s="1"/>
  <c r="Y30" i="7"/>
  <c r="Z30" i="8" s="1"/>
  <c r="W30" i="7"/>
  <c r="X30" i="8" s="1"/>
  <c r="U30" i="7"/>
  <c r="V30" i="8" s="1"/>
  <c r="S30" i="7"/>
  <c r="T30" i="8" s="1"/>
  <c r="Q30" i="7"/>
  <c r="R30" i="8" s="1"/>
  <c r="N30" i="7"/>
  <c r="O30" i="8" s="1"/>
  <c r="B30" i="7"/>
  <c r="C30" i="8" s="1"/>
  <c r="AA29" i="7"/>
  <c r="AB29" i="8" s="1"/>
  <c r="Y29" i="7"/>
  <c r="Z29" i="8" s="1"/>
  <c r="W29" i="7"/>
  <c r="X29" i="8" s="1"/>
  <c r="U29" i="7"/>
  <c r="V29" i="8" s="1"/>
  <c r="S29" i="7"/>
  <c r="T29" i="8" s="1"/>
  <c r="Q29" i="7"/>
  <c r="R29" i="8" s="1"/>
  <c r="N29" i="7"/>
  <c r="O29" i="8" s="1"/>
  <c r="B29" i="7"/>
  <c r="C29" i="8" s="1"/>
  <c r="AA28" i="7"/>
  <c r="AB28" i="8" s="1"/>
  <c r="Y28" i="7"/>
  <c r="Z28" i="8" s="1"/>
  <c r="W28" i="7"/>
  <c r="X28" i="8" s="1"/>
  <c r="U28" i="7"/>
  <c r="V28" i="8" s="1"/>
  <c r="S28" i="7"/>
  <c r="T28" i="8" s="1"/>
  <c r="Q28" i="7"/>
  <c r="R28" i="8" s="1"/>
  <c r="N28" i="7"/>
  <c r="O28" i="8" s="1"/>
  <c r="B28" i="7"/>
  <c r="C28" i="8" s="1"/>
  <c r="AA27" i="7"/>
  <c r="AB27" i="8" s="1"/>
  <c r="Y27" i="7"/>
  <c r="Z27" i="8" s="1"/>
  <c r="W27" i="7"/>
  <c r="X27" i="8" s="1"/>
  <c r="U27" i="7"/>
  <c r="V27" i="8" s="1"/>
  <c r="S27" i="7"/>
  <c r="T27" i="8" s="1"/>
  <c r="Q27" i="7"/>
  <c r="R27" i="8" s="1"/>
  <c r="N27" i="7"/>
  <c r="O27" i="8" s="1"/>
  <c r="B27" i="7"/>
  <c r="C27" i="8" s="1"/>
  <c r="AA26" i="7"/>
  <c r="AB26" i="8" s="1"/>
  <c r="Y26" i="7"/>
  <c r="Z26" i="8" s="1"/>
  <c r="W26" i="7"/>
  <c r="X26" i="8" s="1"/>
  <c r="U26" i="7"/>
  <c r="V26" i="8" s="1"/>
  <c r="S26" i="7"/>
  <c r="T26" i="8" s="1"/>
  <c r="Q26" i="7"/>
  <c r="R26" i="8" s="1"/>
  <c r="N26" i="7"/>
  <c r="O26" i="8" s="1"/>
  <c r="B26" i="7"/>
  <c r="C26" i="8" s="1"/>
  <c r="AA25" i="7"/>
  <c r="AB25" i="8" s="1"/>
  <c r="Y25" i="7"/>
  <c r="Z25" i="8" s="1"/>
  <c r="W25" i="7"/>
  <c r="X25" i="8" s="1"/>
  <c r="U25" i="7"/>
  <c r="V25" i="8" s="1"/>
  <c r="S25" i="7"/>
  <c r="T25" i="8" s="1"/>
  <c r="Q25" i="7"/>
  <c r="R25" i="8" s="1"/>
  <c r="N25" i="7"/>
  <c r="O25" i="8" s="1"/>
  <c r="B25" i="7"/>
  <c r="C25" i="8" s="1"/>
  <c r="AA24" i="7"/>
  <c r="AB24" i="8" s="1"/>
  <c r="Y24" i="7"/>
  <c r="Z24" i="8" s="1"/>
  <c r="W24" i="7"/>
  <c r="X24" i="8" s="1"/>
  <c r="U24" i="7"/>
  <c r="V24" i="8" s="1"/>
  <c r="S24" i="7"/>
  <c r="T24" i="8" s="1"/>
  <c r="Q24" i="7"/>
  <c r="R24" i="8" s="1"/>
  <c r="N24" i="7"/>
  <c r="O24" i="8" s="1"/>
  <c r="B24" i="7"/>
  <c r="C24" i="8" s="1"/>
  <c r="AA23" i="7"/>
  <c r="AB23" i="8" s="1"/>
  <c r="Y23" i="7"/>
  <c r="Z23" i="8" s="1"/>
  <c r="W23" i="7"/>
  <c r="X23" i="8" s="1"/>
  <c r="U23" i="7"/>
  <c r="V23" i="8" s="1"/>
  <c r="S23" i="7"/>
  <c r="T23" i="8" s="1"/>
  <c r="Q23" i="7"/>
  <c r="R23" i="8" s="1"/>
  <c r="N23" i="7"/>
  <c r="O23" i="8" s="1"/>
  <c r="B23" i="7"/>
  <c r="C23" i="8" s="1"/>
  <c r="AA22" i="7"/>
  <c r="AB22" i="8" s="1"/>
  <c r="Y22" i="7"/>
  <c r="Z22" i="8" s="1"/>
  <c r="W22" i="7"/>
  <c r="X22" i="8" s="1"/>
  <c r="U22" i="7"/>
  <c r="V22" i="8" s="1"/>
  <c r="S22" i="7"/>
  <c r="T22" i="8" s="1"/>
  <c r="Q22" i="7"/>
  <c r="R22" i="8" s="1"/>
  <c r="N22" i="7"/>
  <c r="O22" i="8" s="1"/>
  <c r="B22" i="7"/>
  <c r="C22" i="8" s="1"/>
  <c r="AA21" i="7"/>
  <c r="AB21" i="8" s="1"/>
  <c r="Y21" i="7"/>
  <c r="Z21" i="8" s="1"/>
  <c r="W21" i="7"/>
  <c r="X21" i="8" s="1"/>
  <c r="U21" i="7"/>
  <c r="V21" i="8" s="1"/>
  <c r="S21" i="7"/>
  <c r="T21" i="8" s="1"/>
  <c r="Q21" i="7"/>
  <c r="R21" i="8" s="1"/>
  <c r="N21" i="7"/>
  <c r="O21" i="8" s="1"/>
  <c r="B21" i="7"/>
  <c r="C21" i="8" s="1"/>
  <c r="AA20" i="7"/>
  <c r="AB20" i="8" s="1"/>
  <c r="Y20" i="7"/>
  <c r="Z20" i="8" s="1"/>
  <c r="W20" i="7"/>
  <c r="X20" i="8" s="1"/>
  <c r="U20" i="7"/>
  <c r="V20" i="8" s="1"/>
  <c r="S20" i="7"/>
  <c r="T20" i="8" s="1"/>
  <c r="Q20" i="7"/>
  <c r="R20" i="8" s="1"/>
  <c r="N20" i="7"/>
  <c r="O20" i="8" s="1"/>
  <c r="B20" i="7"/>
  <c r="C20" i="8" s="1"/>
  <c r="AA19" i="7"/>
  <c r="AB19" i="8" s="1"/>
  <c r="Y19" i="7"/>
  <c r="Z19" i="8" s="1"/>
  <c r="W19" i="7"/>
  <c r="X19" i="8" s="1"/>
  <c r="U19" i="7"/>
  <c r="V19" i="8" s="1"/>
  <c r="S19" i="7"/>
  <c r="T19" i="8" s="1"/>
  <c r="Q19" i="7"/>
  <c r="R19" i="8" s="1"/>
  <c r="N19" i="7"/>
  <c r="O19" i="8" s="1"/>
  <c r="B19" i="7"/>
  <c r="C19" i="8" s="1"/>
  <c r="AA18" i="7"/>
  <c r="AB18" i="8" s="1"/>
  <c r="Y18" i="7"/>
  <c r="Z18" i="8" s="1"/>
  <c r="W18" i="7"/>
  <c r="X18" i="8" s="1"/>
  <c r="U18" i="7"/>
  <c r="V18" i="8" s="1"/>
  <c r="S18" i="7"/>
  <c r="T18" i="8" s="1"/>
  <c r="Q18" i="7"/>
  <c r="R18" i="8" s="1"/>
  <c r="N18" i="7"/>
  <c r="O18" i="8" s="1"/>
  <c r="B18" i="7"/>
  <c r="C18" i="8" s="1"/>
  <c r="AA17" i="7"/>
  <c r="AB17" i="8" s="1"/>
  <c r="Y17" i="7"/>
  <c r="Z17" i="8" s="1"/>
  <c r="W17" i="7"/>
  <c r="X17" i="8" s="1"/>
  <c r="U17" i="7"/>
  <c r="V17" i="8" s="1"/>
  <c r="S17" i="7"/>
  <c r="T17" i="8" s="1"/>
  <c r="Q17" i="7"/>
  <c r="R17" i="8" s="1"/>
  <c r="N17" i="7"/>
  <c r="O17" i="8" s="1"/>
  <c r="B17" i="7"/>
  <c r="C17" i="8" s="1"/>
  <c r="Y12" i="7"/>
  <c r="P12" i="7"/>
  <c r="A12" i="7"/>
  <c r="S10" i="7"/>
  <c r="A10" i="7"/>
  <c r="A8" i="7"/>
  <c r="I26" i="6"/>
  <c r="AD12" i="6"/>
  <c r="S12" i="6"/>
  <c r="A12" i="6"/>
  <c r="X10" i="6"/>
  <c r="A10" i="6"/>
  <c r="AC8" i="6"/>
  <c r="A8" i="6"/>
  <c r="E164" i="5"/>
  <c r="B159" i="5"/>
  <c r="G161" i="5" s="1"/>
  <c r="E155" i="5"/>
  <c r="E149" i="5"/>
  <c r="B147" i="5"/>
  <c r="G149" i="5" s="1"/>
  <c r="E143" i="5"/>
  <c r="B135" i="5"/>
  <c r="G137" i="5" s="1"/>
  <c r="E128" i="5"/>
  <c r="B123" i="5"/>
  <c r="G125" i="5" s="1"/>
  <c r="E119" i="5"/>
  <c r="B111" i="5"/>
  <c r="G113" i="5" s="1"/>
  <c r="E107" i="5"/>
  <c r="B99" i="5"/>
  <c r="G101" i="5" s="1"/>
  <c r="B87" i="5"/>
  <c r="G89" i="5" s="1"/>
  <c r="E83" i="5"/>
  <c r="B75" i="5"/>
  <c r="G77" i="5" s="1"/>
  <c r="B63" i="5"/>
  <c r="G65" i="5" s="1"/>
  <c r="E59" i="5"/>
  <c r="E56" i="5"/>
  <c r="B51" i="5"/>
  <c r="G53" i="5" s="1"/>
  <c r="D47" i="5"/>
  <c r="C47" i="5"/>
  <c r="D44" i="5"/>
  <c r="C44" i="5"/>
  <c r="D43" i="5"/>
  <c r="C43" i="5"/>
  <c r="D42" i="5"/>
  <c r="C42" i="5"/>
  <c r="C41" i="5"/>
  <c r="B39" i="5"/>
  <c r="G41" i="5" s="1"/>
  <c r="D35" i="5"/>
  <c r="C35" i="5"/>
  <c r="D32" i="5"/>
  <c r="C32" i="5"/>
  <c r="D31" i="5"/>
  <c r="C31" i="5"/>
  <c r="D30" i="5"/>
  <c r="C30" i="5"/>
  <c r="D29" i="5"/>
  <c r="C29" i="5"/>
  <c r="B27" i="5"/>
  <c r="G29" i="5" s="1"/>
  <c r="B17" i="5"/>
  <c r="B16" i="5"/>
  <c r="B15" i="5"/>
  <c r="B14" i="5"/>
  <c r="B13" i="5"/>
  <c r="G12" i="5"/>
  <c r="B12" i="5"/>
  <c r="B11" i="5"/>
  <c r="B135" i="4"/>
  <c r="N135" i="4" s="1"/>
  <c r="B134" i="4"/>
  <c r="K134" i="4" s="1"/>
  <c r="D153" i="5" s="1"/>
  <c r="B133" i="4"/>
  <c r="N133" i="4" s="1"/>
  <c r="B132" i="4"/>
  <c r="N132" i="4" s="1"/>
  <c r="B131" i="4"/>
  <c r="N131" i="4" s="1"/>
  <c r="B130" i="4"/>
  <c r="K130" i="4" s="1"/>
  <c r="D105" i="5" s="1"/>
  <c r="B129" i="4"/>
  <c r="N129" i="4" s="1"/>
  <c r="B128" i="4"/>
  <c r="N128" i="4" s="1"/>
  <c r="B127" i="4"/>
  <c r="N127" i="4" s="1"/>
  <c r="B126" i="4"/>
  <c r="K126" i="4" s="1"/>
  <c r="D57" i="5" s="1"/>
  <c r="B125" i="4"/>
  <c r="N125" i="4" s="1"/>
  <c r="B124" i="4"/>
  <c r="N124" i="4" s="1"/>
  <c r="I117" i="4"/>
  <c r="AD113" i="4"/>
  <c r="AA8" i="4"/>
  <c r="A8" i="4"/>
  <c r="D118" i="3"/>
  <c r="C118" i="3"/>
  <c r="E117" i="3"/>
  <c r="E116" i="3"/>
  <c r="E115" i="3"/>
  <c r="E114" i="3"/>
  <c r="E113" i="3"/>
  <c r="E112" i="3"/>
  <c r="E111" i="3"/>
  <c r="E110" i="3"/>
  <c r="E109" i="3"/>
  <c r="B109" i="3"/>
  <c r="E108" i="3"/>
  <c r="B108" i="3"/>
  <c r="E107" i="3"/>
  <c r="B107" i="3"/>
  <c r="E106" i="3"/>
  <c r="B106" i="3"/>
  <c r="D100" i="3"/>
  <c r="AF17" i="6" s="1"/>
  <c r="C100" i="3"/>
  <c r="AC17" i="6" s="1"/>
  <c r="E99" i="3"/>
  <c r="E98" i="3"/>
  <c r="E97" i="3"/>
  <c r="E96" i="3"/>
  <c r="E95" i="3"/>
  <c r="E94" i="3"/>
  <c r="E93" i="3"/>
  <c r="E92" i="3"/>
  <c r="E91" i="3"/>
  <c r="E90" i="3"/>
  <c r="E89" i="3"/>
  <c r="E88" i="3"/>
  <c r="D84" i="3"/>
  <c r="C84" i="3"/>
  <c r="E83" i="3"/>
  <c r="E82" i="3"/>
  <c r="E81" i="3"/>
  <c r="E80" i="3"/>
  <c r="E79" i="3"/>
  <c r="E78" i="3"/>
  <c r="E77" i="3"/>
  <c r="E76" i="3"/>
  <c r="E75" i="3"/>
  <c r="E137" i="5" s="1"/>
  <c r="E74" i="3"/>
  <c r="E73" i="3"/>
  <c r="E72" i="3"/>
  <c r="D65" i="3"/>
  <c r="C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4" i="3"/>
  <c r="D44" i="3"/>
  <c r="F39" i="3"/>
  <c r="F38" i="3"/>
  <c r="F37" i="3"/>
  <c r="F36" i="3"/>
  <c r="F35" i="3"/>
  <c r="F34" i="3"/>
  <c r="F33" i="3"/>
  <c r="F32" i="3"/>
  <c r="F31" i="3"/>
  <c r="F30" i="3"/>
  <c r="F29" i="3"/>
  <c r="F28" i="3"/>
  <c r="D22" i="3"/>
  <c r="A17" i="6"/>
  <c r="E21" i="3"/>
  <c r="E20" i="3"/>
  <c r="E19" i="3"/>
  <c r="E18" i="3"/>
  <c r="E17" i="3"/>
  <c r="E16" i="3"/>
  <c r="B16" i="3"/>
  <c r="E15" i="3"/>
  <c r="B15" i="3"/>
  <c r="E14" i="3"/>
  <c r="B14" i="3"/>
  <c r="E13" i="3"/>
  <c r="B13" i="3"/>
  <c r="E12" i="3"/>
  <c r="E53" i="5" s="1"/>
  <c r="B12" i="3"/>
  <c r="E11" i="3"/>
  <c r="B11" i="3"/>
  <c r="E10" i="3"/>
  <c r="E29" i="5" s="1"/>
  <c r="B10" i="3"/>
  <c r="L41" i="1"/>
  <c r="C30" i="1"/>
  <c r="C18" i="1"/>
  <c r="N24" i="25" l="1"/>
  <c r="K24" i="25"/>
  <c r="Q24" i="25" s="1"/>
  <c r="E47" i="5"/>
  <c r="D17" i="6"/>
  <c r="N18" i="25"/>
  <c r="Q18" i="25" s="1"/>
  <c r="G17" i="6"/>
  <c r="K20" i="25"/>
  <c r="J17" i="6"/>
  <c r="N20" i="25"/>
  <c r="L17" i="6"/>
  <c r="K22" i="25"/>
  <c r="N17" i="6"/>
  <c r="N22" i="25"/>
  <c r="C82" i="5"/>
  <c r="D82" i="5"/>
  <c r="W17" i="6"/>
  <c r="S20" i="6" s="1"/>
  <c r="K28" i="25"/>
  <c r="Z17" i="6"/>
  <c r="V20" i="6" s="1"/>
  <c r="N28" i="25"/>
  <c r="N126" i="4"/>
  <c r="N134" i="4"/>
  <c r="H124" i="4"/>
  <c r="C33" i="5" s="1"/>
  <c r="H128" i="4"/>
  <c r="C81" i="5" s="1"/>
  <c r="H129" i="4"/>
  <c r="C93" i="5" s="1"/>
  <c r="K129" i="4"/>
  <c r="D93" i="5" s="1"/>
  <c r="H133" i="4"/>
  <c r="C141" i="5" s="1"/>
  <c r="K133" i="4"/>
  <c r="D141" i="5" s="1"/>
  <c r="K125" i="4"/>
  <c r="D45" i="5" s="1"/>
  <c r="H125" i="4"/>
  <c r="C45" i="5" s="1"/>
  <c r="T17" i="6"/>
  <c r="E41" i="5"/>
  <c r="E89" i="5"/>
  <c r="E101" i="5"/>
  <c r="E77" i="5"/>
  <c r="E161" i="5"/>
  <c r="E116" i="5"/>
  <c r="E113" i="5"/>
  <c r="E103" i="5"/>
  <c r="E43" i="5"/>
  <c r="E91" i="5"/>
  <c r="E163" i="5"/>
  <c r="E139" i="5"/>
  <c r="E127" i="5"/>
  <c r="E30" i="5"/>
  <c r="E54" i="5"/>
  <c r="E78" i="5"/>
  <c r="E90" i="5"/>
  <c r="AB62" i="8"/>
  <c r="E131" i="5"/>
  <c r="E31" i="5"/>
  <c r="E151" i="5"/>
  <c r="E84" i="3"/>
  <c r="E55" i="5"/>
  <c r="E115" i="5"/>
  <c r="E68" i="5"/>
  <c r="E44" i="5"/>
  <c r="E104" i="5"/>
  <c r="E92" i="5"/>
  <c r="E32" i="5"/>
  <c r="E114" i="5"/>
  <c r="E152" i="5"/>
  <c r="E140" i="5"/>
  <c r="E167" i="5"/>
  <c r="E118" i="3"/>
  <c r="E65" i="3"/>
  <c r="E100" i="3"/>
  <c r="E22" i="3"/>
  <c r="Q16" i="25" s="1"/>
  <c r="E35" i="5"/>
  <c r="E67" i="5"/>
  <c r="E80" i="5"/>
  <c r="E95" i="5"/>
  <c r="E71" i="5"/>
  <c r="E125" i="5"/>
  <c r="E42" i="5"/>
  <c r="E162" i="5"/>
  <c r="E102" i="5"/>
  <c r="F44" i="3"/>
  <c r="H132" i="4"/>
  <c r="C129" i="5" s="1"/>
  <c r="C132" i="5" s="1"/>
  <c r="R137" i="22" s="1"/>
  <c r="N130" i="4"/>
  <c r="Q17" i="6"/>
  <c r="K127" i="4"/>
  <c r="D69" i="5" s="1"/>
  <c r="K124" i="4"/>
  <c r="K128" i="4"/>
  <c r="K132" i="4"/>
  <c r="D129" i="5" s="1"/>
  <c r="E150" i="5"/>
  <c r="AA62" i="7"/>
  <c r="K131" i="4"/>
  <c r="D117" i="5" s="1"/>
  <c r="D120" i="5" s="1"/>
  <c r="K135" i="4"/>
  <c r="D165" i="5" s="1"/>
  <c r="E138" i="5"/>
  <c r="E126" i="5"/>
  <c r="H126" i="4"/>
  <c r="C57" i="5" s="1"/>
  <c r="H130" i="4"/>
  <c r="C105" i="5" s="1"/>
  <c r="H134" i="4"/>
  <c r="C46" i="5"/>
  <c r="E66" i="5"/>
  <c r="E79" i="5"/>
  <c r="D46" i="5"/>
  <c r="C34" i="5"/>
  <c r="H127" i="4"/>
  <c r="C69" i="5" s="1"/>
  <c r="H131" i="4"/>
  <c r="C117" i="5" s="1"/>
  <c r="H135" i="4"/>
  <c r="C165" i="5" s="1"/>
  <c r="D34" i="5"/>
  <c r="D156" i="5"/>
  <c r="R170" i="22" s="1"/>
  <c r="Q28" i="25" l="1"/>
  <c r="K26" i="25"/>
  <c r="H115" i="5"/>
  <c r="D18" i="5" s="1"/>
  <c r="R122" i="22"/>
  <c r="G127" i="5"/>
  <c r="C19" i="5" s="1"/>
  <c r="H151" i="5"/>
  <c r="D21" i="5" s="1"/>
  <c r="C20" i="6"/>
  <c r="N26" i="25"/>
  <c r="Q20" i="25"/>
  <c r="A20" i="6"/>
  <c r="Q22" i="25"/>
  <c r="E45" i="5"/>
  <c r="N136" i="4"/>
  <c r="D48" i="5"/>
  <c r="D81" i="5"/>
  <c r="D84" i="5" s="1"/>
  <c r="C153" i="5"/>
  <c r="E153" i="5" s="1"/>
  <c r="E166" i="5"/>
  <c r="E46" i="5"/>
  <c r="E94" i="5"/>
  <c r="C60" i="5"/>
  <c r="E58" i="5"/>
  <c r="C72" i="5"/>
  <c r="C144" i="5"/>
  <c r="E118" i="5"/>
  <c r="E34" i="5"/>
  <c r="C168" i="5"/>
  <c r="E142" i="5"/>
  <c r="H136" i="4"/>
  <c r="D72" i="5"/>
  <c r="K136" i="4"/>
  <c r="D144" i="5"/>
  <c r="D96" i="5"/>
  <c r="D33" i="5"/>
  <c r="D36" i="5" s="1"/>
  <c r="D168" i="5"/>
  <c r="D60" i="5"/>
  <c r="E82" i="5"/>
  <c r="C48" i="5"/>
  <c r="E130" i="5"/>
  <c r="C120" i="5"/>
  <c r="E117" i="5"/>
  <c r="E154" i="5"/>
  <c r="C96" i="5"/>
  <c r="E106" i="5"/>
  <c r="C108" i="5"/>
  <c r="E70" i="5"/>
  <c r="C84" i="5"/>
  <c r="C36" i="5"/>
  <c r="Q26" i="25" l="1"/>
  <c r="H163" i="5"/>
  <c r="D22" i="5" s="1"/>
  <c r="R186" i="22"/>
  <c r="G115" i="5"/>
  <c r="C18" i="5" s="1"/>
  <c r="E18" i="5" s="1"/>
  <c r="R121" i="22"/>
  <c r="H139" i="5"/>
  <c r="D20" i="5" s="1"/>
  <c r="R154" i="22"/>
  <c r="G139" i="5"/>
  <c r="C20" i="5" s="1"/>
  <c r="E20" i="5" s="1"/>
  <c r="R153" i="22"/>
  <c r="G163" i="5"/>
  <c r="C22" i="5" s="1"/>
  <c r="R185" i="22"/>
  <c r="G103" i="5"/>
  <c r="C17" i="5" s="1"/>
  <c r="R105" i="22"/>
  <c r="H20" i="6"/>
  <c r="M20" i="6" s="1"/>
  <c r="N32" i="25"/>
  <c r="N38" i="25" s="1"/>
  <c r="E20" i="6"/>
  <c r="K20" i="6" s="1"/>
  <c r="K32" i="25"/>
  <c r="E48" i="5"/>
  <c r="G46" i="5" s="1"/>
  <c r="G91" i="5"/>
  <c r="C16" i="5" s="1"/>
  <c r="R89" i="22"/>
  <c r="H91" i="5"/>
  <c r="D16" i="5" s="1"/>
  <c r="R90" i="22"/>
  <c r="H79" i="5"/>
  <c r="D15" i="5" s="1"/>
  <c r="R75" i="22"/>
  <c r="G79" i="5"/>
  <c r="C15" i="5" s="1"/>
  <c r="R74" i="22"/>
  <c r="G55" i="5"/>
  <c r="C13" i="5" s="1"/>
  <c r="R42" i="22"/>
  <c r="G43" i="5"/>
  <c r="C12" i="5" s="1"/>
  <c r="R27" i="22"/>
  <c r="H67" i="5"/>
  <c r="D14" i="5" s="1"/>
  <c r="R59" i="22"/>
  <c r="H55" i="5"/>
  <c r="D13" i="5" s="1"/>
  <c r="R43" i="22"/>
  <c r="G67" i="5"/>
  <c r="C14" i="5" s="1"/>
  <c r="R58" i="22"/>
  <c r="H31" i="5"/>
  <c r="D11" i="5" s="1"/>
  <c r="R11" i="22"/>
  <c r="G31" i="5"/>
  <c r="C11" i="5" s="1"/>
  <c r="R10" i="22"/>
  <c r="H43" i="5"/>
  <c r="D12" i="5" s="1"/>
  <c r="R28" i="22"/>
  <c r="E81" i="5"/>
  <c r="E84" i="5" s="1"/>
  <c r="G82" i="5" s="1"/>
  <c r="E120" i="5"/>
  <c r="G118" i="5" s="1"/>
  <c r="C156" i="5"/>
  <c r="R169" i="22" s="1"/>
  <c r="E156" i="5"/>
  <c r="G154" i="5" s="1"/>
  <c r="E33" i="5"/>
  <c r="E36" i="5" s="1"/>
  <c r="G34" i="5" s="1"/>
  <c r="E141" i="5"/>
  <c r="E144" i="5" s="1"/>
  <c r="G142" i="5" s="1"/>
  <c r="E105" i="5"/>
  <c r="E108" i="5" s="1"/>
  <c r="G106" i="5" s="1"/>
  <c r="D108" i="5"/>
  <c r="E129" i="5"/>
  <c r="E132" i="5" s="1"/>
  <c r="G130" i="5" s="1"/>
  <c r="D132" i="5"/>
  <c r="R138" i="22" s="1"/>
  <c r="E165" i="5"/>
  <c r="E168" i="5" s="1"/>
  <c r="G166" i="5" s="1"/>
  <c r="E69" i="5"/>
  <c r="E72" i="5" s="1"/>
  <c r="G70" i="5" s="1"/>
  <c r="E93" i="5"/>
  <c r="E96" i="5" s="1"/>
  <c r="G94" i="5" s="1"/>
  <c r="E57" i="5"/>
  <c r="E60" i="5" s="1"/>
  <c r="G58" i="5" s="1"/>
  <c r="E22" i="5" l="1"/>
  <c r="H127" i="5"/>
  <c r="D19" i="5" s="1"/>
  <c r="E19" i="5" s="1"/>
  <c r="G151" i="5"/>
  <c r="C21" i="5" s="1"/>
  <c r="E21" i="5" s="1"/>
  <c r="P20" i="6"/>
  <c r="H103" i="5"/>
  <c r="D17" i="5" s="1"/>
  <c r="E17" i="5" s="1"/>
  <c r="R106" i="22"/>
  <c r="Q32" i="25"/>
  <c r="Q38" i="25" s="1"/>
  <c r="K38" i="25"/>
  <c r="E16" i="5"/>
  <c r="E15" i="5"/>
  <c r="E14" i="5"/>
  <c r="E11" i="5"/>
  <c r="E13" i="5"/>
  <c r="E12" i="5"/>
  <c r="C23" i="5"/>
  <c r="K36" i="25" s="1"/>
  <c r="D23" i="5" l="1"/>
  <c r="N36" i="25" s="1"/>
  <c r="E23" i="5"/>
  <c r="G17" i="5" s="1"/>
  <c r="V17" i="9" s="1"/>
  <c r="AC24" i="9" s="1"/>
  <c r="G14" i="5"/>
  <c r="H14" i="5" l="1"/>
  <c r="Q36" i="25"/>
  <c r="AC48" i="9"/>
</calcChain>
</file>

<file path=xl/sharedStrings.xml><?xml version="1.0" encoding="utf-8"?>
<sst xmlns="http://schemas.openxmlformats.org/spreadsheetml/2006/main" count="1950" uniqueCount="258">
  <si>
    <t>PRESTAÇÃO DE CONTA</t>
  </si>
  <si>
    <t>IDENTIFICAÇÃO</t>
  </si>
  <si>
    <t>DADOS DA UNIDADE ESCOLAR</t>
  </si>
  <si>
    <t>IDENTIFICAÇÃO DA ESCOLA</t>
  </si>
  <si>
    <t>BLOCO 1 - IDENTIFICAÇÃO</t>
  </si>
  <si>
    <t>01 - PROGRAMA/AÇÃO:</t>
  </si>
  <si>
    <t>02 - EXERCÍCIO</t>
  </si>
  <si>
    <t xml:space="preserve">03 - NOME DA RAZÃO SOCIAL </t>
  </si>
  <si>
    <t>04 -CNPJ:</t>
  </si>
  <si>
    <t>05 - ENDEREÇO:</t>
  </si>
  <si>
    <t>06 - MUNICÍPIO:</t>
  </si>
  <si>
    <t>07 -UF:</t>
  </si>
  <si>
    <t>08- TELEFONE</t>
  </si>
  <si>
    <t>09- ESCOLA</t>
  </si>
  <si>
    <t>10 - BANCO</t>
  </si>
  <si>
    <t>11 - AGÊNCIA</t>
  </si>
  <si>
    <t>12 - CONTA:</t>
  </si>
  <si>
    <t>13- NOME DO PRESIDENTE DA APP</t>
  </si>
  <si>
    <t xml:space="preserve">FICHA FINANCEIRA </t>
  </si>
  <si>
    <t>1 - SALDO REPROGRAMADO DO ANO ANTERIOR</t>
  </si>
  <si>
    <t>PROGRAMA</t>
  </si>
  <si>
    <t>VALOR CUSTEIO</t>
  </si>
  <si>
    <t>VALOR CAPITAL</t>
  </si>
  <si>
    <t>TOTAL</t>
  </si>
  <si>
    <t>TOTAL REPROGRAMADO</t>
  </si>
  <si>
    <t>2 - TRANSFERÊNCIAS DO FNDE NO CORRENTE ANO</t>
  </si>
  <si>
    <t>DATA</t>
  </si>
  <si>
    <t>VALOR CUSTEIO (R$)</t>
  </si>
  <si>
    <t>VALOR CAPITAL (R$)</t>
  </si>
  <si>
    <t>TOTAL (R$)</t>
  </si>
  <si>
    <t>PARCELA</t>
  </si>
  <si>
    <t>3 - DEPÓSITOS REALIZADOS - RECURSOS PRÓPRIOS</t>
  </si>
  <si>
    <t>JUSTIFICATIVA</t>
  </si>
  <si>
    <t>TOTAL DE DEPÓSITOS</t>
  </si>
  <si>
    <t>4 - LANÇAMENTO DOS RENDIMENTOS E TARIFAS BANCÁRIAS</t>
  </si>
  <si>
    <t>4.1 - RENDIMENTOS BRUTO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</si>
  <si>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</si>
  <si>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</si>
  <si>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</si>
  <si>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</si>
  <si>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</si>
  <si>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</si>
  <si>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</si>
  <si>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</si>
  <si>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</si>
  <si>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</si>
  <si>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</si>
  <si>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</si>
  <si>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DE RENDIMENTOS</t>
  </si>
  <si>
    <t>4.2 - TAXAS E TARIFAS BANCÁRIAS</t>
  </si>
  <si>
    <t>TOTAL TARIFAS:</t>
  </si>
  <si>
    <t>5 - DEVOLUÇÃO AO FNDE</t>
  </si>
  <si>
    <t>TOTAL DEVOLUÇÕES</t>
  </si>
  <si>
    <t>PAGAMENTOS EFETUADOS</t>
  </si>
  <si>
    <t>DEMONSTRATIVO DA EXECUÇÃO DE PAGAMENTOS EFETUADOS</t>
  </si>
  <si>
    <t>BLOCO 1 – IDENTIFICAÇÃO</t>
  </si>
  <si>
    <t xml:space="preserve">01 – Programa/Ação </t>
  </si>
  <si>
    <t>02 – Exercício</t>
  </si>
  <si>
    <t>1 – PAGAMENTOS EFETUADOS</t>
  </si>
  <si>
    <t>21 – Item</t>
  </si>
  <si>
    <t xml:space="preserve">22 – Nome do Favorecido  </t>
  </si>
  <si>
    <t>23- CNPJ ou CPF</t>
  </si>
  <si>
    <t>24 – Tipo de Bens e Materiais Adquiridos ou Serviços Contratados</t>
  </si>
  <si>
    <t>26 – Nat. Desp</t>
  </si>
  <si>
    <t>27 – Documento</t>
  </si>
  <si>
    <t>28 – Pagamento</t>
  </si>
  <si>
    <t>29– Valor Pago (R$)</t>
  </si>
  <si>
    <t>Tipo</t>
  </si>
  <si>
    <t>Número</t>
  </si>
  <si>
    <t>Data da Nota</t>
  </si>
  <si>
    <t>Nº Ch/OB</t>
  </si>
  <si>
    <t>Data do Pag.</t>
  </si>
  <si>
    <t>Capital</t>
  </si>
  <si>
    <t>Custeio</t>
  </si>
  <si>
    <t>30 – TOTAL</t>
  </si>
  <si>
    <t>BLOCO 4 – AUTENTICAÇÃO</t>
  </si>
  <si>
    <t>______________________________________________________</t>
  </si>
  <si>
    <t>Local e Data</t>
  </si>
  <si>
    <t>Nome do(a) Dirigente ou do Representante Legal</t>
  </si>
  <si>
    <t>Assinatura do(a) Dirigente ou do Representante Legal</t>
  </si>
  <si>
    <t>2 - VALOR TOTAL  DE PAGAMENTOS EFETUADOS POR PROGRAMA</t>
  </si>
  <si>
    <t>PROGRAMAS</t>
  </si>
  <si>
    <t>CUSTEIO</t>
  </si>
  <si>
    <t>CAPITAL</t>
  </si>
  <si>
    <t>TOTAL DE PAGAMENTOS</t>
  </si>
  <si>
    <t xml:space="preserve">SALDO BANCÁRIO RESUMIDO </t>
  </si>
  <si>
    <t>SALDO TOTAL</t>
  </si>
  <si>
    <t>SALDO CONTA</t>
  </si>
  <si>
    <t>SALDO</t>
  </si>
  <si>
    <t>SALDO DO PROGRAMA</t>
  </si>
  <si>
    <t>REPROGRAMADO</t>
  </si>
  <si>
    <t>TRANSFERÊNCIAS</t>
  </si>
  <si>
    <t>RENDIMENTOS - APLICAÇÃO</t>
  </si>
  <si>
    <t>DEPÓSITOS - REC. PRÓPRIOS</t>
  </si>
  <si>
    <t>PAGAMENTOS</t>
  </si>
  <si>
    <t>TAXAS E IMPOSTOS</t>
  </si>
  <si>
    <t>DEVOLUÇÃO</t>
  </si>
  <si>
    <t>DEMONSTRATIVO DA EXECUÇÃO DA RECEITA E DA DESPESA E DE PAGAMENTOS EFETUADOS</t>
  </si>
  <si>
    <t>03 – Nome</t>
  </si>
  <si>
    <t>04 – Número do CNPJ</t>
  </si>
  <si>
    <t>05 – Endereço</t>
  </si>
  <si>
    <t>06 – Município</t>
  </si>
  <si>
    <t>07 – UF</t>
  </si>
  <si>
    <t>BLOCO 2 – SÍNTESE DA EXECUÇÃO DA RECEITA E DA DESPESA (R$)</t>
  </si>
  <si>
    <t>08 – Saldo Reprogramado do Exercício Anterior</t>
  </si>
  <si>
    <t>09 – Valor Creditado pelo FNDE no Exercício</t>
  </si>
  <si>
    <t>10 – Recursos Próprios</t>
  </si>
  <si>
    <t>11 – Rendimento de Aplicação Financeira Liquida  (debitado o item 13 do formulário)</t>
  </si>
  <si>
    <t>12 – Devolução de Recursos ao FNDE (-)</t>
  </si>
  <si>
    <t>13 – Valor debitado de Taxas (bancárias e imposto de Renda e outras)</t>
  </si>
  <si>
    <t>14 – Valor Total da Receita</t>
  </si>
  <si>
    <t>15 – Valor da Despesa Realizada (-)</t>
  </si>
  <si>
    <t>16 – Saldo a Reprogramar para o Exercício Seguinte</t>
  </si>
  <si>
    <t>17 - Total a Reprogramar</t>
  </si>
  <si>
    <t>18 – Saldo Devolvido</t>
  </si>
  <si>
    <t>19 – Período de Execução</t>
  </si>
  <si>
    <t>20– Nº de Escolas Atendidas</t>
  </si>
  <si>
    <t>Data inicial:</t>
  </si>
  <si>
    <t>Data Final:</t>
  </si>
  <si>
    <t>RELAÇÃO BENS - CAPITAL</t>
  </si>
  <si>
    <t>BLOCO 3 – PAGAMENTOS EFETUADOS</t>
  </si>
  <si>
    <t>07 – Item</t>
  </si>
  <si>
    <t>08 – Especificação dos Bens</t>
  </si>
  <si>
    <t>11 – Documento</t>
  </si>
  <si>
    <t>12 – Pagamento</t>
  </si>
  <si>
    <t>13– Valor (R$)</t>
  </si>
  <si>
    <t>Data</t>
  </si>
  <si>
    <t>14 – TOTAL</t>
  </si>
  <si>
    <t>TERMO DE DOAÇÃO</t>
  </si>
  <si>
    <t>Pelo Presente instrumento a</t>
  </si>
  <si>
    <t>, da Escola</t>
  </si>
  <si>
    <t>faz, em conformidade com a legislação aplicável ao Programa Dinheiro Direto</t>
  </si>
  <si>
    <r>
      <rPr>
        <sz val="16"/>
        <color theme="1"/>
        <rFont val="Calibri"/>
        <family val="2"/>
      </rPr>
      <t xml:space="preserve">   na Escola </t>
    </r>
    <r>
      <rPr>
        <b/>
        <sz val="16"/>
        <color theme="1"/>
        <rFont val="Calibri"/>
        <family val="2"/>
      </rPr>
      <t>(PDDE)</t>
    </r>
    <r>
      <rPr>
        <sz val="16"/>
        <color theme="1"/>
        <rFont val="Calibri"/>
        <family val="2"/>
      </rPr>
      <t xml:space="preserve"> e demais normas pertinentes à matéria, a doação do(s) bem(ns), conforme discriminado(s) abaixo, adquiridos(s) ou produzidos(s) com recursos Programa, à Secretaria Municipal de Educação, para que seja(m)  e incorporados(s) ao seu patrimônio público e destinados(s) à escola acima identificada, à qual cabe a responsabilidade pela guarda e conservação do(s) mesmo(o).</t>
    </r>
  </si>
  <si>
    <t>10- Preço Unitário</t>
  </si>
  <si>
    <t>CONCILIAÇÃO BANCÁRIA</t>
  </si>
  <si>
    <t xml:space="preserve">BLOCO2 – IDENTIFICAÇÃO BANCÁRIA </t>
  </si>
  <si>
    <t>08- BANCO</t>
  </si>
  <si>
    <t>09 - Cód da Agência</t>
  </si>
  <si>
    <t>10 - Nº da Conta Corrente</t>
  </si>
  <si>
    <t>11. Saldo do Extrato Bancário</t>
  </si>
  <si>
    <t>0375 - 1</t>
  </si>
  <si>
    <t>Data:</t>
  </si>
  <si>
    <t>Valor R$:</t>
  </si>
  <si>
    <t>BLOCO3– DEMONSTRAÇÃO CONTÁBIL/FINANCEIRA</t>
  </si>
  <si>
    <t>12 - Créditos não Demonstrados no Extrato</t>
  </si>
  <si>
    <t>13 - Débitos não Demonstrados no Extrato</t>
  </si>
  <si>
    <t>14 - Restos a Pagar Processados</t>
  </si>
  <si>
    <t>15 - Saldo Contábil                             (11 + 12) - (13+ 14)</t>
  </si>
  <si>
    <t>Histórico</t>
  </si>
  <si>
    <t>Valor (R$)</t>
  </si>
  <si>
    <t>16 - Total</t>
  </si>
  <si>
    <t>PROGRAMA:</t>
  </si>
  <si>
    <t>CONSOLIDAÇÃO RESUMIDA DE PESQUISAS DE PREÇOS</t>
  </si>
  <si>
    <t>BLOCO I – IDENTIFICAÇÃO</t>
  </si>
  <si>
    <t>BLOCO II – IDENTIFICAÇÃO DOS PROPONENTES (Fornecedores de produtos ou prestadores de serviços)</t>
  </si>
  <si>
    <t>PRODUTO(S):</t>
  </si>
  <si>
    <t>14 - Empresas Participantes</t>
  </si>
  <si>
    <t>15 - Valor Total dos Itens</t>
  </si>
  <si>
    <t>16 - Resultado - Classificatório</t>
  </si>
  <si>
    <t>Proponente (A)</t>
  </si>
  <si>
    <t>2º Colocado</t>
  </si>
  <si>
    <t>Proponente (B)</t>
  </si>
  <si>
    <t>3º Colocado</t>
  </si>
  <si>
    <t>Proponente (C)</t>
  </si>
  <si>
    <t>1º Colocado</t>
  </si>
  <si>
    <t>Programa</t>
  </si>
  <si>
    <t>Caçador, 31 de dezembro de 2023</t>
  </si>
  <si>
    <t>VALOR TOTAL DAS TRANSFERÊNCIAS</t>
  </si>
  <si>
    <t>PAINEL DE ACOMPANHAMENTO</t>
  </si>
  <si>
    <t>CONFIGURAÇÕES</t>
  </si>
  <si>
    <t>MESES:</t>
  </si>
  <si>
    <t>DT_INICIO</t>
  </si>
  <si>
    <t>DT_FIM</t>
  </si>
  <si>
    <t>A definir - 2</t>
  </si>
  <si>
    <t>A definir - 3</t>
  </si>
  <si>
    <t>A definir - 4</t>
  </si>
  <si>
    <t>A definir - 5</t>
  </si>
  <si>
    <t xml:space="preserve">                                     DEMONSTRATIVO CONSOLIDADO DA EXECUÇÃO FÍSICO-FINANCEIRO - SIGPC</t>
  </si>
  <si>
    <t>Execução Financeira</t>
  </si>
  <si>
    <t>Origem dos Recursos</t>
  </si>
  <si>
    <t>Custeio (R$)</t>
  </si>
  <si>
    <t>Capital (R$)</t>
  </si>
  <si>
    <t>Total (R$)</t>
  </si>
  <si>
    <t>Valor</t>
  </si>
  <si>
    <t xml:space="preserve">(+) Saldo do Exercício Anterior (31/12) </t>
  </si>
  <si>
    <t xml:space="preserve">(+) Saldo Reprogramado do Exercício Anterior </t>
  </si>
  <si>
    <t>(+) Creditado pelo FNDE no Exercício</t>
  </si>
  <si>
    <t xml:space="preserve">(+) Recursos Próprios </t>
  </si>
  <si>
    <t xml:space="preserve">(+) Rendimento de Aplicação Financeira (Auferidos e Não Auferidos) </t>
  </si>
  <si>
    <t>(=) Receita Total</t>
  </si>
  <si>
    <t xml:space="preserve">(-) Devolução de Recursos do FNDE (Valor Principal) </t>
  </si>
  <si>
    <t>(-) Despesa Realizada Aprovada</t>
  </si>
  <si>
    <t>(-) Despesa Realizada Não Aprovada</t>
  </si>
  <si>
    <t>(-) Saldo a Reprogramar para o Exercício Seguinte</t>
  </si>
  <si>
    <t xml:space="preserve">(=) Valor a Comprovar (Sem Prestação de Contas) </t>
  </si>
  <si>
    <t>Recurso Financeiro Devolvido</t>
  </si>
  <si>
    <t>Cadastro de GRU - Devolução de VERBA</t>
  </si>
  <si>
    <t>Saldo</t>
  </si>
  <si>
    <r>
      <rPr>
        <sz val="11"/>
        <color rgb="FFFF0000"/>
        <rFont val="Calibri"/>
        <family val="2"/>
      </rPr>
      <t xml:space="preserve">* </t>
    </r>
    <r>
      <rPr>
        <sz val="11"/>
        <color theme="1"/>
        <rFont val="Calibri"/>
        <family val="2"/>
      </rPr>
      <t>Motivo</t>
    </r>
  </si>
  <si>
    <r>
      <rPr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</rPr>
      <t xml:space="preserve"> Escolha alguma Opção</t>
    </r>
  </si>
  <si>
    <r>
      <rPr>
        <sz val="11"/>
        <color rgb="FFFF0000"/>
        <rFont val="Calibri"/>
        <family val="2"/>
      </rPr>
      <t xml:space="preserve">* </t>
    </r>
    <r>
      <rPr>
        <sz val="11"/>
        <color theme="1"/>
        <rFont val="Calibri"/>
        <family val="2"/>
      </rPr>
      <t>Número do Documento Bancário:</t>
    </r>
  </si>
  <si>
    <r>
      <rPr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</rPr>
      <t xml:space="preserve"> Data do Documento:</t>
    </r>
  </si>
  <si>
    <r>
      <rPr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</rPr>
      <t xml:space="preserve"> Valor Total da Devolução:</t>
    </r>
  </si>
  <si>
    <t>Valor de Custeio (Valor Principal):</t>
  </si>
  <si>
    <t>Valor de Capital  (Valor Principal):</t>
  </si>
  <si>
    <t>MENU</t>
  </si>
  <si>
    <t>FICHA FINANCEIRA</t>
  </si>
  <si>
    <t>SALDOS</t>
  </si>
  <si>
    <t>DEMONSTRATIVO SIGPC</t>
  </si>
  <si>
    <t>RELAÇÃO DE BENS - CAPITAL</t>
  </si>
  <si>
    <t>TERMO DE DOAÇÃO - CAPITAL</t>
  </si>
  <si>
    <t>PAINEL DE DADOS</t>
  </si>
  <si>
    <t>ITINERÁRIOS FORMATIVOS - CONSOLIDAÇÃO RESUMIDA DE PESQUISAS DE PREÇOS</t>
  </si>
  <si>
    <t>EDUCAÇÃO CONECTADA - CONSOLIDAÇÃO RESUMIDA DE PESQUISAS DE PREÇOS</t>
  </si>
  <si>
    <t>EDUCAÇÃO E FAMÍLIA - CONSOLIDAÇÃO RESUMIDA DE PESQUISAS DE PREÇOS</t>
  </si>
  <si>
    <t>BRASIL NA ESCOLA - CONSOLIDAÇÃO RESUMIDA DE PESQUISAS DE PREÇOS</t>
  </si>
  <si>
    <t>TEMPO DE APRENDER - CONSOLIDAÇÃO RESUMIDA DE PESQUISAS DE PREÇOS</t>
  </si>
  <si>
    <t>PMALFA - CONSOLIDAÇÃO RESUMIDA DE PESQUISAS DE PREÇOS</t>
  </si>
  <si>
    <t>EMERGENCIAL - CONSOLIDAÇÃO RESUMIDA DE PESQUISAS DE PREÇOS</t>
  </si>
  <si>
    <t>A definir - 1 - CONSOLIDAÇÃO RESUMIDA DE PESQUISAS DE PREÇOS</t>
  </si>
  <si>
    <t>A definir - 2 - CONSOLIDAÇÃO RESUMIDA DE PESQUISAS DE PREÇOS</t>
  </si>
  <si>
    <t>A definir - 3 - CONSOLIDAÇÃO RESUMIDA DE PESQUISAS DE PREÇOS</t>
  </si>
  <si>
    <t>A definir - 4 - CONSOLIDAÇÃO RESUMIDA DE PESQUISAS DE PREÇOS</t>
  </si>
  <si>
    <t>A definir - 5 - CONSOLIDAÇÃO RESUMIDA DE PESQUISAS DE PREÇOS</t>
  </si>
  <si>
    <t>ID</t>
  </si>
  <si>
    <t>FF</t>
  </si>
  <si>
    <t>PE</t>
  </si>
  <si>
    <t>AS</t>
  </si>
  <si>
    <t>DE</t>
  </si>
  <si>
    <t>DS</t>
  </si>
  <si>
    <t>RB</t>
  </si>
  <si>
    <t>TD</t>
  </si>
  <si>
    <t>CB</t>
  </si>
  <si>
    <t>PA</t>
  </si>
  <si>
    <t>CO</t>
  </si>
  <si>
    <t>VOLTAR AO MENU</t>
  </si>
  <si>
    <t>.</t>
  </si>
  <si>
    <t>DEMONSTRATIVO DA EXECUÇÃO DA RECEITA E DA DESPESA</t>
  </si>
  <si>
    <t>A definir - 1</t>
  </si>
  <si>
    <t xml:space="preserve">ESTADO DE SANTA CATARINA </t>
  </si>
  <si>
    <t>PRESTAÇÃO DE CONTAS</t>
  </si>
  <si>
    <t>Informe os dados de cabeçalho</t>
  </si>
  <si>
    <t>Prefeitura:</t>
  </si>
  <si>
    <t>Município</t>
  </si>
  <si>
    <t xml:space="preserve">Digite o nome do seu município .... </t>
  </si>
  <si>
    <r>
      <t>Digite o nome da "Prefeitura de .... (</t>
    </r>
    <r>
      <rPr>
        <i/>
        <sz val="11"/>
        <color theme="1"/>
        <rFont val="Calibri"/>
        <family val="2"/>
        <scheme val="minor"/>
      </rPr>
      <t>apague esse texto e digite por exemplo: Prefeitura de Caçador</t>
    </r>
    <r>
      <rPr>
        <sz val="11"/>
        <color theme="1"/>
        <rFont val="Calibri"/>
        <family val="2"/>
        <scheme val="minor"/>
      </rPr>
      <t>)"</t>
    </r>
  </si>
  <si>
    <t>Estado:</t>
  </si>
  <si>
    <t>Estado de .....</t>
  </si>
  <si>
    <t>Data Final da Prestação de Contas:</t>
  </si>
  <si>
    <t>Programa Sala de Recursos Multifuncionais</t>
  </si>
  <si>
    <t>Programa Escola Acessível</t>
  </si>
  <si>
    <t>Programa Água e Esgotamento Sanitário nas Escolas Rurais</t>
  </si>
  <si>
    <t>Programa PDDE Escolas Rurais: Campo, Indígenas e Quilombolas</t>
  </si>
  <si>
    <t>A definir - 6</t>
  </si>
  <si>
    <t>A definir - 7</t>
  </si>
  <si>
    <t>A definir - 8</t>
  </si>
  <si>
    <t>PDDE - PROGRAMA DINHEIRO DIRETO NA ESCOLA - ESTRUTURA</t>
  </si>
  <si>
    <t>PROGRAMAS DO PDDE - ESTRUTURA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</si>
</sst>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  <numFmt numFmtId="165" formatCode="_([$R$ -416]* #,##0.00_);_([$R$ -416]* \(#,##0.00\);_([$R$ -416]* &quot;-&quot;??_);_(@_)"/>
  </numFmts>
  <fonts count="8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26"/>
      <color theme="1"/>
      <name val="Calibri"/>
      <family val="2"/>
    </font>
    <font>
      <sz val="11"/>
      <name val="Calibri"/>
      <family val="2"/>
    </font>
    <font>
      <b/>
      <sz val="24"/>
      <color rgb="FF1C4587"/>
      <name val="Arial"/>
      <family val="2"/>
    </font>
    <font>
      <b/>
      <i/>
      <sz val="18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</font>
    <font>
      <b/>
      <sz val="24"/>
      <color rgb="FFFFFFFF"/>
      <name val="Calibri"/>
      <family val="2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rgb="FF1C4587"/>
      <name val="Calibri"/>
      <family val="2"/>
    </font>
    <font>
      <b/>
      <sz val="14"/>
      <color rgb="FF073763"/>
      <name val="Calibri"/>
      <family val="2"/>
    </font>
    <font>
      <b/>
      <sz val="14"/>
      <color rgb="FF1C4587"/>
      <name val="Calibri"/>
      <family val="2"/>
    </font>
    <font>
      <b/>
      <sz val="18"/>
      <color rgb="FFFFFFFF"/>
      <name val="Calibri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FFFFFF"/>
      <name val="Calibri"/>
      <family val="2"/>
    </font>
    <font>
      <b/>
      <sz val="18"/>
      <color rgb="FFFFFFFF"/>
      <name val="Calibri"/>
      <family val="2"/>
      <scheme val="minor"/>
    </font>
    <font>
      <sz val="18"/>
      <color rgb="FFFFFFFF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rgb="FFFFFFFF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36"/>
      <color rgb="FF00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Arial"/>
      <family val="2"/>
    </font>
    <font>
      <b/>
      <sz val="12"/>
      <color rgb="FF000000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b/>
      <sz val="16"/>
      <color rgb="FFFFFFFF"/>
      <name val="Calibri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rgb="FFFFFFFF"/>
      <name val="Calibri"/>
      <family val="2"/>
    </font>
    <font>
      <sz val="18"/>
      <color rgb="FFFFFFFF"/>
      <name val="Calibri"/>
      <family val="2"/>
    </font>
    <font>
      <b/>
      <sz val="18"/>
      <color rgb="FFFFFFFF"/>
      <name val="Calibri"/>
      <family val="2"/>
      <scheme val="minor"/>
    </font>
    <font>
      <sz val="16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rgb="FFFFFFFF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Arial"/>
      <family val="2"/>
    </font>
    <font>
      <sz val="14"/>
      <color rgb="FF000000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5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73763"/>
      <name val="Calibri"/>
      <family val="2"/>
    </font>
    <font>
      <b/>
      <sz val="14"/>
      <color rgb="FF1C4587"/>
      <name val="Calibri"/>
      <family val="2"/>
    </font>
    <font>
      <b/>
      <sz val="11"/>
      <color theme="0"/>
      <name val="Calibri"/>
      <family val="2"/>
      <scheme val="minor"/>
    </font>
    <font>
      <b/>
      <sz val="18"/>
      <color theme="9"/>
      <name val="Calibri"/>
      <family val="2"/>
    </font>
    <font>
      <sz val="11"/>
      <color theme="9"/>
      <name val="Calibri"/>
      <family val="2"/>
    </font>
    <font>
      <b/>
      <sz val="24"/>
      <color theme="9"/>
      <name val="Calibri"/>
      <family val="2"/>
    </font>
    <font>
      <b/>
      <sz val="18"/>
      <color theme="9"/>
      <name val="Arial"/>
      <family val="2"/>
    </font>
    <font>
      <b/>
      <sz val="11"/>
      <color theme="9"/>
      <name val="Calibri"/>
      <family val="2"/>
    </font>
    <font>
      <sz val="11"/>
      <color theme="9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theme="8"/>
        <bgColor theme="8"/>
      </patternFill>
    </fill>
    <fill>
      <patternFill patternType="solid">
        <fgColor theme="5"/>
        <bgColor theme="5"/>
      </patternFill>
    </fill>
    <fill>
      <patternFill patternType="solid">
        <fgColor rgb="FFAEABAB"/>
        <bgColor rgb="FFAEABAB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4472C4"/>
        <bgColor rgb="FF4472C4"/>
      </patternFill>
    </fill>
    <fill>
      <patternFill patternType="solid">
        <fgColor rgb="FFBFBFBF"/>
        <bgColor rgb="FFBFBFBF"/>
      </patternFill>
    </fill>
    <fill>
      <patternFill patternType="solid">
        <fgColor theme="4" tint="-0.249977111117893"/>
        <bgColor rgb="FFFF0000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-0.249977111117893"/>
        <bgColor theme="8"/>
      </patternFill>
    </fill>
    <fill>
      <patternFill patternType="solid">
        <fgColor theme="4" tint="-0.249977111117893"/>
        <bgColor rgb="FF4472C4"/>
      </patternFill>
    </fill>
    <fill>
      <patternFill patternType="solid">
        <fgColor theme="0"/>
        <bgColor rgb="FFFFFFFF"/>
      </patternFill>
    </fill>
    <fill>
      <patternFill patternType="solid">
        <fgColor rgb="FF0070C0"/>
        <bgColor theme="5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4.9989318521683403E-2"/>
        <bgColor theme="5"/>
      </patternFill>
    </fill>
    <fill>
      <patternFill patternType="solid">
        <fgColor theme="2" tint="-4.9989318521683403E-2"/>
        <bgColor rgb="FFED7D31"/>
      </patternFill>
    </fill>
    <fill>
      <patternFill patternType="solid">
        <fgColor theme="0" tint="-4.9989318521683403E-2"/>
        <bgColor theme="5"/>
      </patternFill>
    </fill>
    <fill>
      <patternFill patternType="solid">
        <fgColor theme="9" tint="-0.499984740745262"/>
        <bgColor theme="8"/>
      </patternFill>
    </fill>
    <fill>
      <patternFill patternType="solid">
        <fgColor theme="9" tint="-0.499984740745262"/>
        <bgColor indexed="64"/>
      </patternFill>
    </fill>
  </fills>
  <borders count="245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hair">
        <color rgb="FF000000"/>
      </bottom>
      <diagonal/>
    </border>
    <border>
      <left/>
      <right style="thick">
        <color rgb="FF000000"/>
      </right>
      <top/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thick">
        <color rgb="FF000000"/>
      </bottom>
      <diagonal/>
    </border>
    <border>
      <left/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theme="1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theme="1"/>
      </bottom>
      <diagonal/>
    </border>
    <border>
      <left/>
      <right/>
      <top style="double">
        <color rgb="FF000000"/>
      </top>
      <bottom style="medium">
        <color theme="1"/>
      </bottom>
      <diagonal/>
    </border>
    <border>
      <left/>
      <right style="double">
        <color theme="1"/>
      </right>
      <top style="double">
        <color rgb="FF000000"/>
      </top>
      <bottom style="medium">
        <color theme="1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double">
        <color theme="1"/>
      </left>
      <right/>
      <top style="double">
        <color theme="1"/>
      </top>
      <bottom style="medium">
        <color rgb="FF000000"/>
      </bottom>
      <diagonal/>
    </border>
    <border>
      <left/>
      <right/>
      <top style="double">
        <color theme="1"/>
      </top>
      <bottom style="medium">
        <color rgb="FF000000"/>
      </bottom>
      <diagonal/>
    </border>
    <border>
      <left/>
      <right style="double">
        <color theme="1"/>
      </right>
      <top style="double">
        <color theme="1"/>
      </top>
      <bottom style="medium">
        <color rgb="FF000000"/>
      </bottom>
      <diagonal/>
    </border>
    <border>
      <left style="double">
        <color theme="1"/>
      </left>
      <right/>
      <top style="medium">
        <color rgb="FF000000"/>
      </top>
      <bottom/>
      <diagonal/>
    </border>
    <border>
      <left/>
      <right style="double">
        <color theme="1"/>
      </right>
      <top style="medium">
        <color rgb="FF000000"/>
      </top>
      <bottom/>
      <diagonal/>
    </border>
    <border>
      <left style="double">
        <color theme="1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theme="1"/>
      </right>
      <top/>
      <bottom style="medium">
        <color rgb="FF000000"/>
      </bottom>
      <diagonal/>
    </border>
    <border>
      <left style="double">
        <color theme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medium">
        <color rgb="FF000000"/>
      </right>
      <top/>
      <bottom style="double">
        <color theme="1"/>
      </bottom>
      <diagonal/>
    </border>
    <border>
      <left style="medium">
        <color rgb="FF000000"/>
      </left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theme="1"/>
      </left>
      <right/>
      <top/>
      <bottom style="medium">
        <color rgb="FF000000"/>
      </bottom>
      <diagonal/>
    </border>
    <border>
      <left/>
      <right style="double">
        <color theme="1"/>
      </right>
      <top/>
      <bottom style="medium">
        <color rgb="FF000000"/>
      </bottom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medium">
        <color rgb="FF000000"/>
      </right>
      <top/>
      <bottom style="double">
        <color theme="1"/>
      </bottom>
      <diagonal/>
    </border>
    <border>
      <left style="medium">
        <color rgb="FF000000"/>
      </left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medium">
        <color theme="2" tint="-0.14999847407452621"/>
      </left>
      <right/>
      <top style="medium">
        <color theme="2" tint="-0.14999847407452621"/>
      </top>
      <bottom style="medium">
        <color theme="2" tint="-0.14999847407452621"/>
      </bottom>
      <diagonal/>
    </border>
    <border>
      <left/>
      <right/>
      <top style="medium">
        <color theme="2" tint="-0.14999847407452621"/>
      </top>
      <bottom style="medium">
        <color theme="2" tint="-0.14999847407452621"/>
      </bottom>
      <diagonal/>
    </border>
    <border>
      <left/>
      <right style="medium">
        <color theme="2" tint="-0.14999847407452621"/>
      </right>
      <top style="medium">
        <color theme="2" tint="-0.14999847407452621"/>
      </top>
      <bottom style="medium">
        <color theme="2" tint="-0.14999847407452621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820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4" fillId="0" borderId="4" xfId="0" applyFont="1" applyBorder="1"/>
    <xf numFmtId="0" fontId="4" fillId="0" borderId="5" xfId="0" applyFont="1" applyBorder="1"/>
    <xf numFmtId="0" fontId="7" fillId="2" borderId="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4" fillId="0" borderId="8" xfId="0" applyFont="1" applyBorder="1"/>
    <xf numFmtId="0" fontId="8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9" fillId="0" borderId="0" xfId="0" applyFont="1"/>
    <xf numFmtId="0" fontId="9" fillId="0" borderId="8" xfId="0" applyFont="1" applyBorder="1"/>
    <xf numFmtId="0" fontId="7" fillId="2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164" fontId="8" fillId="2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vertical="center" wrapText="1"/>
    </xf>
    <xf numFmtId="164" fontId="14" fillId="2" borderId="7" xfId="0" applyNumberFormat="1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9" fillId="0" borderId="15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top" wrapText="1"/>
    </xf>
    <xf numFmtId="0" fontId="19" fillId="3" borderId="29" xfId="0" applyFont="1" applyFill="1" applyBorder="1"/>
    <xf numFmtId="0" fontId="21" fillId="8" borderId="30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left"/>
    </xf>
    <xf numFmtId="0" fontId="22" fillId="0" borderId="31" xfId="0" applyFont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31" xfId="0" applyFont="1" applyFill="1" applyBorder="1"/>
    <xf numFmtId="0" fontId="22" fillId="0" borderId="35" xfId="0" applyFont="1" applyBorder="1" applyAlignment="1">
      <alignment horizontal="center" vertical="center"/>
    </xf>
    <xf numFmtId="0" fontId="19" fillId="3" borderId="36" xfId="0" applyFont="1" applyFill="1" applyBorder="1"/>
    <xf numFmtId="0" fontId="19" fillId="3" borderId="37" xfId="0" applyFont="1" applyFill="1" applyBorder="1"/>
    <xf numFmtId="0" fontId="19" fillId="3" borderId="38" xfId="0" applyFont="1" applyFill="1" applyBorder="1"/>
    <xf numFmtId="0" fontId="19" fillId="3" borderId="41" xfId="0" applyFont="1" applyFill="1" applyBorder="1" applyAlignment="1">
      <alignment horizontal="left"/>
    </xf>
    <xf numFmtId="0" fontId="19" fillId="3" borderId="42" xfId="0" applyFont="1" applyFill="1" applyBorder="1"/>
    <xf numFmtId="0" fontId="22" fillId="0" borderId="42" xfId="0" applyFont="1" applyBorder="1"/>
    <xf numFmtId="0" fontId="4" fillId="2" borderId="16" xfId="0" applyFont="1" applyFill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7" fillId="0" borderId="64" xfId="0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4" borderId="0" xfId="0" applyFont="1" applyFill="1"/>
    <xf numFmtId="0" fontId="16" fillId="4" borderId="0" xfId="0" applyFont="1" applyFill="1" applyAlignment="1">
      <alignment horizontal="left"/>
    </xf>
    <xf numFmtId="0" fontId="27" fillId="4" borderId="0" xfId="0" applyFont="1" applyFill="1" applyAlignment="1">
      <alignment horizontal="left"/>
    </xf>
    <xf numFmtId="0" fontId="35" fillId="4" borderId="0" xfId="0" applyFont="1" applyFill="1" applyAlignment="1">
      <alignment horizontal="left"/>
    </xf>
    <xf numFmtId="0" fontId="23" fillId="5" borderId="84" xfId="0" applyFont="1" applyFill="1" applyBorder="1" applyAlignment="1">
      <alignment horizontal="center"/>
    </xf>
    <xf numFmtId="0" fontId="23" fillId="5" borderId="86" xfId="0" applyFont="1" applyFill="1" applyBorder="1" applyAlignment="1">
      <alignment horizontal="center"/>
    </xf>
    <xf numFmtId="0" fontId="4" fillId="0" borderId="104" xfId="0" applyFont="1" applyBorder="1"/>
    <xf numFmtId="0" fontId="16" fillId="0" borderId="10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7" fillId="0" borderId="0" xfId="0" applyNumberFormat="1" applyFont="1"/>
    <xf numFmtId="0" fontId="23" fillId="0" borderId="0" xfId="0" applyFont="1" applyAlignment="1">
      <alignment horizontal="center" vertical="center"/>
    </xf>
    <xf numFmtId="0" fontId="26" fillId="0" borderId="104" xfId="0" applyFont="1" applyBorder="1" applyAlignment="1">
      <alignment horizontal="center"/>
    </xf>
    <xf numFmtId="0" fontId="17" fillId="0" borderId="104" xfId="0" applyFont="1" applyBorder="1"/>
    <xf numFmtId="164" fontId="33" fillId="9" borderId="88" xfId="0" applyNumberFormat="1" applyFont="1" applyFill="1" applyBorder="1" applyAlignment="1">
      <alignment horizontal="right"/>
    </xf>
    <xf numFmtId="164" fontId="4" fillId="0" borderId="0" xfId="0" applyNumberFormat="1" applyFont="1"/>
    <xf numFmtId="0" fontId="23" fillId="12" borderId="86" xfId="0" applyFont="1" applyFill="1" applyBorder="1" applyAlignment="1">
      <alignment horizontal="center"/>
    </xf>
    <xf numFmtId="164" fontId="4" fillId="0" borderId="8" xfId="0" applyNumberFormat="1" applyFont="1" applyBorder="1"/>
    <xf numFmtId="164" fontId="23" fillId="12" borderId="88" xfId="0" applyNumberFormat="1" applyFont="1" applyFill="1" applyBorder="1" applyAlignment="1">
      <alignment horizontal="center"/>
    </xf>
    <xf numFmtId="0" fontId="17" fillId="0" borderId="19" xfId="0" applyFont="1" applyBorder="1"/>
    <xf numFmtId="0" fontId="17" fillId="0" borderId="4" xfId="0" applyFont="1" applyBorder="1"/>
    <xf numFmtId="0" fontId="17" fillId="0" borderId="15" xfId="0" applyFont="1" applyBorder="1"/>
    <xf numFmtId="0" fontId="8" fillId="0" borderId="0" xfId="0" applyFont="1" applyAlignment="1">
      <alignment vertical="center" wrapText="1"/>
    </xf>
    <xf numFmtId="0" fontId="4" fillId="2" borderId="0" xfId="0" applyFont="1" applyFill="1"/>
    <xf numFmtId="0" fontId="4" fillId="2" borderId="7" xfId="0" applyFont="1" applyFill="1" applyBorder="1"/>
    <xf numFmtId="0" fontId="5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41" fillId="2" borderId="7" xfId="0" applyFont="1" applyFill="1" applyBorder="1"/>
    <xf numFmtId="0" fontId="7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8" borderId="0" xfId="0" applyFont="1" applyFill="1" applyAlignment="1">
      <alignment vertical="center" wrapText="1"/>
    </xf>
    <xf numFmtId="0" fontId="7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vertical="center" wrapText="1"/>
    </xf>
    <xf numFmtId="0" fontId="41" fillId="0" borderId="0" xfId="0" applyFont="1"/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2" borderId="176" xfId="0" applyFont="1" applyFill="1" applyBorder="1" applyAlignment="1">
      <alignment vertical="top" wrapText="1"/>
    </xf>
    <xf numFmtId="0" fontId="6" fillId="2" borderId="177" xfId="0" applyFont="1" applyFill="1" applyBorder="1" applyAlignment="1">
      <alignment horizontal="left" vertical="top" wrapText="1"/>
    </xf>
    <xf numFmtId="0" fontId="45" fillId="2" borderId="177" xfId="0" applyFont="1" applyFill="1" applyBorder="1" applyAlignment="1">
      <alignment horizontal="center" vertical="top" wrapText="1"/>
    </xf>
    <xf numFmtId="164" fontId="6" fillId="2" borderId="177" xfId="0" applyNumberFormat="1" applyFont="1" applyFill="1" applyBorder="1" applyAlignment="1">
      <alignment horizontal="left" vertical="center" wrapText="1"/>
    </xf>
    <xf numFmtId="0" fontId="45" fillId="2" borderId="177" xfId="0" applyFont="1" applyFill="1" applyBorder="1" applyAlignment="1">
      <alignment horizontal="center" vertical="center" wrapText="1"/>
    </xf>
    <xf numFmtId="0" fontId="45" fillId="2" borderId="178" xfId="0" applyFont="1" applyFill="1" applyBorder="1" applyAlignment="1">
      <alignment horizontal="center" vertical="center" wrapText="1"/>
    </xf>
    <xf numFmtId="0" fontId="43" fillId="3" borderId="179" xfId="0" applyFont="1" applyFill="1" applyBorder="1" applyAlignment="1">
      <alignment vertical="center" wrapText="1"/>
    </xf>
    <xf numFmtId="0" fontId="43" fillId="3" borderId="7" xfId="0" applyFont="1" applyFill="1" applyBorder="1" applyAlignment="1">
      <alignment vertical="center" wrapText="1"/>
    </xf>
    <xf numFmtId="0" fontId="45" fillId="3" borderId="176" xfId="0" applyFont="1" applyFill="1" applyBorder="1" applyAlignment="1">
      <alignment vertical="center" wrapText="1"/>
    </xf>
    <xf numFmtId="0" fontId="45" fillId="3" borderId="177" xfId="0" applyFont="1" applyFill="1" applyBorder="1" applyAlignment="1">
      <alignment vertical="center" wrapText="1"/>
    </xf>
    <xf numFmtId="0" fontId="45" fillId="3" borderId="178" xfId="0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45" fillId="0" borderId="10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49" fillId="12" borderId="88" xfId="0" applyFont="1" applyFill="1" applyBorder="1" applyAlignment="1">
      <alignment horizontal="center"/>
    </xf>
    <xf numFmtId="0" fontId="23" fillId="5" borderId="81" xfId="0" applyFont="1" applyFill="1" applyBorder="1" applyAlignment="1">
      <alignment horizontal="center"/>
    </xf>
    <xf numFmtId="0" fontId="23" fillId="5" borderId="179" xfId="0" applyFont="1" applyFill="1" applyBorder="1" applyAlignment="1">
      <alignment horizontal="center"/>
    </xf>
    <xf numFmtId="0" fontId="23" fillId="5" borderId="178" xfId="0" applyFont="1" applyFill="1" applyBorder="1" applyAlignment="1">
      <alignment horizontal="center"/>
    </xf>
    <xf numFmtId="0" fontId="23" fillId="5" borderId="183" xfId="0" applyFont="1" applyFill="1" applyBorder="1" applyAlignment="1">
      <alignment horizontal="center"/>
    </xf>
    <xf numFmtId="0" fontId="49" fillId="16" borderId="183" xfId="0" applyFont="1" applyFill="1" applyBorder="1" applyAlignment="1">
      <alignment horizontal="center"/>
    </xf>
    <xf numFmtId="0" fontId="23" fillId="16" borderId="183" xfId="0" applyFont="1" applyFill="1" applyBorder="1" applyAlignment="1">
      <alignment horizontal="center"/>
    </xf>
    <xf numFmtId="0" fontId="27" fillId="0" borderId="183" xfId="0" applyFont="1" applyBorder="1" applyAlignment="1">
      <alignment horizontal="center"/>
    </xf>
    <xf numFmtId="0" fontId="23" fillId="5" borderId="188" xfId="0" applyFont="1" applyFill="1" applyBorder="1" applyAlignment="1">
      <alignment horizontal="center"/>
    </xf>
    <xf numFmtId="0" fontId="50" fillId="5" borderId="183" xfId="0" applyFont="1" applyFill="1" applyBorder="1" applyAlignment="1">
      <alignment horizontal="center" wrapText="1"/>
    </xf>
    <xf numFmtId="164" fontId="50" fillId="5" borderId="183" xfId="0" applyNumberFormat="1" applyFont="1" applyFill="1" applyBorder="1" applyAlignment="1">
      <alignment horizontal="center" vertical="center"/>
    </xf>
    <xf numFmtId="164" fontId="50" fillId="5" borderId="197" xfId="0" applyNumberFormat="1" applyFont="1" applyFill="1" applyBorder="1" applyAlignment="1">
      <alignment horizontal="center" vertical="center"/>
    </xf>
    <xf numFmtId="0" fontId="23" fillId="5" borderId="183" xfId="0" applyFont="1" applyFill="1" applyBorder="1" applyAlignment="1">
      <alignment horizontal="center" wrapText="1"/>
    </xf>
    <xf numFmtId="164" fontId="23" fillId="5" borderId="183" xfId="0" applyNumberFormat="1" applyFont="1" applyFill="1" applyBorder="1" applyAlignment="1">
      <alignment horizontal="center" vertical="center"/>
    </xf>
    <xf numFmtId="164" fontId="23" fillId="5" borderId="197" xfId="0" applyNumberFormat="1" applyFont="1" applyFill="1" applyBorder="1" applyAlignment="1">
      <alignment horizontal="center" vertical="center"/>
    </xf>
    <xf numFmtId="0" fontId="49" fillId="5" borderId="198" xfId="0" applyFont="1" applyFill="1" applyBorder="1" applyAlignment="1">
      <alignment horizontal="center"/>
    </xf>
    <xf numFmtId="0" fontId="49" fillId="5" borderId="183" xfId="0" applyFont="1" applyFill="1" applyBorder="1" applyAlignment="1">
      <alignment horizontal="center"/>
    </xf>
    <xf numFmtId="0" fontId="27" fillId="0" borderId="199" xfId="0" applyFont="1" applyBorder="1" applyAlignment="1">
      <alignment horizontal="left"/>
    </xf>
    <xf numFmtId="0" fontId="27" fillId="0" borderId="200" xfId="0" applyFont="1" applyBorder="1" applyAlignment="1">
      <alignment horizontal="left"/>
    </xf>
    <xf numFmtId="0" fontId="27" fillId="0" borderId="201" xfId="0" applyFont="1" applyBorder="1" applyAlignment="1">
      <alignment horizontal="left"/>
    </xf>
    <xf numFmtId="164" fontId="27" fillId="0" borderId="202" xfId="0" applyNumberFormat="1" applyFont="1" applyBorder="1" applyAlignment="1">
      <alignment horizontal="left"/>
    </xf>
    <xf numFmtId="164" fontId="27" fillId="0" borderId="200" xfId="0" applyNumberFormat="1" applyFont="1" applyBorder="1" applyAlignment="1">
      <alignment horizontal="left"/>
    </xf>
    <xf numFmtId="164" fontId="27" fillId="0" borderId="201" xfId="0" applyNumberFormat="1" applyFont="1" applyBorder="1" applyAlignment="1">
      <alignment horizontal="left"/>
    </xf>
    <xf numFmtId="164" fontId="27" fillId="0" borderId="198" xfId="0" applyNumberFormat="1" applyFont="1" applyBorder="1" applyAlignment="1">
      <alignment horizontal="left"/>
    </xf>
    <xf numFmtId="164" fontId="27" fillId="0" borderId="203" xfId="0" applyNumberFormat="1" applyFont="1" applyBorder="1" applyAlignment="1">
      <alignment horizontal="left"/>
    </xf>
    <xf numFmtId="0" fontId="27" fillId="9" borderId="199" xfId="0" applyFont="1" applyFill="1" applyBorder="1" applyAlignment="1">
      <alignment horizontal="left"/>
    </xf>
    <xf numFmtId="0" fontId="27" fillId="9" borderId="200" xfId="0" applyFont="1" applyFill="1" applyBorder="1" applyAlignment="1">
      <alignment horizontal="left"/>
    </xf>
    <xf numFmtId="0" fontId="27" fillId="9" borderId="201" xfId="0" applyFont="1" applyFill="1" applyBorder="1" applyAlignment="1">
      <alignment horizontal="left"/>
    </xf>
    <xf numFmtId="164" fontId="28" fillId="2" borderId="199" xfId="0" applyNumberFormat="1" applyFont="1" applyFill="1" applyBorder="1"/>
    <xf numFmtId="164" fontId="28" fillId="2" borderId="200" xfId="0" applyNumberFormat="1" applyFont="1" applyFill="1" applyBorder="1"/>
    <xf numFmtId="164" fontId="28" fillId="2" borderId="201" xfId="0" applyNumberFormat="1" applyFont="1" applyFill="1" applyBorder="1"/>
    <xf numFmtId="164" fontId="27" fillId="9" borderId="198" xfId="0" applyNumberFormat="1" applyFont="1" applyFill="1" applyBorder="1"/>
    <xf numFmtId="164" fontId="27" fillId="9" borderId="203" xfId="0" applyNumberFormat="1" applyFont="1" applyFill="1" applyBorder="1"/>
    <xf numFmtId="164" fontId="27" fillId="9" borderId="204" xfId="0" applyNumberFormat="1" applyFont="1" applyFill="1" applyBorder="1"/>
    <xf numFmtId="164" fontId="23" fillId="5" borderId="188" xfId="0" applyNumberFormat="1" applyFont="1" applyFill="1" applyBorder="1" applyAlignment="1">
      <alignment horizontal="center" vertical="center"/>
    </xf>
    <xf numFmtId="0" fontId="23" fillId="16" borderId="188" xfId="0" applyFont="1" applyFill="1" applyBorder="1" applyAlignment="1">
      <alignment horizontal="center"/>
    </xf>
    <xf numFmtId="164" fontId="28" fillId="2" borderId="202" xfId="0" applyNumberFormat="1" applyFont="1" applyFill="1" applyBorder="1"/>
    <xf numFmtId="0" fontId="27" fillId="9" borderId="202" xfId="0" applyFont="1" applyFill="1" applyBorder="1" applyAlignment="1">
      <alignment horizontal="left"/>
    </xf>
    <xf numFmtId="0" fontId="23" fillId="5" borderId="184" xfId="0" applyFont="1" applyFill="1" applyBorder="1" applyAlignment="1">
      <alignment horizontal="center"/>
    </xf>
    <xf numFmtId="0" fontId="23" fillId="5" borderId="201" xfId="0" applyFont="1" applyFill="1" applyBorder="1" applyAlignment="1">
      <alignment horizontal="center" wrapText="1"/>
    </xf>
    <xf numFmtId="164" fontId="23" fillId="5" borderId="201" xfId="0" applyNumberFormat="1" applyFont="1" applyFill="1" applyBorder="1" applyAlignment="1">
      <alignment horizontal="center" vertical="center"/>
    </xf>
    <xf numFmtId="0" fontId="23" fillId="5" borderId="205" xfId="0" applyFont="1" applyFill="1" applyBorder="1" applyAlignment="1">
      <alignment horizontal="center"/>
    </xf>
    <xf numFmtId="0" fontId="23" fillId="5" borderId="202" xfId="0" applyFont="1" applyFill="1" applyBorder="1" applyAlignment="1">
      <alignment horizontal="center"/>
    </xf>
    <xf numFmtId="0" fontId="4" fillId="0" borderId="14" xfId="0" applyFont="1" applyBorder="1"/>
    <xf numFmtId="0" fontId="23" fillId="12" borderId="202" xfId="0" applyFont="1" applyFill="1" applyBorder="1" applyAlignment="1">
      <alignment horizontal="center"/>
    </xf>
    <xf numFmtId="0" fontId="33" fillId="9" borderId="199" xfId="0" applyFont="1" applyFill="1" applyBorder="1"/>
    <xf numFmtId="0" fontId="23" fillId="12" borderId="185" xfId="0" applyFont="1" applyFill="1" applyBorder="1" applyAlignment="1">
      <alignment horizontal="center" wrapText="1"/>
    </xf>
    <xf numFmtId="164" fontId="28" fillId="11" borderId="199" xfId="0" applyNumberFormat="1" applyFont="1" applyFill="1" applyBorder="1" applyAlignment="1">
      <alignment horizontal="right"/>
    </xf>
    <xf numFmtId="164" fontId="23" fillId="14" borderId="185" xfId="0" applyNumberFormat="1" applyFont="1" applyFill="1" applyBorder="1" applyAlignment="1">
      <alignment horizontal="center"/>
    </xf>
    <xf numFmtId="164" fontId="23" fillId="12" borderId="185" xfId="0" applyNumberFormat="1" applyFont="1" applyFill="1" applyBorder="1" applyAlignment="1">
      <alignment horizontal="center"/>
    </xf>
    <xf numFmtId="0" fontId="23" fillId="12" borderId="81" xfId="0" applyFont="1" applyFill="1" applyBorder="1" applyAlignment="1">
      <alignment horizontal="center"/>
    </xf>
    <xf numFmtId="0" fontId="23" fillId="12" borderId="205" xfId="0" applyFont="1" applyFill="1" applyBorder="1" applyAlignment="1">
      <alignment horizontal="center"/>
    </xf>
    <xf numFmtId="164" fontId="33" fillId="9" borderId="198" xfId="0" applyNumberFormat="1" applyFont="1" applyFill="1" applyBorder="1" applyAlignment="1">
      <alignment horizontal="right"/>
    </xf>
    <xf numFmtId="164" fontId="23" fillId="12" borderId="194" xfId="0" applyNumberFormat="1" applyFont="1" applyFill="1" applyBorder="1" applyAlignment="1">
      <alignment horizontal="center"/>
    </xf>
    <xf numFmtId="0" fontId="23" fillId="12" borderId="207" xfId="0" applyFont="1" applyFill="1" applyBorder="1" applyAlignment="1">
      <alignment horizontal="center"/>
    </xf>
    <xf numFmtId="0" fontId="33" fillId="9" borderId="206" xfId="0" applyFont="1" applyFill="1" applyBorder="1"/>
    <xf numFmtId="0" fontId="33" fillId="9" borderId="192" xfId="0" applyFont="1" applyFill="1" applyBorder="1"/>
    <xf numFmtId="0" fontId="23" fillId="12" borderId="192" xfId="0" applyFont="1" applyFill="1" applyBorder="1" applyAlignment="1">
      <alignment horizontal="center" wrapText="1"/>
    </xf>
    <xf numFmtId="164" fontId="4" fillId="11" borderId="199" xfId="0" applyNumberFormat="1" applyFont="1" applyFill="1" applyBorder="1"/>
    <xf numFmtId="0" fontId="23" fillId="12" borderId="208" xfId="0" applyFont="1" applyFill="1" applyBorder="1" applyAlignment="1">
      <alignment horizontal="center"/>
    </xf>
    <xf numFmtId="164" fontId="33" fillId="9" borderId="199" xfId="0" applyNumberFormat="1" applyFont="1" applyFill="1" applyBorder="1" applyAlignment="1">
      <alignment horizontal="right"/>
    </xf>
    <xf numFmtId="0" fontId="49" fillId="12" borderId="198" xfId="0" applyFont="1" applyFill="1" applyBorder="1" applyAlignment="1">
      <alignment horizontal="center"/>
    </xf>
    <xf numFmtId="0" fontId="23" fillId="17" borderId="202" xfId="0" applyFont="1" applyFill="1" applyBorder="1" applyAlignment="1">
      <alignment horizontal="center"/>
    </xf>
    <xf numFmtId="164" fontId="23" fillId="17" borderId="185" xfId="0" applyNumberFormat="1" applyFont="1" applyFill="1" applyBorder="1" applyAlignment="1">
      <alignment horizontal="center"/>
    </xf>
    <xf numFmtId="164" fontId="28" fillId="18" borderId="199" xfId="0" applyNumberFormat="1" applyFont="1" applyFill="1" applyBorder="1" applyAlignment="1">
      <alignment horizontal="right"/>
    </xf>
    <xf numFmtId="164" fontId="28" fillId="2" borderId="212" xfId="0" applyNumberFormat="1" applyFont="1" applyFill="1" applyBorder="1"/>
    <xf numFmtId="0" fontId="31" fillId="5" borderId="213" xfId="0" applyFont="1" applyFill="1" applyBorder="1"/>
    <xf numFmtId="49" fontId="28" fillId="2" borderId="200" xfId="0" applyNumberFormat="1" applyFont="1" applyFill="1" applyBorder="1" applyAlignment="1">
      <alignment horizontal="left" vertical="center"/>
    </xf>
    <xf numFmtId="49" fontId="28" fillId="2" borderId="201" xfId="0" applyNumberFormat="1" applyFont="1" applyFill="1" applyBorder="1" applyAlignment="1">
      <alignment horizontal="left" vertical="center"/>
    </xf>
    <xf numFmtId="14" fontId="28" fillId="2" borderId="200" xfId="0" applyNumberFormat="1" applyFont="1" applyFill="1" applyBorder="1" applyAlignment="1">
      <alignment horizontal="left" vertical="center"/>
    </xf>
    <xf numFmtId="164" fontId="28" fillId="2" borderId="200" xfId="0" applyNumberFormat="1" applyFont="1" applyFill="1" applyBorder="1" applyAlignment="1">
      <alignment horizontal="left" vertical="center"/>
    </xf>
    <xf numFmtId="164" fontId="30" fillId="5" borderId="216" xfId="0" applyNumberFormat="1" applyFont="1" applyFill="1" applyBorder="1" applyAlignment="1">
      <alignment vertical="center"/>
    </xf>
    <xf numFmtId="0" fontId="29" fillId="5" borderId="191" xfId="0" applyFont="1" applyFill="1" applyBorder="1" applyAlignment="1">
      <alignment horizontal="center" vertical="center"/>
    </xf>
    <xf numFmtId="49" fontId="28" fillId="2" borderId="203" xfId="0" applyNumberFormat="1" applyFont="1" applyFill="1" applyBorder="1" applyAlignment="1">
      <alignment horizontal="left" vertical="center"/>
    </xf>
    <xf numFmtId="164" fontId="27" fillId="10" borderId="200" xfId="0" applyNumberFormat="1" applyFont="1" applyFill="1" applyBorder="1" applyAlignment="1">
      <alignment horizontal="left" vertical="center"/>
    </xf>
    <xf numFmtId="0" fontId="28" fillId="2" borderId="200" xfId="0" applyFont="1" applyFill="1" applyBorder="1" applyAlignment="1">
      <alignment horizontal="left" vertical="center"/>
    </xf>
    <xf numFmtId="49" fontId="28" fillId="2" borderId="199" xfId="0" applyNumberFormat="1" applyFont="1" applyFill="1" applyBorder="1" applyAlignment="1">
      <alignment horizontal="left" vertical="center"/>
    </xf>
    <xf numFmtId="0" fontId="29" fillId="5" borderId="183" xfId="0" applyFont="1" applyFill="1" applyBorder="1" applyAlignment="1">
      <alignment horizontal="center" vertical="center"/>
    </xf>
    <xf numFmtId="164" fontId="28" fillId="2" borderId="199" xfId="0" applyNumberFormat="1" applyFont="1" applyFill="1" applyBorder="1" applyAlignment="1">
      <alignment horizontal="left" vertical="center"/>
    </xf>
    <xf numFmtId="164" fontId="27" fillId="10" borderId="199" xfId="0" applyNumberFormat="1" applyFont="1" applyFill="1" applyBorder="1" applyAlignment="1">
      <alignment horizontal="left" vertical="center"/>
    </xf>
    <xf numFmtId="14" fontId="28" fillId="2" borderId="199" xfId="0" applyNumberFormat="1" applyFont="1" applyFill="1" applyBorder="1" applyAlignment="1">
      <alignment horizontal="left" vertical="center"/>
    </xf>
    <xf numFmtId="14" fontId="28" fillId="2" borderId="212" xfId="0" applyNumberFormat="1" applyFont="1" applyFill="1" applyBorder="1" applyAlignment="1">
      <alignment horizontal="left" vertical="center"/>
    </xf>
    <xf numFmtId="0" fontId="30" fillId="5" borderId="183" xfId="0" applyFont="1" applyFill="1" applyBorder="1" applyAlignment="1">
      <alignment vertical="center"/>
    </xf>
    <xf numFmtId="164" fontId="28" fillId="2" borderId="212" xfId="0" applyNumberFormat="1" applyFont="1" applyFill="1" applyBorder="1" applyAlignment="1">
      <alignment horizontal="left" vertical="center"/>
    </xf>
    <xf numFmtId="164" fontId="30" fillId="5" borderId="183" xfId="0" applyNumberFormat="1" applyFont="1" applyFill="1" applyBorder="1" applyAlignment="1">
      <alignment vertical="center"/>
    </xf>
    <xf numFmtId="164" fontId="29" fillId="2" borderId="212" xfId="0" applyNumberFormat="1" applyFont="1" applyFill="1" applyBorder="1" applyAlignment="1">
      <alignment horizontal="left" vertical="center"/>
    </xf>
    <xf numFmtId="164" fontId="27" fillId="10" borderId="212" xfId="0" applyNumberFormat="1" applyFont="1" applyFill="1" applyBorder="1" applyAlignment="1">
      <alignment horizontal="left" vertical="center"/>
    </xf>
    <xf numFmtId="49" fontId="28" fillId="2" borderId="212" xfId="0" applyNumberFormat="1" applyFont="1" applyFill="1" applyBorder="1" applyAlignment="1">
      <alignment horizontal="left" vertical="center"/>
    </xf>
    <xf numFmtId="0" fontId="30" fillId="5" borderId="183" xfId="0" applyFont="1" applyFill="1" applyBorder="1" applyAlignment="1">
      <alignment horizontal="center" vertical="center"/>
    </xf>
    <xf numFmtId="0" fontId="28" fillId="2" borderId="199" xfId="0" applyFont="1" applyFill="1" applyBorder="1" applyAlignment="1">
      <alignment horizontal="left" vertical="center"/>
    </xf>
    <xf numFmtId="49" fontId="28" fillId="2" borderId="198" xfId="0" applyNumberFormat="1" applyFont="1" applyFill="1" applyBorder="1" applyAlignment="1">
      <alignment horizontal="left" vertical="center"/>
    </xf>
    <xf numFmtId="0" fontId="28" fillId="2" borderId="212" xfId="0" applyFont="1" applyFill="1" applyBorder="1" applyAlignment="1">
      <alignment horizontal="left" vertical="center"/>
    </xf>
    <xf numFmtId="49" fontId="28" fillId="2" borderId="204" xfId="0" applyNumberFormat="1" applyFont="1" applyFill="1" applyBorder="1" applyAlignment="1">
      <alignment horizontal="left" vertical="center"/>
    </xf>
    <xf numFmtId="49" fontId="28" fillId="2" borderId="59" xfId="0" applyNumberFormat="1" applyFont="1" applyFill="1" applyBorder="1" applyAlignment="1">
      <alignment horizontal="left" vertical="center"/>
    </xf>
    <xf numFmtId="0" fontId="7" fillId="2" borderId="202" xfId="0" applyFont="1" applyFill="1" applyBorder="1" applyAlignment="1">
      <alignment horizontal="center" vertical="center" wrapText="1"/>
    </xf>
    <xf numFmtId="0" fontId="7" fillId="2" borderId="200" xfId="0" applyFont="1" applyFill="1" applyBorder="1" applyAlignment="1">
      <alignment horizontal="center" vertical="center" wrapText="1"/>
    </xf>
    <xf numFmtId="0" fontId="7" fillId="2" borderId="201" xfId="0" applyFont="1" applyFill="1" applyBorder="1" applyAlignment="1">
      <alignment horizontal="center" vertical="center" wrapText="1"/>
    </xf>
    <xf numFmtId="0" fontId="8" fillId="0" borderId="152" xfId="0" applyFont="1" applyBorder="1" applyAlignment="1">
      <alignment horizontal="left" vertical="center" wrapText="1"/>
    </xf>
    <xf numFmtId="0" fontId="7" fillId="3" borderId="183" xfId="0" applyFont="1" applyFill="1" applyBorder="1" applyAlignment="1">
      <alignment horizontal="center" vertical="center" wrapText="1"/>
    </xf>
    <xf numFmtId="0" fontId="17" fillId="10" borderId="183" xfId="0" applyFont="1" applyFill="1" applyBorder="1"/>
    <xf numFmtId="0" fontId="8" fillId="2" borderId="202" xfId="0" applyFont="1" applyFill="1" applyBorder="1" applyAlignment="1">
      <alignment horizontal="left" vertical="center" wrapText="1"/>
    </xf>
    <xf numFmtId="0" fontId="8" fillId="2" borderId="200" xfId="0" applyFont="1" applyFill="1" applyBorder="1" applyAlignment="1">
      <alignment horizontal="left" vertical="center" wrapText="1"/>
    </xf>
    <xf numFmtId="0" fontId="8" fillId="2" borderId="212" xfId="0" applyFont="1" applyFill="1" applyBorder="1" applyAlignment="1">
      <alignment horizontal="left" vertical="center" wrapText="1"/>
    </xf>
    <xf numFmtId="164" fontId="14" fillId="3" borderId="183" xfId="0" applyNumberFormat="1" applyFont="1" applyFill="1" applyBorder="1" applyAlignment="1">
      <alignment horizontal="center" vertical="center" wrapText="1"/>
    </xf>
    <xf numFmtId="164" fontId="8" fillId="3" borderId="202" xfId="0" applyNumberFormat="1" applyFont="1" applyFill="1" applyBorder="1" applyAlignment="1">
      <alignment horizontal="left" vertical="center"/>
    </xf>
    <xf numFmtId="164" fontId="8" fillId="3" borderId="200" xfId="0" applyNumberFormat="1" applyFont="1" applyFill="1" applyBorder="1" applyAlignment="1">
      <alignment horizontal="left" vertical="center"/>
    </xf>
    <xf numFmtId="164" fontId="8" fillId="3" borderId="212" xfId="0" applyNumberFormat="1" applyFont="1" applyFill="1" applyBorder="1" applyAlignment="1">
      <alignment horizontal="left" vertical="center"/>
    </xf>
    <xf numFmtId="14" fontId="28" fillId="2" borderId="206" xfId="0" applyNumberFormat="1" applyFont="1" applyFill="1" applyBorder="1" applyAlignment="1">
      <alignment horizontal="center" vertical="center"/>
    </xf>
    <xf numFmtId="14" fontId="28" fillId="2" borderId="214" xfId="0" applyNumberFormat="1" applyFont="1" applyFill="1" applyBorder="1" applyAlignment="1">
      <alignment horizontal="center" vertical="center"/>
    </xf>
    <xf numFmtId="14" fontId="28" fillId="2" borderId="215" xfId="0" applyNumberFormat="1" applyFont="1" applyFill="1" applyBorder="1" applyAlignment="1">
      <alignment horizontal="center" vertical="center"/>
    </xf>
    <xf numFmtId="44" fontId="0" fillId="0" borderId="0" xfId="1" applyFont="1"/>
    <xf numFmtId="0" fontId="53" fillId="20" borderId="0" xfId="0" applyFont="1" applyFill="1"/>
    <xf numFmtId="0" fontId="0" fillId="15" borderId="221" xfId="0" applyFill="1" applyBorder="1"/>
    <xf numFmtId="14" fontId="0" fillId="0" borderId="221" xfId="0" applyNumberFormat="1" applyBorder="1"/>
    <xf numFmtId="0" fontId="7" fillId="8" borderId="200" xfId="0" applyFont="1" applyFill="1" applyBorder="1" applyAlignment="1">
      <alignment horizontal="center" vertical="center" wrapText="1"/>
    </xf>
    <xf numFmtId="0" fontId="7" fillId="8" borderId="201" xfId="0" applyFont="1" applyFill="1" applyBorder="1" applyAlignment="1">
      <alignment horizontal="center" vertical="center" wrapText="1"/>
    </xf>
    <xf numFmtId="0" fontId="0" fillId="0" borderId="14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24" xfId="0" applyFont="1" applyBorder="1"/>
    <xf numFmtId="0" fontId="4" fillId="0" borderId="14" xfId="0" applyFont="1" applyBorder="1" applyAlignment="1">
      <alignment horizontal="left"/>
    </xf>
    <xf numFmtId="44" fontId="4" fillId="0" borderId="14" xfId="1" applyFont="1" applyBorder="1" applyAlignment="1"/>
    <xf numFmtId="44" fontId="4" fillId="0" borderId="0" xfId="1" applyFont="1"/>
    <xf numFmtId="44" fontId="4" fillId="0" borderId="14" xfId="1" applyFont="1" applyBorder="1"/>
    <xf numFmtId="44" fontId="4" fillId="0" borderId="221" xfId="1" applyFont="1" applyBorder="1" applyAlignment="1"/>
    <xf numFmtId="0" fontId="4" fillId="0" borderId="229" xfId="0" applyFont="1" applyBorder="1"/>
    <xf numFmtId="44" fontId="4" fillId="0" borderId="229" xfId="1" applyFont="1" applyBorder="1" applyAlignment="1"/>
    <xf numFmtId="0" fontId="4" fillId="0" borderId="230" xfId="0" applyFont="1" applyBorder="1"/>
    <xf numFmtId="0" fontId="4" fillId="0" borderId="231" xfId="0" applyFont="1" applyBorder="1" applyAlignment="1">
      <alignment horizontal="left"/>
    </xf>
    <xf numFmtId="0" fontId="4" fillId="0" borderId="232" xfId="0" applyFont="1" applyBorder="1"/>
    <xf numFmtId="44" fontId="4" fillId="0" borderId="232" xfId="1" applyFont="1" applyBorder="1" applyAlignment="1"/>
    <xf numFmtId="44" fontId="4" fillId="0" borderId="232" xfId="1" applyFont="1" applyBorder="1"/>
    <xf numFmtId="0" fontId="0" fillId="0" borderId="231" xfId="0" applyBorder="1" applyAlignment="1">
      <alignment horizontal="center"/>
    </xf>
    <xf numFmtId="0" fontId="0" fillId="0" borderId="14" xfId="0" applyBorder="1" applyAlignment="1">
      <alignment horizontal="center"/>
    </xf>
    <xf numFmtId="44" fontId="4" fillId="0" borderId="234" xfId="1" applyFont="1" applyBorder="1"/>
    <xf numFmtId="44" fontId="4" fillId="0" borderId="235" xfId="1" applyFont="1" applyBorder="1"/>
    <xf numFmtId="44" fontId="4" fillId="0" borderId="221" xfId="1" applyFont="1" applyBorder="1"/>
    <xf numFmtId="0" fontId="4" fillId="0" borderId="236" xfId="0" applyFont="1" applyBorder="1"/>
    <xf numFmtId="0" fontId="4" fillId="0" borderId="237" xfId="0" applyFont="1" applyBorder="1"/>
    <xf numFmtId="0" fontId="4" fillId="0" borderId="238" xfId="0" applyFont="1" applyBorder="1"/>
    <xf numFmtId="0" fontId="4" fillId="0" borderId="239" xfId="0" applyFont="1" applyBorder="1"/>
    <xf numFmtId="0" fontId="4" fillId="0" borderId="240" xfId="0" applyFont="1" applyBorder="1"/>
    <xf numFmtId="44" fontId="4" fillId="0" borderId="240" xfId="1" applyFont="1" applyBorder="1" applyAlignment="1"/>
    <xf numFmtId="44" fontId="4" fillId="0" borderId="240" xfId="1" applyFont="1" applyBorder="1"/>
    <xf numFmtId="44" fontId="4" fillId="0" borderId="241" xfId="1" applyFont="1" applyBorder="1"/>
    <xf numFmtId="44" fontId="4" fillId="0" borderId="237" xfId="1" applyFont="1" applyBorder="1" applyAlignment="1"/>
    <xf numFmtId="44" fontId="4" fillId="0" borderId="237" xfId="1" applyFont="1" applyBorder="1"/>
    <xf numFmtId="44" fontId="4" fillId="0" borderId="238" xfId="1" applyFont="1" applyBorder="1"/>
    <xf numFmtId="0" fontId="0" fillId="0" borderId="228" xfId="0" applyBorder="1" applyAlignment="1">
      <alignment horizontal="center"/>
    </xf>
    <xf numFmtId="0" fontId="0" fillId="0" borderId="229" xfId="0" applyBorder="1" applyAlignment="1">
      <alignment horizontal="center"/>
    </xf>
    <xf numFmtId="44" fontId="4" fillId="0" borderId="229" xfId="1" applyFont="1" applyBorder="1"/>
    <xf numFmtId="44" fontId="4" fillId="0" borderId="230" xfId="1" applyFont="1" applyBorder="1"/>
    <xf numFmtId="0" fontId="4" fillId="0" borderId="231" xfId="0" applyFont="1" applyBorder="1"/>
    <xf numFmtId="0" fontId="0" fillId="0" borderId="232" xfId="0" applyBorder="1"/>
    <xf numFmtId="0" fontId="0" fillId="0" borderId="234" xfId="0" applyBorder="1"/>
    <xf numFmtId="0" fontId="0" fillId="0" borderId="235" xfId="0" applyBorder="1"/>
    <xf numFmtId="0" fontId="60" fillId="0" borderId="231" xfId="0" applyFont="1" applyBorder="1"/>
    <xf numFmtId="0" fontId="63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14" xfId="0" applyFont="1" applyBorder="1"/>
    <xf numFmtId="0" fontId="66" fillId="0" borderId="0" xfId="0" applyFont="1" applyAlignment="1">
      <alignment vertical="center"/>
    </xf>
    <xf numFmtId="0" fontId="67" fillId="0" borderId="0" xfId="0" applyFont="1" applyAlignment="1">
      <alignment horizontal="left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6" fillId="0" borderId="0" xfId="0" applyFont="1"/>
    <xf numFmtId="0" fontId="68" fillId="24" borderId="0" xfId="2" applyFill="1" applyAlignment="1">
      <alignment horizontal="center"/>
    </xf>
    <xf numFmtId="0" fontId="69" fillId="0" borderId="0" xfId="0" applyFont="1"/>
    <xf numFmtId="0" fontId="34" fillId="0" borderId="14" xfId="0" applyFont="1" applyBorder="1"/>
    <xf numFmtId="0" fontId="70" fillId="0" borderId="0" xfId="0" applyFont="1" applyAlignment="1">
      <alignment vertical="center"/>
    </xf>
    <xf numFmtId="0" fontId="48" fillId="2" borderId="200" xfId="0" applyFont="1" applyFill="1" applyBorder="1" applyAlignment="1">
      <alignment horizontal="left" vertical="center" wrapText="1"/>
    </xf>
    <xf numFmtId="0" fontId="72" fillId="0" borderId="0" xfId="0" applyFont="1"/>
    <xf numFmtId="0" fontId="71" fillId="0" borderId="0" xfId="0" applyFont="1"/>
    <xf numFmtId="0" fontId="75" fillId="0" borderId="31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62" fillId="0" borderId="60" xfId="0" applyFont="1" applyBorder="1"/>
    <xf numFmtId="0" fontId="11" fillId="0" borderId="61" xfId="0" applyFont="1" applyBorder="1"/>
    <xf numFmtId="0" fontId="76" fillId="20" borderId="0" xfId="0" applyFont="1" applyFill="1"/>
    <xf numFmtId="0" fontId="7" fillId="0" borderId="0" xfId="0" applyFont="1" applyAlignment="1">
      <alignment horizontal="right" vertical="center"/>
    </xf>
    <xf numFmtId="0" fontId="0" fillId="0" borderId="0" xfId="0"/>
    <xf numFmtId="0" fontId="12" fillId="2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13" fillId="4" borderId="189" xfId="0" applyFont="1" applyFill="1" applyBorder="1" applyAlignment="1">
      <alignment horizontal="center" vertical="center" wrapText="1"/>
    </xf>
    <xf numFmtId="0" fontId="11" fillId="0" borderId="190" xfId="0" applyFont="1" applyBorder="1"/>
    <xf numFmtId="0" fontId="11" fillId="0" borderId="191" xfId="0" applyFont="1" applyBorder="1"/>
    <xf numFmtId="0" fontId="11" fillId="0" borderId="196" xfId="0" applyFont="1" applyBorder="1"/>
    <xf numFmtId="0" fontId="0" fillId="0" borderId="14" xfId="0" applyBorder="1"/>
    <xf numFmtId="0" fontId="0" fillId="0" borderId="211" xfId="0" applyBorder="1"/>
    <xf numFmtId="0" fontId="11" fillId="0" borderId="192" xfId="0" applyFont="1" applyBorder="1"/>
    <xf numFmtId="0" fontId="0" fillId="0" borderId="193" xfId="0" applyBorder="1"/>
    <xf numFmtId="0" fontId="0" fillId="0" borderId="194" xfId="0" applyBorder="1"/>
    <xf numFmtId="0" fontId="15" fillId="0" borderId="0" xfId="0" applyFont="1" applyAlignment="1">
      <alignment horizontal="center" vertical="center"/>
    </xf>
    <xf numFmtId="0" fontId="10" fillId="3" borderId="242" xfId="0" applyFont="1" applyFill="1" applyBorder="1" applyAlignment="1">
      <alignment horizontal="center"/>
    </xf>
    <xf numFmtId="0" fontId="10" fillId="3" borderId="243" xfId="0" applyFont="1" applyFill="1" applyBorder="1" applyAlignment="1">
      <alignment horizontal="center"/>
    </xf>
    <xf numFmtId="0" fontId="10" fillId="3" borderId="244" xfId="0" applyFont="1" applyFill="1" applyBorder="1" applyAlignment="1">
      <alignment horizontal="center"/>
    </xf>
    <xf numFmtId="0" fontId="68" fillId="0" borderId="0" xfId="2" applyFill="1" applyAlignment="1">
      <alignment horizontal="left" vertical="center"/>
    </xf>
    <xf numFmtId="0" fontId="68" fillId="0" borderId="14" xfId="2" applyFill="1" applyBorder="1"/>
    <xf numFmtId="0" fontId="25" fillId="0" borderId="14" xfId="0" applyFont="1" applyBorder="1"/>
    <xf numFmtId="0" fontId="11" fillId="0" borderId="14" xfId="0" applyFont="1" applyBorder="1"/>
    <xf numFmtId="0" fontId="65" fillId="0" borderId="14" xfId="0" applyFont="1" applyBorder="1"/>
    <xf numFmtId="0" fontId="62" fillId="0" borderId="14" xfId="0" applyFont="1" applyBorder="1"/>
    <xf numFmtId="0" fontId="3" fillId="0" borderId="225" xfId="0" applyFont="1" applyBorder="1" applyAlignment="1">
      <alignment horizontal="left" vertical="center"/>
    </xf>
    <xf numFmtId="0" fontId="0" fillId="0" borderId="226" xfId="0" applyBorder="1" applyAlignment="1">
      <alignment horizontal="left" vertical="center"/>
    </xf>
    <xf numFmtId="0" fontId="0" fillId="0" borderId="227" xfId="0" applyBorder="1" applyAlignment="1">
      <alignment horizontal="left" vertical="center"/>
    </xf>
    <xf numFmtId="0" fontId="74" fillId="0" borderId="26" xfId="0" applyFont="1" applyBorder="1" applyAlignment="1">
      <alignment horizontal="left" vertical="center"/>
    </xf>
    <xf numFmtId="0" fontId="11" fillId="0" borderId="27" xfId="0" applyFont="1" applyBorder="1"/>
    <xf numFmtId="0" fontId="11" fillId="0" borderId="28" xfId="0" applyFont="1" applyBorder="1"/>
    <xf numFmtId="0" fontId="19" fillId="3" borderId="32" xfId="0" applyFont="1" applyFill="1" applyBorder="1" applyAlignment="1">
      <alignment horizontal="left"/>
    </xf>
    <xf numFmtId="0" fontId="11" fillId="0" borderId="33" xfId="0" applyFont="1" applyBorder="1"/>
    <xf numFmtId="0" fontId="62" fillId="0" borderId="60" xfId="0" applyFont="1" applyBorder="1"/>
    <xf numFmtId="0" fontId="11" fillId="0" borderId="61" xfId="0" applyFont="1" applyBorder="1"/>
    <xf numFmtId="0" fontId="18" fillId="0" borderId="15" xfId="0" applyFont="1" applyBorder="1" applyAlignment="1">
      <alignment horizontal="center" vertical="top" wrapText="1"/>
    </xf>
    <xf numFmtId="0" fontId="11" fillId="0" borderId="15" xfId="0" applyFont="1" applyBorder="1"/>
    <xf numFmtId="0" fontId="19" fillId="7" borderId="23" xfId="0" applyFont="1" applyFill="1" applyBorder="1" applyAlignment="1">
      <alignment horizontal="left"/>
    </xf>
    <xf numFmtId="0" fontId="11" fillId="0" borderId="24" xfId="0" applyFont="1" applyBorder="1"/>
    <xf numFmtId="0" fontId="11" fillId="0" borderId="25" xfId="0" applyFont="1" applyBorder="1"/>
    <xf numFmtId="0" fontId="19" fillId="3" borderId="26" xfId="0" applyFont="1" applyFill="1" applyBorder="1" applyAlignment="1">
      <alignment horizontal="left"/>
    </xf>
    <xf numFmtId="0" fontId="20" fillId="8" borderId="26" xfId="0" applyFont="1" applyFill="1" applyBorder="1" applyAlignment="1">
      <alignment horizontal="left" vertical="center"/>
    </xf>
    <xf numFmtId="0" fontId="75" fillId="0" borderId="44" xfId="0" applyFont="1" applyBorder="1" applyAlignment="1">
      <alignment horizontal="center" vertical="center"/>
    </xf>
    <xf numFmtId="0" fontId="19" fillId="3" borderId="39" xfId="0" applyFont="1" applyFill="1" applyBorder="1" applyAlignment="1">
      <alignment horizontal="left"/>
    </xf>
    <xf numFmtId="0" fontId="11" fillId="0" borderId="40" xfId="0" applyFont="1" applyBorder="1"/>
    <xf numFmtId="0" fontId="22" fillId="0" borderId="45" xfId="0" applyFont="1" applyBorder="1" applyAlignment="1">
      <alignment horizontal="center" vertical="center"/>
    </xf>
    <xf numFmtId="0" fontId="11" fillId="0" borderId="46" xfId="0" applyFont="1" applyBorder="1"/>
    <xf numFmtId="0" fontId="11" fillId="0" borderId="48" xfId="0" applyFont="1" applyBorder="1"/>
    <xf numFmtId="0" fontId="11" fillId="0" borderId="49" xfId="0" applyFont="1" applyBorder="1"/>
    <xf numFmtId="0" fontId="11" fillId="0" borderId="54" xfId="0" applyFont="1" applyBorder="1"/>
    <xf numFmtId="0" fontId="11" fillId="0" borderId="55" xfId="0" applyFont="1" applyBorder="1"/>
    <xf numFmtId="0" fontId="75" fillId="0" borderId="47" xfId="0" applyFont="1" applyBorder="1" applyAlignment="1">
      <alignment horizontal="center" vertical="center"/>
    </xf>
    <xf numFmtId="0" fontId="11" fillId="0" borderId="50" xfId="0" applyFont="1" applyBorder="1"/>
    <xf numFmtId="0" fontId="11" fillId="0" borderId="56" xfId="0" applyFont="1" applyBorder="1"/>
    <xf numFmtId="0" fontId="74" fillId="0" borderId="51" xfId="0" applyFont="1" applyBorder="1" applyAlignment="1">
      <alignment horizontal="left" vertical="center"/>
    </xf>
    <xf numFmtId="0" fontId="11" fillId="0" borderId="52" xfId="0" applyFont="1" applyBorder="1"/>
    <xf numFmtId="0" fontId="11" fillId="0" borderId="53" xfId="0" applyFont="1" applyBorder="1"/>
    <xf numFmtId="0" fontId="11" fillId="0" borderId="63" xfId="0" applyFont="1" applyBorder="1"/>
    <xf numFmtId="0" fontId="24" fillId="0" borderId="58" xfId="0" applyFont="1" applyBorder="1"/>
    <xf numFmtId="0" fontId="11" fillId="0" borderId="59" xfId="0" applyFont="1" applyBorder="1"/>
    <xf numFmtId="0" fontId="24" fillId="0" borderId="60" xfId="0" applyFont="1" applyBorder="1"/>
    <xf numFmtId="0" fontId="25" fillId="0" borderId="60" xfId="0" applyFont="1" applyBorder="1"/>
    <xf numFmtId="0" fontId="30" fillId="5" borderId="187" xfId="0" applyFont="1" applyFill="1" applyBorder="1" applyAlignment="1">
      <alignment horizontal="center" vertical="center"/>
    </xf>
    <xf numFmtId="0" fontId="30" fillId="5" borderId="195" xfId="0" applyFont="1" applyFill="1" applyBorder="1" applyAlignment="1">
      <alignment horizontal="center" vertical="center"/>
    </xf>
    <xf numFmtId="0" fontId="30" fillId="5" borderId="188" xfId="0" applyFont="1" applyFill="1" applyBorder="1" applyAlignment="1">
      <alignment horizontal="center" vertical="center"/>
    </xf>
    <xf numFmtId="0" fontId="51" fillId="5" borderId="192" xfId="0" applyFont="1" applyFill="1" applyBorder="1" applyAlignment="1">
      <alignment horizontal="center" vertical="center"/>
    </xf>
    <xf numFmtId="0" fontId="11" fillId="0" borderId="193" xfId="0" applyFont="1" applyBorder="1" applyAlignment="1">
      <alignment horizontal="center"/>
    </xf>
    <xf numFmtId="0" fontId="29" fillId="5" borderId="187" xfId="0" applyFont="1" applyFill="1" applyBorder="1" applyAlignment="1">
      <alignment horizontal="center" vertical="center"/>
    </xf>
    <xf numFmtId="0" fontId="11" fillId="0" borderId="188" xfId="0" applyFont="1" applyBorder="1"/>
    <xf numFmtId="49" fontId="28" fillId="2" borderId="87" xfId="0" applyNumberFormat="1" applyFont="1" applyFill="1" applyBorder="1" applyAlignment="1">
      <alignment horizontal="left" vertical="center"/>
    </xf>
    <xf numFmtId="0" fontId="11" fillId="0" borderId="198" xfId="0" applyFont="1" applyBorder="1"/>
    <xf numFmtId="49" fontId="28" fillId="2" borderId="68" xfId="0" applyNumberFormat="1" applyFont="1" applyFill="1" applyBorder="1" applyAlignment="1">
      <alignment horizontal="left" vertical="center"/>
    </xf>
    <xf numFmtId="0" fontId="11" fillId="0" borderId="203" xfId="0" applyFont="1" applyBorder="1"/>
    <xf numFmtId="49" fontId="29" fillId="2" borderId="175" xfId="0" applyNumberFormat="1" applyFont="1" applyFill="1" applyBorder="1" applyAlignment="1">
      <alignment horizontal="left" vertical="center"/>
    </xf>
    <xf numFmtId="0" fontId="11" fillId="0" borderId="204" xfId="0" applyFont="1" applyBorder="1"/>
    <xf numFmtId="49" fontId="28" fillId="11" borderId="68" xfId="0" applyNumberFormat="1" applyFont="1" applyFill="1" applyBorder="1" applyAlignment="1">
      <alignment horizontal="left" vertical="center" wrapText="1"/>
    </xf>
    <xf numFmtId="0" fontId="11" fillId="0" borderId="68" xfId="0" applyFont="1" applyBorder="1"/>
    <xf numFmtId="49" fontId="28" fillId="11" borderId="175" xfId="0" applyNumberFormat="1" applyFont="1" applyFill="1" applyBorder="1" applyAlignment="1">
      <alignment horizontal="left" vertical="center" wrapText="1"/>
    </xf>
    <xf numFmtId="0" fontId="11" fillId="0" borderId="175" xfId="0" applyFont="1" applyBorder="1"/>
    <xf numFmtId="0" fontId="11" fillId="0" borderId="195" xfId="0" applyFont="1" applyBorder="1"/>
    <xf numFmtId="49" fontId="28" fillId="11" borderId="87" xfId="0" applyNumberFormat="1" applyFont="1" applyFill="1" applyBorder="1" applyAlignment="1">
      <alignment horizontal="left" vertical="center" wrapText="1"/>
    </xf>
    <xf numFmtId="0" fontId="11" fillId="0" borderId="87" xfId="0" applyFont="1" applyBorder="1"/>
    <xf numFmtId="0" fontId="68" fillId="24" borderId="14" xfId="2" applyFill="1" applyBorder="1" applyAlignment="1">
      <alignment horizontal="center"/>
    </xf>
    <xf numFmtId="0" fontId="7" fillId="8" borderId="186" xfId="0" applyFont="1" applyFill="1" applyBorder="1" applyAlignment="1">
      <alignment horizontal="center" vertical="center" wrapText="1"/>
    </xf>
    <xf numFmtId="0" fontId="7" fillId="8" borderId="185" xfId="0" applyFont="1" applyFill="1" applyBorder="1" applyAlignment="1">
      <alignment horizontal="center" vertical="center" wrapText="1"/>
    </xf>
    <xf numFmtId="0" fontId="47" fillId="0" borderId="182" xfId="0" applyFont="1" applyBorder="1" applyAlignment="1">
      <alignment horizontal="center" vertical="center" wrapText="1"/>
    </xf>
    <xf numFmtId="0" fontId="8" fillId="2" borderId="214" xfId="0" applyFont="1" applyFill="1" applyBorder="1" applyAlignment="1">
      <alignment horizontal="center" vertical="center" wrapText="1"/>
    </xf>
    <xf numFmtId="0" fontId="11" fillId="0" borderId="203" xfId="0" applyFont="1" applyBorder="1" applyAlignment="1">
      <alignment horizontal="center" vertical="center"/>
    </xf>
    <xf numFmtId="0" fontId="11" fillId="0" borderId="203" xfId="0" applyFont="1" applyBorder="1" applyAlignment="1">
      <alignment horizontal="center"/>
    </xf>
    <xf numFmtId="0" fontId="8" fillId="2" borderId="214" xfId="0" applyFont="1" applyFill="1" applyBorder="1" applyAlignment="1">
      <alignment horizontal="left" vertical="center" wrapText="1"/>
    </xf>
    <xf numFmtId="14" fontId="8" fillId="2" borderId="214" xfId="0" applyNumberFormat="1" applyFont="1" applyFill="1" applyBorder="1" applyAlignment="1">
      <alignment horizontal="center" vertical="center" wrapText="1"/>
    </xf>
    <xf numFmtId="0" fontId="7" fillId="8" borderId="179" xfId="0" applyFont="1" applyFill="1" applyBorder="1" applyAlignment="1">
      <alignment horizontal="left" vertical="top" wrapText="1"/>
    </xf>
    <xf numFmtId="0" fontId="11" fillId="0" borderId="141" xfId="0" applyFont="1" applyBorder="1"/>
    <xf numFmtId="0" fontId="11" fillId="0" borderId="179" xfId="0" applyFont="1" applyBorder="1"/>
    <xf numFmtId="0" fontId="7" fillId="8" borderId="179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179" xfId="0" applyFont="1" applyBorder="1" applyAlignment="1">
      <alignment vertical="center"/>
    </xf>
    <xf numFmtId="1" fontId="8" fillId="2" borderId="214" xfId="0" applyNumberFormat="1" applyFont="1" applyFill="1" applyBorder="1" applyAlignment="1">
      <alignment horizontal="center" vertical="center" wrapText="1"/>
    </xf>
    <xf numFmtId="0" fontId="8" fillId="2" borderId="207" xfId="0" applyFont="1" applyFill="1" applyBorder="1" applyAlignment="1">
      <alignment horizontal="left" vertical="center" wrapText="1"/>
    </xf>
    <xf numFmtId="0" fontId="11" fillId="0" borderId="209" xfId="0" applyFont="1" applyBorder="1"/>
    <xf numFmtId="0" fontId="11" fillId="0" borderId="210" xfId="0" applyFont="1" applyBorder="1"/>
    <xf numFmtId="0" fontId="7" fillId="2" borderId="214" xfId="0" applyFont="1" applyFill="1" applyBorder="1" applyAlignment="1">
      <alignment horizontal="center" vertical="center" wrapText="1"/>
    </xf>
    <xf numFmtId="0" fontId="7" fillId="2" borderId="214" xfId="0" applyFont="1" applyFill="1" applyBorder="1" applyAlignment="1">
      <alignment horizontal="left" vertical="center" wrapText="1"/>
    </xf>
    <xf numFmtId="14" fontId="7" fillId="2" borderId="214" xfId="0" applyNumberFormat="1" applyFont="1" applyFill="1" applyBorder="1" applyAlignment="1">
      <alignment horizontal="center" vertical="center" wrapText="1"/>
    </xf>
    <xf numFmtId="0" fontId="7" fillId="2" borderId="219" xfId="0" applyFont="1" applyFill="1" applyBorder="1" applyAlignment="1">
      <alignment horizontal="center" vertical="center" wrapText="1"/>
    </xf>
    <xf numFmtId="0" fontId="11" fillId="0" borderId="204" xfId="0" applyFont="1" applyBorder="1" applyAlignment="1">
      <alignment horizontal="center" vertical="center"/>
    </xf>
    <xf numFmtId="0" fontId="11" fillId="0" borderId="204" xfId="0" applyFont="1" applyBorder="1" applyAlignment="1">
      <alignment horizontal="center"/>
    </xf>
    <xf numFmtId="0" fontId="8" fillId="2" borderId="219" xfId="0" applyFont="1" applyFill="1" applyBorder="1" applyAlignment="1">
      <alignment horizontal="center" vertical="center" wrapText="1"/>
    </xf>
    <xf numFmtId="0" fontId="7" fillId="2" borderId="219" xfId="0" applyFont="1" applyFill="1" applyBorder="1" applyAlignment="1">
      <alignment horizontal="left" vertical="center" wrapText="1"/>
    </xf>
    <xf numFmtId="14" fontId="7" fillId="2" borderId="219" xfId="0" applyNumberFormat="1" applyFont="1" applyFill="1" applyBorder="1" applyAlignment="1">
      <alignment horizontal="center" vertical="center" wrapText="1"/>
    </xf>
    <xf numFmtId="0" fontId="17" fillId="10" borderId="187" xfId="0" applyFont="1" applyFill="1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17" fillId="10" borderId="187" xfId="0" applyFont="1" applyFill="1" applyBorder="1" applyAlignment="1">
      <alignment horizontal="center"/>
    </xf>
    <xf numFmtId="0" fontId="0" fillId="0" borderId="188" xfId="0" applyBorder="1" applyAlignment="1">
      <alignment horizontal="center"/>
    </xf>
    <xf numFmtId="0" fontId="17" fillId="10" borderId="187" xfId="0" applyFont="1" applyFill="1" applyBorder="1"/>
    <xf numFmtId="0" fontId="0" fillId="0" borderId="195" xfId="0" applyBorder="1"/>
    <xf numFmtId="0" fontId="0" fillId="0" borderId="188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3" borderId="69" xfId="0" applyFont="1" applyFill="1" applyBorder="1" applyAlignment="1">
      <alignment vertical="center" wrapText="1"/>
    </xf>
    <xf numFmtId="0" fontId="11" fillId="0" borderId="70" xfId="0" applyFont="1" applyBorder="1"/>
    <xf numFmtId="0" fontId="11" fillId="0" borderId="71" xfId="0" applyFont="1" applyBorder="1"/>
    <xf numFmtId="0" fontId="8" fillId="0" borderId="91" xfId="0" applyFont="1" applyBorder="1" applyAlignment="1">
      <alignment horizontal="center" vertical="center" wrapText="1"/>
    </xf>
    <xf numFmtId="0" fontId="11" fillId="0" borderId="82" xfId="0" applyFont="1" applyBorder="1"/>
    <xf numFmtId="0" fontId="8" fillId="0" borderId="82" xfId="0" applyFont="1" applyBorder="1" applyAlignment="1">
      <alignment horizontal="center" vertical="center" wrapText="1"/>
    </xf>
    <xf numFmtId="0" fontId="11" fillId="0" borderId="92" xfId="0" applyFont="1" applyBorder="1"/>
    <xf numFmtId="0" fontId="48" fillId="0" borderId="9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94" xfId="0" applyFont="1" applyBorder="1"/>
    <xf numFmtId="0" fontId="8" fillId="0" borderId="89" xfId="0" applyFont="1" applyBorder="1" applyAlignment="1">
      <alignment horizontal="center" vertical="center" wrapText="1"/>
    </xf>
    <xf numFmtId="0" fontId="11" fillId="0" borderId="64" xfId="0" applyFont="1" applyBorder="1"/>
    <xf numFmtId="0" fontId="8" fillId="0" borderId="64" xfId="0" applyFont="1" applyBorder="1" applyAlignment="1">
      <alignment horizontal="center" vertical="center" wrapText="1"/>
    </xf>
    <xf numFmtId="0" fontId="11" fillId="0" borderId="95" xfId="0" applyFont="1" applyBorder="1"/>
    <xf numFmtId="0" fontId="23" fillId="5" borderId="187" xfId="0" applyFont="1" applyFill="1" applyBorder="1" applyAlignment="1">
      <alignment horizontal="center" vertical="center"/>
    </xf>
    <xf numFmtId="164" fontId="14" fillId="3" borderId="214" xfId="0" applyNumberFormat="1" applyFont="1" applyFill="1" applyBorder="1" applyAlignment="1">
      <alignment horizontal="left" vertical="center"/>
    </xf>
    <xf numFmtId="164" fontId="14" fillId="3" borderId="68" xfId="0" applyNumberFormat="1" applyFont="1" applyFill="1" applyBorder="1" applyAlignment="1">
      <alignment horizontal="left" vertical="center"/>
    </xf>
    <xf numFmtId="0" fontId="23" fillId="5" borderId="187" xfId="0" applyFont="1" applyFill="1" applyBorder="1" applyAlignment="1">
      <alignment vertical="center"/>
    </xf>
    <xf numFmtId="0" fontId="7" fillId="2" borderId="206" xfId="0" applyFont="1" applyFill="1" applyBorder="1" applyAlignment="1">
      <alignment horizontal="left" vertical="center" wrapText="1"/>
    </xf>
    <xf numFmtId="164" fontId="14" fillId="3" borderId="206" xfId="0" applyNumberFormat="1" applyFont="1" applyFill="1" applyBorder="1" applyAlignment="1">
      <alignment horizontal="left" vertical="center"/>
    </xf>
    <xf numFmtId="164" fontId="14" fillId="3" borderId="87" xfId="0" applyNumberFormat="1" applyFont="1" applyFill="1" applyBorder="1" applyAlignment="1">
      <alignment horizontal="left" vertical="center"/>
    </xf>
    <xf numFmtId="164" fontId="14" fillId="3" borderId="219" xfId="0" applyNumberFormat="1" applyFont="1" applyFill="1" applyBorder="1" applyAlignment="1">
      <alignment horizontal="left" vertical="center"/>
    </xf>
    <xf numFmtId="164" fontId="14" fillId="3" borderId="175" xfId="0" applyNumberFormat="1" applyFont="1" applyFill="1" applyBorder="1" applyAlignment="1">
      <alignment horizontal="left" vertical="center"/>
    </xf>
    <xf numFmtId="0" fontId="4" fillId="0" borderId="0" xfId="0" applyFont="1"/>
    <xf numFmtId="164" fontId="30" fillId="5" borderId="187" xfId="0" applyNumberFormat="1" applyFont="1" applyFill="1" applyBorder="1" applyAlignment="1">
      <alignment vertical="center"/>
    </xf>
    <xf numFmtId="164" fontId="23" fillId="5" borderId="187" xfId="0" applyNumberFormat="1" applyFont="1" applyFill="1" applyBorder="1" applyAlignment="1">
      <alignment vertical="center"/>
    </xf>
    <xf numFmtId="0" fontId="34" fillId="5" borderId="14" xfId="0" applyFont="1" applyFill="1" applyBorder="1" applyAlignment="1">
      <alignment horizontal="center"/>
    </xf>
    <xf numFmtId="0" fontId="7" fillId="0" borderId="6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/>
    </xf>
    <xf numFmtId="0" fontId="5" fillId="3" borderId="69" xfId="0" applyFont="1" applyFill="1" applyBorder="1" applyAlignment="1">
      <alignment vertical="center" wrapText="1"/>
    </xf>
    <xf numFmtId="0" fontId="7" fillId="8" borderId="72" xfId="0" applyFont="1" applyFill="1" applyBorder="1" applyAlignment="1">
      <alignment horizontal="left" vertical="center" wrapText="1"/>
    </xf>
    <xf numFmtId="0" fontId="11" fillId="0" borderId="73" xfId="0" applyFont="1" applyBorder="1"/>
    <xf numFmtId="0" fontId="7" fillId="8" borderId="74" xfId="0" applyFont="1" applyFill="1" applyBorder="1" applyAlignment="1">
      <alignment horizontal="left" vertical="center" wrapText="1"/>
    </xf>
    <xf numFmtId="0" fontId="11" fillId="0" borderId="75" xfId="0" applyFont="1" applyBorder="1"/>
    <xf numFmtId="0" fontId="8" fillId="0" borderId="78" xfId="0" applyFont="1" applyBorder="1" applyAlignment="1">
      <alignment horizontal="center" vertical="center" wrapText="1"/>
    </xf>
    <xf numFmtId="0" fontId="11" fillId="0" borderId="21" xfId="0" applyFont="1" applyBorder="1"/>
    <xf numFmtId="0" fontId="11" fillId="0" borderId="79" xfId="0" applyFont="1" applyBorder="1"/>
    <xf numFmtId="0" fontId="7" fillId="8" borderId="177" xfId="0" applyFont="1" applyFill="1" applyBorder="1" applyAlignment="1">
      <alignment horizontal="center" vertical="center" wrapText="1"/>
    </xf>
    <xf numFmtId="0" fontId="11" fillId="0" borderId="177" xfId="0" applyFont="1" applyBorder="1" applyAlignment="1">
      <alignment horizontal="center"/>
    </xf>
    <xf numFmtId="0" fontId="11" fillId="0" borderId="178" xfId="0" applyFont="1" applyBorder="1" applyAlignment="1">
      <alignment horizontal="center"/>
    </xf>
    <xf numFmtId="0" fontId="11" fillId="0" borderId="83" xfId="0" applyFont="1" applyBorder="1"/>
    <xf numFmtId="0" fontId="8" fillId="0" borderId="81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/>
    </xf>
    <xf numFmtId="0" fontId="7" fillId="8" borderId="176" xfId="0" applyFont="1" applyFill="1" applyBorder="1" applyAlignment="1">
      <alignment horizontal="center" vertical="center" wrapText="1"/>
    </xf>
    <xf numFmtId="0" fontId="11" fillId="0" borderId="177" xfId="0" applyFont="1" applyBorder="1"/>
    <xf numFmtId="0" fontId="11" fillId="0" borderId="178" xfId="0" applyFont="1" applyBorder="1"/>
    <xf numFmtId="0" fontId="11" fillId="0" borderId="8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11" fillId="0" borderId="185" xfId="0" applyFont="1" applyBorder="1" applyAlignment="1">
      <alignment vertical="center"/>
    </xf>
    <xf numFmtId="0" fontId="7" fillId="8" borderId="14" xfId="0" applyFont="1" applyFill="1" applyBorder="1" applyAlignment="1">
      <alignment horizontal="center" vertical="center" wrapText="1"/>
    </xf>
    <xf numFmtId="0" fontId="11" fillId="0" borderId="141" xfId="0" applyFont="1" applyBorder="1" applyAlignment="1">
      <alignment vertical="center"/>
    </xf>
    <xf numFmtId="0" fontId="68" fillId="24" borderId="196" xfId="2" applyFill="1" applyBorder="1" applyAlignment="1">
      <alignment horizontal="center"/>
    </xf>
    <xf numFmtId="164" fontId="38" fillId="0" borderId="0" xfId="0" applyNumberFormat="1" applyFont="1"/>
    <xf numFmtId="164" fontId="32" fillId="0" borderId="0" xfId="0" applyNumberFormat="1" applyFont="1" applyAlignment="1">
      <alignment horizontal="center"/>
    </xf>
    <xf numFmtId="164" fontId="36" fillId="9" borderId="96" xfId="0" applyNumberFormat="1" applyFont="1" applyFill="1" applyBorder="1" applyAlignment="1">
      <alignment horizontal="center" vertical="center"/>
    </xf>
    <xf numFmtId="0" fontId="11" fillId="0" borderId="98" xfId="0" applyFont="1" applyBorder="1"/>
    <xf numFmtId="0" fontId="11" fillId="0" borderId="100" xfId="0" applyFont="1" applyBorder="1"/>
    <xf numFmtId="164" fontId="36" fillId="4" borderId="97" xfId="0" applyNumberFormat="1" applyFont="1" applyFill="1" applyBorder="1" applyAlignment="1">
      <alignment horizontal="center" vertical="center"/>
    </xf>
    <xf numFmtId="0" fontId="11" fillId="0" borderId="99" xfId="0" applyFont="1" applyBorder="1"/>
    <xf numFmtId="0" fontId="11" fillId="0" borderId="101" xfId="0" applyFont="1" applyBorder="1"/>
    <xf numFmtId="164" fontId="36" fillId="0" borderId="187" xfId="0" applyNumberFormat="1" applyFont="1" applyBorder="1" applyAlignment="1">
      <alignment horizontal="center"/>
    </xf>
    <xf numFmtId="164" fontId="36" fillId="9" borderId="184" xfId="0" applyNumberFormat="1" applyFont="1" applyFill="1" applyBorder="1" applyAlignment="1">
      <alignment horizontal="center" vertical="center"/>
    </xf>
    <xf numFmtId="0" fontId="11" fillId="0" borderId="186" xfId="0" applyFont="1" applyBorder="1"/>
    <xf numFmtId="0" fontId="11" fillId="0" borderId="185" xfId="0" applyFont="1" applyBorder="1"/>
    <xf numFmtId="164" fontId="36" fillId="4" borderId="83" xfId="0" applyNumberFormat="1" applyFont="1" applyFill="1" applyBorder="1" applyAlignment="1">
      <alignment horizontal="center" vertical="center"/>
    </xf>
    <xf numFmtId="164" fontId="37" fillId="0" borderId="179" xfId="0" applyNumberFormat="1" applyFont="1" applyBorder="1" applyAlignment="1">
      <alignment horizontal="center" vertical="center"/>
    </xf>
    <xf numFmtId="0" fontId="11" fillId="0" borderId="102" xfId="0" applyFont="1" applyBorder="1"/>
    <xf numFmtId="0" fontId="11" fillId="0" borderId="103" xfId="0" applyFont="1" applyBorder="1"/>
    <xf numFmtId="0" fontId="11" fillId="0" borderId="78" xfId="0" applyFont="1" applyBorder="1"/>
    <xf numFmtId="0" fontId="11" fillId="0" borderId="77" xfId="0" applyFont="1" applyBorder="1"/>
    <xf numFmtId="164" fontId="35" fillId="0" borderId="0" xfId="0" applyNumberFormat="1" applyFont="1"/>
    <xf numFmtId="164" fontId="36" fillId="0" borderId="0" xfId="0" applyNumberFormat="1" applyFont="1" applyAlignment="1">
      <alignment horizontal="center"/>
    </xf>
    <xf numFmtId="164" fontId="35" fillId="0" borderId="81" xfId="0" applyNumberFormat="1" applyFont="1" applyBorder="1" applyAlignment="1">
      <alignment horizontal="center" vertical="center"/>
    </xf>
    <xf numFmtId="164" fontId="35" fillId="0" borderId="179" xfId="0" applyNumberFormat="1" applyFont="1" applyBorder="1" applyAlignment="1">
      <alignment horizontal="center" vertical="center"/>
    </xf>
    <xf numFmtId="0" fontId="47" fillId="0" borderId="64" xfId="0" applyFont="1" applyBorder="1" applyAlignment="1">
      <alignment horizontal="right" vertical="center"/>
    </xf>
    <xf numFmtId="0" fontId="8" fillId="8" borderId="72" xfId="0" applyFont="1" applyFill="1" applyBorder="1" applyAlignment="1">
      <alignment horizontal="left" vertical="center" wrapText="1"/>
    </xf>
    <xf numFmtId="0" fontId="8" fillId="8" borderId="74" xfId="0" applyFont="1" applyFill="1" applyBorder="1" applyAlignment="1">
      <alignment horizontal="left" vertical="center" wrapText="1"/>
    </xf>
    <xf numFmtId="0" fontId="39" fillId="0" borderId="76" xfId="0" applyFont="1" applyBorder="1" applyAlignment="1">
      <alignment horizontal="left" vertical="center" wrapText="1"/>
    </xf>
    <xf numFmtId="0" fontId="40" fillId="0" borderId="78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left" vertical="center" wrapText="1"/>
    </xf>
    <xf numFmtId="0" fontId="7" fillId="0" borderId="102" xfId="0" applyFont="1" applyBorder="1" applyAlignment="1">
      <alignment horizontal="left" vertical="center" wrapText="1"/>
    </xf>
    <xf numFmtId="0" fontId="7" fillId="8" borderId="111" xfId="0" applyFont="1" applyFill="1" applyBorder="1" applyAlignment="1">
      <alignment horizontal="center" vertical="center"/>
    </xf>
    <xf numFmtId="0" fontId="11" fillId="0" borderId="112" xfId="0" applyFont="1" applyBorder="1"/>
    <xf numFmtId="0" fontId="7" fillId="8" borderId="114" xfId="0" applyFont="1" applyFill="1" applyBorder="1" applyAlignment="1">
      <alignment horizontal="left" vertical="top" wrapText="1"/>
    </xf>
    <xf numFmtId="0" fontId="11" fillId="0" borderId="115" xfId="0" applyFont="1" applyBorder="1"/>
    <xf numFmtId="0" fontId="11" fillId="0" borderId="116" xfId="0" applyFont="1" applyBorder="1"/>
    <xf numFmtId="0" fontId="7" fillId="0" borderId="102" xfId="0" applyFont="1" applyBorder="1" applyAlignment="1">
      <alignment horizontal="center" vertical="center" wrapText="1"/>
    </xf>
    <xf numFmtId="0" fontId="7" fillId="0" borderId="90" xfId="0" applyFont="1" applyBorder="1" applyAlignment="1">
      <alignment vertical="center" wrapText="1"/>
    </xf>
    <xf numFmtId="0" fontId="11" fillId="0" borderId="90" xfId="0" applyFont="1" applyBorder="1"/>
    <xf numFmtId="0" fontId="7" fillId="3" borderId="106" xfId="0" applyFont="1" applyFill="1" applyBorder="1" applyAlignment="1">
      <alignment vertical="center" wrapText="1"/>
    </xf>
    <xf numFmtId="0" fontId="11" fillId="0" borderId="107" xfId="0" applyFont="1" applyBorder="1"/>
    <xf numFmtId="0" fontId="7" fillId="8" borderId="108" xfId="0" applyFont="1" applyFill="1" applyBorder="1" applyAlignment="1">
      <alignment vertical="top" wrapText="1"/>
    </xf>
    <xf numFmtId="0" fontId="11" fillId="0" borderId="109" xfId="0" applyFont="1" applyBorder="1"/>
    <xf numFmtId="0" fontId="11" fillId="0" borderId="110" xfId="0" applyFont="1" applyBorder="1"/>
    <xf numFmtId="0" fontId="7" fillId="8" borderId="111" xfId="0" applyFont="1" applyFill="1" applyBorder="1" applyAlignment="1">
      <alignment vertical="top" wrapText="1"/>
    </xf>
    <xf numFmtId="0" fontId="7" fillId="8" borderId="113" xfId="0" applyFont="1" applyFill="1" applyBorder="1" applyAlignment="1">
      <alignment horizontal="left" vertical="top" wrapText="1"/>
    </xf>
    <xf numFmtId="0" fontId="8" fillId="13" borderId="117" xfId="0" applyFont="1" applyFill="1" applyBorder="1" applyAlignment="1">
      <alignment horizontal="center" vertical="center" wrapText="1"/>
    </xf>
    <xf numFmtId="0" fontId="11" fillId="0" borderId="85" xfId="0" applyFont="1" applyBorder="1"/>
    <xf numFmtId="0" fontId="11" fillId="0" borderId="86" xfId="0" applyFont="1" applyBorder="1"/>
    <xf numFmtId="0" fontId="8" fillId="13" borderId="84" xfId="0" applyFont="1" applyFill="1" applyBorder="1" applyAlignment="1">
      <alignment horizontal="center" vertical="center" wrapText="1"/>
    </xf>
    <xf numFmtId="165" fontId="7" fillId="8" borderId="127" xfId="0" applyNumberFormat="1" applyFont="1" applyFill="1" applyBorder="1" applyAlignment="1">
      <alignment horizontal="center" vertical="center" wrapText="1"/>
    </xf>
    <xf numFmtId="0" fontId="11" fillId="0" borderId="129" xfId="0" applyFont="1" applyBorder="1"/>
    <xf numFmtId="0" fontId="11" fillId="0" borderId="128" xfId="0" applyFont="1" applyBorder="1"/>
    <xf numFmtId="164" fontId="7" fillId="8" borderId="127" xfId="0" applyNumberFormat="1" applyFont="1" applyFill="1" applyBorder="1" applyAlignment="1">
      <alignment horizontal="center" vertical="center" wrapText="1"/>
    </xf>
    <xf numFmtId="0" fontId="7" fillId="8" borderId="117" xfId="0" applyFont="1" applyFill="1" applyBorder="1" applyAlignment="1">
      <alignment vertical="center" wrapText="1"/>
    </xf>
    <xf numFmtId="0" fontId="7" fillId="8" borderId="84" xfId="0" applyFont="1" applyFill="1" applyBorder="1" applyAlignment="1">
      <alignment vertical="center" wrapText="1"/>
    </xf>
    <xf numFmtId="0" fontId="7" fillId="8" borderId="81" xfId="0" applyFont="1" applyFill="1" applyBorder="1" applyAlignment="1">
      <alignment horizontal="left" vertical="top" wrapText="1"/>
    </xf>
    <xf numFmtId="0" fontId="7" fillId="8" borderId="84" xfId="0" applyFont="1" applyFill="1" applyBorder="1" applyAlignment="1">
      <alignment horizontal="left" vertical="top" wrapText="1"/>
    </xf>
    <xf numFmtId="0" fontId="8" fillId="13" borderId="74" xfId="0" applyFont="1" applyFill="1" applyBorder="1" applyAlignment="1">
      <alignment horizontal="center" vertical="center" wrapText="1"/>
    </xf>
    <xf numFmtId="164" fontId="7" fillId="8" borderId="84" xfId="0" applyNumberFormat="1" applyFont="1" applyFill="1" applyBorder="1" applyAlignment="1">
      <alignment horizontal="center" vertical="center" wrapText="1"/>
    </xf>
    <xf numFmtId="0" fontId="7" fillId="8" borderId="118" xfId="0" applyFont="1" applyFill="1" applyBorder="1" applyAlignment="1">
      <alignment horizontal="left" vertical="top" wrapText="1"/>
    </xf>
    <xf numFmtId="0" fontId="11" fillId="0" borderId="65" xfId="0" applyFont="1" applyBorder="1"/>
    <xf numFmtId="0" fontId="11" fillId="0" borderId="119" xfId="0" applyFont="1" applyBorder="1"/>
    <xf numFmtId="164" fontId="7" fillId="4" borderId="118" xfId="0" applyNumberFormat="1" applyFont="1" applyFill="1" applyBorder="1" applyAlignment="1">
      <alignment horizontal="center" vertical="center" wrapText="1"/>
    </xf>
    <xf numFmtId="164" fontId="7" fillId="4" borderId="84" xfId="0" applyNumberFormat="1" applyFont="1" applyFill="1" applyBorder="1" applyAlignment="1">
      <alignment horizontal="center" vertical="center" wrapText="1"/>
    </xf>
    <xf numFmtId="164" fontId="7" fillId="4" borderId="78" xfId="0" applyNumberFormat="1" applyFont="1" applyFill="1" applyBorder="1" applyAlignment="1">
      <alignment horizontal="center" vertical="center" wrapText="1"/>
    </xf>
    <xf numFmtId="164" fontId="7" fillId="8" borderId="78" xfId="0" applyNumberFormat="1" applyFont="1" applyFill="1" applyBorder="1" applyAlignment="1">
      <alignment horizontal="center" vertical="center" wrapText="1"/>
    </xf>
    <xf numFmtId="164" fontId="7" fillId="8" borderId="117" xfId="0" applyNumberFormat="1" applyFont="1" applyFill="1" applyBorder="1" applyAlignment="1">
      <alignment horizontal="center" vertical="center" wrapText="1"/>
    </xf>
    <xf numFmtId="164" fontId="7" fillId="8" borderId="125" xfId="0" applyNumberFormat="1" applyFont="1" applyFill="1" applyBorder="1" applyAlignment="1">
      <alignment horizontal="center" vertical="center" wrapText="1"/>
    </xf>
    <xf numFmtId="0" fontId="11" fillId="0" borderId="126" xfId="0" applyFont="1" applyBorder="1"/>
    <xf numFmtId="0" fontId="11" fillId="0" borderId="124" xfId="0" applyFont="1" applyBorder="1"/>
    <xf numFmtId="164" fontId="7" fillId="8" borderId="123" xfId="0" applyNumberFormat="1" applyFont="1" applyFill="1" applyBorder="1" applyAlignment="1">
      <alignment horizontal="center" vertical="center" wrapText="1"/>
    </xf>
    <xf numFmtId="164" fontId="7" fillId="4" borderId="84" xfId="0" applyNumberFormat="1" applyFont="1" applyFill="1" applyBorder="1" applyAlignment="1">
      <alignment horizontal="right" vertical="center" wrapText="1"/>
    </xf>
    <xf numFmtId="0" fontId="8" fillId="13" borderId="120" xfId="0" applyFont="1" applyFill="1" applyBorder="1" applyAlignment="1">
      <alignment horizontal="center" vertical="center" wrapText="1"/>
    </xf>
    <xf numFmtId="0" fontId="8" fillId="8" borderId="121" xfId="0" applyFont="1" applyFill="1" applyBorder="1" applyAlignment="1">
      <alignment horizontal="center" vertical="center" wrapText="1"/>
    </xf>
    <xf numFmtId="0" fontId="11" fillId="0" borderId="122" xfId="0" applyFont="1" applyBorder="1"/>
    <xf numFmtId="0" fontId="11" fillId="0" borderId="131" xfId="0" applyFont="1" applyBorder="1"/>
    <xf numFmtId="14" fontId="7" fillId="8" borderId="127" xfId="0" applyNumberFormat="1" applyFont="1" applyFill="1" applyBorder="1" applyAlignment="1">
      <alignment horizontal="center" vertical="center" wrapText="1"/>
    </xf>
    <xf numFmtId="14" fontId="7" fillId="8" borderId="130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11" fillId="0" borderId="8" xfId="0" applyFont="1" applyBorder="1"/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/>
    <xf numFmtId="0" fontId="8" fillId="0" borderId="17" xfId="0" applyFont="1" applyBorder="1" applyAlignment="1">
      <alignment horizontal="center" vertical="center" wrapText="1"/>
    </xf>
    <xf numFmtId="0" fontId="11" fillId="0" borderId="18" xfId="0" applyFont="1" applyBorder="1"/>
    <xf numFmtId="0" fontId="8" fillId="0" borderId="64" xfId="0" applyFont="1" applyBorder="1" applyAlignment="1">
      <alignment vertical="center" wrapText="1"/>
    </xf>
    <xf numFmtId="0" fontId="8" fillId="0" borderId="80" xfId="0" applyFont="1" applyBorder="1" applyAlignment="1">
      <alignment horizontal="left" vertical="center" wrapText="1"/>
    </xf>
    <xf numFmtId="0" fontId="11" fillId="0" borderId="80" xfId="0" applyFont="1" applyBorder="1"/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47" fillId="0" borderId="64" xfId="0" applyFont="1" applyBorder="1" applyAlignment="1">
      <alignment horizontal="left" vertical="center"/>
    </xf>
    <xf numFmtId="0" fontId="11" fillId="0" borderId="64" xfId="0" applyFont="1" applyBorder="1" applyAlignment="1">
      <alignment horizontal="left"/>
    </xf>
    <xf numFmtId="0" fontId="4" fillId="0" borderId="23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2" fillId="0" borderId="90" xfId="0" applyFont="1" applyBorder="1" applyAlignment="1">
      <alignment horizontal="center" vertical="center" wrapText="1"/>
    </xf>
    <xf numFmtId="0" fontId="59" fillId="0" borderId="90" xfId="0" applyFont="1" applyBorder="1" applyAlignment="1">
      <alignment horizontal="center"/>
    </xf>
    <xf numFmtId="0" fontId="60" fillId="21" borderId="222" xfId="0" applyFont="1" applyFill="1" applyBorder="1" applyAlignment="1">
      <alignment horizontal="center" vertical="center"/>
    </xf>
    <xf numFmtId="0" fontId="60" fillId="21" borderId="223" xfId="0" applyFont="1" applyFill="1" applyBorder="1" applyAlignment="1">
      <alignment horizontal="center" vertical="center"/>
    </xf>
    <xf numFmtId="0" fontId="56" fillId="21" borderId="222" xfId="0" applyFont="1" applyFill="1" applyBorder="1" applyAlignment="1">
      <alignment horizontal="center" vertical="center"/>
    </xf>
    <xf numFmtId="0" fontId="4" fillId="0" borderId="224" xfId="0" applyFont="1" applyBorder="1" applyAlignment="1">
      <alignment horizontal="center"/>
    </xf>
    <xf numFmtId="0" fontId="4" fillId="0" borderId="228" xfId="0" applyFont="1" applyBorder="1" applyAlignment="1">
      <alignment horizontal="left"/>
    </xf>
    <xf numFmtId="0" fontId="4" fillId="0" borderId="22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22" borderId="225" xfId="0" applyFill="1" applyBorder="1" applyAlignment="1">
      <alignment horizontal="center"/>
    </xf>
    <xf numFmtId="0" fontId="0" fillId="22" borderId="226" xfId="0" applyFill="1" applyBorder="1" applyAlignment="1">
      <alignment horizontal="center"/>
    </xf>
    <xf numFmtId="0" fontId="0" fillId="22" borderId="227" xfId="0" applyFill="1" applyBorder="1" applyAlignment="1">
      <alignment horizontal="center"/>
    </xf>
    <xf numFmtId="0" fontId="0" fillId="22" borderId="228" xfId="0" applyFill="1" applyBorder="1" applyAlignment="1">
      <alignment horizontal="center"/>
    </xf>
    <xf numFmtId="0" fontId="0" fillId="22" borderId="229" xfId="0" applyFill="1" applyBorder="1" applyAlignment="1">
      <alignment horizontal="center"/>
    </xf>
    <xf numFmtId="0" fontId="0" fillId="22" borderId="230" xfId="0" applyFill="1" applyBorder="1" applyAlignment="1">
      <alignment horizontal="center"/>
    </xf>
    <xf numFmtId="0" fontId="56" fillId="0" borderId="231" xfId="0" applyFont="1" applyBorder="1" applyAlignment="1">
      <alignment horizontal="left"/>
    </xf>
    <xf numFmtId="0" fontId="4" fillId="0" borderId="233" xfId="0" applyFont="1" applyBorder="1" applyAlignment="1">
      <alignment horizontal="left"/>
    </xf>
    <xf numFmtId="0" fontId="4" fillId="0" borderId="23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23" borderId="225" xfId="0" applyFill="1" applyBorder="1" applyAlignment="1">
      <alignment horizontal="left"/>
    </xf>
    <xf numFmtId="0" fontId="0" fillId="23" borderId="226" xfId="0" applyFill="1" applyBorder="1" applyAlignment="1">
      <alignment horizontal="left"/>
    </xf>
    <xf numFmtId="0" fontId="0" fillId="23" borderId="227" xfId="0" applyFill="1" applyBorder="1" applyAlignment="1">
      <alignment horizontal="left"/>
    </xf>
    <xf numFmtId="0" fontId="0" fillId="0" borderId="225" xfId="0" applyBorder="1" applyAlignment="1">
      <alignment horizontal="center"/>
    </xf>
    <xf numFmtId="0" fontId="0" fillId="0" borderId="226" xfId="0" applyBorder="1" applyAlignment="1">
      <alignment horizontal="center"/>
    </xf>
    <xf numFmtId="0" fontId="0" fillId="0" borderId="227" xfId="0" applyBorder="1" applyAlignment="1">
      <alignment horizontal="center"/>
    </xf>
    <xf numFmtId="0" fontId="4" fillId="0" borderId="233" xfId="0" applyFont="1" applyBorder="1" applyAlignment="1">
      <alignment horizontal="center"/>
    </xf>
    <xf numFmtId="0" fontId="4" fillId="0" borderId="234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225" xfId="0" applyNumberFormat="1" applyBorder="1" applyAlignment="1">
      <alignment horizontal="center"/>
    </xf>
    <xf numFmtId="14" fontId="0" fillId="0" borderId="226" xfId="0" applyNumberFormat="1" applyBorder="1" applyAlignment="1">
      <alignment horizontal="center"/>
    </xf>
    <xf numFmtId="14" fontId="0" fillId="0" borderId="227" xfId="0" applyNumberFormat="1" applyBorder="1" applyAlignment="1">
      <alignment horizontal="center"/>
    </xf>
    <xf numFmtId="164" fontId="8" fillId="9" borderId="207" xfId="0" applyNumberFormat="1" applyFont="1" applyFill="1" applyBorder="1" applyAlignment="1">
      <alignment horizontal="center" vertical="center" wrapText="1"/>
    </xf>
    <xf numFmtId="0" fontId="8" fillId="8" borderId="207" xfId="0" applyFont="1" applyFill="1" applyBorder="1" applyAlignment="1">
      <alignment horizontal="center" vertical="center" wrapText="1"/>
    </xf>
    <xf numFmtId="14" fontId="8" fillId="8" borderId="207" xfId="0" applyNumberFormat="1" applyFont="1" applyFill="1" applyBorder="1" applyAlignment="1">
      <alignment horizontal="center" vertical="center" wrapText="1"/>
    </xf>
    <xf numFmtId="1" fontId="8" fillId="8" borderId="207" xfId="0" applyNumberFormat="1" applyFont="1" applyFill="1" applyBorder="1" applyAlignment="1">
      <alignment horizontal="center" vertical="center" wrapText="1"/>
    </xf>
    <xf numFmtId="164" fontId="7" fillId="8" borderId="207" xfId="0" applyNumberFormat="1" applyFont="1" applyFill="1" applyBorder="1" applyAlignment="1">
      <alignment horizontal="center"/>
    </xf>
    <xf numFmtId="0" fontId="8" fillId="9" borderId="207" xfId="0" applyFont="1" applyFill="1" applyBorder="1" applyAlignment="1">
      <alignment horizontal="left" vertical="center" wrapText="1"/>
    </xf>
    <xf numFmtId="0" fontId="8" fillId="9" borderId="214" xfId="0" applyFont="1" applyFill="1" applyBorder="1" applyAlignment="1">
      <alignment horizontal="left" vertical="center" wrapText="1"/>
    </xf>
    <xf numFmtId="164" fontId="8" fillId="9" borderId="214" xfId="0" applyNumberFormat="1" applyFont="1" applyFill="1" applyBorder="1" applyAlignment="1">
      <alignment horizontal="center" vertical="center" wrapText="1"/>
    </xf>
    <xf numFmtId="0" fontId="8" fillId="8" borderId="214" xfId="0" applyFont="1" applyFill="1" applyBorder="1" applyAlignment="1">
      <alignment horizontal="center" vertical="center" wrapText="1"/>
    </xf>
    <xf numFmtId="14" fontId="8" fillId="8" borderId="214" xfId="0" applyNumberFormat="1" applyFont="1" applyFill="1" applyBorder="1" applyAlignment="1">
      <alignment horizontal="center" vertical="center" wrapText="1"/>
    </xf>
    <xf numFmtId="1" fontId="8" fillId="8" borderId="214" xfId="0" applyNumberFormat="1" applyFont="1" applyFill="1" applyBorder="1" applyAlignment="1">
      <alignment horizontal="center" vertical="center" wrapText="1"/>
    </xf>
    <xf numFmtId="164" fontId="7" fillId="8" borderId="214" xfId="0" applyNumberFormat="1" applyFont="1" applyFill="1" applyBorder="1" applyAlignment="1">
      <alignment horizontal="center"/>
    </xf>
    <xf numFmtId="0" fontId="5" fillId="3" borderId="132" xfId="0" applyFont="1" applyFill="1" applyBorder="1" applyAlignment="1">
      <alignment vertical="center" wrapText="1"/>
    </xf>
    <xf numFmtId="0" fontId="11" fillId="0" borderId="133" xfId="0" applyFont="1" applyBorder="1"/>
    <xf numFmtId="0" fontId="11" fillId="0" borderId="134" xfId="0" applyFont="1" applyBorder="1"/>
    <xf numFmtId="0" fontId="7" fillId="8" borderId="135" xfId="0" applyFont="1" applyFill="1" applyBorder="1" applyAlignment="1">
      <alignment horizontal="left" vertical="center" wrapText="1"/>
    </xf>
    <xf numFmtId="0" fontId="11" fillId="0" borderId="136" xfId="0" applyFont="1" applyBorder="1"/>
    <xf numFmtId="0" fontId="8" fillId="8" borderId="137" xfId="0" applyFont="1" applyFill="1" applyBorder="1" applyAlignment="1">
      <alignment horizontal="left" vertical="center" wrapText="1"/>
    </xf>
    <xf numFmtId="0" fontId="11" fillId="0" borderId="138" xfId="0" applyFont="1" applyBorder="1"/>
    <xf numFmtId="0" fontId="8" fillId="8" borderId="118" xfId="0" applyFont="1" applyFill="1" applyBorder="1" applyAlignment="1">
      <alignment horizontal="center" vertical="center" wrapText="1"/>
    </xf>
    <xf numFmtId="0" fontId="11" fillId="0" borderId="139" xfId="0" applyFont="1" applyBorder="1"/>
    <xf numFmtId="0" fontId="8" fillId="8" borderId="140" xfId="0" applyFont="1" applyFill="1" applyBorder="1" applyAlignment="1">
      <alignment horizontal="left" vertical="center" wrapText="1"/>
    </xf>
    <xf numFmtId="0" fontId="11" fillId="0" borderId="9" xfId="0" applyFont="1" applyBorder="1"/>
    <xf numFmtId="0" fontId="8" fillId="8" borderId="142" xfId="0" applyFont="1" applyFill="1" applyBorder="1" applyAlignment="1">
      <alignment horizontal="left" vertical="center" wrapText="1"/>
    </xf>
    <xf numFmtId="0" fontId="11" fillId="0" borderId="143" xfId="0" applyFont="1" applyBorder="1"/>
    <xf numFmtId="0" fontId="7" fillId="8" borderId="19" xfId="0" applyFont="1" applyFill="1" applyBorder="1" applyAlignment="1">
      <alignment horizontal="left" vertical="top" wrapText="1"/>
    </xf>
    <xf numFmtId="0" fontId="11" fillId="0" borderId="13" xfId="0" applyFont="1" applyBorder="1"/>
    <xf numFmtId="0" fontId="7" fillId="8" borderId="66" xfId="0" applyFont="1" applyFill="1" applyBorder="1" applyAlignment="1">
      <alignment horizontal="left" vertical="center" wrapText="1"/>
    </xf>
    <xf numFmtId="0" fontId="11" fillId="0" borderId="67" xfId="0" applyFont="1" applyBorder="1"/>
    <xf numFmtId="0" fontId="11" fillId="0" borderId="149" xfId="0" applyFont="1" applyBorder="1"/>
    <xf numFmtId="0" fontId="8" fillId="0" borderId="19" xfId="0" applyFont="1" applyBorder="1" applyAlignment="1">
      <alignment horizontal="center" vertical="center" wrapText="1"/>
    </xf>
    <xf numFmtId="0" fontId="7" fillId="8" borderId="66" xfId="0" applyFont="1" applyFill="1" applyBorder="1" applyAlignment="1">
      <alignment horizontal="center" vertical="center" wrapText="1"/>
    </xf>
    <xf numFmtId="0" fontId="8" fillId="8" borderId="144" xfId="0" applyFont="1" applyFill="1" applyBorder="1" applyAlignment="1">
      <alignment horizontal="left" vertical="center" wrapText="1"/>
    </xf>
    <xf numFmtId="0" fontId="11" fillId="0" borderId="145" xfId="0" applyFont="1" applyBorder="1"/>
    <xf numFmtId="0" fontId="11" fillId="0" borderId="146" xfId="0" applyFont="1" applyBorder="1"/>
    <xf numFmtId="0" fontId="8" fillId="8" borderId="147" xfId="0" applyFont="1" applyFill="1" applyBorder="1" applyAlignment="1">
      <alignment horizontal="left" vertical="center" wrapText="1"/>
    </xf>
    <xf numFmtId="0" fontId="8" fillId="8" borderId="147" xfId="0" applyFont="1" applyFill="1" applyBorder="1" applyAlignment="1">
      <alignment horizontal="center" vertical="center" wrapText="1"/>
    </xf>
    <xf numFmtId="0" fontId="11" fillId="0" borderId="148" xfId="0" applyFont="1" applyBorder="1"/>
    <xf numFmtId="0" fontId="8" fillId="0" borderId="0" xfId="0" applyFont="1" applyAlignment="1">
      <alignment vertical="center" wrapText="1"/>
    </xf>
    <xf numFmtId="0" fontId="7" fillId="13" borderId="66" xfId="0" applyFont="1" applyFill="1" applyBorder="1" applyAlignment="1">
      <alignment vertical="center" wrapText="1"/>
    </xf>
    <xf numFmtId="0" fontId="7" fillId="8" borderId="150" xfId="0" applyFont="1" applyFill="1" applyBorder="1" applyAlignment="1">
      <alignment horizontal="center" vertical="top" wrapText="1"/>
    </xf>
    <xf numFmtId="0" fontId="11" fillId="0" borderId="151" xfId="0" applyFont="1" applyBorder="1"/>
    <xf numFmtId="14" fontId="8" fillId="8" borderId="215" xfId="0" applyNumberFormat="1" applyFont="1" applyFill="1" applyBorder="1" applyAlignment="1">
      <alignment horizontal="center" vertical="center" wrapText="1"/>
    </xf>
    <xf numFmtId="0" fontId="11" fillId="0" borderId="197" xfId="0" applyFont="1" applyBorder="1"/>
    <xf numFmtId="164" fontId="7" fillId="8" borderId="215" xfId="0" applyNumberFormat="1" applyFont="1" applyFill="1" applyBorder="1" applyAlignment="1">
      <alignment horizontal="center"/>
    </xf>
    <xf numFmtId="0" fontId="11" fillId="0" borderId="218" xfId="0" applyFont="1" applyBorder="1"/>
    <xf numFmtId="0" fontId="7" fillId="3" borderId="187" xfId="0" applyFont="1" applyFill="1" applyBorder="1" applyAlignment="1">
      <alignment horizontal="center" vertical="center" wrapText="1"/>
    </xf>
    <xf numFmtId="0" fontId="11" fillId="0" borderId="195" xfId="0" applyFont="1" applyBorder="1" applyAlignment="1">
      <alignment horizontal="center"/>
    </xf>
    <xf numFmtId="0" fontId="11" fillId="0" borderId="188" xfId="0" applyFont="1" applyBorder="1" applyAlignment="1">
      <alignment horizontal="center"/>
    </xf>
    <xf numFmtId="0" fontId="8" fillId="0" borderId="152" xfId="0" applyFont="1" applyBorder="1" applyAlignment="1">
      <alignment horizontal="left" vertical="center" wrapText="1"/>
    </xf>
    <xf numFmtId="0" fontId="11" fillId="0" borderId="152" xfId="0" applyFont="1" applyBorder="1"/>
    <xf numFmtId="164" fontId="14" fillId="8" borderId="187" xfId="0" applyNumberFormat="1" applyFont="1" applyFill="1" applyBorder="1" applyAlignment="1">
      <alignment horizontal="center" vertical="center" wrapText="1"/>
    </xf>
    <xf numFmtId="0" fontId="8" fillId="9" borderId="215" xfId="0" applyFont="1" applyFill="1" applyBorder="1" applyAlignment="1">
      <alignment horizontal="left" vertical="center" wrapText="1"/>
    </xf>
    <xf numFmtId="164" fontId="8" fillId="9" borderId="192" xfId="0" applyNumberFormat="1" applyFont="1" applyFill="1" applyBorder="1" applyAlignment="1">
      <alignment horizontal="center" vertical="center" wrapText="1"/>
    </xf>
    <xf numFmtId="0" fontId="11" fillId="0" borderId="193" xfId="0" applyFont="1" applyBorder="1"/>
    <xf numFmtId="0" fontId="11" fillId="0" borderId="194" xfId="0" applyFont="1" applyBorder="1"/>
    <xf numFmtId="0" fontId="8" fillId="8" borderId="215" xfId="0" applyFont="1" applyFill="1" applyBorder="1" applyAlignment="1">
      <alignment horizontal="center" vertical="center" wrapText="1"/>
    </xf>
    <xf numFmtId="1" fontId="8" fillId="8" borderId="215" xfId="0" applyNumberFormat="1" applyFont="1" applyFill="1" applyBorder="1" applyAlignment="1">
      <alignment horizontal="center" vertical="center" wrapText="1"/>
    </xf>
    <xf numFmtId="164" fontId="7" fillId="8" borderId="68" xfId="0" applyNumberFormat="1" applyFont="1" applyFill="1" applyBorder="1" applyAlignment="1">
      <alignment horizontal="center"/>
    </xf>
    <xf numFmtId="0" fontId="8" fillId="8" borderId="207" xfId="0" applyFont="1" applyFill="1" applyBorder="1" applyAlignment="1">
      <alignment horizontal="left" vertical="center" wrapText="1"/>
    </xf>
    <xf numFmtId="0" fontId="8" fillId="8" borderId="214" xfId="0" applyFont="1" applyFill="1" applyBorder="1" applyAlignment="1">
      <alignment horizontal="left" vertical="center" wrapText="1"/>
    </xf>
    <xf numFmtId="164" fontId="8" fillId="8" borderId="214" xfId="0" applyNumberFormat="1" applyFont="1" applyFill="1" applyBorder="1" applyAlignment="1">
      <alignment horizontal="left" vertical="center" wrapText="1"/>
    </xf>
    <xf numFmtId="164" fontId="8" fillId="8" borderId="207" xfId="0" applyNumberFormat="1" applyFont="1" applyFill="1" applyBorder="1" applyAlignment="1">
      <alignment horizontal="left" vertical="center" wrapText="1"/>
    </xf>
    <xf numFmtId="1" fontId="8" fillId="8" borderId="189" xfId="0" applyNumberFormat="1" applyFont="1" applyFill="1" applyBorder="1" applyAlignment="1">
      <alignment horizontal="center" vertical="center" wrapText="1"/>
    </xf>
    <xf numFmtId="14" fontId="8" fillId="8" borderId="189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/>
    </xf>
    <xf numFmtId="0" fontId="11" fillId="0" borderId="220" xfId="0" applyFont="1" applyBorder="1"/>
    <xf numFmtId="0" fontId="41" fillId="0" borderId="0" xfId="0" applyFont="1" applyAlignment="1">
      <alignment horizontal="left"/>
    </xf>
    <xf numFmtId="0" fontId="38" fillId="2" borderId="1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right"/>
    </xf>
    <xf numFmtId="0" fontId="57" fillId="2" borderId="153" xfId="0" applyFont="1" applyFill="1" applyBorder="1" applyAlignment="1">
      <alignment horizontal="left"/>
    </xf>
    <xf numFmtId="0" fontId="58" fillId="0" borderId="33" xfId="0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7" fillId="2" borderId="153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 vertical="center"/>
    </xf>
    <xf numFmtId="0" fontId="4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6" xfId="0" applyFont="1" applyBorder="1"/>
    <xf numFmtId="0" fontId="8" fillId="8" borderId="215" xfId="0" applyFont="1" applyFill="1" applyBorder="1" applyAlignment="1">
      <alignment horizontal="left" vertical="center" wrapText="1"/>
    </xf>
    <xf numFmtId="0" fontId="8" fillId="8" borderId="197" xfId="0" applyFont="1" applyFill="1" applyBorder="1" applyAlignment="1">
      <alignment horizontal="center" vertical="center" wrapText="1"/>
    </xf>
    <xf numFmtId="164" fontId="7" fillId="8" borderId="175" xfId="0" applyNumberFormat="1" applyFont="1" applyFill="1" applyBorder="1" applyAlignment="1">
      <alignment horizontal="center"/>
    </xf>
    <xf numFmtId="0" fontId="11" fillId="0" borderId="217" xfId="0" applyFont="1" applyBorder="1"/>
    <xf numFmtId="0" fontId="8" fillId="0" borderId="64" xfId="0" applyFont="1" applyBorder="1" applyAlignment="1">
      <alignment horizontal="left" vertical="center" wrapText="1"/>
    </xf>
    <xf numFmtId="0" fontId="43" fillId="2" borderId="166" xfId="0" applyFont="1" applyFill="1" applyBorder="1" applyAlignment="1">
      <alignment horizontal="center" vertical="top" wrapText="1"/>
    </xf>
    <xf numFmtId="0" fontId="43" fillId="0" borderId="159" xfId="0" applyFont="1" applyBorder="1" applyAlignment="1">
      <alignment horizontal="center" vertical="center"/>
    </xf>
    <xf numFmtId="0" fontId="43" fillId="3" borderId="132" xfId="0" applyFont="1" applyFill="1" applyBorder="1" applyAlignment="1">
      <alignment vertical="center" wrapText="1"/>
    </xf>
    <xf numFmtId="0" fontId="43" fillId="8" borderId="135" xfId="0" applyFont="1" applyFill="1" applyBorder="1" applyAlignment="1">
      <alignment horizontal="left" vertical="center" wrapText="1"/>
    </xf>
    <xf numFmtId="0" fontId="43" fillId="8" borderId="74" xfId="0" applyFont="1" applyFill="1" applyBorder="1" applyAlignment="1">
      <alignment horizontal="left" vertical="center" wrapText="1"/>
    </xf>
    <xf numFmtId="0" fontId="45" fillId="0" borderId="154" xfId="0" applyFont="1" applyBorder="1" applyAlignment="1">
      <alignment horizontal="left" vertical="center" wrapText="1"/>
    </xf>
    <xf numFmtId="0" fontId="45" fillId="0" borderId="78" xfId="0" applyFont="1" applyBorder="1" applyAlignment="1">
      <alignment horizontal="center" vertical="center" wrapText="1"/>
    </xf>
    <xf numFmtId="0" fontId="11" fillId="0" borderId="155" xfId="0" applyFont="1" applyBorder="1"/>
    <xf numFmtId="0" fontId="45" fillId="0" borderId="156" xfId="0" applyFont="1" applyBorder="1" applyAlignment="1">
      <alignment horizontal="left" vertical="center" wrapText="1"/>
    </xf>
    <xf numFmtId="0" fontId="45" fillId="0" borderId="102" xfId="0" applyFont="1" applyBorder="1" applyAlignment="1">
      <alignment horizontal="left" vertical="center" wrapText="1"/>
    </xf>
    <xf numFmtId="0" fontId="11" fillId="0" borderId="157" xfId="0" applyFont="1" applyBorder="1"/>
    <xf numFmtId="0" fontId="43" fillId="8" borderId="44" xfId="0" applyFont="1" applyFill="1" applyBorder="1" applyAlignment="1">
      <alignment horizontal="left" vertical="top" wrapText="1"/>
    </xf>
    <xf numFmtId="0" fontId="43" fillId="8" borderId="39" xfId="0" applyFont="1" applyFill="1" applyBorder="1" applyAlignment="1">
      <alignment horizontal="center" vertical="top" wrapText="1"/>
    </xf>
    <xf numFmtId="0" fontId="11" fillId="0" borderId="165" xfId="0" applyFont="1" applyBorder="1"/>
    <xf numFmtId="0" fontId="43" fillId="3" borderId="39" xfId="0" applyFont="1" applyFill="1" applyBorder="1" applyAlignment="1">
      <alignment horizontal="left" vertical="top" wrapText="1"/>
    </xf>
    <xf numFmtId="0" fontId="43" fillId="3" borderId="39" xfId="0" applyFont="1" applyFill="1" applyBorder="1" applyAlignment="1">
      <alignment horizontal="left" vertical="center" wrapText="1"/>
    </xf>
    <xf numFmtId="0" fontId="43" fillId="8" borderId="166" xfId="0" applyFont="1" applyFill="1" applyBorder="1" applyAlignment="1">
      <alignment horizontal="center" vertical="top" wrapText="1"/>
    </xf>
    <xf numFmtId="0" fontId="11" fillId="0" borderId="167" xfId="0" applyFont="1" applyBorder="1"/>
    <xf numFmtId="0" fontId="45" fillId="0" borderId="158" xfId="0" applyFont="1" applyBorder="1" applyAlignment="1">
      <alignment horizontal="left" vertical="center" wrapText="1"/>
    </xf>
    <xf numFmtId="0" fontId="11" fillId="0" borderId="159" xfId="0" applyFont="1" applyBorder="1"/>
    <xf numFmtId="0" fontId="11" fillId="0" borderId="160" xfId="0" applyFont="1" applyBorder="1"/>
    <xf numFmtId="0" fontId="45" fillId="0" borderId="161" xfId="0" applyFont="1" applyBorder="1" applyAlignment="1">
      <alignment horizontal="left" vertical="center" wrapText="1"/>
    </xf>
    <xf numFmtId="0" fontId="45" fillId="0" borderId="161" xfId="0" applyFont="1" applyBorder="1" applyAlignment="1">
      <alignment horizontal="center" vertical="center" wrapText="1"/>
    </xf>
    <xf numFmtId="0" fontId="11" fillId="0" borderId="162" xfId="0" applyFont="1" applyBorder="1"/>
    <xf numFmtId="0" fontId="45" fillId="0" borderId="64" xfId="0" applyFont="1" applyBorder="1" applyAlignment="1">
      <alignment vertical="center" wrapText="1"/>
    </xf>
    <xf numFmtId="0" fontId="43" fillId="13" borderId="108" xfId="0" applyFont="1" applyFill="1" applyBorder="1" applyAlignment="1">
      <alignment vertical="center" wrapText="1"/>
    </xf>
    <xf numFmtId="0" fontId="11" fillId="0" borderId="163" xfId="0" applyFont="1" applyBorder="1"/>
    <xf numFmtId="0" fontId="43" fillId="8" borderId="44" xfId="0" applyFont="1" applyFill="1" applyBorder="1" applyAlignment="1">
      <alignment horizontal="center" vertical="top" wrapText="1"/>
    </xf>
    <xf numFmtId="0" fontId="43" fillId="8" borderId="45" xfId="0" applyFont="1" applyFill="1" applyBorder="1" applyAlignment="1">
      <alignment horizontal="center" vertical="center" wrapText="1"/>
    </xf>
    <xf numFmtId="0" fontId="11" fillId="0" borderId="170" xfId="0" applyFont="1" applyBorder="1"/>
    <xf numFmtId="0" fontId="11" fillId="0" borderId="105" xfId="0" applyFont="1" applyBorder="1"/>
    <xf numFmtId="0" fontId="11" fillId="0" borderId="164" xfId="0" applyFont="1" applyBorder="1"/>
    <xf numFmtId="0" fontId="11" fillId="0" borderId="171" xfId="0" applyFont="1" applyBorder="1"/>
    <xf numFmtId="14" fontId="43" fillId="8" borderId="168" xfId="0" applyNumberFormat="1" applyFont="1" applyFill="1" applyBorder="1" applyAlignment="1">
      <alignment horizontal="center" vertical="center" wrapText="1"/>
    </xf>
    <xf numFmtId="0" fontId="11" fillId="0" borderId="169" xfId="0" applyFont="1" applyBorder="1"/>
    <xf numFmtId="164" fontId="43" fillId="8" borderId="168" xfId="0" applyNumberFormat="1" applyFont="1" applyFill="1" applyBorder="1" applyAlignment="1">
      <alignment horizontal="center" vertical="center" wrapText="1"/>
    </xf>
    <xf numFmtId="0" fontId="43" fillId="8" borderId="172" xfId="0" applyFont="1" applyFill="1" applyBorder="1" applyAlignment="1">
      <alignment horizontal="center" vertical="top" wrapText="1"/>
    </xf>
    <xf numFmtId="0" fontId="11" fillId="0" borderId="173" xfId="0" applyFont="1" applyBorder="1"/>
    <xf numFmtId="0" fontId="43" fillId="8" borderId="39" xfId="0" applyFont="1" applyFill="1" applyBorder="1" applyAlignment="1">
      <alignment horizontal="left" vertical="top" wrapText="1"/>
    </xf>
    <xf numFmtId="0" fontId="43" fillId="8" borderId="44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3" fillId="2" borderId="44" xfId="0" applyFont="1" applyFill="1" applyBorder="1" applyAlignment="1">
      <alignment horizontal="center" vertical="top" wrapText="1"/>
    </xf>
    <xf numFmtId="0" fontId="45" fillId="2" borderId="166" xfId="0" applyFont="1" applyFill="1" applyBorder="1" applyAlignment="1">
      <alignment horizontal="center" vertical="center" wrapText="1"/>
    </xf>
    <xf numFmtId="0" fontId="43" fillId="2" borderId="172" xfId="0" applyFont="1" applyFill="1" applyBorder="1" applyAlignment="1">
      <alignment horizontal="center" vertical="top" wrapText="1"/>
    </xf>
    <xf numFmtId="0" fontId="43" fillId="8" borderId="172" xfId="0" applyFont="1" applyFill="1" applyBorder="1" applyAlignment="1">
      <alignment horizontal="left" vertical="top" wrapText="1"/>
    </xf>
    <xf numFmtId="0" fontId="43" fillId="8" borderId="153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89" xfId="0" applyFont="1" applyBorder="1" applyAlignment="1">
      <alignment horizontal="center" vertical="center" wrapText="1"/>
    </xf>
    <xf numFmtId="0" fontId="45" fillId="0" borderId="64" xfId="0" applyFont="1" applyBorder="1" applyAlignment="1">
      <alignment horizontal="center" vertical="center" wrapText="1"/>
    </xf>
    <xf numFmtId="0" fontId="45" fillId="3" borderId="174" xfId="0" applyFont="1" applyFill="1" applyBorder="1" applyAlignment="1">
      <alignment vertical="center" wrapText="1"/>
    </xf>
    <xf numFmtId="0" fontId="45" fillId="0" borderId="91" xfId="0" applyFont="1" applyBorder="1" applyAlignment="1">
      <alignment horizontal="center" vertical="center" wrapText="1"/>
    </xf>
    <xf numFmtId="0" fontId="45" fillId="0" borderId="82" xfId="0" applyFont="1" applyBorder="1" applyAlignment="1">
      <alignment horizontal="center" vertical="center" wrapText="1"/>
    </xf>
    <xf numFmtId="0" fontId="52" fillId="0" borderId="93" xfId="0" applyFont="1" applyBorder="1" applyAlignment="1">
      <alignment horizontal="center" vertical="center" wrapText="1"/>
    </xf>
    <xf numFmtId="0" fontId="45" fillId="2" borderId="172" xfId="0" applyFont="1" applyFill="1" applyBorder="1" applyAlignment="1">
      <alignment horizontal="center" vertical="center" wrapText="1"/>
    </xf>
    <xf numFmtId="0" fontId="45" fillId="0" borderId="170" xfId="0" applyFont="1" applyBorder="1" applyAlignment="1">
      <alignment horizontal="center" vertical="center" wrapText="1"/>
    </xf>
    <xf numFmtId="164" fontId="43" fillId="8" borderId="172" xfId="0" applyNumberFormat="1" applyFont="1" applyFill="1" applyBorder="1" applyAlignment="1">
      <alignment horizontal="center" vertical="center" wrapText="1"/>
    </xf>
    <xf numFmtId="0" fontId="43" fillId="0" borderId="16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164" fontId="43" fillId="8" borderId="45" xfId="0" applyNumberFormat="1" applyFont="1" applyFill="1" applyBorder="1" applyAlignment="1">
      <alignment horizontal="center" vertical="center" wrapText="1"/>
    </xf>
    <xf numFmtId="0" fontId="55" fillId="19" borderId="196" xfId="0" applyFont="1" applyFill="1" applyBorder="1" applyAlignment="1">
      <alignment horizontal="left"/>
    </xf>
    <xf numFmtId="0" fontId="16" fillId="19" borderId="14" xfId="0" applyFont="1" applyFill="1" applyBorder="1" applyAlignment="1">
      <alignment horizontal="left"/>
    </xf>
    <xf numFmtId="0" fontId="7" fillId="0" borderId="64" xfId="0" applyFont="1" applyBorder="1" applyAlignment="1">
      <alignment horizontal="right" vertical="center"/>
    </xf>
    <xf numFmtId="0" fontId="16" fillId="19" borderId="196" xfId="0" applyFont="1" applyFill="1" applyBorder="1" applyAlignment="1">
      <alignment horizontal="left"/>
    </xf>
    <xf numFmtId="164" fontId="43" fillId="8" borderId="44" xfId="0" applyNumberFormat="1" applyFont="1" applyFill="1" applyBorder="1" applyAlignment="1">
      <alignment horizontal="center" vertical="center" wrapText="1"/>
    </xf>
    <xf numFmtId="0" fontId="43" fillId="2" borderId="44" xfId="0" applyFont="1" applyFill="1" applyBorder="1" applyAlignment="1">
      <alignment horizontal="left" vertical="center" wrapText="1"/>
    </xf>
    <xf numFmtId="0" fontId="11" fillId="0" borderId="181" xfId="0" applyFont="1" applyBorder="1"/>
    <xf numFmtId="0" fontId="45" fillId="8" borderId="44" xfId="0" applyFont="1" applyFill="1" applyBorder="1" applyAlignment="1">
      <alignment horizontal="left" vertical="center" wrapText="1"/>
    </xf>
    <xf numFmtId="0" fontId="43" fillId="11" borderId="24" xfId="0" applyFont="1" applyFill="1" applyBorder="1" applyAlignment="1">
      <alignment vertical="center" wrapText="1"/>
    </xf>
    <xf numFmtId="0" fontId="43" fillId="3" borderId="1" xfId="0" applyFont="1" applyFill="1" applyBorder="1" applyAlignment="1">
      <alignment horizontal="left" vertical="center" wrapText="1"/>
    </xf>
    <xf numFmtId="0" fontId="43" fillId="3" borderId="170" xfId="0" applyFont="1" applyFill="1" applyBorder="1" applyAlignment="1">
      <alignment horizontal="center" vertical="center" wrapText="1"/>
    </xf>
    <xf numFmtId="0" fontId="11" fillId="0" borderId="180" xfId="0" applyFont="1" applyBorder="1"/>
    <xf numFmtId="0" fontId="45" fillId="3" borderId="142" xfId="0" applyFont="1" applyFill="1" applyBorder="1" applyAlignment="1">
      <alignment horizontal="right" vertical="center" wrapText="1"/>
    </xf>
    <xf numFmtId="0" fontId="43" fillId="3" borderId="74" xfId="0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top" wrapText="1"/>
    </xf>
    <xf numFmtId="0" fontId="45" fillId="0" borderId="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4" fillId="6" borderId="189" xfId="0" applyFont="1" applyFill="1" applyBorder="1" applyAlignment="1">
      <alignment horizontal="center" vertical="center"/>
    </xf>
    <xf numFmtId="0" fontId="0" fillId="0" borderId="190" xfId="0" applyBorder="1" applyAlignment="1">
      <alignment horizontal="center"/>
    </xf>
    <xf numFmtId="0" fontId="0" fillId="0" borderId="191" xfId="0" applyBorder="1" applyAlignment="1">
      <alignment horizontal="center"/>
    </xf>
    <xf numFmtId="0" fontId="0" fillId="0" borderId="192" xfId="0" applyBorder="1" applyAlignment="1">
      <alignment horizontal="center"/>
    </xf>
    <xf numFmtId="0" fontId="0" fillId="0" borderId="193" xfId="0" applyBorder="1" applyAlignment="1">
      <alignment horizontal="center"/>
    </xf>
    <xf numFmtId="0" fontId="0" fillId="0" borderId="194" xfId="0" applyBorder="1" applyAlignment="1">
      <alignment horizontal="center"/>
    </xf>
    <xf numFmtId="0" fontId="46" fillId="0" borderId="0" xfId="0" applyFont="1" applyAlignment="1">
      <alignment vertical="center"/>
    </xf>
    <xf numFmtId="0" fontId="64" fillId="0" borderId="84" xfId="0" applyFont="1" applyBorder="1" applyAlignment="1">
      <alignment horizontal="right" vertical="center"/>
    </xf>
    <xf numFmtId="0" fontId="43" fillId="3" borderId="84" xfId="0" applyFont="1" applyFill="1" applyBorder="1" applyAlignment="1">
      <alignment vertical="center" wrapText="1"/>
    </xf>
    <xf numFmtId="0" fontId="45" fillId="8" borderId="118" xfId="0" applyFont="1" applyFill="1" applyBorder="1" applyAlignment="1">
      <alignment horizontal="left" vertical="center" wrapText="1"/>
    </xf>
    <xf numFmtId="0" fontId="45" fillId="8" borderId="118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3" fillId="3" borderId="74" xfId="0" applyFont="1" applyFill="1" applyBorder="1" applyAlignment="1">
      <alignment vertical="center" wrapText="1"/>
    </xf>
    <xf numFmtId="0" fontId="43" fillId="0" borderId="84" xfId="0" applyFont="1" applyBorder="1" applyAlignment="1">
      <alignment horizontal="right" vertical="center"/>
    </xf>
    <xf numFmtId="0" fontId="2" fillId="0" borderId="225" xfId="0" applyFont="1" applyBorder="1" applyAlignment="1">
      <alignment horizontal="left"/>
    </xf>
    <xf numFmtId="0" fontId="0" fillId="0" borderId="226" xfId="0" applyBorder="1" applyAlignment="1">
      <alignment horizontal="left"/>
    </xf>
    <xf numFmtId="0" fontId="0" fillId="0" borderId="227" xfId="0" applyBorder="1" applyAlignment="1">
      <alignment horizontal="left"/>
    </xf>
    <xf numFmtId="0" fontId="25" fillId="0" borderId="62" xfId="0" applyFont="1" applyBorder="1"/>
    <xf numFmtId="0" fontId="16" fillId="28" borderId="14" xfId="0" applyFont="1" applyFill="1" applyBorder="1" applyAlignment="1">
      <alignment horizontal="left" vertical="center"/>
    </xf>
    <xf numFmtId="0" fontId="16" fillId="28" borderId="211" xfId="0" applyFont="1" applyFill="1" applyBorder="1" applyAlignment="1">
      <alignment horizontal="left" vertical="center"/>
    </xf>
    <xf numFmtId="0" fontId="77" fillId="25" borderId="19" xfId="0" applyFont="1" applyFill="1" applyBorder="1" applyAlignment="1">
      <alignment horizontal="center" vertical="center"/>
    </xf>
    <xf numFmtId="0" fontId="78" fillId="15" borderId="5" xfId="0" applyFont="1" applyFill="1" applyBorder="1"/>
    <xf numFmtId="0" fontId="78" fillId="15" borderId="20" xfId="0" applyFont="1" applyFill="1" applyBorder="1"/>
    <xf numFmtId="0" fontId="78" fillId="15" borderId="22" xfId="0" applyFont="1" applyFill="1" applyBorder="1"/>
    <xf numFmtId="0" fontId="79" fillId="25" borderId="19" xfId="0" applyFont="1" applyFill="1" applyBorder="1" applyAlignment="1">
      <alignment horizontal="center" vertical="center"/>
    </xf>
    <xf numFmtId="0" fontId="78" fillId="15" borderId="4" xfId="0" applyFont="1" applyFill="1" applyBorder="1"/>
    <xf numFmtId="0" fontId="78" fillId="15" borderId="21" xfId="0" applyFont="1" applyFill="1" applyBorder="1"/>
    <xf numFmtId="0" fontId="16" fillId="28" borderId="189" xfId="0" applyFont="1" applyFill="1" applyBorder="1" applyAlignment="1">
      <alignment horizontal="center" vertical="center"/>
    </xf>
    <xf numFmtId="0" fontId="0" fillId="29" borderId="191" xfId="0" applyFill="1" applyBorder="1"/>
    <xf numFmtId="0" fontId="0" fillId="29" borderId="192" xfId="0" applyFill="1" applyBorder="1"/>
    <xf numFmtId="0" fontId="0" fillId="29" borderId="194" xfId="0" applyFill="1" applyBorder="1"/>
    <xf numFmtId="0" fontId="79" fillId="25" borderId="187" xfId="0" applyFont="1" applyFill="1" applyBorder="1" applyAlignment="1">
      <alignment horizontal="left"/>
    </xf>
    <xf numFmtId="0" fontId="78" fillId="15" borderId="195" xfId="0" applyFont="1" applyFill="1" applyBorder="1"/>
    <xf numFmtId="0" fontId="78" fillId="15" borderId="188" xfId="0" applyFont="1" applyFill="1" applyBorder="1"/>
    <xf numFmtId="0" fontId="79" fillId="25" borderId="187" xfId="0" applyFont="1" applyFill="1" applyBorder="1" applyAlignment="1">
      <alignment horizontal="left" vertical="center"/>
    </xf>
    <xf numFmtId="0" fontId="80" fillId="0" borderId="76" xfId="0" applyFont="1" applyBorder="1" applyAlignment="1">
      <alignment horizontal="left" vertical="center" wrapText="1"/>
    </xf>
    <xf numFmtId="0" fontId="81" fillId="0" borderId="21" xfId="0" applyFont="1" applyBorder="1"/>
    <xf numFmtId="0" fontId="81" fillId="0" borderId="77" xfId="0" applyFont="1" applyBorder="1"/>
    <xf numFmtId="0" fontId="80" fillId="25" borderId="187" xfId="0" applyFont="1" applyFill="1" applyBorder="1" applyAlignment="1">
      <alignment vertical="center" wrapText="1"/>
    </xf>
    <xf numFmtId="0" fontId="79" fillId="26" borderId="187" xfId="0" applyFont="1" applyFill="1" applyBorder="1"/>
    <xf numFmtId="0" fontId="79" fillId="25" borderId="189" xfId="0" applyFont="1" applyFill="1" applyBorder="1" applyAlignment="1">
      <alignment horizontal="center" vertical="center"/>
    </xf>
    <xf numFmtId="0" fontId="82" fillId="15" borderId="190" xfId="0" applyFont="1" applyFill="1" applyBorder="1" applyAlignment="1">
      <alignment horizontal="center"/>
    </xf>
    <xf numFmtId="0" fontId="82" fillId="15" borderId="191" xfId="0" applyFont="1" applyFill="1" applyBorder="1" applyAlignment="1">
      <alignment horizontal="center"/>
    </xf>
    <xf numFmtId="0" fontId="82" fillId="15" borderId="192" xfId="0" applyFont="1" applyFill="1" applyBorder="1" applyAlignment="1">
      <alignment horizontal="center"/>
    </xf>
    <xf numFmtId="0" fontId="82" fillId="15" borderId="193" xfId="0" applyFont="1" applyFill="1" applyBorder="1" applyAlignment="1">
      <alignment horizontal="center"/>
    </xf>
    <xf numFmtId="0" fontId="82" fillId="15" borderId="194" xfId="0" applyFont="1" applyFill="1" applyBorder="1" applyAlignment="1">
      <alignment horizontal="center"/>
    </xf>
    <xf numFmtId="164" fontId="79" fillId="27" borderId="187" xfId="0" applyNumberFormat="1" applyFont="1" applyFill="1" applyBorder="1" applyAlignment="1">
      <alignment horizontal="center"/>
    </xf>
    <xf numFmtId="0" fontId="82" fillId="23" borderId="188" xfId="0" applyFont="1" applyFill="1" applyBorder="1"/>
    <xf numFmtId="0" fontId="34" fillId="28" borderId="14" xfId="0" applyFont="1" applyFill="1" applyBorder="1" applyAlignment="1">
      <alignment horizontal="center"/>
    </xf>
    <xf numFmtId="0" fontId="11" fillId="29" borderId="14" xfId="0" applyFont="1" applyFill="1" applyBorder="1"/>
    <xf numFmtId="0" fontId="34" fillId="28" borderId="187" xfId="0" applyFont="1" applyFill="1" applyBorder="1" applyAlignment="1">
      <alignment horizontal="center"/>
    </xf>
    <xf numFmtId="0" fontId="11" fillId="29" borderId="195" xfId="0" applyFont="1" applyFill="1" applyBorder="1"/>
    <xf numFmtId="0" fontId="11" fillId="29" borderId="188" xfId="0" applyFont="1" applyFill="1" applyBorder="1"/>
    <xf numFmtId="0" fontId="44" fillId="28" borderId="1" xfId="0" applyFont="1" applyFill="1" applyBorder="1" applyAlignment="1">
      <alignment horizontal="center" vertical="center"/>
    </xf>
    <xf numFmtId="0" fontId="11" fillId="29" borderId="9" xfId="0" applyFont="1" applyFill="1" applyBorder="1"/>
    <xf numFmtId="0" fontId="23" fillId="28" borderId="189" xfId="0" applyFont="1" applyFill="1" applyBorder="1" applyAlignment="1">
      <alignment horizontal="center" vertical="center"/>
    </xf>
    <xf numFmtId="0" fontId="11" fillId="29" borderId="190" xfId="0" applyFont="1" applyFill="1" applyBorder="1"/>
    <xf numFmtId="0" fontId="11" fillId="29" borderId="191" xfId="0" applyFont="1" applyFill="1" applyBorder="1"/>
    <xf numFmtId="0" fontId="11" fillId="29" borderId="192" xfId="0" applyFont="1" applyFill="1" applyBorder="1"/>
    <xf numFmtId="0" fontId="11" fillId="29" borderId="193" xfId="0" applyFont="1" applyFill="1" applyBorder="1"/>
    <xf numFmtId="0" fontId="11" fillId="29" borderId="194" xfId="0" applyFont="1" applyFill="1" applyBorder="1"/>
    <xf numFmtId="0" fontId="16" fillId="28" borderId="196" xfId="0" applyFont="1" applyFill="1" applyBorder="1" applyAlignment="1">
      <alignment horizontal="center" vertical="center"/>
    </xf>
    <xf numFmtId="0" fontId="16" fillId="28" borderId="14" xfId="0" applyFont="1" applyFill="1" applyBorder="1" applyAlignment="1">
      <alignment horizontal="center" vertical="center"/>
    </xf>
    <xf numFmtId="0" fontId="55" fillId="28" borderId="14" xfId="0" applyFont="1" applyFill="1" applyBorder="1" applyAlignment="1">
      <alignment horizontal="center" vertical="center"/>
    </xf>
    <xf numFmtId="0" fontId="55" fillId="28" borderId="211" xfId="0" applyFont="1" applyFill="1" applyBorder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26"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chemeClr val="accent6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chemeClr val="accent6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PA!$B$9:$B$20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PA!$C$9:$C$20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rgbClr val="C000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PA!$Q$74:$Q$75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PA!$R$74:$R$75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chemeClr val="accent5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PA!$B$89:$B$100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PA!$C$89:$C$100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chemeClr val="accent5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PA!$Q$89:$Q$90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PA!$R$89:$R$90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chemeClr val="accent4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PA!$B$105:$B$116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PA!$C$105:$C$116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chemeClr val="accent4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PA!$Q$105:$Q$106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PA!$R$105:$R$106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chemeClr val="accent6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PA!$B$121:$B$132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PA!$C$121:$C$132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rgbClr val="00B05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PA!$B$137:$B$148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PA!$C$137:$C$148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rgbClr val="7030A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PA!$B$153:$B$164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PA!$C$153:$C$164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chemeClr val="accent3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PA!$B$169:$B$180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PA!$C$169:$C$180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chemeClr val="accent1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PA!$B$185:$B$196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PA!$C$185:$C$196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chemeClr val="accent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PA!$Q$27:$Q$28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PA!$R$27:$R$28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chemeClr val="accent6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PA!$Q$121:$Q$122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PA!$R$121:$R$122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rgbClr val="00B05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PA!$Q$137:$Q$138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PA!$R$137:$R$138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rgbClr val="7030A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PA!$Q$153:$Q$154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PA!$R$153:$R$154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chemeClr val="accent3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PA!$Q$169:$Q$170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PA!$R$169:$R$170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chemeClr val="accent1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3539299111411317E-2"/>
          <c:y val="0.10226851851851854"/>
          <c:w val="0.92601934564985011"/>
          <c:h val="0.777361111111111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PA!$Q$185:$Q$186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PA!$R$185:$R$186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chemeClr val="accent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PA!$C$25:$C$36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chemeClr val="accent6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PA!$Q$10:$Q$11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PA!$R$10:$R$11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rgbClr val="00B05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PA!$Q$42:$Q$43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PA!$R$42:$R$43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rgbClr val="00B05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PA!$B$41:$B$52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PA!$C$41:$C$52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chemeClr val="accent4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PA!$B$57:$B$68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PA!$C$57:$C$68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SALDO EM CONTA</a:t>
            </a:r>
          </a:p>
        </c:rich>
      </c:tx>
      <c:layout>
        <c:manualLayout>
          <c:xMode val="edge"/>
          <c:yMode val="edge"/>
          <c:x val="0.67110411198600173"/>
          <c:y val="3.2407407407407406E-2"/>
        </c:manualLayout>
      </c:layout>
      <c:overlay val="0"/>
      <c:spPr>
        <a:solidFill>
          <a:schemeClr val="accent4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PA!$Q$58:$Q$59</c:f>
              <c:strCache>
                <c:ptCount val="2"/>
                <c:pt idx="0">
                  <c:v>VALOR CUSTEIO</c:v>
                </c:pt>
                <c:pt idx="1">
                  <c:v>VALOR CAPITAL</c:v>
                </c:pt>
              </c:strCache>
            </c:strRef>
          </c:cat>
          <c:val>
            <c:numRef>
              <c:f>PA!$R$58:$R$59</c:f>
              <c:numCache>
                <c:formatCode>_("R$"* #,##0.00_);_("R$"* \(#,##0.00\);_("R$"*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5-48DC-B1DE-D6062DF5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143792"/>
        <c:axId val="579145952"/>
      </c:barChart>
      <c:catAx>
        <c:axId val="57914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5952"/>
        <c:crosses val="autoZero"/>
        <c:auto val="1"/>
        <c:lblAlgn val="ctr"/>
        <c:lblOffset val="100"/>
        <c:noMultiLvlLbl val="0"/>
      </c:catAx>
      <c:valAx>
        <c:axId val="57914595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chemeClr val="bg1"/>
                </a:solidFill>
              </a:rPr>
              <a:t>INVESTIMENTOS</a:t>
            </a:r>
          </a:p>
        </c:rich>
      </c:tx>
      <c:layout>
        <c:manualLayout>
          <c:xMode val="edge"/>
          <c:yMode val="edge"/>
          <c:x val="0.84011262424164201"/>
          <c:y val="0"/>
        </c:manualLayout>
      </c:layout>
      <c:overlay val="0"/>
      <c:spPr>
        <a:solidFill>
          <a:srgbClr val="C000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PA!$B$73:$B$84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PA!$C$73:$C$84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A-49C2-A3BB-8F9987887CA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9141632"/>
        <c:axId val="579140912"/>
      </c:lineChart>
      <c:catAx>
        <c:axId val="5791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40912"/>
        <c:crosses val="autoZero"/>
        <c:auto val="1"/>
        <c:lblAlgn val="ctr"/>
        <c:lblOffset val="100"/>
        <c:noMultiLvlLbl val="0"/>
      </c:catAx>
      <c:valAx>
        <c:axId val="57914091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5791416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9.svg"/><Relationship Id="rId18" Type="http://schemas.openxmlformats.org/officeDocument/2006/relationships/image" Target="../media/image12.png"/><Relationship Id="rId26" Type="http://schemas.openxmlformats.org/officeDocument/2006/relationships/hyperlink" Target="#TD!A1"/><Relationship Id="rId39" Type="http://schemas.openxmlformats.org/officeDocument/2006/relationships/hyperlink" Target="#'1'!A1"/><Relationship Id="rId21" Type="http://schemas.openxmlformats.org/officeDocument/2006/relationships/image" Target="../media/image14.png"/><Relationship Id="rId34" Type="http://schemas.openxmlformats.org/officeDocument/2006/relationships/image" Target="../media/image23.svg"/><Relationship Id="rId42" Type="http://schemas.openxmlformats.org/officeDocument/2006/relationships/hyperlink" Target="#'3'!A1"/><Relationship Id="rId47" Type="http://schemas.openxmlformats.org/officeDocument/2006/relationships/image" Target="../media/image29.svg"/><Relationship Id="rId50" Type="http://schemas.openxmlformats.org/officeDocument/2006/relationships/image" Target="../media/image31.svg"/><Relationship Id="rId55" Type="http://schemas.openxmlformats.org/officeDocument/2006/relationships/image" Target="../media/image34.png"/><Relationship Id="rId7" Type="http://schemas.openxmlformats.org/officeDocument/2006/relationships/image" Target="../media/image5.svg"/><Relationship Id="rId2" Type="http://schemas.openxmlformats.org/officeDocument/2006/relationships/hyperlink" Target="#ID!B10"/><Relationship Id="rId16" Type="http://schemas.openxmlformats.org/officeDocument/2006/relationships/image" Target="../media/image11.svg"/><Relationship Id="rId20" Type="http://schemas.openxmlformats.org/officeDocument/2006/relationships/hyperlink" Target="#RB!A1"/><Relationship Id="rId29" Type="http://schemas.openxmlformats.org/officeDocument/2006/relationships/hyperlink" Target="#PA!A1"/><Relationship Id="rId41" Type="http://schemas.openxmlformats.org/officeDocument/2006/relationships/image" Target="../media/image25.svg"/><Relationship Id="rId54" Type="http://schemas.openxmlformats.org/officeDocument/2006/relationships/hyperlink" Target="#'6'!A1"/><Relationship Id="rId62" Type="http://schemas.openxmlformats.org/officeDocument/2006/relationships/image" Target="../media/image39.sv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hyperlink" Target="#SA!B7"/><Relationship Id="rId24" Type="http://schemas.openxmlformats.org/officeDocument/2006/relationships/image" Target="../media/image16.png"/><Relationship Id="rId32" Type="http://schemas.openxmlformats.org/officeDocument/2006/relationships/hyperlink" Target="#'8'!A1"/><Relationship Id="rId37" Type="http://schemas.openxmlformats.org/officeDocument/2006/relationships/hyperlink" Target="#'11'!A1"/><Relationship Id="rId40" Type="http://schemas.openxmlformats.org/officeDocument/2006/relationships/image" Target="../media/image24.png"/><Relationship Id="rId45" Type="http://schemas.openxmlformats.org/officeDocument/2006/relationships/hyperlink" Target="#'5'!A1"/><Relationship Id="rId53" Type="http://schemas.openxmlformats.org/officeDocument/2006/relationships/image" Target="../media/image33.svg"/><Relationship Id="rId58" Type="http://schemas.openxmlformats.org/officeDocument/2006/relationships/image" Target="../media/image36.png"/><Relationship Id="rId5" Type="http://schemas.openxmlformats.org/officeDocument/2006/relationships/hyperlink" Target="#FF!B7"/><Relationship Id="rId15" Type="http://schemas.openxmlformats.org/officeDocument/2006/relationships/image" Target="../media/image10.png"/><Relationship Id="rId23" Type="http://schemas.openxmlformats.org/officeDocument/2006/relationships/hyperlink" Target="#CB!A1"/><Relationship Id="rId28" Type="http://schemas.openxmlformats.org/officeDocument/2006/relationships/image" Target="../media/image19.svg"/><Relationship Id="rId36" Type="http://schemas.openxmlformats.org/officeDocument/2006/relationships/hyperlink" Target="#'10'!A1"/><Relationship Id="rId49" Type="http://schemas.openxmlformats.org/officeDocument/2006/relationships/image" Target="../media/image30.png"/><Relationship Id="rId57" Type="http://schemas.openxmlformats.org/officeDocument/2006/relationships/hyperlink" Target="#'7'!A1"/><Relationship Id="rId61" Type="http://schemas.openxmlformats.org/officeDocument/2006/relationships/image" Target="../media/image38.png"/><Relationship Id="rId10" Type="http://schemas.openxmlformats.org/officeDocument/2006/relationships/image" Target="../media/image7.svg"/><Relationship Id="rId19" Type="http://schemas.openxmlformats.org/officeDocument/2006/relationships/image" Target="../media/image13.svg"/><Relationship Id="rId31" Type="http://schemas.openxmlformats.org/officeDocument/2006/relationships/image" Target="../media/image21.svg"/><Relationship Id="rId44" Type="http://schemas.openxmlformats.org/officeDocument/2006/relationships/image" Target="../media/image27.svg"/><Relationship Id="rId52" Type="http://schemas.openxmlformats.org/officeDocument/2006/relationships/image" Target="../media/image32.png"/><Relationship Id="rId60" Type="http://schemas.openxmlformats.org/officeDocument/2006/relationships/hyperlink" Target="#CO!A1"/><Relationship Id="rId4" Type="http://schemas.openxmlformats.org/officeDocument/2006/relationships/image" Target="../media/image3.svg"/><Relationship Id="rId9" Type="http://schemas.openxmlformats.org/officeDocument/2006/relationships/image" Target="../media/image6.png"/><Relationship Id="rId14" Type="http://schemas.openxmlformats.org/officeDocument/2006/relationships/hyperlink" Target="#DE!A1"/><Relationship Id="rId22" Type="http://schemas.openxmlformats.org/officeDocument/2006/relationships/image" Target="../media/image15.svg"/><Relationship Id="rId27" Type="http://schemas.openxmlformats.org/officeDocument/2006/relationships/image" Target="../media/image18.png"/><Relationship Id="rId30" Type="http://schemas.openxmlformats.org/officeDocument/2006/relationships/image" Target="../media/image20.png"/><Relationship Id="rId35" Type="http://schemas.openxmlformats.org/officeDocument/2006/relationships/hyperlink" Target="#'9'!A1"/><Relationship Id="rId43" Type="http://schemas.openxmlformats.org/officeDocument/2006/relationships/image" Target="../media/image26.png"/><Relationship Id="rId48" Type="http://schemas.openxmlformats.org/officeDocument/2006/relationships/hyperlink" Target="#'2'!A1"/><Relationship Id="rId56" Type="http://schemas.openxmlformats.org/officeDocument/2006/relationships/image" Target="../media/image35.svg"/><Relationship Id="rId8" Type="http://schemas.openxmlformats.org/officeDocument/2006/relationships/hyperlink" Target="#PE!A10"/><Relationship Id="rId51" Type="http://schemas.openxmlformats.org/officeDocument/2006/relationships/hyperlink" Target="#'4'!A1"/><Relationship Id="rId3" Type="http://schemas.openxmlformats.org/officeDocument/2006/relationships/image" Target="../media/image2.png"/><Relationship Id="rId12" Type="http://schemas.openxmlformats.org/officeDocument/2006/relationships/image" Target="../media/image8.png"/><Relationship Id="rId17" Type="http://schemas.openxmlformats.org/officeDocument/2006/relationships/hyperlink" Target="#DS!A1"/><Relationship Id="rId25" Type="http://schemas.openxmlformats.org/officeDocument/2006/relationships/image" Target="../media/image17.svg"/><Relationship Id="rId33" Type="http://schemas.openxmlformats.org/officeDocument/2006/relationships/image" Target="../media/image22.png"/><Relationship Id="rId38" Type="http://schemas.openxmlformats.org/officeDocument/2006/relationships/hyperlink" Target="#'12'!A1"/><Relationship Id="rId46" Type="http://schemas.openxmlformats.org/officeDocument/2006/relationships/image" Target="../media/image28.png"/><Relationship Id="rId59" Type="http://schemas.openxmlformats.org/officeDocument/2006/relationships/image" Target="../media/image37.sv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0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159205</xdr:colOff>
      <xdr:row>7</xdr:row>
      <xdr:rowOff>57149</xdr:rowOff>
    </xdr:from>
    <xdr:ext cx="2295525" cy="157162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65312" y="1404256"/>
          <a:ext cx="2295525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381000</xdr:colOff>
      <xdr:row>0</xdr:row>
      <xdr:rowOff>47625</xdr:rowOff>
    </xdr:from>
    <xdr:ext cx="1304925" cy="10096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30625" y="47625"/>
          <a:ext cx="1304925" cy="100965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4082</xdr:colOff>
      <xdr:row>1</xdr:row>
      <xdr:rowOff>70757</xdr:rowOff>
    </xdr:from>
    <xdr:ext cx="1247775" cy="96202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22118" y="342900"/>
          <a:ext cx="1247775" cy="96202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109537</xdr:rowOff>
    </xdr:from>
    <xdr:to>
      <xdr:col>14</xdr:col>
      <xdr:colOff>590550</xdr:colOff>
      <xdr:row>21</xdr:row>
      <xdr:rowOff>185737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577AD8-72CE-E4EC-4B15-F022DE633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52387</xdr:colOff>
      <xdr:row>23</xdr:row>
      <xdr:rowOff>61912</xdr:rowOff>
    </xdr:from>
    <xdr:to>
      <xdr:col>20</xdr:col>
      <xdr:colOff>466725</xdr:colOff>
      <xdr:row>37</xdr:row>
      <xdr:rowOff>138112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DC34B8D-0538-D6F0-852C-17726C607A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23</xdr:row>
      <xdr:rowOff>52387</xdr:rowOff>
    </xdr:from>
    <xdr:to>
      <xdr:col>15</xdr:col>
      <xdr:colOff>19050</xdr:colOff>
      <xdr:row>37</xdr:row>
      <xdr:rowOff>128587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1492BBF-7F48-ADA7-1625-B6E6DD71FD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14288</xdr:colOff>
      <xdr:row>7</xdr:row>
      <xdr:rowOff>100012</xdr:rowOff>
    </xdr:from>
    <xdr:to>
      <xdr:col>20</xdr:col>
      <xdr:colOff>581026</xdr:colOff>
      <xdr:row>21</xdr:row>
      <xdr:rowOff>176212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95AED39-C06B-3E20-D866-0AA4B642B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42862</xdr:colOff>
      <xdr:row>39</xdr:row>
      <xdr:rowOff>61912</xdr:rowOff>
    </xdr:from>
    <xdr:to>
      <xdr:col>20</xdr:col>
      <xdr:colOff>457200</xdr:colOff>
      <xdr:row>53</xdr:row>
      <xdr:rowOff>138112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78496AA-8D30-E03C-B03A-F379029B8E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39</xdr:row>
      <xdr:rowOff>61912</xdr:rowOff>
    </xdr:from>
    <xdr:to>
      <xdr:col>14</xdr:col>
      <xdr:colOff>581025</xdr:colOff>
      <xdr:row>53</xdr:row>
      <xdr:rowOff>138112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39559A2C-C920-D8A2-1B19-595B5E01DC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55</xdr:row>
      <xdr:rowOff>42862</xdr:rowOff>
    </xdr:from>
    <xdr:to>
      <xdr:col>14</xdr:col>
      <xdr:colOff>600075</xdr:colOff>
      <xdr:row>69</xdr:row>
      <xdr:rowOff>119062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8DBD8DB2-C0D5-201E-9896-4539A97CCC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61912</xdr:colOff>
      <xdr:row>55</xdr:row>
      <xdr:rowOff>52387</xdr:rowOff>
    </xdr:from>
    <xdr:to>
      <xdr:col>20</xdr:col>
      <xdr:colOff>476250</xdr:colOff>
      <xdr:row>69</xdr:row>
      <xdr:rowOff>128587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89ADA4-1827-F421-2F22-AC4E15C8A0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71</xdr:row>
      <xdr:rowOff>42862</xdr:rowOff>
    </xdr:from>
    <xdr:to>
      <xdr:col>15</xdr:col>
      <xdr:colOff>19050</xdr:colOff>
      <xdr:row>85</xdr:row>
      <xdr:rowOff>119062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D049B25-6A2E-E822-9268-8DA47B58A5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42862</xdr:colOff>
      <xdr:row>71</xdr:row>
      <xdr:rowOff>52387</xdr:rowOff>
    </xdr:from>
    <xdr:to>
      <xdr:col>20</xdr:col>
      <xdr:colOff>457200</xdr:colOff>
      <xdr:row>85</xdr:row>
      <xdr:rowOff>128587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4D02127-94A9-3956-5A61-A930D3251B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87</xdr:row>
      <xdr:rowOff>61912</xdr:rowOff>
    </xdr:from>
    <xdr:to>
      <xdr:col>14</xdr:col>
      <xdr:colOff>590550</xdr:colOff>
      <xdr:row>101</xdr:row>
      <xdr:rowOff>138112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2C8099DF-8D6A-55AE-3E92-91534122FB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52387</xdr:colOff>
      <xdr:row>87</xdr:row>
      <xdr:rowOff>61912</xdr:rowOff>
    </xdr:from>
    <xdr:to>
      <xdr:col>20</xdr:col>
      <xdr:colOff>466725</xdr:colOff>
      <xdr:row>101</xdr:row>
      <xdr:rowOff>138112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FDBAEC92-5D40-2608-F0B1-A5D522607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47625</xdr:colOff>
      <xdr:row>103</xdr:row>
      <xdr:rowOff>42862</xdr:rowOff>
    </xdr:from>
    <xdr:to>
      <xdr:col>15</xdr:col>
      <xdr:colOff>0</xdr:colOff>
      <xdr:row>117</xdr:row>
      <xdr:rowOff>119062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C93734B3-B119-D17A-E39E-A129A3D656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71437</xdr:colOff>
      <xdr:row>103</xdr:row>
      <xdr:rowOff>52387</xdr:rowOff>
    </xdr:from>
    <xdr:to>
      <xdr:col>20</xdr:col>
      <xdr:colOff>485775</xdr:colOff>
      <xdr:row>117</xdr:row>
      <xdr:rowOff>128587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4FB72146-0B9B-72E0-496A-1362D64941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57150</xdr:colOff>
      <xdr:row>119</xdr:row>
      <xdr:rowOff>61912</xdr:rowOff>
    </xdr:from>
    <xdr:to>
      <xdr:col>15</xdr:col>
      <xdr:colOff>9525</xdr:colOff>
      <xdr:row>133</xdr:row>
      <xdr:rowOff>138112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B597D0EE-C917-4DA5-D043-BA5AFD1A79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47625</xdr:colOff>
      <xdr:row>135</xdr:row>
      <xdr:rowOff>61912</xdr:rowOff>
    </xdr:from>
    <xdr:to>
      <xdr:col>15</xdr:col>
      <xdr:colOff>0</xdr:colOff>
      <xdr:row>149</xdr:row>
      <xdr:rowOff>138112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454FF8D6-26D8-C566-8280-DD11C4022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47625</xdr:colOff>
      <xdr:row>151</xdr:row>
      <xdr:rowOff>42862</xdr:rowOff>
    </xdr:from>
    <xdr:to>
      <xdr:col>15</xdr:col>
      <xdr:colOff>0</xdr:colOff>
      <xdr:row>165</xdr:row>
      <xdr:rowOff>119062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346B44C3-8466-FF89-58F0-36CAA24853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167</xdr:row>
      <xdr:rowOff>42862</xdr:rowOff>
    </xdr:from>
    <xdr:to>
      <xdr:col>14</xdr:col>
      <xdr:colOff>581025</xdr:colOff>
      <xdr:row>181</xdr:row>
      <xdr:rowOff>119062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F8970C69-8EDD-493E-FAFF-2CAB3E795F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47625</xdr:colOff>
      <xdr:row>183</xdr:row>
      <xdr:rowOff>52387</xdr:rowOff>
    </xdr:from>
    <xdr:to>
      <xdr:col>15</xdr:col>
      <xdr:colOff>0</xdr:colOff>
      <xdr:row>197</xdr:row>
      <xdr:rowOff>128587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10FED9D-FAD0-7CF7-9CAA-590D5760F7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71437</xdr:colOff>
      <xdr:row>119</xdr:row>
      <xdr:rowOff>71437</xdr:rowOff>
    </xdr:from>
    <xdr:to>
      <xdr:col>20</xdr:col>
      <xdr:colOff>485775</xdr:colOff>
      <xdr:row>133</xdr:row>
      <xdr:rowOff>147637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DF785523-1763-BAF6-14EA-B4810D6190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80962</xdr:colOff>
      <xdr:row>135</xdr:row>
      <xdr:rowOff>61912</xdr:rowOff>
    </xdr:from>
    <xdr:to>
      <xdr:col>20</xdr:col>
      <xdr:colOff>495300</xdr:colOff>
      <xdr:row>149</xdr:row>
      <xdr:rowOff>138112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CB9304CB-73B2-8DCC-4842-39D212903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61912</xdr:colOff>
      <xdr:row>151</xdr:row>
      <xdr:rowOff>52387</xdr:rowOff>
    </xdr:from>
    <xdr:to>
      <xdr:col>20</xdr:col>
      <xdr:colOff>476250</xdr:colOff>
      <xdr:row>165</xdr:row>
      <xdr:rowOff>128587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F1871132-A9C4-0E2D-7A37-CBA7C15A13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42862</xdr:colOff>
      <xdr:row>167</xdr:row>
      <xdr:rowOff>42862</xdr:rowOff>
    </xdr:from>
    <xdr:to>
      <xdr:col>20</xdr:col>
      <xdr:colOff>457200</xdr:colOff>
      <xdr:row>181</xdr:row>
      <xdr:rowOff>119062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1312C975-5A0E-C64A-BA42-C6002E8A6A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61912</xdr:colOff>
      <xdr:row>183</xdr:row>
      <xdr:rowOff>61912</xdr:rowOff>
    </xdr:from>
    <xdr:to>
      <xdr:col>20</xdr:col>
      <xdr:colOff>476250</xdr:colOff>
      <xdr:row>197</xdr:row>
      <xdr:rowOff>138112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870E1441-F8F8-0E4E-1840-784F5C2B6E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190500</xdr:colOff>
      <xdr:row>0</xdr:row>
      <xdr:rowOff>180975</xdr:rowOff>
    </xdr:from>
    <xdr:ext cx="1123950" cy="8667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21425" y="180975"/>
          <a:ext cx="1123950" cy="86677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257175</xdr:colOff>
      <xdr:row>0</xdr:row>
      <xdr:rowOff>114300</xdr:rowOff>
    </xdr:from>
    <xdr:ext cx="1123950" cy="8667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88100" y="114300"/>
          <a:ext cx="1123950" cy="866775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295275</xdr:colOff>
      <xdr:row>0</xdr:row>
      <xdr:rowOff>152400</xdr:rowOff>
    </xdr:from>
    <xdr:ext cx="1123950" cy="8667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26200" y="152400"/>
          <a:ext cx="1123950" cy="866775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266700</xdr:colOff>
      <xdr:row>0</xdr:row>
      <xdr:rowOff>142875</xdr:rowOff>
    </xdr:from>
    <xdr:ext cx="1123950" cy="8667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97625" y="142875"/>
          <a:ext cx="1123950" cy="866775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219075</xdr:colOff>
      <xdr:row>0</xdr:row>
      <xdr:rowOff>123825</xdr:rowOff>
    </xdr:from>
    <xdr:ext cx="1123950" cy="8667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0" y="123825"/>
          <a:ext cx="1123950" cy="866775"/>
        </a:xfrm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266700</xdr:colOff>
      <xdr:row>0</xdr:row>
      <xdr:rowOff>180975</xdr:rowOff>
    </xdr:from>
    <xdr:ext cx="1123950" cy="8667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97625" y="180975"/>
          <a:ext cx="1123950" cy="86677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295275</xdr:colOff>
      <xdr:row>0</xdr:row>
      <xdr:rowOff>142875</xdr:rowOff>
    </xdr:from>
    <xdr:ext cx="1123950" cy="8667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26200" y="142875"/>
          <a:ext cx="1123950" cy="8667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133350</xdr:rowOff>
    </xdr:from>
    <xdr:ext cx="1009650" cy="7810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12918E16-F858-4D5A-967A-50900C8AE9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33350"/>
          <a:ext cx="1009650" cy="7810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1076325</xdr:colOff>
      <xdr:row>5</xdr:row>
      <xdr:rowOff>133350</xdr:rowOff>
    </xdr:from>
    <xdr:to>
      <xdr:col>0</xdr:col>
      <xdr:colOff>1371600</xdr:colOff>
      <xdr:row>7</xdr:row>
      <xdr:rowOff>47625</xdr:rowOff>
    </xdr:to>
    <xdr:pic>
      <xdr:nvPicPr>
        <xdr:cNvPr id="4" name="Gráfico 3" descr="Lista de verificaçã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D110DBC-660A-AE66-2D2C-B1F4244C7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76325" y="1228725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0</xdr:col>
      <xdr:colOff>1038226</xdr:colOff>
      <xdr:row>7</xdr:row>
      <xdr:rowOff>142875</xdr:rowOff>
    </xdr:from>
    <xdr:to>
      <xdr:col>0</xdr:col>
      <xdr:colOff>1371600</xdr:colOff>
      <xdr:row>9</xdr:row>
      <xdr:rowOff>95249</xdr:rowOff>
    </xdr:to>
    <xdr:pic>
      <xdr:nvPicPr>
        <xdr:cNvPr id="7" name="Gráfico 6" descr="Dinheir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C2CAF63-9080-B7EA-DC62-F421A0238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038226" y="1619250"/>
          <a:ext cx="333374" cy="333374"/>
        </a:xfrm>
        <a:prstGeom prst="rect">
          <a:avLst/>
        </a:prstGeom>
      </xdr:spPr>
    </xdr:pic>
    <xdr:clientData/>
  </xdr:twoCellAnchor>
  <xdr:twoCellAnchor editAs="oneCell">
    <xdr:from>
      <xdr:col>0</xdr:col>
      <xdr:colOff>1095375</xdr:colOff>
      <xdr:row>10</xdr:row>
      <xdr:rowOff>0</xdr:rowOff>
    </xdr:from>
    <xdr:to>
      <xdr:col>0</xdr:col>
      <xdr:colOff>1371600</xdr:colOff>
      <xdr:row>11</xdr:row>
      <xdr:rowOff>85725</xdr:rowOff>
    </xdr:to>
    <xdr:pic>
      <xdr:nvPicPr>
        <xdr:cNvPr id="9" name="Gráfico 8" descr="Moeda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649C1DA-6CED-1A75-C538-52F7D2A68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095375" y="2047875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1114425</xdr:colOff>
      <xdr:row>12</xdr:row>
      <xdr:rowOff>0</xdr:rowOff>
    </xdr:from>
    <xdr:to>
      <xdr:col>0</xdr:col>
      <xdr:colOff>1371600</xdr:colOff>
      <xdr:row>13</xdr:row>
      <xdr:rowOff>66675</xdr:rowOff>
    </xdr:to>
    <xdr:pic>
      <xdr:nvPicPr>
        <xdr:cNvPr id="11" name="Gráfico 10" descr="Registrar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7450CAA-5111-966D-2813-E93105338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114425" y="24288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1114425</xdr:colOff>
      <xdr:row>14</xdr:row>
      <xdr:rowOff>0</xdr:rowOff>
    </xdr:from>
    <xdr:to>
      <xdr:col>0</xdr:col>
      <xdr:colOff>1371600</xdr:colOff>
      <xdr:row>15</xdr:row>
      <xdr:rowOff>66675</xdr:rowOff>
    </xdr:to>
    <xdr:pic>
      <xdr:nvPicPr>
        <xdr:cNvPr id="13" name="Gráfico 12" descr="Document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FB4C58E-A4AB-EFEB-DBA4-15CC6A2CD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1114425" y="28098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1085850</xdr:colOff>
      <xdr:row>16</xdr:row>
      <xdr:rowOff>0</xdr:rowOff>
    </xdr:from>
    <xdr:to>
      <xdr:col>0</xdr:col>
      <xdr:colOff>1371600</xdr:colOff>
      <xdr:row>17</xdr:row>
      <xdr:rowOff>95250</xdr:rowOff>
    </xdr:to>
    <xdr:pic>
      <xdr:nvPicPr>
        <xdr:cNvPr id="15" name="Gráfico 14" descr="Internet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356E0B6-CEFA-A315-B4D8-07A6C8531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9"/>
            </a:ext>
          </a:extLst>
        </a:blip>
        <a:stretch>
          <a:fillRect/>
        </a:stretch>
      </xdr:blipFill>
      <xdr:spPr>
        <a:xfrm>
          <a:off x="1085850" y="31908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1085850</xdr:colOff>
      <xdr:row>18</xdr:row>
      <xdr:rowOff>0</xdr:rowOff>
    </xdr:from>
    <xdr:to>
      <xdr:col>0</xdr:col>
      <xdr:colOff>1371600</xdr:colOff>
      <xdr:row>19</xdr:row>
      <xdr:rowOff>47625</xdr:rowOff>
    </xdr:to>
    <xdr:pic>
      <xdr:nvPicPr>
        <xdr:cNvPr id="17" name="Gráfico 16" descr="Peças de quebra-cabeças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2567265F-A1B1-6857-2817-834A1A6DF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2"/>
            </a:ext>
          </a:extLst>
        </a:blip>
        <a:stretch>
          <a:fillRect/>
        </a:stretch>
      </xdr:blipFill>
      <xdr:spPr>
        <a:xfrm>
          <a:off x="1085850" y="35718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1028701</xdr:colOff>
      <xdr:row>21</xdr:row>
      <xdr:rowOff>133350</xdr:rowOff>
    </xdr:from>
    <xdr:to>
      <xdr:col>0</xdr:col>
      <xdr:colOff>1371600</xdr:colOff>
      <xdr:row>23</xdr:row>
      <xdr:rowOff>85724</xdr:rowOff>
    </xdr:to>
    <xdr:pic>
      <xdr:nvPicPr>
        <xdr:cNvPr id="19" name="Gráfico 18" descr="Cartão de crédito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B3E5B335-D51F-1D29-0EE6-5926B6759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5"/>
            </a:ext>
          </a:extLst>
        </a:blip>
        <a:stretch>
          <a:fillRect/>
        </a:stretch>
      </xdr:blipFill>
      <xdr:spPr>
        <a:xfrm>
          <a:off x="1028701" y="4324350"/>
          <a:ext cx="342899" cy="342899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1066800</xdr:colOff>
      <xdr:row>19</xdr:row>
      <xdr:rowOff>121426</xdr:rowOff>
    </xdr:from>
    <xdr:to>
      <xdr:col>0</xdr:col>
      <xdr:colOff>1371600</xdr:colOff>
      <xdr:row>21</xdr:row>
      <xdr:rowOff>35701</xdr:rowOff>
    </xdr:to>
    <xdr:pic>
      <xdr:nvPicPr>
        <xdr:cNvPr id="21" name="Gráfico 20" descr="Contrato DP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4A8A978A-4155-E274-7FF8-FA023AFD3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8"/>
            </a:ext>
          </a:extLst>
        </a:blip>
        <a:stretch>
          <a:fillRect/>
        </a:stretch>
      </xdr:blipFill>
      <xdr:spPr>
        <a:xfrm>
          <a:off x="1066800" y="3931426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1076323</xdr:colOff>
      <xdr:row>23</xdr:row>
      <xdr:rowOff>152398</xdr:rowOff>
    </xdr:from>
    <xdr:to>
      <xdr:col>0</xdr:col>
      <xdr:colOff>1371600</xdr:colOff>
      <xdr:row>25</xdr:row>
      <xdr:rowOff>57150</xdr:rowOff>
    </xdr:to>
    <xdr:pic>
      <xdr:nvPicPr>
        <xdr:cNvPr id="23" name="Gráfico 22" descr="Apresentação com gráfico de barras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FCE659B0-5F60-684A-D9AE-D0B6A185E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1"/>
            </a:ext>
          </a:extLst>
        </a:blip>
        <a:stretch>
          <a:fillRect/>
        </a:stretch>
      </xdr:blipFill>
      <xdr:spPr>
        <a:xfrm>
          <a:off x="1076323" y="4724398"/>
          <a:ext cx="295277" cy="295277"/>
        </a:xfrm>
        <a:prstGeom prst="rect">
          <a:avLst/>
        </a:prstGeom>
      </xdr:spPr>
    </xdr:pic>
    <xdr:clientData/>
  </xdr:twoCellAnchor>
  <xdr:twoCellAnchor editAs="oneCell">
    <xdr:from>
      <xdr:col>10</xdr:col>
      <xdr:colOff>323850</xdr:colOff>
      <xdr:row>19</xdr:row>
      <xdr:rowOff>161925</xdr:rowOff>
    </xdr:from>
    <xdr:to>
      <xdr:col>10</xdr:col>
      <xdr:colOff>581025</xdr:colOff>
      <xdr:row>21</xdr:row>
      <xdr:rowOff>28575</xdr:rowOff>
    </xdr:to>
    <xdr:pic>
      <xdr:nvPicPr>
        <xdr:cNvPr id="25" name="Gráfico 24" descr="Área de Transferência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CF19C04E-14C2-1A97-7522-D484A5D24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4"/>
            </a:ext>
          </a:extLst>
        </a:blip>
        <a:stretch>
          <a:fillRect/>
        </a:stretch>
      </xdr:blipFill>
      <xdr:spPr>
        <a:xfrm>
          <a:off x="8429625" y="39719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10</xdr:col>
      <xdr:colOff>323850</xdr:colOff>
      <xdr:row>21</xdr:row>
      <xdr:rowOff>142875</xdr:rowOff>
    </xdr:from>
    <xdr:to>
      <xdr:col>10</xdr:col>
      <xdr:colOff>581025</xdr:colOff>
      <xdr:row>23</xdr:row>
      <xdr:rowOff>9525</xdr:rowOff>
    </xdr:to>
    <xdr:pic>
      <xdr:nvPicPr>
        <xdr:cNvPr id="3" name="Gráfico 2" descr="Área de Transferência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DB5FE413-04AA-EA95-03BE-FB988E0E5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4"/>
            </a:ext>
          </a:extLst>
        </a:blip>
        <a:stretch>
          <a:fillRect/>
        </a:stretch>
      </xdr:blipFill>
      <xdr:spPr>
        <a:xfrm>
          <a:off x="8429625" y="43338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10</xdr:col>
      <xdr:colOff>323850</xdr:colOff>
      <xdr:row>23</xdr:row>
      <xdr:rowOff>161925</xdr:rowOff>
    </xdr:from>
    <xdr:to>
      <xdr:col>10</xdr:col>
      <xdr:colOff>581025</xdr:colOff>
      <xdr:row>25</xdr:row>
      <xdr:rowOff>28575</xdr:rowOff>
    </xdr:to>
    <xdr:pic>
      <xdr:nvPicPr>
        <xdr:cNvPr id="5" name="Gráfico 4" descr="Área de Transferência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D165E5FE-D5BA-44F8-CECD-AC3F9C2D7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4"/>
            </a:ext>
          </a:extLst>
        </a:blip>
        <a:stretch>
          <a:fillRect/>
        </a:stretch>
      </xdr:blipFill>
      <xdr:spPr>
        <a:xfrm>
          <a:off x="8429625" y="47339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10</xdr:col>
      <xdr:colOff>323850</xdr:colOff>
      <xdr:row>25</xdr:row>
      <xdr:rowOff>152400</xdr:rowOff>
    </xdr:from>
    <xdr:to>
      <xdr:col>10</xdr:col>
      <xdr:colOff>581025</xdr:colOff>
      <xdr:row>27</xdr:row>
      <xdr:rowOff>28575</xdr:rowOff>
    </xdr:to>
    <xdr:pic>
      <xdr:nvPicPr>
        <xdr:cNvPr id="6" name="Gráfico 5" descr="Área de Transferência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3E60EDE5-9CAB-B28C-8FA8-883951EE7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4"/>
            </a:ext>
          </a:extLst>
        </a:blip>
        <a:stretch>
          <a:fillRect/>
        </a:stretch>
      </xdr:blipFill>
      <xdr:spPr>
        <a:xfrm>
          <a:off x="8429625" y="51054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10</xdr:col>
      <xdr:colOff>323850</xdr:colOff>
      <xdr:row>27</xdr:row>
      <xdr:rowOff>161925</xdr:rowOff>
    </xdr:from>
    <xdr:to>
      <xdr:col>10</xdr:col>
      <xdr:colOff>581025</xdr:colOff>
      <xdr:row>29</xdr:row>
      <xdr:rowOff>38100</xdr:rowOff>
    </xdr:to>
    <xdr:pic>
      <xdr:nvPicPr>
        <xdr:cNvPr id="8" name="Gráfico 7" descr="Área de Transferência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E14C0060-3C84-6C78-97EE-7A20E5937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4"/>
            </a:ext>
          </a:extLst>
        </a:blip>
        <a:stretch>
          <a:fillRect/>
        </a:stretch>
      </xdr:blipFill>
      <xdr:spPr>
        <a:xfrm>
          <a:off x="8429625" y="54959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10</xdr:col>
      <xdr:colOff>295275</xdr:colOff>
      <xdr:row>5</xdr:row>
      <xdr:rowOff>171450</xdr:rowOff>
    </xdr:from>
    <xdr:to>
      <xdr:col>10</xdr:col>
      <xdr:colOff>581025</xdr:colOff>
      <xdr:row>7</xdr:row>
      <xdr:rowOff>76200</xdr:rowOff>
    </xdr:to>
    <xdr:pic>
      <xdr:nvPicPr>
        <xdr:cNvPr id="12" name="Gráfico 11" descr="Professor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CF6F525D-A801-0130-9D41-28B9D6064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1"/>
            </a:ext>
          </a:extLst>
        </a:blip>
        <a:stretch>
          <a:fillRect/>
        </a:stretch>
      </xdr:blipFill>
      <xdr:spPr>
        <a:xfrm>
          <a:off x="8401050" y="12668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10</xdr:col>
      <xdr:colOff>247651</xdr:colOff>
      <xdr:row>9</xdr:row>
      <xdr:rowOff>95251</xdr:rowOff>
    </xdr:from>
    <xdr:to>
      <xdr:col>10</xdr:col>
      <xdr:colOff>581025</xdr:colOff>
      <xdr:row>11</xdr:row>
      <xdr:rowOff>47625</xdr:rowOff>
    </xdr:to>
    <xdr:pic>
      <xdr:nvPicPr>
        <xdr:cNvPr id="16" name="Gráfico 15" descr="Família com duas crianças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33727DB2-241F-04C1-9031-892BDECC4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4"/>
            </a:ext>
          </a:extLst>
        </a:blip>
        <a:stretch>
          <a:fillRect/>
        </a:stretch>
      </xdr:blipFill>
      <xdr:spPr>
        <a:xfrm>
          <a:off x="8353426" y="1952626"/>
          <a:ext cx="333374" cy="333374"/>
        </a:xfrm>
        <a:prstGeom prst="rect">
          <a:avLst/>
        </a:prstGeom>
      </xdr:spPr>
    </xdr:pic>
    <xdr:clientData/>
  </xdr:twoCellAnchor>
  <xdr:twoCellAnchor editAs="oneCell">
    <xdr:from>
      <xdr:col>10</xdr:col>
      <xdr:colOff>273825</xdr:colOff>
      <xdr:row>13</xdr:row>
      <xdr:rowOff>90450</xdr:rowOff>
    </xdr:from>
    <xdr:to>
      <xdr:col>11</xdr:col>
      <xdr:colOff>9525</xdr:colOff>
      <xdr:row>15</xdr:row>
      <xdr:rowOff>54750</xdr:rowOff>
    </xdr:to>
    <xdr:pic>
      <xdr:nvPicPr>
        <xdr:cNvPr id="20" name="Gráfico 19" descr="Pessoa comendo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437ED071-C98B-AC2B-CD6D-1EDE75933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7"/>
            </a:ext>
          </a:extLst>
        </a:blip>
        <a:stretch>
          <a:fillRect/>
        </a:stretch>
      </xdr:blipFill>
      <xdr:spPr>
        <a:xfrm>
          <a:off x="6922275" y="2709825"/>
          <a:ext cx="345300" cy="34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290475</xdr:colOff>
      <xdr:row>7</xdr:row>
      <xdr:rowOff>138075</xdr:rowOff>
    </xdr:from>
    <xdr:to>
      <xdr:col>10</xdr:col>
      <xdr:colOff>581025</xdr:colOff>
      <xdr:row>9</xdr:row>
      <xdr:rowOff>47625</xdr:rowOff>
    </xdr:to>
    <xdr:pic>
      <xdr:nvPicPr>
        <xdr:cNvPr id="24" name="Gráfico 23" descr="Torre de Celular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A8A6B8E5-511F-C325-5019-0489E4120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0"/>
            </a:ext>
          </a:extLst>
        </a:blip>
        <a:stretch>
          <a:fillRect/>
        </a:stretch>
      </xdr:blipFill>
      <xdr:spPr>
        <a:xfrm>
          <a:off x="8396250" y="1614450"/>
          <a:ext cx="290550" cy="290550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11</xdr:row>
      <xdr:rowOff>114300</xdr:rowOff>
    </xdr:from>
    <xdr:to>
      <xdr:col>10</xdr:col>
      <xdr:colOff>581025</xdr:colOff>
      <xdr:row>13</xdr:row>
      <xdr:rowOff>9525</xdr:rowOff>
    </xdr:to>
    <xdr:pic>
      <xdr:nvPicPr>
        <xdr:cNvPr id="42" name="Gráfico 41" descr="África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6DA3475F-0B99-B018-4F3E-DBA5D92F0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3"/>
            </a:ext>
          </a:extLst>
        </a:blip>
        <a:stretch>
          <a:fillRect/>
        </a:stretch>
      </xdr:blipFill>
      <xdr:spPr>
        <a:xfrm>
          <a:off x="8410575" y="2352675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10</xdr:col>
      <xdr:colOff>273825</xdr:colOff>
      <xdr:row>15</xdr:row>
      <xdr:rowOff>140475</xdr:rowOff>
    </xdr:from>
    <xdr:to>
      <xdr:col>10</xdr:col>
      <xdr:colOff>581025</xdr:colOff>
      <xdr:row>17</xdr:row>
      <xdr:rowOff>66675</xdr:rowOff>
    </xdr:to>
    <xdr:pic>
      <xdr:nvPicPr>
        <xdr:cNvPr id="44" name="Gráfico 43" descr="Crianças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B2BC2993-E8FC-1E50-BD98-4EAAAEE25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6"/>
            </a:ext>
          </a:extLst>
        </a:blip>
        <a:stretch>
          <a:fillRect/>
        </a:stretch>
      </xdr:blipFill>
      <xdr:spPr>
        <a:xfrm>
          <a:off x="8379600" y="3140850"/>
          <a:ext cx="307200" cy="307200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238125</xdr:colOff>
      <xdr:row>17</xdr:row>
      <xdr:rowOff>161925</xdr:rowOff>
    </xdr:from>
    <xdr:to>
      <xdr:col>10</xdr:col>
      <xdr:colOff>581025</xdr:colOff>
      <xdr:row>19</xdr:row>
      <xdr:rowOff>76200</xdr:rowOff>
    </xdr:to>
    <xdr:pic>
      <xdr:nvPicPr>
        <xdr:cNvPr id="48" name="Gráfico 47" descr="Público alvo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2B031EE0-A417-BB8C-B4A5-6D0EED1F0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9"/>
            </a:ext>
          </a:extLst>
        </a:blip>
        <a:stretch>
          <a:fillRect/>
        </a:stretch>
      </xdr:blipFill>
      <xdr:spPr>
        <a:xfrm>
          <a:off x="8343900" y="3543300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1085850</xdr:colOff>
      <xdr:row>25</xdr:row>
      <xdr:rowOff>123825</xdr:rowOff>
    </xdr:from>
    <xdr:to>
      <xdr:col>0</xdr:col>
      <xdr:colOff>1381125</xdr:colOff>
      <xdr:row>27</xdr:row>
      <xdr:rowOff>38100</xdr:rowOff>
    </xdr:to>
    <xdr:pic>
      <xdr:nvPicPr>
        <xdr:cNvPr id="50" name="Gráfico 49" descr="Ferramentas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B29FFDB6-A73C-E1E0-A846-51AF94E26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2"/>
            </a:ext>
          </a:extLst>
        </a:blip>
        <a:stretch>
          <a:fillRect/>
        </a:stretch>
      </xdr:blipFill>
      <xdr:spPr>
        <a:xfrm>
          <a:off x="1085850" y="5105400"/>
          <a:ext cx="295275" cy="2952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276225</xdr:colOff>
      <xdr:row>0</xdr:row>
      <xdr:rowOff>171450</xdr:rowOff>
    </xdr:from>
    <xdr:ext cx="1123950" cy="8667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07150" y="171450"/>
          <a:ext cx="1123950" cy="866775"/>
        </a:xfrm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285750</xdr:colOff>
      <xdr:row>0</xdr:row>
      <xdr:rowOff>161925</xdr:rowOff>
    </xdr:from>
    <xdr:ext cx="1123950" cy="8667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16675" y="161925"/>
          <a:ext cx="1123950" cy="866775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276225</xdr:colOff>
      <xdr:row>0</xdr:row>
      <xdr:rowOff>171450</xdr:rowOff>
    </xdr:from>
    <xdr:ext cx="1123950" cy="8667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07150" y="171450"/>
          <a:ext cx="1123950" cy="866775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276225</xdr:colOff>
      <xdr:row>0</xdr:row>
      <xdr:rowOff>123825</xdr:rowOff>
    </xdr:from>
    <xdr:ext cx="1123950" cy="8667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07150" y="123825"/>
          <a:ext cx="1123950" cy="866775"/>
        </a:xfrm>
        <a:prstGeom prst="rect">
          <a:avLst/>
        </a:prstGeom>
        <a:noFill/>
      </xdr:spPr>
    </xdr:pic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390525</xdr:colOff>
      <xdr:row>1</xdr:row>
      <xdr:rowOff>114299</xdr:rowOff>
    </xdr:from>
    <xdr:ext cx="838200" cy="6762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6EB53905-C170-40FE-B85F-1DEA72590C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6650" y="304799"/>
          <a:ext cx="8382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19</xdr:row>
      <xdr:rowOff>190499</xdr:rowOff>
    </xdr:from>
    <xdr:ext cx="1476375" cy="119062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5743574"/>
          <a:ext cx="1476375" cy="1190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9</xdr:row>
      <xdr:rowOff>409575</xdr:rowOff>
    </xdr:from>
    <xdr:ext cx="1495425" cy="1485900"/>
    <xdr:pic>
      <xdr:nvPicPr>
        <xdr:cNvPr id="3" name="image2.png" title="Imagem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1040607</xdr:colOff>
      <xdr:row>0</xdr:row>
      <xdr:rowOff>119062</xdr:rowOff>
    </xdr:from>
    <xdr:ext cx="1009650" cy="7810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77513" y="119062"/>
          <a:ext cx="1009650" cy="7810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285749</xdr:colOff>
      <xdr:row>0</xdr:row>
      <xdr:rowOff>74083</xdr:rowOff>
    </xdr:from>
    <xdr:ext cx="1304925" cy="1009650"/>
    <xdr:pic>
      <xdr:nvPicPr>
        <xdr:cNvPr id="2" name="image3.png" title="Image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0166" y="74083"/>
          <a:ext cx="1304925" cy="10096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533400</xdr:colOff>
      <xdr:row>1</xdr:row>
      <xdr:rowOff>9525</xdr:rowOff>
    </xdr:from>
    <xdr:ext cx="1009650" cy="78105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39850" y="228600"/>
          <a:ext cx="1009650" cy="7810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409575</xdr:colOff>
      <xdr:row>0</xdr:row>
      <xdr:rowOff>180975</xdr:rowOff>
    </xdr:from>
    <xdr:ext cx="1085850" cy="885825"/>
    <xdr:pic>
      <xdr:nvPicPr>
        <xdr:cNvPr id="2" name="image3.png" title="Image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180975"/>
          <a:ext cx="1085850" cy="8858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734785</xdr:colOff>
      <xdr:row>0</xdr:row>
      <xdr:rowOff>54429</xdr:rowOff>
    </xdr:from>
    <xdr:ext cx="1304925" cy="1009650"/>
    <xdr:pic>
      <xdr:nvPicPr>
        <xdr:cNvPr id="2" name="image3.png" title="Imagem">
          <a:extLst>
            <a:ext uri="{FF2B5EF4-FFF2-40B4-BE49-F238E27FC236}">
              <a16:creationId xmlns:a16="http://schemas.microsoft.com/office/drawing/2014/main" id="{3B3B77EC-526A-4613-A56C-616F04C679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90714" y="54429"/>
          <a:ext cx="1304925" cy="100965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61912</xdr:colOff>
      <xdr:row>0</xdr:row>
      <xdr:rowOff>35719</xdr:rowOff>
    </xdr:from>
    <xdr:ext cx="1304925" cy="1009650"/>
    <xdr:pic>
      <xdr:nvPicPr>
        <xdr:cNvPr id="2" name="image3.png" title="Imagem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60506" y="35719"/>
          <a:ext cx="1304925" cy="1009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AF1000"/>
  <sheetViews>
    <sheetView showGridLines="0" zoomScale="70" zoomScaleNormal="70" workbookViewId="0">
      <selection activeCell="C30" sqref="C30:AD33"/>
    </sheetView>
  </sheetViews>
  <sheetFormatPr defaultColWidth="14.42578125" defaultRowHeight="15" customHeight="1" x14ac:dyDescent="0.25"/>
  <cols>
    <col min="1" max="1" width="11.57031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32" width="9.140625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x14ac:dyDescent="0.25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</row>
    <row r="6" spans="1:32" x14ac:dyDescent="0.2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8"/>
      <c r="AC6" s="8"/>
      <c r="AD6" s="8"/>
      <c r="AE6" s="9"/>
      <c r="AF6" s="1"/>
    </row>
    <row r="7" spans="1:32" ht="15" customHeight="1" x14ac:dyDescent="0.2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"/>
      <c r="AB7" s="1"/>
      <c r="AC7" s="1"/>
      <c r="AD7" s="1"/>
      <c r="AE7" s="13"/>
      <c r="AF7" s="1"/>
    </row>
    <row r="8" spans="1:32" ht="17.25" customHeight="1" x14ac:dyDescent="0.2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"/>
      <c r="AB8" s="1"/>
      <c r="AC8" s="1"/>
      <c r="AD8" s="1"/>
      <c r="AE8" s="13"/>
      <c r="AF8" s="1"/>
    </row>
    <row r="9" spans="1:32" ht="15" customHeight="1" x14ac:dyDescent="0.25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"/>
      <c r="AB9" s="1"/>
      <c r="AC9" s="1"/>
      <c r="AD9" s="1"/>
      <c r="AE9" s="13"/>
      <c r="AF9" s="1"/>
    </row>
    <row r="10" spans="1:32" ht="19.5" customHeight="1" thickBot="1" x14ac:dyDescent="0.3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17"/>
      <c r="AC10" s="17"/>
      <c r="AD10" s="17"/>
      <c r="AE10" s="18"/>
      <c r="AF10" s="17"/>
    </row>
    <row r="11" spans="1:32" ht="34.5" thickBot="1" x14ac:dyDescent="0.55000000000000004">
      <c r="A11" s="10"/>
      <c r="B11" s="11"/>
      <c r="C11" s="12"/>
      <c r="D11" s="12"/>
      <c r="E11" s="12"/>
      <c r="K11" s="312" t="s">
        <v>240</v>
      </c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  <c r="W11" s="277"/>
      <c r="X11" s="277"/>
      <c r="Y11" s="277"/>
      <c r="Z11" s="277"/>
      <c r="AA11" s="277"/>
      <c r="AB11" s="277"/>
      <c r="AC11" s="277"/>
      <c r="AD11" s="277"/>
      <c r="AE11" s="13"/>
      <c r="AF11" s="1"/>
    </row>
    <row r="12" spans="1:32" ht="22.5" customHeight="1" x14ac:dyDescent="0.2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"/>
      <c r="AB12" s="1"/>
      <c r="AC12" s="1"/>
      <c r="AD12" s="1"/>
      <c r="AE12" s="13"/>
      <c r="AF12" s="1"/>
    </row>
    <row r="13" spans="1:32" x14ac:dyDescent="0.2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"/>
      <c r="AB13" s="1"/>
      <c r="AC13" s="1"/>
      <c r="AD13" s="1"/>
      <c r="AE13" s="13"/>
      <c r="AF13" s="1"/>
    </row>
    <row r="14" spans="1:32" ht="15.75" x14ac:dyDescent="0.2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"/>
      <c r="AB14" s="1"/>
      <c r="AC14" s="1"/>
      <c r="AD14" s="1"/>
      <c r="AE14" s="13"/>
      <c r="AF14" s="1"/>
    </row>
    <row r="15" spans="1:32" ht="20.25" customHeight="1" x14ac:dyDescent="0.25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2"/>
      <c r="U15" s="12"/>
      <c r="V15" s="12"/>
      <c r="W15" s="12"/>
      <c r="X15" s="12"/>
      <c r="Y15" s="12"/>
      <c r="Z15" s="12"/>
      <c r="AA15" s="1"/>
      <c r="AB15" s="1"/>
      <c r="AC15" s="1"/>
      <c r="AD15" s="1"/>
      <c r="AE15" s="13"/>
      <c r="AF15" s="1"/>
    </row>
    <row r="16" spans="1:32" ht="27.75" customHeight="1" x14ac:dyDescent="0.25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6"/>
      <c r="U16" s="16"/>
      <c r="V16" s="16"/>
      <c r="W16" s="16"/>
      <c r="X16" s="16"/>
      <c r="Y16" s="16"/>
      <c r="Z16" s="16"/>
      <c r="AA16" s="1"/>
      <c r="AB16" s="1"/>
      <c r="AC16" s="1"/>
      <c r="AD16" s="1"/>
      <c r="AE16" s="13"/>
      <c r="AF16" s="1"/>
    </row>
    <row r="17" spans="1:32" ht="17.25" customHeight="1" x14ac:dyDescent="0.25">
      <c r="A17" s="10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2"/>
      <c r="R17" s="22"/>
      <c r="S17" s="22"/>
      <c r="T17" s="16"/>
      <c r="U17" s="16"/>
      <c r="V17" s="16"/>
      <c r="W17" s="16"/>
      <c r="X17" s="23"/>
      <c r="Y17" s="23"/>
      <c r="Z17" s="16"/>
      <c r="AA17" s="1"/>
      <c r="AB17" s="1"/>
      <c r="AC17" s="1"/>
      <c r="AD17" s="1"/>
      <c r="AE17" s="13"/>
      <c r="AF17" s="1"/>
    </row>
    <row r="18" spans="1:32" ht="15" customHeight="1" x14ac:dyDescent="0.25">
      <c r="A18" s="10"/>
      <c r="B18" s="15"/>
      <c r="C18" s="299" t="str">
        <f>ID!B10</f>
        <v>PDDE - PROGRAMA DINHEIRO DIRETO NA ESCOLA - ESTRUTURA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13"/>
      <c r="AF18" s="1"/>
    </row>
    <row r="19" spans="1:32" ht="15" customHeight="1" x14ac:dyDescent="0.25">
      <c r="A19" s="10"/>
      <c r="B19" s="15"/>
      <c r="C19" s="301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13"/>
      <c r="AF19" s="1"/>
    </row>
    <row r="20" spans="1:32" ht="15" customHeight="1" x14ac:dyDescent="0.25">
      <c r="A20" s="10"/>
      <c r="B20" s="15"/>
      <c r="C20" s="301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13"/>
      <c r="AF20" s="1"/>
    </row>
    <row r="21" spans="1:32" ht="15" customHeight="1" x14ac:dyDescent="0.25">
      <c r="A21" s="10"/>
      <c r="B21" s="15"/>
      <c r="C21" s="301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13"/>
      <c r="AF21" s="1"/>
    </row>
    <row r="22" spans="1:32" ht="15" customHeight="1" x14ac:dyDescent="0.25">
      <c r="A22" s="10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2"/>
      <c r="R22" s="22"/>
      <c r="S22" s="22"/>
      <c r="T22" s="16"/>
      <c r="U22" s="16"/>
      <c r="V22" s="16"/>
      <c r="W22" s="16"/>
      <c r="X22" s="23"/>
      <c r="Y22" s="23"/>
      <c r="Z22" s="16"/>
      <c r="AA22" s="1"/>
      <c r="AB22" s="1"/>
      <c r="AC22" s="1"/>
      <c r="AD22" s="1"/>
      <c r="AE22" s="13"/>
      <c r="AF22" s="1"/>
    </row>
    <row r="23" spans="1:32" ht="15" customHeight="1" x14ac:dyDescent="0.25">
      <c r="A23" s="10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2"/>
      <c r="R23" s="22"/>
      <c r="S23" s="22"/>
      <c r="T23" s="16"/>
      <c r="U23" s="16"/>
      <c r="V23" s="16"/>
      <c r="W23" s="16"/>
      <c r="X23" s="23"/>
      <c r="Y23" s="23"/>
      <c r="Z23" s="16"/>
      <c r="AA23" s="1"/>
      <c r="AB23" s="1"/>
      <c r="AC23" s="1"/>
      <c r="AD23" s="1"/>
      <c r="AE23" s="13"/>
      <c r="AF23" s="1"/>
    </row>
    <row r="24" spans="1:32" ht="15" customHeight="1" x14ac:dyDescent="0.25">
      <c r="A24" s="10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2"/>
      <c r="R24" s="22"/>
      <c r="S24" s="22"/>
      <c r="T24" s="16"/>
      <c r="U24" s="16"/>
      <c r="V24" s="16"/>
      <c r="W24" s="16"/>
      <c r="X24" s="23"/>
      <c r="Y24" s="23"/>
      <c r="Z24" s="16"/>
      <c r="AA24" s="1"/>
      <c r="AB24" s="1"/>
      <c r="AC24" s="1"/>
      <c r="AD24" s="1"/>
      <c r="AE24" s="13"/>
      <c r="AF24" s="1"/>
    </row>
    <row r="25" spans="1:32" ht="15" customHeight="1" x14ac:dyDescent="0.25">
      <c r="A25" s="10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2"/>
      <c r="R25" s="22"/>
      <c r="S25" s="22"/>
      <c r="T25" s="16"/>
      <c r="U25" s="16"/>
      <c r="V25" s="16"/>
      <c r="W25" s="16"/>
      <c r="X25" s="23"/>
      <c r="Y25" s="23"/>
      <c r="Z25" s="16"/>
      <c r="AA25" s="1"/>
      <c r="AB25" s="1"/>
      <c r="AC25" s="1"/>
      <c r="AD25" s="1"/>
      <c r="AE25" s="13"/>
      <c r="AF25" s="1"/>
    </row>
    <row r="26" spans="1:32" ht="15" customHeight="1" x14ac:dyDescent="0.25">
      <c r="A26" s="10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2"/>
      <c r="R26" s="22"/>
      <c r="S26" s="22"/>
      <c r="T26" s="16"/>
      <c r="U26" s="16"/>
      <c r="V26" s="16"/>
      <c r="W26" s="16"/>
      <c r="X26" s="23"/>
      <c r="Y26" s="23"/>
      <c r="Z26" s="16"/>
      <c r="AA26" s="1"/>
      <c r="AB26" s="1"/>
      <c r="AC26" s="1"/>
      <c r="AD26" s="1"/>
      <c r="AE26" s="13"/>
      <c r="AF26" s="1"/>
    </row>
    <row r="27" spans="1:32" ht="15" customHeight="1" x14ac:dyDescent="0.25">
      <c r="A27" s="10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2"/>
      <c r="R27" s="22"/>
      <c r="S27" s="22"/>
      <c r="T27" s="16"/>
      <c r="U27" s="16"/>
      <c r="V27" s="16"/>
      <c r="W27" s="16"/>
      <c r="X27" s="23"/>
      <c r="Y27" s="23"/>
      <c r="Z27" s="16"/>
      <c r="AA27" s="1"/>
      <c r="AB27" s="1"/>
      <c r="AC27" s="1"/>
      <c r="AD27" s="1"/>
      <c r="AE27" s="13"/>
      <c r="AF27" s="1"/>
    </row>
    <row r="28" spans="1:32" ht="15" customHeight="1" x14ac:dyDescent="0.25">
      <c r="A28" s="10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2"/>
      <c r="R28" s="22"/>
      <c r="S28" s="22"/>
      <c r="T28" s="16"/>
      <c r="U28" s="16"/>
      <c r="V28" s="16"/>
      <c r="W28" s="16"/>
      <c r="X28" s="23"/>
      <c r="Y28" s="23"/>
      <c r="Z28" s="16"/>
      <c r="AA28" s="1"/>
      <c r="AB28" s="1"/>
      <c r="AC28" s="1"/>
      <c r="AD28" s="1"/>
      <c r="AE28" s="13"/>
      <c r="AF28" s="1"/>
    </row>
    <row r="29" spans="1:32" ht="15" customHeight="1" thickBot="1" x14ac:dyDescent="0.3">
      <c r="A29" s="10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2"/>
      <c r="R29" s="22"/>
      <c r="S29" s="22"/>
      <c r="T29" s="16"/>
      <c r="U29" s="16"/>
      <c r="V29" s="16"/>
      <c r="W29" s="16"/>
      <c r="X29" s="23"/>
      <c r="Y29" s="23"/>
      <c r="Z29" s="16"/>
      <c r="AA29" s="1"/>
      <c r="AB29" s="1"/>
      <c r="AC29" s="1"/>
      <c r="AD29" s="1"/>
      <c r="AE29" s="13"/>
      <c r="AF29" s="1"/>
    </row>
    <row r="30" spans="1:32" ht="15" customHeight="1" x14ac:dyDescent="0.25">
      <c r="A30" s="10"/>
      <c r="B30" s="15"/>
      <c r="C30" s="302">
        <f>ID!B12</f>
        <v>0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4"/>
      <c r="AE30" s="13"/>
      <c r="AF30" s="1"/>
    </row>
    <row r="31" spans="1:32" ht="15" customHeight="1" x14ac:dyDescent="0.25">
      <c r="A31" s="10"/>
      <c r="B31" s="15"/>
      <c r="C31" s="305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7"/>
      <c r="AE31" s="13"/>
      <c r="AF31" s="1"/>
    </row>
    <row r="32" spans="1:32" ht="15" customHeight="1" x14ac:dyDescent="0.25">
      <c r="A32" s="10"/>
      <c r="B32" s="15"/>
      <c r="C32" s="305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7"/>
      <c r="AE32" s="13"/>
      <c r="AF32" s="1"/>
    </row>
    <row r="33" spans="1:32" ht="15.75" customHeight="1" thickBot="1" x14ac:dyDescent="0.3">
      <c r="A33" s="10"/>
      <c r="B33" s="15"/>
      <c r="C33" s="308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10"/>
      <c r="AE33" s="13"/>
      <c r="AF33" s="1"/>
    </row>
    <row r="34" spans="1:32" ht="17.25" customHeight="1" x14ac:dyDescent="0.25">
      <c r="A34" s="10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2"/>
      <c r="R34" s="22"/>
      <c r="S34" s="22"/>
      <c r="T34" s="16"/>
      <c r="U34" s="16"/>
      <c r="V34" s="16"/>
      <c r="W34" s="16"/>
      <c r="X34" s="23"/>
      <c r="Y34" s="23"/>
      <c r="Z34" s="16"/>
      <c r="AA34" s="1"/>
      <c r="AB34" s="1"/>
      <c r="AC34" s="1"/>
      <c r="AD34" s="1"/>
      <c r="AE34" s="13"/>
      <c r="AF34" s="1"/>
    </row>
    <row r="35" spans="1:32" ht="15" customHeight="1" x14ac:dyDescent="0.25">
      <c r="A35" s="10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2"/>
      <c r="R35" s="22"/>
      <c r="S35" s="22"/>
      <c r="T35" s="16"/>
      <c r="U35" s="16"/>
      <c r="V35" s="16"/>
      <c r="W35" s="16"/>
      <c r="X35" s="23"/>
      <c r="Y35" s="23"/>
      <c r="Z35" s="16"/>
      <c r="AA35" s="1"/>
      <c r="AB35" s="1"/>
      <c r="AC35" s="1"/>
      <c r="AD35" s="1"/>
      <c r="AE35" s="13"/>
      <c r="AF35" s="1"/>
    </row>
    <row r="36" spans="1:32" ht="15" customHeight="1" x14ac:dyDescent="0.25">
      <c r="A36" s="10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22"/>
      <c r="R36" s="22"/>
      <c r="S36" s="22"/>
      <c r="T36" s="16"/>
      <c r="U36" s="16"/>
      <c r="V36" s="16"/>
      <c r="W36" s="16"/>
      <c r="X36" s="23"/>
      <c r="Y36" s="23"/>
      <c r="Z36" s="16"/>
      <c r="AA36" s="1"/>
      <c r="AB36" s="1"/>
      <c r="AC36" s="1"/>
      <c r="AD36" s="1"/>
      <c r="AE36" s="13"/>
      <c r="AF36" s="1"/>
    </row>
    <row r="37" spans="1:32" ht="26.25" customHeight="1" x14ac:dyDescent="0.25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4"/>
      <c r="AE37" s="25"/>
      <c r="AF37" s="26"/>
    </row>
    <row r="38" spans="1:32" ht="15.75" customHeight="1" x14ac:dyDescent="0.25">
      <c r="A38" s="14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7"/>
      <c r="AF38" s="28"/>
    </row>
    <row r="39" spans="1:32" ht="15.75" customHeight="1" x14ac:dyDescent="0.25">
      <c r="A39" s="14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7"/>
      <c r="AF39" s="28"/>
    </row>
    <row r="40" spans="1:32" ht="15.75" customHeight="1" x14ac:dyDescent="0.25">
      <c r="A40" s="14"/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7"/>
      <c r="AF40" s="28"/>
    </row>
    <row r="41" spans="1:32" ht="15.75" customHeight="1" x14ac:dyDescent="0.25">
      <c r="A41" s="14"/>
      <c r="B41" s="15"/>
      <c r="C41" s="1"/>
      <c r="D41" s="1"/>
      <c r="E41" s="1"/>
      <c r="F41" s="1"/>
      <c r="G41" s="1"/>
      <c r="H41" s="1"/>
      <c r="I41" s="1"/>
      <c r="J41" s="1"/>
      <c r="K41" s="1"/>
      <c r="L41" s="311">
        <f>ID!H10</f>
        <v>2023</v>
      </c>
      <c r="M41" s="298"/>
      <c r="N41" s="298"/>
      <c r="O41" s="298"/>
      <c r="P41" s="298"/>
      <c r="Q41" s="298"/>
      <c r="R41" s="298"/>
      <c r="S41" s="29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7"/>
      <c r="AF41" s="28"/>
    </row>
    <row r="42" spans="1:32" ht="15.75" customHeight="1" x14ac:dyDescent="0.2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298"/>
      <c r="M42" s="298"/>
      <c r="N42" s="298"/>
      <c r="O42" s="298"/>
      <c r="P42" s="298"/>
      <c r="Q42" s="298"/>
      <c r="R42" s="298"/>
      <c r="S42" s="298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27"/>
      <c r="AF42" s="28"/>
    </row>
    <row r="43" spans="1:32" ht="15.75" customHeight="1" x14ac:dyDescent="0.25">
      <c r="A43" s="17"/>
      <c r="B43" s="29"/>
      <c r="C43" s="17"/>
      <c r="D43" s="17"/>
      <c r="E43" s="17"/>
      <c r="F43" s="17"/>
      <c r="G43" s="17"/>
      <c r="H43" s="17"/>
      <c r="I43" s="17"/>
      <c r="J43" s="17"/>
      <c r="K43" s="17"/>
      <c r="L43" s="298"/>
      <c r="M43" s="298"/>
      <c r="N43" s="298"/>
      <c r="O43" s="298"/>
      <c r="P43" s="298"/>
      <c r="Q43" s="298"/>
      <c r="R43" s="298"/>
      <c r="S43" s="298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8"/>
      <c r="AF43" s="17"/>
    </row>
    <row r="44" spans="1:32" ht="15.75" customHeight="1" x14ac:dyDescent="0.25">
      <c r="A44" s="17"/>
      <c r="B44" s="29"/>
      <c r="C44" s="17"/>
      <c r="D44" s="17"/>
      <c r="E44" s="17"/>
      <c r="F44" s="17"/>
      <c r="G44" s="17"/>
      <c r="H44" s="17"/>
      <c r="I44" s="17"/>
      <c r="J44" s="17"/>
      <c r="K44" s="17"/>
      <c r="L44" s="298"/>
      <c r="M44" s="298"/>
      <c r="N44" s="298"/>
      <c r="O44" s="298"/>
      <c r="P44" s="298"/>
      <c r="Q44" s="298"/>
      <c r="R44" s="298"/>
      <c r="S44" s="298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8"/>
      <c r="AF44" s="17"/>
    </row>
    <row r="45" spans="1:32" ht="15.75" customHeight="1" x14ac:dyDescent="0.25">
      <c r="A45" s="17"/>
      <c r="B45" s="29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8"/>
      <c r="AF45" s="17"/>
    </row>
    <row r="46" spans="1:32" ht="15.75" customHeight="1" x14ac:dyDescent="0.25">
      <c r="A46" s="1"/>
      <c r="B46" s="3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3"/>
      <c r="AF46" s="1"/>
    </row>
    <row r="47" spans="1:32" ht="15.75" customHeight="1" x14ac:dyDescent="0.25">
      <c r="A47" s="1"/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3"/>
      <c r="AF47" s="1"/>
    </row>
    <row r="48" spans="1:32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sheetProtection sheet="1" objects="1" scenarios="1"/>
  <mergeCells count="5">
    <mergeCell ref="A5:AF5"/>
    <mergeCell ref="C18:AD21"/>
    <mergeCell ref="C30:AD33"/>
    <mergeCell ref="L41:S44"/>
    <mergeCell ref="K11:V11"/>
  </mergeCells>
  <printOptions horizontalCentered="1" verticalCentered="1"/>
  <pageMargins left="0.51181102362204722" right="0.51181102362204722" top="0.78740157480314965" bottom="0.78740157480314965" header="0" footer="0"/>
  <pageSetup paperSize="9" fitToHeight="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0">
    <pageSetUpPr fitToPage="1"/>
  </sheetPr>
  <dimension ref="A1:AD1017"/>
  <sheetViews>
    <sheetView showGridLines="0" topLeftCell="A3" zoomScale="60" zoomScaleNormal="60" workbookViewId="0">
      <selection activeCell="B66" sqref="B66:I66"/>
    </sheetView>
  </sheetViews>
  <sheetFormatPr defaultColWidth="14.42578125" defaultRowHeight="15" customHeight="1" x14ac:dyDescent="0.25"/>
  <cols>
    <col min="1" max="2" width="11.5703125" customWidth="1"/>
    <col min="3" max="5" width="9.140625" customWidth="1"/>
    <col min="6" max="6" width="19.7109375" customWidth="1"/>
    <col min="7" max="11" width="9.140625" customWidth="1"/>
    <col min="12" max="12" width="12.85546875" customWidth="1"/>
    <col min="13" max="13" width="9.140625" customWidth="1"/>
    <col min="14" max="14" width="6.7109375" customWidth="1"/>
    <col min="15" max="16" width="9.140625" customWidth="1"/>
    <col min="17" max="17" width="21.28515625" customWidth="1"/>
    <col min="18" max="18" width="9.140625" customWidth="1"/>
    <col min="19" max="19" width="19.85546875" customWidth="1"/>
    <col min="20" max="30" width="9.140625" customWidth="1"/>
  </cols>
  <sheetData>
    <row r="1" spans="1:30" ht="24.75" customHeight="1" x14ac:dyDescent="0.35">
      <c r="A1" s="1"/>
      <c r="B1" s="1"/>
      <c r="C1" s="293">
        <f>ID!B12</f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7.75" customHeight="1" x14ac:dyDescent="0.35">
      <c r="A2" s="1"/>
      <c r="B2" s="1"/>
      <c r="C2" s="658">
        <f>ID!C16</f>
        <v>0</v>
      </c>
      <c r="D2" s="298"/>
      <c r="E2" s="298"/>
      <c r="F2" s="298"/>
      <c r="G2" s="298"/>
      <c r="H2" s="298"/>
      <c r="I2" s="298"/>
      <c r="J2" s="2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8.5" customHeight="1" x14ac:dyDescent="0.35">
      <c r="A3" s="1"/>
      <c r="B3" s="1"/>
      <c r="C3" s="658" t="str">
        <f>ID!B10</f>
        <v>PDDE - PROGRAMA DINHEIRO DIRETO NA ESCOLA - ESTRUTURA</v>
      </c>
      <c r="D3" s="298"/>
      <c r="E3" s="298"/>
      <c r="F3" s="298"/>
      <c r="G3" s="298"/>
      <c r="H3" s="298"/>
      <c r="I3" s="298"/>
      <c r="J3" s="29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ht="31.5" x14ac:dyDescent="0.5">
      <c r="A5" s="80"/>
      <c r="B5" s="81"/>
      <c r="C5" s="81"/>
      <c r="D5" s="82"/>
      <c r="E5" s="81"/>
      <c r="F5" s="81"/>
      <c r="G5" s="81"/>
      <c r="H5" s="81"/>
      <c r="I5" s="659" t="s">
        <v>128</v>
      </c>
      <c r="J5" s="613"/>
      <c r="K5" s="613"/>
      <c r="L5" s="613"/>
      <c r="M5" s="613"/>
      <c r="N5" s="613"/>
      <c r="O5" s="613"/>
      <c r="P5" s="613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x14ac:dyDescent="0.25">
      <c r="A6" s="80"/>
      <c r="B6" s="81"/>
      <c r="C6" s="81"/>
      <c r="D6" s="83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x14ac:dyDescent="0.25">
      <c r="A7" s="80"/>
      <c r="B7" s="81"/>
      <c r="C7" s="81"/>
      <c r="D7" s="83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</row>
    <row r="8" spans="1:30" ht="21" x14ac:dyDescent="0.35">
      <c r="A8" s="1"/>
      <c r="B8" s="1"/>
      <c r="C8" s="84"/>
      <c r="D8" s="660" t="s">
        <v>129</v>
      </c>
      <c r="E8" s="613"/>
      <c r="F8" s="613"/>
      <c r="G8" s="661">
        <f>ID!B12</f>
        <v>0</v>
      </c>
      <c r="H8" s="662"/>
      <c r="I8" s="662"/>
      <c r="J8" s="662"/>
      <c r="K8" s="662"/>
      <c r="L8" s="662"/>
      <c r="M8" s="660" t="s">
        <v>130</v>
      </c>
      <c r="N8" s="613"/>
      <c r="O8" s="665">
        <f>ID!C16</f>
        <v>0</v>
      </c>
      <c r="P8" s="662"/>
      <c r="Q8" s="662"/>
      <c r="R8" s="662"/>
      <c r="S8" s="662"/>
      <c r="T8" s="666" t="s">
        <v>131</v>
      </c>
      <c r="U8" s="613"/>
      <c r="V8" s="613"/>
      <c r="W8" s="613"/>
      <c r="X8" s="613"/>
      <c r="Y8" s="613"/>
      <c r="Z8" s="613"/>
      <c r="AA8" s="613"/>
      <c r="AB8" s="613"/>
      <c r="AC8" s="613"/>
      <c r="AD8" s="613"/>
    </row>
    <row r="9" spans="1:30" ht="15.75" x14ac:dyDescent="0.25">
      <c r="A9" s="85"/>
      <c r="B9" s="667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</row>
    <row r="10" spans="1:30" ht="21" x14ac:dyDescent="0.25">
      <c r="A10" s="86"/>
      <c r="B10" s="668" t="s">
        <v>132</v>
      </c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3"/>
      <c r="AB10" s="613"/>
      <c r="AC10" s="613"/>
      <c r="AD10" s="613"/>
    </row>
    <row r="11" spans="1:30" ht="15" customHeight="1" x14ac:dyDescent="0.25">
      <c r="A11" s="87"/>
      <c r="B11" s="669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69"/>
      <c r="Z11" s="613"/>
      <c r="AA11" s="613"/>
      <c r="AB11" s="613"/>
      <c r="AC11" s="613"/>
      <c r="AD11" s="613"/>
    </row>
    <row r="12" spans="1:30" ht="22.5" customHeight="1" x14ac:dyDescent="0.25">
      <c r="A12" s="88"/>
      <c r="B12" s="663"/>
      <c r="C12" s="613"/>
      <c r="D12" s="613"/>
      <c r="E12" s="613"/>
      <c r="F12" s="613"/>
      <c r="G12" s="613"/>
      <c r="H12" s="613"/>
      <c r="I12" s="613"/>
      <c r="J12" s="613"/>
      <c r="K12" s="613"/>
      <c r="L12" s="613"/>
      <c r="M12" s="613"/>
      <c r="N12" s="613"/>
      <c r="O12" s="613"/>
      <c r="P12" s="613"/>
      <c r="Q12" s="663"/>
      <c r="R12" s="613"/>
      <c r="S12" s="613"/>
      <c r="T12" s="613"/>
      <c r="U12" s="613"/>
      <c r="V12" s="613"/>
      <c r="W12" s="613"/>
      <c r="X12" s="613"/>
      <c r="Y12" s="613"/>
      <c r="Z12" s="664"/>
      <c r="AA12" s="613"/>
      <c r="AB12" s="613"/>
      <c r="AC12" s="613"/>
      <c r="AD12" s="613"/>
    </row>
    <row r="13" spans="1:30" ht="15.75" customHeight="1" thickBot="1" x14ac:dyDescent="0.3">
      <c r="A13" s="79"/>
      <c r="B13" s="466" t="s">
        <v>235</v>
      </c>
      <c r="C13" s="378"/>
      <c r="D13" s="378"/>
    </row>
    <row r="14" spans="1:30" ht="15.75" customHeight="1" thickTop="1" thickBot="1" x14ac:dyDescent="0.3">
      <c r="A14" s="89"/>
      <c r="B14" s="630" t="s">
        <v>120</v>
      </c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19"/>
      <c r="AD14" s="620"/>
    </row>
    <row r="15" spans="1:30" ht="20.25" customHeight="1" thickTop="1" thickBot="1" x14ac:dyDescent="0.3">
      <c r="A15" s="90"/>
      <c r="B15" s="631" t="s">
        <v>121</v>
      </c>
      <c r="C15" s="616" t="s">
        <v>122</v>
      </c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5"/>
      <c r="O15" s="616" t="s">
        <v>133</v>
      </c>
      <c r="P15" s="554"/>
      <c r="Q15" s="555"/>
      <c r="R15" s="618" t="s">
        <v>123</v>
      </c>
      <c r="S15" s="619"/>
      <c r="T15" s="619"/>
      <c r="U15" s="619"/>
      <c r="V15" s="619"/>
      <c r="W15" s="620"/>
      <c r="X15" s="622" t="s">
        <v>124</v>
      </c>
      <c r="Y15" s="619"/>
      <c r="Z15" s="619"/>
      <c r="AA15" s="620"/>
      <c r="AB15" s="621" t="s">
        <v>125</v>
      </c>
      <c r="AC15" s="554"/>
      <c r="AD15" s="555"/>
    </row>
    <row r="16" spans="1:30" ht="27.75" customHeight="1" thickTop="1" thickBot="1" x14ac:dyDescent="0.3">
      <c r="A16" s="90"/>
      <c r="B16" s="657"/>
      <c r="C16" s="332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617"/>
      <c r="O16" s="332"/>
      <c r="P16" s="318"/>
      <c r="Q16" s="617"/>
      <c r="R16" s="621" t="s">
        <v>67</v>
      </c>
      <c r="S16" s="555"/>
      <c r="T16" s="621" t="s">
        <v>68</v>
      </c>
      <c r="U16" s="555"/>
      <c r="V16" s="621" t="s">
        <v>126</v>
      </c>
      <c r="W16" s="555"/>
      <c r="X16" s="621" t="s">
        <v>70</v>
      </c>
      <c r="Y16" s="555"/>
      <c r="Z16" s="621" t="s">
        <v>126</v>
      </c>
      <c r="AA16" s="555"/>
      <c r="AB16" s="670"/>
      <c r="AC16" s="547"/>
      <c r="AD16" s="549"/>
    </row>
    <row r="17" spans="1:30" ht="17.25" customHeight="1" thickTop="1" x14ac:dyDescent="0.25">
      <c r="A17" s="89"/>
      <c r="B17" s="228" t="str">
        <f>IF(RB!A17="","",RB!A17)</f>
        <v/>
      </c>
      <c r="C17" s="650" t="str">
        <f>IF(RB!B17="","",RB!B17)</f>
        <v/>
      </c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6"/>
      <c r="O17" s="653" t="str">
        <f>IF(RB!N17="","",RB!N17)</f>
        <v/>
      </c>
      <c r="P17" s="395"/>
      <c r="Q17" s="396"/>
      <c r="R17" s="592" t="str">
        <f>IF(RB!Q17 ="","",RB!Q17)</f>
        <v/>
      </c>
      <c r="S17" s="396"/>
      <c r="T17" s="592" t="str">
        <f>IF(RB!S17 ="","",RB!S17)</f>
        <v/>
      </c>
      <c r="U17" s="396"/>
      <c r="V17" s="593" t="str">
        <f>IF(RB!U17 ="","",RB!U17)</f>
        <v/>
      </c>
      <c r="W17" s="396"/>
      <c r="X17" s="654" t="str">
        <f>IF(RB!W17 ="","",RB!W17)</f>
        <v/>
      </c>
      <c r="Y17" s="304"/>
      <c r="Z17" s="655" t="str">
        <f>IF(RB!Y17 ="","",RB!Y17)</f>
        <v/>
      </c>
      <c r="AA17" s="304"/>
      <c r="AB17" s="656" t="str">
        <f>IF(RB!AA17="","",RB!AA17)</f>
        <v/>
      </c>
      <c r="AC17" s="554"/>
      <c r="AD17" s="555"/>
    </row>
    <row r="18" spans="1:30" ht="15" customHeight="1" x14ac:dyDescent="0.25">
      <c r="A18" s="89"/>
      <c r="B18" s="228" t="str">
        <f>IF(RB!A18="","",RB!A18)</f>
        <v/>
      </c>
      <c r="C18" s="651" t="str">
        <f>IF(RB!B18="","",RB!B18)</f>
        <v/>
      </c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68"/>
      <c r="O18" s="652" t="str">
        <f>IF(RB!N18="","",RB!N18)</f>
        <v/>
      </c>
      <c r="P18" s="372"/>
      <c r="Q18" s="368"/>
      <c r="R18" s="599" t="str">
        <f>IF(RB!Q18 ="","",RB!Q18)</f>
        <v/>
      </c>
      <c r="S18" s="368"/>
      <c r="T18" s="599" t="str">
        <f>IF(RB!S18 ="","",RB!S18)</f>
        <v/>
      </c>
      <c r="U18" s="368"/>
      <c r="V18" s="599" t="str">
        <f>IF(RB!U18 ="","",RB!U18)</f>
        <v/>
      </c>
      <c r="W18" s="368"/>
      <c r="X18" s="599" t="str">
        <f>IF(RB!W18 ="","",RB!W18)</f>
        <v/>
      </c>
      <c r="Y18" s="368"/>
      <c r="Z18" s="600" t="str">
        <f>IF(RB!Y18 ="","",RB!Y18)</f>
        <v/>
      </c>
      <c r="AA18" s="368"/>
      <c r="AB18" s="649" t="str">
        <f>IF(RB!AA18="","",RB!AA18)</f>
        <v/>
      </c>
      <c r="AC18" s="372"/>
      <c r="AD18" s="330"/>
    </row>
    <row r="19" spans="1:30" ht="15" customHeight="1" x14ac:dyDescent="0.25">
      <c r="A19" s="89"/>
      <c r="B19" s="228" t="str">
        <f>IF(RB!A19="","",RB!A19)</f>
        <v/>
      </c>
      <c r="C19" s="651" t="str">
        <f>IF(RB!B19="","",RB!B19)</f>
        <v/>
      </c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68"/>
      <c r="O19" s="652" t="str">
        <f>IF(RB!N19="","",RB!N19)</f>
        <v/>
      </c>
      <c r="P19" s="372"/>
      <c r="Q19" s="368"/>
      <c r="R19" s="599" t="str">
        <f>IF(RB!Q19 ="","",RB!Q19)</f>
        <v/>
      </c>
      <c r="S19" s="368"/>
      <c r="T19" s="599" t="str">
        <f>IF(RB!S19 ="","",RB!S19)</f>
        <v/>
      </c>
      <c r="U19" s="368"/>
      <c r="V19" s="599" t="str">
        <f>IF(RB!U19 ="","",RB!U19)</f>
        <v/>
      </c>
      <c r="W19" s="368"/>
      <c r="X19" s="599" t="str">
        <f>IF(RB!W19 ="","",RB!W19)</f>
        <v/>
      </c>
      <c r="Y19" s="368"/>
      <c r="Z19" s="600" t="str">
        <f>IF(RB!Y19 ="","",RB!Y19)</f>
        <v/>
      </c>
      <c r="AA19" s="368"/>
      <c r="AB19" s="649" t="str">
        <f>IF(RB!AA19="","",RB!AA19)</f>
        <v/>
      </c>
      <c r="AC19" s="372"/>
      <c r="AD19" s="330"/>
    </row>
    <row r="20" spans="1:30" ht="15" customHeight="1" x14ac:dyDescent="0.25">
      <c r="A20" s="89"/>
      <c r="B20" s="228" t="str">
        <f>IF(RB!A20="","",RB!A20)</f>
        <v/>
      </c>
      <c r="C20" s="651" t="str">
        <f>IF(RB!B20="","",RB!B20)</f>
        <v/>
      </c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68"/>
      <c r="O20" s="651" t="str">
        <f>IF(RB!N20="","",RB!N20)</f>
        <v/>
      </c>
      <c r="P20" s="372"/>
      <c r="Q20" s="368"/>
      <c r="R20" s="599" t="str">
        <f>IF(RB!Q20 ="","",RB!Q20)</f>
        <v/>
      </c>
      <c r="S20" s="368"/>
      <c r="T20" s="599" t="str">
        <f>IF(RB!S20 ="","",RB!S20)</f>
        <v/>
      </c>
      <c r="U20" s="368"/>
      <c r="V20" s="599" t="str">
        <f>IF(RB!U20 ="","",RB!U20)</f>
        <v/>
      </c>
      <c r="W20" s="368"/>
      <c r="X20" s="599" t="str">
        <f>IF(RB!W20 ="","",RB!W20)</f>
        <v/>
      </c>
      <c r="Y20" s="368"/>
      <c r="Z20" s="600" t="str">
        <f>IF(RB!Y20 ="","",RB!Y20)</f>
        <v/>
      </c>
      <c r="AA20" s="368"/>
      <c r="AB20" s="649" t="str">
        <f>IF(RB!AA20="","",RB!AA20)</f>
        <v/>
      </c>
      <c r="AC20" s="372"/>
      <c r="AD20" s="330"/>
    </row>
    <row r="21" spans="1:30" ht="15" customHeight="1" x14ac:dyDescent="0.25">
      <c r="A21" s="91"/>
      <c r="B21" s="228" t="str">
        <f>IF(RB!A21="","",RB!A21)</f>
        <v/>
      </c>
      <c r="C21" s="651" t="str">
        <f>IF(RB!B21="","",RB!B21)</f>
        <v/>
      </c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68"/>
      <c r="O21" s="651" t="str">
        <f>IF(RB!N21="","",RB!N21)</f>
        <v/>
      </c>
      <c r="P21" s="372"/>
      <c r="Q21" s="368"/>
      <c r="R21" s="599" t="str">
        <f>IF(RB!Q21 ="","",RB!Q21)</f>
        <v/>
      </c>
      <c r="S21" s="368"/>
      <c r="T21" s="599" t="str">
        <f>IF(RB!S21 ="","",RB!S21)</f>
        <v/>
      </c>
      <c r="U21" s="368"/>
      <c r="V21" s="599" t="str">
        <f>IF(RB!U21 ="","",RB!U21)</f>
        <v/>
      </c>
      <c r="W21" s="368"/>
      <c r="X21" s="599" t="str">
        <f>IF(RB!W21 ="","",RB!W21)</f>
        <v/>
      </c>
      <c r="Y21" s="368"/>
      <c r="Z21" s="600" t="str">
        <f>IF(RB!Y21 ="","",RB!Y21)</f>
        <v/>
      </c>
      <c r="AA21" s="368"/>
      <c r="AB21" s="649" t="str">
        <f>IF(RB!AA21="","",RB!AA21)</f>
        <v/>
      </c>
      <c r="AC21" s="372"/>
      <c r="AD21" s="330"/>
    </row>
    <row r="22" spans="1:30" ht="15" customHeight="1" x14ac:dyDescent="0.25">
      <c r="A22" s="91"/>
      <c r="B22" s="228" t="str">
        <f>IF(RB!A22="","",RB!A22)</f>
        <v/>
      </c>
      <c r="C22" s="651" t="str">
        <f>IF(RB!B22="","",RB!B22)</f>
        <v/>
      </c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68"/>
      <c r="O22" s="651" t="str">
        <f>IF(RB!N22="","",RB!N22)</f>
        <v/>
      </c>
      <c r="P22" s="372"/>
      <c r="Q22" s="368"/>
      <c r="R22" s="599" t="str">
        <f>IF(RB!Q22 ="","",RB!Q22)</f>
        <v/>
      </c>
      <c r="S22" s="368"/>
      <c r="T22" s="599" t="str">
        <f>IF(RB!S22 ="","",RB!S22)</f>
        <v/>
      </c>
      <c r="U22" s="368"/>
      <c r="V22" s="599" t="str">
        <f>IF(RB!U22 ="","",RB!U22)</f>
        <v/>
      </c>
      <c r="W22" s="368"/>
      <c r="X22" s="599" t="str">
        <f>IF(RB!W22 ="","",RB!W22)</f>
        <v/>
      </c>
      <c r="Y22" s="368"/>
      <c r="Z22" s="600" t="str">
        <f>IF(RB!Y22 ="","",RB!Y22)</f>
        <v/>
      </c>
      <c r="AA22" s="368"/>
      <c r="AB22" s="649" t="str">
        <f>IF(RB!AA22="","",RB!AA22)</f>
        <v/>
      </c>
      <c r="AC22" s="372"/>
      <c r="AD22" s="330"/>
    </row>
    <row r="23" spans="1:30" ht="15" customHeight="1" x14ac:dyDescent="0.25">
      <c r="A23" s="91"/>
      <c r="B23" s="228" t="str">
        <f>IF(RB!A23="","",RB!A23)</f>
        <v/>
      </c>
      <c r="C23" s="651" t="str">
        <f>IF(RB!B23="","",RB!B23)</f>
        <v/>
      </c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68"/>
      <c r="O23" s="651" t="str">
        <f>IF(RB!N23="","",RB!N23)</f>
        <v/>
      </c>
      <c r="P23" s="372"/>
      <c r="Q23" s="368"/>
      <c r="R23" s="599" t="str">
        <f>IF(RB!Q23 ="","",RB!Q23)</f>
        <v/>
      </c>
      <c r="S23" s="368"/>
      <c r="T23" s="599" t="str">
        <f>IF(RB!S23 ="","",RB!S23)</f>
        <v/>
      </c>
      <c r="U23" s="368"/>
      <c r="V23" s="599" t="str">
        <f>IF(RB!U23 ="","",RB!U23)</f>
        <v/>
      </c>
      <c r="W23" s="368"/>
      <c r="X23" s="599" t="str">
        <f>IF(RB!W23 ="","",RB!W23)</f>
        <v/>
      </c>
      <c r="Y23" s="368"/>
      <c r="Z23" s="600" t="str">
        <f>IF(RB!Y23 ="","",RB!Y23)</f>
        <v/>
      </c>
      <c r="AA23" s="368"/>
      <c r="AB23" s="649" t="str">
        <f>IF(RB!AA23="","",RB!AA23)</f>
        <v/>
      </c>
      <c r="AC23" s="372"/>
      <c r="AD23" s="330"/>
    </row>
    <row r="24" spans="1:30" ht="15" customHeight="1" x14ac:dyDescent="0.25">
      <c r="A24" s="91"/>
      <c r="B24" s="228" t="str">
        <f>IF(RB!A24="","",RB!A24)</f>
        <v/>
      </c>
      <c r="C24" s="651" t="str">
        <f>IF(RB!B24="","",RB!B24)</f>
        <v/>
      </c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68"/>
      <c r="O24" s="651" t="str">
        <f>IF(RB!N24="","",RB!N24)</f>
        <v/>
      </c>
      <c r="P24" s="372"/>
      <c r="Q24" s="368"/>
      <c r="R24" s="599" t="str">
        <f>IF(RB!Q24 ="","",RB!Q24)</f>
        <v/>
      </c>
      <c r="S24" s="368"/>
      <c r="T24" s="599" t="str">
        <f>IF(RB!S24 ="","",RB!S24)</f>
        <v/>
      </c>
      <c r="U24" s="368"/>
      <c r="V24" s="599" t="str">
        <f>IF(RB!U24 ="","",RB!U24)</f>
        <v/>
      </c>
      <c r="W24" s="368"/>
      <c r="X24" s="599" t="str">
        <f>IF(RB!W24 ="","",RB!W24)</f>
        <v/>
      </c>
      <c r="Y24" s="368"/>
      <c r="Z24" s="600" t="str">
        <f>IF(RB!Y24 ="","",RB!Y24)</f>
        <v/>
      </c>
      <c r="AA24" s="368"/>
      <c r="AB24" s="649" t="str">
        <f>IF(RB!AA24="","",RB!AA24)</f>
        <v/>
      </c>
      <c r="AC24" s="372"/>
      <c r="AD24" s="330"/>
    </row>
    <row r="25" spans="1:30" ht="15" customHeight="1" x14ac:dyDescent="0.25">
      <c r="A25" s="91"/>
      <c r="B25" s="228" t="str">
        <f>IF(RB!A25="","",RB!A25)</f>
        <v/>
      </c>
      <c r="C25" s="651" t="str">
        <f>IF(RB!B25="","",RB!B25)</f>
        <v/>
      </c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68"/>
      <c r="O25" s="651" t="str">
        <f>IF(RB!N25="","",RB!N25)</f>
        <v/>
      </c>
      <c r="P25" s="372"/>
      <c r="Q25" s="368"/>
      <c r="R25" s="599" t="str">
        <f>IF(RB!Q25 ="","",RB!Q25)</f>
        <v/>
      </c>
      <c r="S25" s="368"/>
      <c r="T25" s="599" t="str">
        <f>IF(RB!S25 ="","",RB!S25)</f>
        <v/>
      </c>
      <c r="U25" s="368"/>
      <c r="V25" s="599" t="str">
        <f>IF(RB!U25 ="","",RB!U25)</f>
        <v/>
      </c>
      <c r="W25" s="368"/>
      <c r="X25" s="599" t="str">
        <f>IF(RB!W25 ="","",RB!W25)</f>
        <v/>
      </c>
      <c r="Y25" s="368"/>
      <c r="Z25" s="600" t="str">
        <f>IF(RB!Y25 ="","",RB!Y25)</f>
        <v/>
      </c>
      <c r="AA25" s="368"/>
      <c r="AB25" s="649" t="str">
        <f>IF(RB!AA25="","",RB!AA25)</f>
        <v/>
      </c>
      <c r="AC25" s="372"/>
      <c r="AD25" s="330"/>
    </row>
    <row r="26" spans="1:30" ht="15" customHeight="1" x14ac:dyDescent="0.25">
      <c r="A26" s="91"/>
      <c r="B26" s="228" t="str">
        <f>IF(RB!A26="","",RB!A26)</f>
        <v/>
      </c>
      <c r="C26" s="651" t="str">
        <f>IF(RB!B26="","",RB!B26)</f>
        <v/>
      </c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68"/>
      <c r="O26" s="651" t="str">
        <f>IF(RB!N26="","",RB!N26)</f>
        <v/>
      </c>
      <c r="P26" s="372"/>
      <c r="Q26" s="368"/>
      <c r="R26" s="599" t="str">
        <f>IF(RB!Q26 ="","",RB!Q26)</f>
        <v/>
      </c>
      <c r="S26" s="368"/>
      <c r="T26" s="599" t="str">
        <f>IF(RB!S26 ="","",RB!S26)</f>
        <v/>
      </c>
      <c r="U26" s="368"/>
      <c r="V26" s="599" t="str">
        <f>IF(RB!U26 ="","",RB!U26)</f>
        <v/>
      </c>
      <c r="W26" s="368"/>
      <c r="X26" s="599" t="str">
        <f>IF(RB!W26 ="","",RB!W26)</f>
        <v/>
      </c>
      <c r="Y26" s="368"/>
      <c r="Z26" s="600" t="str">
        <f>IF(RB!Y26 ="","",RB!Y26)</f>
        <v/>
      </c>
      <c r="AA26" s="368"/>
      <c r="AB26" s="649" t="str">
        <f>IF(RB!AA26="","",RB!AA26)</f>
        <v/>
      </c>
      <c r="AC26" s="372"/>
      <c r="AD26" s="330"/>
    </row>
    <row r="27" spans="1:30" ht="15" customHeight="1" x14ac:dyDescent="0.25">
      <c r="A27" s="91"/>
      <c r="B27" s="228" t="str">
        <f>IF(RB!A27="","",RB!A27)</f>
        <v/>
      </c>
      <c r="C27" s="651" t="str">
        <f>IF(RB!B27="","",RB!B27)</f>
        <v/>
      </c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68"/>
      <c r="O27" s="651" t="str">
        <f>IF(RB!N27="","",RB!N27)</f>
        <v/>
      </c>
      <c r="P27" s="372"/>
      <c r="Q27" s="368"/>
      <c r="R27" s="599" t="str">
        <f>IF(RB!Q27 ="","",RB!Q27)</f>
        <v/>
      </c>
      <c r="S27" s="368"/>
      <c r="T27" s="599" t="str">
        <f>IF(RB!S27 ="","",RB!S27)</f>
        <v/>
      </c>
      <c r="U27" s="368"/>
      <c r="V27" s="599" t="str">
        <f>IF(RB!U27 ="","",RB!U27)</f>
        <v/>
      </c>
      <c r="W27" s="368"/>
      <c r="X27" s="599" t="str">
        <f>IF(RB!W27 ="","",RB!W27)</f>
        <v/>
      </c>
      <c r="Y27" s="368"/>
      <c r="Z27" s="600" t="str">
        <f>IF(RB!Y27 ="","",RB!Y27)</f>
        <v/>
      </c>
      <c r="AA27" s="368"/>
      <c r="AB27" s="649" t="str">
        <f>IF(RB!AA27="","",RB!AA27)</f>
        <v/>
      </c>
      <c r="AC27" s="372"/>
      <c r="AD27" s="330"/>
    </row>
    <row r="28" spans="1:30" ht="15" customHeight="1" x14ac:dyDescent="0.25">
      <c r="A28" s="91"/>
      <c r="B28" s="228" t="str">
        <f>IF(RB!A28="","",RB!A28)</f>
        <v/>
      </c>
      <c r="C28" s="651" t="str">
        <f>IF(RB!B28="","",RB!B28)</f>
        <v/>
      </c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68"/>
      <c r="O28" s="651" t="str">
        <f>IF(RB!N28="","",RB!N28)</f>
        <v/>
      </c>
      <c r="P28" s="372"/>
      <c r="Q28" s="368"/>
      <c r="R28" s="599" t="str">
        <f>IF(RB!Q28 ="","",RB!Q28)</f>
        <v/>
      </c>
      <c r="S28" s="368"/>
      <c r="T28" s="599" t="str">
        <f>IF(RB!S28 ="","",RB!S28)</f>
        <v/>
      </c>
      <c r="U28" s="368"/>
      <c r="V28" s="599" t="str">
        <f>IF(RB!U28 ="","",RB!U28)</f>
        <v/>
      </c>
      <c r="W28" s="368"/>
      <c r="X28" s="599" t="str">
        <f>IF(RB!W28 ="","",RB!W28)</f>
        <v/>
      </c>
      <c r="Y28" s="368"/>
      <c r="Z28" s="600" t="str">
        <f>IF(RB!Y28 ="","",RB!Y28)</f>
        <v/>
      </c>
      <c r="AA28" s="368"/>
      <c r="AB28" s="649" t="str">
        <f>IF(RB!AA28="","",RB!AA28)</f>
        <v/>
      </c>
      <c r="AC28" s="372"/>
      <c r="AD28" s="330"/>
    </row>
    <row r="29" spans="1:30" ht="15" customHeight="1" x14ac:dyDescent="0.25">
      <c r="A29" s="91"/>
      <c r="B29" s="228" t="str">
        <f>IF(RB!A29="","",RB!A29)</f>
        <v/>
      </c>
      <c r="C29" s="651" t="str">
        <f>IF(RB!B29="","",RB!B29)</f>
        <v/>
      </c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68"/>
      <c r="O29" s="651" t="str">
        <f>IF(RB!N29="","",RB!N29)</f>
        <v/>
      </c>
      <c r="P29" s="372"/>
      <c r="Q29" s="368"/>
      <c r="R29" s="599" t="str">
        <f>IF(RB!Q29 ="","",RB!Q29)</f>
        <v/>
      </c>
      <c r="S29" s="368"/>
      <c r="T29" s="599" t="str">
        <f>IF(RB!S29 ="","",RB!S29)</f>
        <v/>
      </c>
      <c r="U29" s="368"/>
      <c r="V29" s="599" t="str">
        <f>IF(RB!U29 ="","",RB!U29)</f>
        <v/>
      </c>
      <c r="W29" s="368"/>
      <c r="X29" s="599" t="str">
        <f>IF(RB!W29 ="","",RB!W29)</f>
        <v/>
      </c>
      <c r="Y29" s="368"/>
      <c r="Z29" s="600" t="str">
        <f>IF(RB!Y29 ="","",RB!Y29)</f>
        <v/>
      </c>
      <c r="AA29" s="368"/>
      <c r="AB29" s="649" t="str">
        <f>IF(RB!AA29="","",RB!AA29)</f>
        <v/>
      </c>
      <c r="AC29" s="372"/>
      <c r="AD29" s="330"/>
    </row>
    <row r="30" spans="1:30" ht="15" customHeight="1" x14ac:dyDescent="0.25">
      <c r="A30" s="91"/>
      <c r="B30" s="228" t="str">
        <f>IF(RB!A30="","",RB!A30)</f>
        <v/>
      </c>
      <c r="C30" s="651" t="str">
        <f>IF(RB!B30="","",RB!B30)</f>
        <v/>
      </c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68"/>
      <c r="O30" s="651" t="str">
        <f>IF(RB!N30="","",RB!N30)</f>
        <v/>
      </c>
      <c r="P30" s="372"/>
      <c r="Q30" s="368"/>
      <c r="R30" s="599" t="str">
        <f>IF(RB!Q30 ="","",RB!Q30)</f>
        <v/>
      </c>
      <c r="S30" s="368"/>
      <c r="T30" s="599" t="str">
        <f>IF(RB!S30 ="","",RB!S30)</f>
        <v/>
      </c>
      <c r="U30" s="368"/>
      <c r="V30" s="599" t="str">
        <f>IF(RB!U30 ="","",RB!U30)</f>
        <v/>
      </c>
      <c r="W30" s="368"/>
      <c r="X30" s="599" t="str">
        <f>IF(RB!W30 ="","",RB!W30)</f>
        <v/>
      </c>
      <c r="Y30" s="368"/>
      <c r="Z30" s="600" t="str">
        <f>IF(RB!Y30 ="","",RB!Y30)</f>
        <v/>
      </c>
      <c r="AA30" s="368"/>
      <c r="AB30" s="649" t="str">
        <f>IF(RB!AA30="","",RB!AA30)</f>
        <v/>
      </c>
      <c r="AC30" s="372"/>
      <c r="AD30" s="330"/>
    </row>
    <row r="31" spans="1:30" ht="15" customHeight="1" x14ac:dyDescent="0.25">
      <c r="A31" s="91"/>
      <c r="B31" s="228" t="str">
        <f>IF(RB!A31="","",RB!A31)</f>
        <v/>
      </c>
      <c r="C31" s="651" t="str">
        <f>IF(RB!B31="","",RB!B31)</f>
        <v/>
      </c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68"/>
      <c r="O31" s="651" t="str">
        <f>IF(RB!N31="","",RB!N31)</f>
        <v/>
      </c>
      <c r="P31" s="372"/>
      <c r="Q31" s="368"/>
      <c r="R31" s="599" t="str">
        <f>IF(RB!Q31 ="","",RB!Q31)</f>
        <v/>
      </c>
      <c r="S31" s="368"/>
      <c r="T31" s="599" t="str">
        <f>IF(RB!S31 ="","",RB!S31)</f>
        <v/>
      </c>
      <c r="U31" s="368"/>
      <c r="V31" s="599" t="str">
        <f>IF(RB!U31 ="","",RB!U31)</f>
        <v/>
      </c>
      <c r="W31" s="368"/>
      <c r="X31" s="599" t="str">
        <f>IF(RB!W31 ="","",RB!W31)</f>
        <v/>
      </c>
      <c r="Y31" s="368"/>
      <c r="Z31" s="600" t="str">
        <f>IF(RB!Y31 ="","",RB!Y31)</f>
        <v/>
      </c>
      <c r="AA31" s="368"/>
      <c r="AB31" s="649" t="str">
        <f>IF(RB!AA31="","",RB!AA31)</f>
        <v/>
      </c>
      <c r="AC31" s="372"/>
      <c r="AD31" s="330"/>
    </row>
    <row r="32" spans="1:30" ht="15" customHeight="1" x14ac:dyDescent="0.25">
      <c r="A32" s="91"/>
      <c r="B32" s="228" t="str">
        <f>IF(RB!A32="","",RB!A32)</f>
        <v/>
      </c>
      <c r="C32" s="651" t="str">
        <f>IF(RB!B32="","",RB!B32)</f>
        <v/>
      </c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68"/>
      <c r="O32" s="651" t="str">
        <f>IF(RB!N32="","",RB!N32)</f>
        <v/>
      </c>
      <c r="P32" s="372"/>
      <c r="Q32" s="368"/>
      <c r="R32" s="599" t="str">
        <f>IF(RB!Q32 ="","",RB!Q32)</f>
        <v/>
      </c>
      <c r="S32" s="368"/>
      <c r="T32" s="599" t="str">
        <f>IF(RB!S32 ="","",RB!S32)</f>
        <v/>
      </c>
      <c r="U32" s="368"/>
      <c r="V32" s="599" t="str">
        <f>IF(RB!U32 ="","",RB!U32)</f>
        <v/>
      </c>
      <c r="W32" s="368"/>
      <c r="X32" s="599" t="str">
        <f>IF(RB!W32 ="","",RB!W32)</f>
        <v/>
      </c>
      <c r="Y32" s="368"/>
      <c r="Z32" s="600" t="str">
        <f>IF(RB!Y32 ="","",RB!Y32)</f>
        <v/>
      </c>
      <c r="AA32" s="368"/>
      <c r="AB32" s="649" t="str">
        <f>IF(RB!AA32="","",RB!AA32)</f>
        <v/>
      </c>
      <c r="AC32" s="372"/>
      <c r="AD32" s="330"/>
    </row>
    <row r="33" spans="1:30" ht="15.75" customHeight="1" x14ac:dyDescent="0.25">
      <c r="A33" s="91"/>
      <c r="B33" s="228" t="str">
        <f>IF(RB!A33="","",RB!A33)</f>
        <v/>
      </c>
      <c r="C33" s="651" t="str">
        <f>IF(RB!B33="","",RB!B33)</f>
        <v/>
      </c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68"/>
      <c r="O33" s="651" t="str">
        <f>IF(RB!N33="","",RB!N33)</f>
        <v/>
      </c>
      <c r="P33" s="372"/>
      <c r="Q33" s="368"/>
      <c r="R33" s="599" t="str">
        <f>IF(RB!Q33 ="","",RB!Q33)</f>
        <v/>
      </c>
      <c r="S33" s="368"/>
      <c r="T33" s="599" t="str">
        <f>IF(RB!S33 ="","",RB!S33)</f>
        <v/>
      </c>
      <c r="U33" s="368"/>
      <c r="V33" s="599" t="str">
        <f>IF(RB!U33 ="","",RB!U33)</f>
        <v/>
      </c>
      <c r="W33" s="368"/>
      <c r="X33" s="599" t="str">
        <f>IF(RB!W33 ="","",RB!W33)</f>
        <v/>
      </c>
      <c r="Y33" s="368"/>
      <c r="Z33" s="600" t="str">
        <f>IF(RB!Y33 ="","",RB!Y33)</f>
        <v/>
      </c>
      <c r="AA33" s="368"/>
      <c r="AB33" s="649" t="str">
        <f>IF(RB!AA33="","",RB!AA33)</f>
        <v/>
      </c>
      <c r="AC33" s="372"/>
      <c r="AD33" s="330"/>
    </row>
    <row r="34" spans="1:30" ht="17.25" customHeight="1" x14ac:dyDescent="0.25">
      <c r="A34" s="91"/>
      <c r="B34" s="228" t="str">
        <f>IF(RB!A34="","",RB!A34)</f>
        <v/>
      </c>
      <c r="C34" s="651" t="str">
        <f>IF(RB!B34="","",RB!B34)</f>
        <v/>
      </c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68"/>
      <c r="O34" s="651" t="str">
        <f>IF(RB!N34="","",RB!N34)</f>
        <v/>
      </c>
      <c r="P34" s="372"/>
      <c r="Q34" s="368"/>
      <c r="R34" s="599" t="str">
        <f>IF(RB!Q34 ="","",RB!Q34)</f>
        <v/>
      </c>
      <c r="S34" s="368"/>
      <c r="T34" s="599" t="str">
        <f>IF(RB!S34 ="","",RB!S34)</f>
        <v/>
      </c>
      <c r="U34" s="368"/>
      <c r="V34" s="599" t="str">
        <f>IF(RB!U34 ="","",RB!U34)</f>
        <v/>
      </c>
      <c r="W34" s="368"/>
      <c r="X34" s="599" t="str">
        <f>IF(RB!W34 ="","",RB!W34)</f>
        <v/>
      </c>
      <c r="Y34" s="368"/>
      <c r="Z34" s="600" t="str">
        <f>IF(RB!Y34 ="","",RB!Y34)</f>
        <v/>
      </c>
      <c r="AA34" s="368"/>
      <c r="AB34" s="649" t="str">
        <f>IF(RB!AA34="","",RB!AA34)</f>
        <v/>
      </c>
      <c r="AC34" s="372"/>
      <c r="AD34" s="330"/>
    </row>
    <row r="35" spans="1:30" ht="15" customHeight="1" x14ac:dyDescent="0.25">
      <c r="A35" s="91"/>
      <c r="B35" s="228" t="str">
        <f>IF(RB!A35="","",RB!A35)</f>
        <v/>
      </c>
      <c r="C35" s="651" t="str">
        <f>IF(RB!B35="","",RB!B35)</f>
        <v/>
      </c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68"/>
      <c r="O35" s="651" t="str">
        <f>IF(RB!N35="","",RB!N35)</f>
        <v/>
      </c>
      <c r="P35" s="372"/>
      <c r="Q35" s="368"/>
      <c r="R35" s="599" t="str">
        <f>IF(RB!Q35 ="","",RB!Q35)</f>
        <v/>
      </c>
      <c r="S35" s="368"/>
      <c r="T35" s="599" t="str">
        <f>IF(RB!S35 ="","",RB!S35)</f>
        <v/>
      </c>
      <c r="U35" s="368"/>
      <c r="V35" s="599" t="str">
        <f>IF(RB!U35 ="","",RB!U35)</f>
        <v/>
      </c>
      <c r="W35" s="368"/>
      <c r="X35" s="599" t="str">
        <f>IF(RB!W35 ="","",RB!W35)</f>
        <v/>
      </c>
      <c r="Y35" s="368"/>
      <c r="Z35" s="600" t="str">
        <f>IF(RB!Y35 ="","",RB!Y35)</f>
        <v/>
      </c>
      <c r="AA35" s="368"/>
      <c r="AB35" s="649" t="str">
        <f>IF(RB!AA35="","",RB!AA35)</f>
        <v/>
      </c>
      <c r="AC35" s="372"/>
      <c r="AD35" s="330"/>
    </row>
    <row r="36" spans="1:30" ht="15" customHeight="1" x14ac:dyDescent="0.25">
      <c r="A36" s="91"/>
      <c r="B36" s="228" t="str">
        <f>IF(RB!A36="","",RB!A36)</f>
        <v/>
      </c>
      <c r="C36" s="651" t="str">
        <f>IF(RB!B36="","",RB!B36)</f>
        <v/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68"/>
      <c r="O36" s="651" t="str">
        <f>IF(RB!N36="","",RB!N36)</f>
        <v/>
      </c>
      <c r="P36" s="372"/>
      <c r="Q36" s="368"/>
      <c r="R36" s="599" t="str">
        <f>IF(RB!Q36 ="","",RB!Q36)</f>
        <v/>
      </c>
      <c r="S36" s="368"/>
      <c r="T36" s="599" t="str">
        <f>IF(RB!S36 ="","",RB!S36)</f>
        <v/>
      </c>
      <c r="U36" s="368"/>
      <c r="V36" s="599" t="str">
        <f>IF(RB!U36 ="","",RB!U36)</f>
        <v/>
      </c>
      <c r="W36" s="368"/>
      <c r="X36" s="599" t="str">
        <f>IF(RB!W36 ="","",RB!W36)</f>
        <v/>
      </c>
      <c r="Y36" s="368"/>
      <c r="Z36" s="600" t="str">
        <f>IF(RB!Y36 ="","",RB!Y36)</f>
        <v/>
      </c>
      <c r="AA36" s="368"/>
      <c r="AB36" s="649" t="str">
        <f>IF(RB!AA36="","",RB!AA36)</f>
        <v/>
      </c>
      <c r="AC36" s="372"/>
      <c r="AD36" s="330"/>
    </row>
    <row r="37" spans="1:30" ht="15" customHeight="1" x14ac:dyDescent="0.25">
      <c r="A37" s="91"/>
      <c r="B37" s="228" t="str">
        <f>IF(RB!A37="","",RB!A37)</f>
        <v/>
      </c>
      <c r="C37" s="651" t="str">
        <f>IF(RB!B37="","",RB!B37)</f>
        <v/>
      </c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68"/>
      <c r="O37" s="651" t="str">
        <f>IF(RB!N37="","",RB!N37)</f>
        <v/>
      </c>
      <c r="P37" s="372"/>
      <c r="Q37" s="368"/>
      <c r="R37" s="599" t="str">
        <f>IF(RB!Q37 ="","",RB!Q37)</f>
        <v/>
      </c>
      <c r="S37" s="368"/>
      <c r="T37" s="599" t="str">
        <f>IF(RB!S37 ="","",RB!S37)</f>
        <v/>
      </c>
      <c r="U37" s="368"/>
      <c r="V37" s="599" t="str">
        <f>IF(RB!U37 ="","",RB!U37)</f>
        <v/>
      </c>
      <c r="W37" s="368"/>
      <c r="X37" s="599" t="str">
        <f>IF(RB!W37 ="","",RB!W37)</f>
        <v/>
      </c>
      <c r="Y37" s="368"/>
      <c r="Z37" s="600" t="str">
        <f>IF(RB!Y37 ="","",RB!Y37)</f>
        <v/>
      </c>
      <c r="AA37" s="368"/>
      <c r="AB37" s="649" t="str">
        <f>IF(RB!AA37="","",RB!AA37)</f>
        <v/>
      </c>
      <c r="AC37" s="372"/>
      <c r="AD37" s="330"/>
    </row>
    <row r="38" spans="1:30" ht="15" customHeight="1" x14ac:dyDescent="0.25">
      <c r="A38" s="91"/>
      <c r="B38" s="228" t="str">
        <f>IF(RB!A38="","",RB!A38)</f>
        <v/>
      </c>
      <c r="C38" s="651" t="str">
        <f>IF(RB!B38="","",RB!B38)</f>
        <v/>
      </c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68"/>
      <c r="O38" s="651" t="str">
        <f>IF(RB!N38="","",RB!N38)</f>
        <v/>
      </c>
      <c r="P38" s="372"/>
      <c r="Q38" s="368"/>
      <c r="R38" s="599" t="str">
        <f>IF(RB!Q38 ="","",RB!Q38)</f>
        <v/>
      </c>
      <c r="S38" s="368"/>
      <c r="T38" s="599" t="str">
        <f>IF(RB!S38 ="","",RB!S38)</f>
        <v/>
      </c>
      <c r="U38" s="368"/>
      <c r="V38" s="599" t="str">
        <f>IF(RB!U38 ="","",RB!U38)</f>
        <v/>
      </c>
      <c r="W38" s="368"/>
      <c r="X38" s="599" t="str">
        <f>IF(RB!W38 ="","",RB!W38)</f>
        <v/>
      </c>
      <c r="Y38" s="368"/>
      <c r="Z38" s="600" t="str">
        <f>IF(RB!Y38 ="","",RB!Y38)</f>
        <v/>
      </c>
      <c r="AA38" s="368"/>
      <c r="AB38" s="649" t="str">
        <f>IF(RB!AA38="","",RB!AA38)</f>
        <v/>
      </c>
      <c r="AC38" s="372"/>
      <c r="AD38" s="330"/>
    </row>
    <row r="39" spans="1:30" ht="15" customHeight="1" x14ac:dyDescent="0.25">
      <c r="A39" s="91"/>
      <c r="B39" s="228" t="str">
        <f>IF(RB!A39="","",RB!A39)</f>
        <v/>
      </c>
      <c r="C39" s="651" t="str">
        <f>IF(RB!B39="","",RB!B39)</f>
        <v/>
      </c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68"/>
      <c r="O39" s="651" t="str">
        <f>IF(RB!N39="","",RB!N39)</f>
        <v/>
      </c>
      <c r="P39" s="372"/>
      <c r="Q39" s="368"/>
      <c r="R39" s="599" t="str">
        <f>IF(RB!Q39 ="","",RB!Q39)</f>
        <v/>
      </c>
      <c r="S39" s="368"/>
      <c r="T39" s="599" t="str">
        <f>IF(RB!S39 ="","",RB!S39)</f>
        <v/>
      </c>
      <c r="U39" s="368"/>
      <c r="V39" s="599" t="str">
        <f>IF(RB!U39 ="","",RB!U39)</f>
        <v/>
      </c>
      <c r="W39" s="368"/>
      <c r="X39" s="599" t="str">
        <f>IF(RB!W39 ="","",RB!W39)</f>
        <v/>
      </c>
      <c r="Y39" s="368"/>
      <c r="Z39" s="600" t="str">
        <f>IF(RB!Y39 ="","",RB!Y39)</f>
        <v/>
      </c>
      <c r="AA39" s="368"/>
      <c r="AB39" s="649" t="str">
        <f>IF(RB!AA39="","",RB!AA39)</f>
        <v/>
      </c>
      <c r="AC39" s="372"/>
      <c r="AD39" s="330"/>
    </row>
    <row r="40" spans="1:30" ht="15" customHeight="1" x14ac:dyDescent="0.25">
      <c r="A40" s="91"/>
      <c r="B40" s="228" t="str">
        <f>IF(RB!A40="","",RB!A40)</f>
        <v/>
      </c>
      <c r="C40" s="651" t="str">
        <f>IF(RB!B40="","",RB!B40)</f>
        <v/>
      </c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68"/>
      <c r="O40" s="651" t="str">
        <f>IF(RB!N40="","",RB!N40)</f>
        <v/>
      </c>
      <c r="P40" s="372"/>
      <c r="Q40" s="368"/>
      <c r="R40" s="599" t="str">
        <f>IF(RB!Q40 ="","",RB!Q40)</f>
        <v/>
      </c>
      <c r="S40" s="368"/>
      <c r="T40" s="599" t="str">
        <f>IF(RB!S40 ="","",RB!S40)</f>
        <v/>
      </c>
      <c r="U40" s="368"/>
      <c r="V40" s="599" t="str">
        <f>IF(RB!U40 ="","",RB!U40)</f>
        <v/>
      </c>
      <c r="W40" s="368"/>
      <c r="X40" s="599" t="str">
        <f>IF(RB!W40 ="","",RB!W40)</f>
        <v/>
      </c>
      <c r="Y40" s="368"/>
      <c r="Z40" s="600" t="str">
        <f>IF(RB!Y40 ="","",RB!Y40)</f>
        <v/>
      </c>
      <c r="AA40" s="368"/>
      <c r="AB40" s="649" t="str">
        <f>IF(RB!AA40="","",RB!AA40)</f>
        <v/>
      </c>
      <c r="AC40" s="372"/>
      <c r="AD40" s="330"/>
    </row>
    <row r="41" spans="1:30" ht="15" customHeight="1" x14ac:dyDescent="0.25">
      <c r="A41" s="91"/>
      <c r="B41" s="228" t="str">
        <f>IF(RB!A41="","",RB!A41)</f>
        <v/>
      </c>
      <c r="C41" s="651" t="str">
        <f>IF(RB!B41="","",RB!B41)</f>
        <v/>
      </c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68"/>
      <c r="O41" s="651" t="str">
        <f>IF(RB!N41="","",RB!N41)</f>
        <v/>
      </c>
      <c r="P41" s="372"/>
      <c r="Q41" s="368"/>
      <c r="R41" s="599" t="str">
        <f>IF(RB!Q41 ="","",RB!Q41)</f>
        <v/>
      </c>
      <c r="S41" s="368"/>
      <c r="T41" s="599" t="str">
        <f>IF(RB!S41 ="","",RB!S41)</f>
        <v/>
      </c>
      <c r="U41" s="368"/>
      <c r="V41" s="599" t="str">
        <f>IF(RB!U41 ="","",RB!U41)</f>
        <v/>
      </c>
      <c r="W41" s="368"/>
      <c r="X41" s="599" t="str">
        <f>IF(RB!W41 ="","",RB!W41)</f>
        <v/>
      </c>
      <c r="Y41" s="368"/>
      <c r="Z41" s="600" t="str">
        <f>IF(RB!Y41 ="","",RB!Y41)</f>
        <v/>
      </c>
      <c r="AA41" s="368"/>
      <c r="AB41" s="649" t="str">
        <f>IF(RB!AA41="","",RB!AA41)</f>
        <v/>
      </c>
      <c r="AC41" s="372"/>
      <c r="AD41" s="330"/>
    </row>
    <row r="42" spans="1:30" ht="15" customHeight="1" x14ac:dyDescent="0.25">
      <c r="A42" s="91"/>
      <c r="B42" s="228" t="str">
        <f>IF(RB!A42="","",RB!A42)</f>
        <v/>
      </c>
      <c r="C42" s="651" t="str">
        <f>IF(RB!B42="","",RB!B42)</f>
        <v/>
      </c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68"/>
      <c r="O42" s="651" t="str">
        <f>IF(RB!N42="","",RB!N42)</f>
        <v/>
      </c>
      <c r="P42" s="372"/>
      <c r="Q42" s="368"/>
      <c r="R42" s="599" t="str">
        <f>IF(RB!Q42 ="","",RB!Q42)</f>
        <v/>
      </c>
      <c r="S42" s="368"/>
      <c r="T42" s="599" t="str">
        <f>IF(RB!S42 ="","",RB!S42)</f>
        <v/>
      </c>
      <c r="U42" s="368"/>
      <c r="V42" s="599" t="str">
        <f>IF(RB!U42 ="","",RB!U42)</f>
        <v/>
      </c>
      <c r="W42" s="368"/>
      <c r="X42" s="599" t="str">
        <f>IF(RB!W42 ="","",RB!W42)</f>
        <v/>
      </c>
      <c r="Y42" s="368"/>
      <c r="Z42" s="600" t="str">
        <f>IF(RB!Y42 ="","",RB!Y42)</f>
        <v/>
      </c>
      <c r="AA42" s="368"/>
      <c r="AB42" s="649" t="str">
        <f>IF(RB!AA42="","",RB!AA42)</f>
        <v/>
      </c>
      <c r="AC42" s="372"/>
      <c r="AD42" s="330"/>
    </row>
    <row r="43" spans="1:30" ht="15" customHeight="1" x14ac:dyDescent="0.25">
      <c r="A43" s="91"/>
      <c r="B43" s="228" t="str">
        <f>IF(RB!A43="","",RB!A43)</f>
        <v/>
      </c>
      <c r="C43" s="651" t="str">
        <f>IF(RB!B43="","",RB!B43)</f>
        <v/>
      </c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68"/>
      <c r="O43" s="651" t="str">
        <f>IF(RB!N43="","",RB!N43)</f>
        <v/>
      </c>
      <c r="P43" s="372"/>
      <c r="Q43" s="368"/>
      <c r="R43" s="599" t="str">
        <f>IF(RB!Q43 ="","",RB!Q43)</f>
        <v/>
      </c>
      <c r="S43" s="368"/>
      <c r="T43" s="599" t="str">
        <f>IF(RB!S43 ="","",RB!S43)</f>
        <v/>
      </c>
      <c r="U43" s="368"/>
      <c r="V43" s="599" t="str">
        <f>IF(RB!U43 ="","",RB!U43)</f>
        <v/>
      </c>
      <c r="W43" s="368"/>
      <c r="X43" s="599" t="str">
        <f>IF(RB!W43 ="","",RB!W43)</f>
        <v/>
      </c>
      <c r="Y43" s="368"/>
      <c r="Z43" s="600" t="str">
        <f>IF(RB!Y43 ="","",RB!Y43)</f>
        <v/>
      </c>
      <c r="AA43" s="368"/>
      <c r="AB43" s="649" t="str">
        <f>IF(RB!AA43="","",RB!AA43)</f>
        <v/>
      </c>
      <c r="AC43" s="372"/>
      <c r="AD43" s="330"/>
    </row>
    <row r="44" spans="1:30" ht="15" customHeight="1" x14ac:dyDescent="0.25">
      <c r="A44" s="91"/>
      <c r="B44" s="228" t="str">
        <f>IF(RB!A44="","",RB!A44)</f>
        <v/>
      </c>
      <c r="C44" s="651" t="str">
        <f>IF(RB!B44="","",RB!B44)</f>
        <v/>
      </c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68"/>
      <c r="O44" s="651" t="str">
        <f>IF(RB!N44="","",RB!N44)</f>
        <v/>
      </c>
      <c r="P44" s="372"/>
      <c r="Q44" s="368"/>
      <c r="R44" s="599" t="str">
        <f>IF(RB!Q44 ="","",RB!Q44)</f>
        <v/>
      </c>
      <c r="S44" s="368"/>
      <c r="T44" s="599" t="str">
        <f>IF(RB!S44 ="","",RB!S44)</f>
        <v/>
      </c>
      <c r="U44" s="368"/>
      <c r="V44" s="599" t="str">
        <f>IF(RB!U44 ="","",RB!U44)</f>
        <v/>
      </c>
      <c r="W44" s="368"/>
      <c r="X44" s="599" t="str">
        <f>IF(RB!W44 ="","",RB!W44)</f>
        <v/>
      </c>
      <c r="Y44" s="368"/>
      <c r="Z44" s="600" t="str">
        <f>IF(RB!Y44 ="","",RB!Y44)</f>
        <v/>
      </c>
      <c r="AA44" s="368"/>
      <c r="AB44" s="649" t="str">
        <f>IF(RB!AA44="","",RB!AA44)</f>
        <v/>
      </c>
      <c r="AC44" s="372"/>
      <c r="AD44" s="330"/>
    </row>
    <row r="45" spans="1:30" ht="15" customHeight="1" x14ac:dyDescent="0.25">
      <c r="A45" s="91"/>
      <c r="B45" s="228" t="str">
        <f>IF(RB!A45="","",RB!A45)</f>
        <v/>
      </c>
      <c r="C45" s="651" t="str">
        <f>IF(RB!B45="","",RB!B45)</f>
        <v/>
      </c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68"/>
      <c r="O45" s="651" t="str">
        <f>IF(RB!N45="","",RB!N45)</f>
        <v/>
      </c>
      <c r="P45" s="372"/>
      <c r="Q45" s="368"/>
      <c r="R45" s="599" t="str">
        <f>IF(RB!Q45 ="","",RB!Q45)</f>
        <v/>
      </c>
      <c r="S45" s="368"/>
      <c r="T45" s="599" t="str">
        <f>IF(RB!S45 ="","",RB!S45)</f>
        <v/>
      </c>
      <c r="U45" s="368"/>
      <c r="V45" s="599" t="str">
        <f>IF(RB!U45 ="","",RB!U45)</f>
        <v/>
      </c>
      <c r="W45" s="368"/>
      <c r="X45" s="599" t="str">
        <f>IF(RB!W45 ="","",RB!W45)</f>
        <v/>
      </c>
      <c r="Y45" s="368"/>
      <c r="Z45" s="600" t="str">
        <f>IF(RB!Y45 ="","",RB!Y45)</f>
        <v/>
      </c>
      <c r="AA45" s="368"/>
      <c r="AB45" s="649" t="str">
        <f>IF(RB!AA45="","",RB!AA45)</f>
        <v/>
      </c>
      <c r="AC45" s="372"/>
      <c r="AD45" s="330"/>
    </row>
    <row r="46" spans="1:30" ht="15" customHeight="1" x14ac:dyDescent="0.25">
      <c r="A46" s="91"/>
      <c r="B46" s="228" t="str">
        <f>IF(RB!A46="","",RB!A46)</f>
        <v/>
      </c>
      <c r="C46" s="651" t="str">
        <f>IF(RB!B46="","",RB!B46)</f>
        <v/>
      </c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68"/>
      <c r="O46" s="651" t="str">
        <f>IF(RB!N46="","",RB!N46)</f>
        <v/>
      </c>
      <c r="P46" s="372"/>
      <c r="Q46" s="368"/>
      <c r="R46" s="599" t="str">
        <f>IF(RB!Q46 ="","",RB!Q46)</f>
        <v/>
      </c>
      <c r="S46" s="368"/>
      <c r="T46" s="599" t="str">
        <f>IF(RB!S46 ="","",RB!S46)</f>
        <v/>
      </c>
      <c r="U46" s="368"/>
      <c r="V46" s="599" t="str">
        <f>IF(RB!U46 ="","",RB!U46)</f>
        <v/>
      </c>
      <c r="W46" s="368"/>
      <c r="X46" s="599" t="str">
        <f>IF(RB!W46 ="","",RB!W46)</f>
        <v/>
      </c>
      <c r="Y46" s="368"/>
      <c r="Z46" s="600" t="str">
        <f>IF(RB!Y46 ="","",RB!Y46)</f>
        <v/>
      </c>
      <c r="AA46" s="368"/>
      <c r="AB46" s="649" t="str">
        <f>IF(RB!AA46="","",RB!AA46)</f>
        <v/>
      </c>
      <c r="AC46" s="372"/>
      <c r="AD46" s="330"/>
    </row>
    <row r="47" spans="1:30" ht="15" customHeight="1" x14ac:dyDescent="0.25">
      <c r="A47" s="91"/>
      <c r="B47" s="228" t="str">
        <f>IF(RB!A47="","",RB!A47)</f>
        <v/>
      </c>
      <c r="C47" s="651" t="str">
        <f>IF(RB!B47="","",RB!B47)</f>
        <v/>
      </c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68"/>
      <c r="O47" s="651" t="str">
        <f>IF(RB!N47="","",RB!N47)</f>
        <v/>
      </c>
      <c r="P47" s="372"/>
      <c r="Q47" s="368"/>
      <c r="R47" s="599" t="str">
        <f>IF(RB!Q47 ="","",RB!Q47)</f>
        <v/>
      </c>
      <c r="S47" s="368"/>
      <c r="T47" s="599" t="str">
        <f>IF(RB!S47 ="","",RB!S47)</f>
        <v/>
      </c>
      <c r="U47" s="368"/>
      <c r="V47" s="599" t="str">
        <f>IF(RB!U47 ="","",RB!U47)</f>
        <v/>
      </c>
      <c r="W47" s="368"/>
      <c r="X47" s="599" t="str">
        <f>IF(RB!W47 ="","",RB!W47)</f>
        <v/>
      </c>
      <c r="Y47" s="368"/>
      <c r="Z47" s="600" t="str">
        <f>IF(RB!Y47 ="","",RB!Y47)</f>
        <v/>
      </c>
      <c r="AA47" s="368"/>
      <c r="AB47" s="649" t="str">
        <f>IF(RB!AA47="","",RB!AA47)</f>
        <v/>
      </c>
      <c r="AC47" s="372"/>
      <c r="AD47" s="330"/>
    </row>
    <row r="48" spans="1:30" ht="15" customHeight="1" x14ac:dyDescent="0.25">
      <c r="A48" s="91"/>
      <c r="B48" s="228" t="str">
        <f>IF(RB!A48="","",RB!A48)</f>
        <v/>
      </c>
      <c r="C48" s="651" t="str">
        <f>IF(RB!B48="","",RB!B48)</f>
        <v/>
      </c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68"/>
      <c r="O48" s="651" t="str">
        <f>IF(RB!N48="","",RB!N48)</f>
        <v/>
      </c>
      <c r="P48" s="372"/>
      <c r="Q48" s="368"/>
      <c r="R48" s="599" t="str">
        <f>IF(RB!Q48 ="","",RB!Q48)</f>
        <v/>
      </c>
      <c r="S48" s="368"/>
      <c r="T48" s="599" t="str">
        <f>IF(RB!S48 ="","",RB!S48)</f>
        <v/>
      </c>
      <c r="U48" s="368"/>
      <c r="V48" s="599" t="str">
        <f>IF(RB!U48 ="","",RB!U48)</f>
        <v/>
      </c>
      <c r="W48" s="368"/>
      <c r="X48" s="599" t="str">
        <f>IF(RB!W48 ="","",RB!W48)</f>
        <v/>
      </c>
      <c r="Y48" s="368"/>
      <c r="Z48" s="600" t="str">
        <f>IF(RB!Y48 ="","",RB!Y48)</f>
        <v/>
      </c>
      <c r="AA48" s="368"/>
      <c r="AB48" s="649" t="str">
        <f>IF(RB!AA48="","",RB!AA48)</f>
        <v/>
      </c>
      <c r="AC48" s="372"/>
      <c r="AD48" s="330"/>
    </row>
    <row r="49" spans="1:30" ht="15" customHeight="1" x14ac:dyDescent="0.25">
      <c r="A49" s="91"/>
      <c r="B49" s="228" t="str">
        <f>IF(RB!A49="","",RB!A49)</f>
        <v/>
      </c>
      <c r="C49" s="651" t="str">
        <f>IF(RB!B49="","",RB!B49)</f>
        <v/>
      </c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68"/>
      <c r="O49" s="651" t="str">
        <f>IF(RB!N49="","",RB!N49)</f>
        <v/>
      </c>
      <c r="P49" s="372"/>
      <c r="Q49" s="368"/>
      <c r="R49" s="599" t="str">
        <f>IF(RB!Q49 ="","",RB!Q49)</f>
        <v/>
      </c>
      <c r="S49" s="368"/>
      <c r="T49" s="599" t="str">
        <f>IF(RB!S49 ="","",RB!S49)</f>
        <v/>
      </c>
      <c r="U49" s="368"/>
      <c r="V49" s="599" t="str">
        <f>IF(RB!U49 ="","",RB!U49)</f>
        <v/>
      </c>
      <c r="W49" s="368"/>
      <c r="X49" s="599" t="str">
        <f>IF(RB!W49 ="","",RB!W49)</f>
        <v/>
      </c>
      <c r="Y49" s="368"/>
      <c r="Z49" s="600" t="str">
        <f>IF(RB!Y49 ="","",RB!Y49)</f>
        <v/>
      </c>
      <c r="AA49" s="368"/>
      <c r="AB49" s="649" t="str">
        <f>IF(RB!AA49="","",RB!AA49)</f>
        <v/>
      </c>
      <c r="AC49" s="372"/>
      <c r="AD49" s="330"/>
    </row>
    <row r="50" spans="1:30" ht="15" customHeight="1" x14ac:dyDescent="0.25">
      <c r="A50" s="91"/>
      <c r="B50" s="228" t="str">
        <f>IF(RB!A50="","",RB!A50)</f>
        <v/>
      </c>
      <c r="C50" s="651" t="str">
        <f>IF(RB!B50="","",RB!B50)</f>
        <v/>
      </c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68"/>
      <c r="O50" s="651" t="str">
        <f>IF(RB!N50="","",RB!N50)</f>
        <v/>
      </c>
      <c r="P50" s="372"/>
      <c r="Q50" s="368"/>
      <c r="R50" s="599" t="str">
        <f>IF(RB!Q50 ="","",RB!Q50)</f>
        <v/>
      </c>
      <c r="S50" s="368"/>
      <c r="T50" s="599" t="str">
        <f>IF(RB!S50 ="","",RB!S50)</f>
        <v/>
      </c>
      <c r="U50" s="368"/>
      <c r="V50" s="599" t="str">
        <f>IF(RB!U50 ="","",RB!U50)</f>
        <v/>
      </c>
      <c r="W50" s="368"/>
      <c r="X50" s="599" t="str">
        <f>IF(RB!W50 ="","",RB!W50)</f>
        <v/>
      </c>
      <c r="Y50" s="368"/>
      <c r="Z50" s="600" t="str">
        <f>IF(RB!Y50 ="","",RB!Y50)</f>
        <v/>
      </c>
      <c r="AA50" s="368"/>
      <c r="AB50" s="649" t="str">
        <f>IF(RB!AA50="","",RB!AA50)</f>
        <v/>
      </c>
      <c r="AC50" s="372"/>
      <c r="AD50" s="330"/>
    </row>
    <row r="51" spans="1:30" ht="15" customHeight="1" x14ac:dyDescent="0.25">
      <c r="A51" s="91"/>
      <c r="B51" s="228" t="str">
        <f>IF(RB!A51="","",RB!A51)</f>
        <v/>
      </c>
      <c r="C51" s="651" t="str">
        <f>IF(RB!B51="","",RB!B51)</f>
        <v/>
      </c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68"/>
      <c r="O51" s="651" t="str">
        <f>IF(RB!N51="","",RB!N51)</f>
        <v/>
      </c>
      <c r="P51" s="372"/>
      <c r="Q51" s="368"/>
      <c r="R51" s="599" t="str">
        <f>IF(RB!Q51 ="","",RB!Q51)</f>
        <v/>
      </c>
      <c r="S51" s="368"/>
      <c r="T51" s="599" t="str">
        <f>IF(RB!S51 ="","",RB!S51)</f>
        <v/>
      </c>
      <c r="U51" s="368"/>
      <c r="V51" s="599" t="str">
        <f>IF(RB!U51 ="","",RB!U51)</f>
        <v/>
      </c>
      <c r="W51" s="368"/>
      <c r="X51" s="599" t="str">
        <f>IF(RB!W51 ="","",RB!W51)</f>
        <v/>
      </c>
      <c r="Y51" s="368"/>
      <c r="Z51" s="600" t="str">
        <f>IF(RB!Y51 ="","",RB!Y51)</f>
        <v/>
      </c>
      <c r="AA51" s="368"/>
      <c r="AB51" s="649" t="str">
        <f>IF(RB!AA51="","",RB!AA51)</f>
        <v/>
      </c>
      <c r="AC51" s="372"/>
      <c r="AD51" s="330"/>
    </row>
    <row r="52" spans="1:30" ht="15" customHeight="1" x14ac:dyDescent="0.25">
      <c r="A52" s="91"/>
      <c r="B52" s="228" t="str">
        <f>IF(RB!A52="","",RB!A52)</f>
        <v/>
      </c>
      <c r="C52" s="651" t="str">
        <f>IF(RB!B52="","",RB!B52)</f>
        <v/>
      </c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68"/>
      <c r="O52" s="651" t="str">
        <f>IF(RB!N52="","",RB!N52)</f>
        <v/>
      </c>
      <c r="P52" s="372"/>
      <c r="Q52" s="368"/>
      <c r="R52" s="599" t="str">
        <f>IF(RB!Q52 ="","",RB!Q52)</f>
        <v/>
      </c>
      <c r="S52" s="368"/>
      <c r="T52" s="599" t="str">
        <f>IF(RB!S52 ="","",RB!S52)</f>
        <v/>
      </c>
      <c r="U52" s="368"/>
      <c r="V52" s="599" t="str">
        <f>IF(RB!U52 ="","",RB!U52)</f>
        <v/>
      </c>
      <c r="W52" s="368"/>
      <c r="X52" s="599" t="str">
        <f>IF(RB!W52 ="","",RB!W52)</f>
        <v/>
      </c>
      <c r="Y52" s="368"/>
      <c r="Z52" s="600" t="str">
        <f>IF(RB!Y52 ="","",RB!Y52)</f>
        <v/>
      </c>
      <c r="AA52" s="368"/>
      <c r="AB52" s="649" t="str">
        <f>IF(RB!AA52="","",RB!AA52)</f>
        <v/>
      </c>
      <c r="AC52" s="372"/>
      <c r="AD52" s="330"/>
    </row>
    <row r="53" spans="1:30" ht="15" customHeight="1" x14ac:dyDescent="0.25">
      <c r="A53" s="91"/>
      <c r="B53" s="228" t="str">
        <f>IF(RB!A53="","",RB!A53)</f>
        <v/>
      </c>
      <c r="C53" s="651" t="str">
        <f>IF(RB!B53="","",RB!B53)</f>
        <v/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68"/>
      <c r="O53" s="651" t="str">
        <f>IF(RB!N53="","",RB!N53)</f>
        <v/>
      </c>
      <c r="P53" s="372"/>
      <c r="Q53" s="368"/>
      <c r="R53" s="599" t="str">
        <f>IF(RB!Q53 ="","",RB!Q53)</f>
        <v/>
      </c>
      <c r="S53" s="368"/>
      <c r="T53" s="599" t="str">
        <f>IF(RB!S53 ="","",RB!S53)</f>
        <v/>
      </c>
      <c r="U53" s="368"/>
      <c r="V53" s="599" t="str">
        <f>IF(RB!U53 ="","",RB!U53)</f>
        <v/>
      </c>
      <c r="W53" s="368"/>
      <c r="X53" s="599" t="str">
        <f>IF(RB!W53 ="","",RB!W53)</f>
        <v/>
      </c>
      <c r="Y53" s="368"/>
      <c r="Z53" s="600" t="str">
        <f>IF(RB!Y53 ="","",RB!Y53)</f>
        <v/>
      </c>
      <c r="AA53" s="368"/>
      <c r="AB53" s="649" t="str">
        <f>IF(RB!AA53="","",RB!AA53)</f>
        <v/>
      </c>
      <c r="AC53" s="372"/>
      <c r="AD53" s="330"/>
    </row>
    <row r="54" spans="1:30" ht="15" customHeight="1" x14ac:dyDescent="0.25">
      <c r="A54" s="91"/>
      <c r="B54" s="228" t="str">
        <f>IF(RB!A54="","",RB!A54)</f>
        <v/>
      </c>
      <c r="C54" s="651" t="str">
        <f>IF(RB!B54="","",RB!B54)</f>
        <v/>
      </c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68"/>
      <c r="O54" s="651" t="str">
        <f>IF(RB!N54="","",RB!N54)</f>
        <v/>
      </c>
      <c r="P54" s="372"/>
      <c r="Q54" s="368"/>
      <c r="R54" s="599" t="str">
        <f>IF(RB!Q54 ="","",RB!Q54)</f>
        <v/>
      </c>
      <c r="S54" s="368"/>
      <c r="T54" s="599" t="str">
        <f>IF(RB!S54 ="","",RB!S54)</f>
        <v/>
      </c>
      <c r="U54" s="368"/>
      <c r="V54" s="599" t="str">
        <f>IF(RB!U54 ="","",RB!U54)</f>
        <v/>
      </c>
      <c r="W54" s="368"/>
      <c r="X54" s="599" t="str">
        <f>IF(RB!W54 ="","",RB!W54)</f>
        <v/>
      </c>
      <c r="Y54" s="368"/>
      <c r="Z54" s="600" t="str">
        <f>IF(RB!Y54 ="","",RB!Y54)</f>
        <v/>
      </c>
      <c r="AA54" s="368"/>
      <c r="AB54" s="649" t="str">
        <f>IF(RB!AA54="","",RB!AA54)</f>
        <v/>
      </c>
      <c r="AC54" s="372"/>
      <c r="AD54" s="330"/>
    </row>
    <row r="55" spans="1:30" ht="15" customHeight="1" x14ac:dyDescent="0.25">
      <c r="A55" s="91"/>
      <c r="B55" s="228" t="str">
        <f>IF(RB!A55="","",RB!A55)</f>
        <v/>
      </c>
      <c r="C55" s="651" t="str">
        <f>IF(RB!B55="","",RB!B55)</f>
        <v/>
      </c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68"/>
      <c r="O55" s="651" t="str">
        <f>IF(RB!N55="","",RB!N55)</f>
        <v/>
      </c>
      <c r="P55" s="372"/>
      <c r="Q55" s="368"/>
      <c r="R55" s="599" t="str">
        <f>IF(RB!Q55 ="","",RB!Q55)</f>
        <v/>
      </c>
      <c r="S55" s="368"/>
      <c r="T55" s="599" t="str">
        <f>IF(RB!S55 ="","",RB!S55)</f>
        <v/>
      </c>
      <c r="U55" s="368"/>
      <c r="V55" s="599" t="str">
        <f>IF(RB!U55 ="","",RB!U55)</f>
        <v/>
      </c>
      <c r="W55" s="368"/>
      <c r="X55" s="599" t="str">
        <f>IF(RB!W55 ="","",RB!W55)</f>
        <v/>
      </c>
      <c r="Y55" s="368"/>
      <c r="Z55" s="600" t="str">
        <f>IF(RB!Y55 ="","",RB!Y55)</f>
        <v/>
      </c>
      <c r="AA55" s="368"/>
      <c r="AB55" s="649" t="str">
        <f>IF(RB!AA55="","",RB!AA55)</f>
        <v/>
      </c>
      <c r="AC55" s="372"/>
      <c r="AD55" s="330"/>
    </row>
    <row r="56" spans="1:30" ht="15" customHeight="1" x14ac:dyDescent="0.25">
      <c r="A56" s="91"/>
      <c r="B56" s="228" t="str">
        <f>IF(RB!A56="","",RB!A56)</f>
        <v/>
      </c>
      <c r="C56" s="651" t="str">
        <f>IF(RB!B56="","",RB!B56)</f>
        <v/>
      </c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68"/>
      <c r="O56" s="651" t="str">
        <f>IF(RB!N56="","",RB!N56)</f>
        <v/>
      </c>
      <c r="P56" s="372"/>
      <c r="Q56" s="368"/>
      <c r="R56" s="599" t="str">
        <f>IF(RB!Q56 ="","",RB!Q56)</f>
        <v/>
      </c>
      <c r="S56" s="368"/>
      <c r="T56" s="599" t="str">
        <f>IF(RB!S56 ="","",RB!S56)</f>
        <v/>
      </c>
      <c r="U56" s="368"/>
      <c r="V56" s="599" t="str">
        <f>IF(RB!U56 ="","",RB!U56)</f>
        <v/>
      </c>
      <c r="W56" s="368"/>
      <c r="X56" s="599" t="str">
        <f>IF(RB!W56 ="","",RB!W56)</f>
        <v/>
      </c>
      <c r="Y56" s="368"/>
      <c r="Z56" s="600" t="str">
        <f>IF(RB!Y56 ="","",RB!Y56)</f>
        <v/>
      </c>
      <c r="AA56" s="368"/>
      <c r="AB56" s="649" t="str">
        <f>IF(RB!AA56="","",RB!AA56)</f>
        <v/>
      </c>
      <c r="AC56" s="372"/>
      <c r="AD56" s="330"/>
    </row>
    <row r="57" spans="1:30" ht="15" customHeight="1" x14ac:dyDescent="0.25">
      <c r="A57" s="91"/>
      <c r="B57" s="228" t="str">
        <f>IF(RB!A57="","",RB!A57)</f>
        <v/>
      </c>
      <c r="C57" s="651" t="str">
        <f>IF(RB!B57="","",RB!B57)</f>
        <v/>
      </c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68"/>
      <c r="O57" s="651" t="str">
        <f>IF(RB!N57="","",RB!N57)</f>
        <v/>
      </c>
      <c r="P57" s="372"/>
      <c r="Q57" s="368"/>
      <c r="R57" s="599" t="str">
        <f>IF(RB!Q57 ="","",RB!Q57)</f>
        <v/>
      </c>
      <c r="S57" s="368"/>
      <c r="T57" s="599" t="str">
        <f>IF(RB!S57 ="","",RB!S57)</f>
        <v/>
      </c>
      <c r="U57" s="368"/>
      <c r="V57" s="599" t="str">
        <f>IF(RB!U57 ="","",RB!U57)</f>
        <v/>
      </c>
      <c r="W57" s="368"/>
      <c r="X57" s="599" t="str">
        <f>IF(RB!W57 ="","",RB!W57)</f>
        <v/>
      </c>
      <c r="Y57" s="368"/>
      <c r="Z57" s="600" t="str">
        <f>IF(RB!Y57 ="","",RB!Y57)</f>
        <v/>
      </c>
      <c r="AA57" s="368"/>
      <c r="AB57" s="649" t="str">
        <f>IF(RB!AA57="","",RB!AA57)</f>
        <v/>
      </c>
      <c r="AC57" s="372"/>
      <c r="AD57" s="330"/>
    </row>
    <row r="58" spans="1:30" ht="15" customHeight="1" x14ac:dyDescent="0.25">
      <c r="A58" s="91"/>
      <c r="B58" s="228" t="str">
        <f>IF(RB!A58="","",RB!A58)</f>
        <v/>
      </c>
      <c r="C58" s="651" t="str">
        <f>IF(RB!B58="","",RB!B58)</f>
        <v/>
      </c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68"/>
      <c r="O58" s="651" t="str">
        <f>IF(RB!N58="","",RB!N58)</f>
        <v/>
      </c>
      <c r="P58" s="372"/>
      <c r="Q58" s="368"/>
      <c r="R58" s="599" t="str">
        <f>IF(RB!Q58 ="","",RB!Q58)</f>
        <v/>
      </c>
      <c r="S58" s="368"/>
      <c r="T58" s="599" t="str">
        <f>IF(RB!S58 ="","",RB!S58)</f>
        <v/>
      </c>
      <c r="U58" s="368"/>
      <c r="V58" s="599" t="str">
        <f>IF(RB!U58 ="","",RB!U58)</f>
        <v/>
      </c>
      <c r="W58" s="368"/>
      <c r="X58" s="599" t="str">
        <f>IF(RB!W58 ="","",RB!W58)</f>
        <v/>
      </c>
      <c r="Y58" s="368"/>
      <c r="Z58" s="600" t="str">
        <f>IF(RB!Y58 ="","",RB!Y58)</f>
        <v/>
      </c>
      <c r="AA58" s="368"/>
      <c r="AB58" s="649" t="str">
        <f>IF(RB!AA58="","",RB!AA58)</f>
        <v/>
      </c>
      <c r="AC58" s="372"/>
      <c r="AD58" s="330"/>
    </row>
    <row r="59" spans="1:30" ht="15" customHeight="1" x14ac:dyDescent="0.25">
      <c r="A59" s="91"/>
      <c r="B59" s="228" t="str">
        <f>IF(RB!A59="","",RB!A59)</f>
        <v/>
      </c>
      <c r="C59" s="651" t="str">
        <f>IF(RB!B59="","",RB!B59)</f>
        <v/>
      </c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68"/>
      <c r="O59" s="651" t="str">
        <f>IF(RB!N59="","",RB!N59)</f>
        <v/>
      </c>
      <c r="P59" s="372"/>
      <c r="Q59" s="368"/>
      <c r="R59" s="599" t="str">
        <f>IF(RB!Q59 ="","",RB!Q59)</f>
        <v/>
      </c>
      <c r="S59" s="368"/>
      <c r="T59" s="599" t="str">
        <f>IF(RB!S59 ="","",RB!S59)</f>
        <v/>
      </c>
      <c r="U59" s="368"/>
      <c r="V59" s="599" t="str">
        <f>IF(RB!U59 ="","",RB!U59)</f>
        <v/>
      </c>
      <c r="W59" s="368"/>
      <c r="X59" s="599" t="str">
        <f>IF(RB!W59 ="","",RB!W59)</f>
        <v/>
      </c>
      <c r="Y59" s="368"/>
      <c r="Z59" s="600" t="str">
        <f>IF(RB!Y59 ="","",RB!Y59)</f>
        <v/>
      </c>
      <c r="AA59" s="368"/>
      <c r="AB59" s="649" t="str">
        <f>IF(RB!AA59="","",RB!AA59)</f>
        <v/>
      </c>
      <c r="AC59" s="372"/>
      <c r="AD59" s="330"/>
    </row>
    <row r="60" spans="1:30" ht="15" customHeight="1" x14ac:dyDescent="0.25">
      <c r="A60" s="91"/>
      <c r="B60" s="228" t="str">
        <f>IF(RB!A60="","",RB!A60)</f>
        <v/>
      </c>
      <c r="C60" s="651" t="str">
        <f>IF(RB!B60="","",RB!B60)</f>
        <v/>
      </c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68"/>
      <c r="O60" s="651" t="str">
        <f>IF(RB!N60="","",RB!N60)</f>
        <v/>
      </c>
      <c r="P60" s="372"/>
      <c r="Q60" s="368"/>
      <c r="R60" s="599" t="str">
        <f>IF(RB!Q60 ="","",RB!Q60)</f>
        <v/>
      </c>
      <c r="S60" s="368"/>
      <c r="T60" s="599" t="str">
        <f>IF(RB!S60 ="","",RB!S60)</f>
        <v/>
      </c>
      <c r="U60" s="368"/>
      <c r="V60" s="599" t="str">
        <f>IF(RB!U60 ="","",RB!U60)</f>
        <v/>
      </c>
      <c r="W60" s="368"/>
      <c r="X60" s="599" t="str">
        <f>IF(RB!W60 ="","",RB!W60)</f>
        <v/>
      </c>
      <c r="Y60" s="368"/>
      <c r="Z60" s="600" t="str">
        <f>IF(RB!Y60 ="","",RB!Y60)</f>
        <v/>
      </c>
      <c r="AA60" s="368"/>
      <c r="AB60" s="649" t="str">
        <f>IF(RB!AA60="","",RB!AA60)</f>
        <v/>
      </c>
      <c r="AC60" s="372"/>
      <c r="AD60" s="330"/>
    </row>
    <row r="61" spans="1:30" ht="15" customHeight="1" thickBot="1" x14ac:dyDescent="0.3">
      <c r="A61" s="91"/>
      <c r="B61" s="229" t="str">
        <f>IF(RB!A61="","",RB!A61)</f>
        <v/>
      </c>
      <c r="C61" s="671" t="str">
        <f>IF(RB!B61="","",RB!B61)</f>
        <v/>
      </c>
      <c r="D61" s="636"/>
      <c r="E61" s="636"/>
      <c r="F61" s="636"/>
      <c r="G61" s="636"/>
      <c r="H61" s="636"/>
      <c r="I61" s="636"/>
      <c r="J61" s="636"/>
      <c r="K61" s="636"/>
      <c r="L61" s="636"/>
      <c r="M61" s="636"/>
      <c r="N61" s="634"/>
      <c r="O61" s="671" t="str">
        <f>IF(RB!N61="","",RB!N61)</f>
        <v/>
      </c>
      <c r="P61" s="636"/>
      <c r="Q61" s="634"/>
      <c r="R61" s="647" t="str">
        <f>IF(RB!Q61 ="","",RB!Q61)</f>
        <v/>
      </c>
      <c r="S61" s="672"/>
      <c r="T61" s="647" t="str">
        <f>IF(RB!S61 ="","",RB!S61)</f>
        <v/>
      </c>
      <c r="U61" s="634"/>
      <c r="V61" s="647" t="str">
        <f>IF(RB!U61 ="","",RB!U61)</f>
        <v/>
      </c>
      <c r="W61" s="634"/>
      <c r="X61" s="647" t="str">
        <f>IF(RB!W61 ="","",RB!W61)</f>
        <v/>
      </c>
      <c r="Y61" s="634"/>
      <c r="Z61" s="633" t="str">
        <f>IF(RB!Y61 ="","",RB!Y61)</f>
        <v/>
      </c>
      <c r="AA61" s="634"/>
      <c r="AB61" s="673" t="str">
        <f>IF(RB!AA61="","",RB!AA61)</f>
        <v/>
      </c>
      <c r="AC61" s="374"/>
      <c r="AD61" s="674"/>
    </row>
    <row r="62" spans="1:30" ht="26.25" customHeight="1" thickBot="1" x14ac:dyDescent="0.3">
      <c r="A62" s="92"/>
      <c r="B62" s="637" t="s">
        <v>127</v>
      </c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38"/>
      <c r="S62" s="638"/>
      <c r="T62" s="638"/>
      <c r="U62" s="638"/>
      <c r="V62" s="638"/>
      <c r="W62" s="638"/>
      <c r="X62" s="638"/>
      <c r="Y62" s="638"/>
      <c r="Z62" s="638"/>
      <c r="AA62" s="639"/>
      <c r="AB62" s="642">
        <f>SUM(AB17:AD61)</f>
        <v>0</v>
      </c>
      <c r="AC62" s="375"/>
      <c r="AD62" s="364"/>
    </row>
    <row r="63" spans="1:30" ht="15.75" customHeight="1" thickBot="1" x14ac:dyDescent="0.3">
      <c r="A63" s="88"/>
      <c r="B63" s="675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</row>
    <row r="64" spans="1:30" ht="15.75" customHeight="1" x14ac:dyDescent="0.25">
      <c r="A64" s="93"/>
      <c r="B64" s="415" t="s">
        <v>75</v>
      </c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6"/>
      <c r="AD64" s="417"/>
    </row>
    <row r="65" spans="1:30" ht="15.75" customHeight="1" x14ac:dyDescent="0.25">
      <c r="A65" s="56"/>
      <c r="B65" s="418"/>
      <c r="C65" s="419"/>
      <c r="D65" s="419"/>
      <c r="E65" s="419"/>
      <c r="F65" s="419"/>
      <c r="G65" s="419"/>
      <c r="H65" s="419"/>
      <c r="I65" s="419"/>
      <c r="J65" s="420"/>
      <c r="K65" s="419"/>
      <c r="L65" s="419"/>
      <c r="M65" s="419"/>
      <c r="N65" s="419"/>
      <c r="O65" s="419"/>
      <c r="P65" s="419"/>
      <c r="Q65" s="419"/>
      <c r="R65" s="420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21"/>
    </row>
    <row r="66" spans="1:30" ht="15.75" customHeight="1" x14ac:dyDescent="0.25">
      <c r="A66" s="56"/>
      <c r="B66" s="422" t="str">
        <f>CO!G8</f>
        <v>Caçador, 31 de dezembro de 2023</v>
      </c>
      <c r="C66" s="298"/>
      <c r="D66" s="298"/>
      <c r="E66" s="298"/>
      <c r="F66" s="298"/>
      <c r="G66" s="298"/>
      <c r="H66" s="298"/>
      <c r="I66" s="298"/>
      <c r="J66" s="423">
        <f>ID!B18</f>
        <v>0</v>
      </c>
      <c r="K66" s="298"/>
      <c r="L66" s="298"/>
      <c r="M66" s="298"/>
      <c r="N66" s="298"/>
      <c r="O66" s="298"/>
      <c r="P66" s="298"/>
      <c r="Q66" s="298"/>
      <c r="R66" s="423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424"/>
    </row>
    <row r="67" spans="1:30" ht="15.75" customHeight="1" x14ac:dyDescent="0.25">
      <c r="A67" s="56"/>
      <c r="B67" s="425" t="s">
        <v>77</v>
      </c>
      <c r="C67" s="426"/>
      <c r="D67" s="426"/>
      <c r="E67" s="426"/>
      <c r="F67" s="426"/>
      <c r="G67" s="426"/>
      <c r="H67" s="426"/>
      <c r="I67" s="426"/>
      <c r="J67" s="427" t="s">
        <v>78</v>
      </c>
      <c r="K67" s="426"/>
      <c r="L67" s="426"/>
      <c r="M67" s="426"/>
      <c r="N67" s="426"/>
      <c r="O67" s="426"/>
      <c r="P67" s="426"/>
      <c r="Q67" s="426"/>
      <c r="R67" s="427" t="s">
        <v>79</v>
      </c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8"/>
    </row>
    <row r="68" spans="1:30" ht="15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5.75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5.75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5.75" customHeight="1" x14ac:dyDescent="0.25"/>
    <row r="72" spans="1:30" ht="15.75" customHeight="1" x14ac:dyDescent="0.25"/>
    <row r="73" spans="1:30" ht="15.75" customHeight="1" x14ac:dyDescent="0.25"/>
    <row r="74" spans="1:30" ht="15.75" customHeight="1" x14ac:dyDescent="0.25"/>
    <row r="75" spans="1:30" ht="15.75" customHeight="1" x14ac:dyDescent="0.25"/>
    <row r="76" spans="1:30" ht="15.75" customHeight="1" x14ac:dyDescent="0.25"/>
    <row r="77" spans="1:30" ht="15.75" customHeight="1" x14ac:dyDescent="0.25"/>
    <row r="78" spans="1:30" ht="15.75" customHeight="1" x14ac:dyDescent="0.25"/>
    <row r="79" spans="1:30" ht="15.75" customHeight="1" x14ac:dyDescent="0.25"/>
    <row r="80" spans="1:3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</sheetData>
  <sheetProtection sheet="1" objects="1" scenarios="1"/>
  <mergeCells count="401">
    <mergeCell ref="T54:U54"/>
    <mergeCell ref="V54:W54"/>
    <mergeCell ref="X54:Y54"/>
    <mergeCell ref="Z56:AA56"/>
    <mergeCell ref="AB56:AD56"/>
    <mergeCell ref="C55:N55"/>
    <mergeCell ref="C56:N56"/>
    <mergeCell ref="O56:Q56"/>
    <mergeCell ref="R56:S56"/>
    <mergeCell ref="T56:U56"/>
    <mergeCell ref="V56:W56"/>
    <mergeCell ref="X56:Y56"/>
    <mergeCell ref="X55:Y55"/>
    <mergeCell ref="Z55:AA55"/>
    <mergeCell ref="O55:Q55"/>
    <mergeCell ref="R55:S55"/>
    <mergeCell ref="T55:U55"/>
    <mergeCell ref="V55:W55"/>
    <mergeCell ref="AB55:AD55"/>
    <mergeCell ref="Z52:AA52"/>
    <mergeCell ref="AB52:AD52"/>
    <mergeCell ref="Z54:AA54"/>
    <mergeCell ref="AB54:AD54"/>
    <mergeCell ref="C51:N51"/>
    <mergeCell ref="C52:N52"/>
    <mergeCell ref="O52:Q52"/>
    <mergeCell ref="R52:S52"/>
    <mergeCell ref="T52:U52"/>
    <mergeCell ref="V52:W52"/>
    <mergeCell ref="X52:Y52"/>
    <mergeCell ref="X51:Y51"/>
    <mergeCell ref="Z51:AA51"/>
    <mergeCell ref="O53:Q53"/>
    <mergeCell ref="R53:S53"/>
    <mergeCell ref="T53:U53"/>
    <mergeCell ref="V53:W53"/>
    <mergeCell ref="X53:Y53"/>
    <mergeCell ref="Z53:AA53"/>
    <mergeCell ref="AB53:AD53"/>
    <mergeCell ref="C53:N53"/>
    <mergeCell ref="C54:N54"/>
    <mergeCell ref="O54:Q54"/>
    <mergeCell ref="R54:S54"/>
    <mergeCell ref="Z48:AA48"/>
    <mergeCell ref="AB48:AD48"/>
    <mergeCell ref="Z50:AA50"/>
    <mergeCell ref="AB50:AD50"/>
    <mergeCell ref="O51:Q51"/>
    <mergeCell ref="R51:S51"/>
    <mergeCell ref="T51:U51"/>
    <mergeCell ref="V51:W51"/>
    <mergeCell ref="AB51:AD51"/>
    <mergeCell ref="O49:Q49"/>
    <mergeCell ref="R49:S49"/>
    <mergeCell ref="T49:U49"/>
    <mergeCell ref="V49:W49"/>
    <mergeCell ref="X49:Y49"/>
    <mergeCell ref="Z49:AA49"/>
    <mergeCell ref="AB49:AD49"/>
    <mergeCell ref="C21:N21"/>
    <mergeCell ref="C22:N22"/>
    <mergeCell ref="O22:Q22"/>
    <mergeCell ref="R22:S22"/>
    <mergeCell ref="T22:U22"/>
    <mergeCell ref="V22:W22"/>
    <mergeCell ref="X22:Y22"/>
    <mergeCell ref="C45:N45"/>
    <mergeCell ref="C46:N46"/>
    <mergeCell ref="C41:N41"/>
    <mergeCell ref="C42:N42"/>
    <mergeCell ref="O37:Q37"/>
    <mergeCell ref="R37:S37"/>
    <mergeCell ref="T37:U37"/>
    <mergeCell ref="V37:W37"/>
    <mergeCell ref="X37:Y37"/>
    <mergeCell ref="C33:N33"/>
    <mergeCell ref="O33:Q33"/>
    <mergeCell ref="R33:S33"/>
    <mergeCell ref="T33:U33"/>
    <mergeCell ref="V33:W33"/>
    <mergeCell ref="X33:Y33"/>
    <mergeCell ref="C31:N31"/>
    <mergeCell ref="X31:Y31"/>
    <mergeCell ref="Z24:AA24"/>
    <mergeCell ref="AB24:AD24"/>
    <mergeCell ref="O21:Q21"/>
    <mergeCell ref="R21:S21"/>
    <mergeCell ref="T21:U21"/>
    <mergeCell ref="V21:W21"/>
    <mergeCell ref="X21:Y21"/>
    <mergeCell ref="Z21:AA21"/>
    <mergeCell ref="AB21:AD21"/>
    <mergeCell ref="Z22:AA22"/>
    <mergeCell ref="AB22:AD22"/>
    <mergeCell ref="Z23:AA23"/>
    <mergeCell ref="AB23:AD23"/>
    <mergeCell ref="J66:Q66"/>
    <mergeCell ref="R66:AD66"/>
    <mergeCell ref="B67:I67"/>
    <mergeCell ref="J67:Q67"/>
    <mergeCell ref="R67:AD67"/>
    <mergeCell ref="B62:AA62"/>
    <mergeCell ref="B63:AD63"/>
    <mergeCell ref="B64:AD64"/>
    <mergeCell ref="B65:I65"/>
    <mergeCell ref="J65:Q65"/>
    <mergeCell ref="R65:AD65"/>
    <mergeCell ref="B66:I66"/>
    <mergeCell ref="Z60:AA60"/>
    <mergeCell ref="AB60:AD60"/>
    <mergeCell ref="AB62:AD62"/>
    <mergeCell ref="C59:N59"/>
    <mergeCell ref="C60:N60"/>
    <mergeCell ref="O60:Q60"/>
    <mergeCell ref="R60:S60"/>
    <mergeCell ref="T60:U60"/>
    <mergeCell ref="V60:W60"/>
    <mergeCell ref="X60:Y60"/>
    <mergeCell ref="C61:N61"/>
    <mergeCell ref="O61:Q61"/>
    <mergeCell ref="R61:S61"/>
    <mergeCell ref="T61:U61"/>
    <mergeCell ref="V61:W61"/>
    <mergeCell ref="X61:Y61"/>
    <mergeCell ref="Z61:AA61"/>
    <mergeCell ref="AB61:AD61"/>
    <mergeCell ref="X59:Y59"/>
    <mergeCell ref="Z59:AA59"/>
    <mergeCell ref="AB58:AD58"/>
    <mergeCell ref="O59:Q59"/>
    <mergeCell ref="R59:S59"/>
    <mergeCell ref="T59:U59"/>
    <mergeCell ref="V59:W59"/>
    <mergeCell ref="AB59:AD59"/>
    <mergeCell ref="O57:Q57"/>
    <mergeCell ref="R57:S57"/>
    <mergeCell ref="T57:U57"/>
    <mergeCell ref="V57:W57"/>
    <mergeCell ref="X57:Y57"/>
    <mergeCell ref="Z57:AA57"/>
    <mergeCell ref="AB57:AD57"/>
    <mergeCell ref="C57:N57"/>
    <mergeCell ref="C58:N58"/>
    <mergeCell ref="O58:Q58"/>
    <mergeCell ref="R58:S58"/>
    <mergeCell ref="T58:U58"/>
    <mergeCell ref="V58:W58"/>
    <mergeCell ref="X58:Y58"/>
    <mergeCell ref="X47:Y47"/>
    <mergeCell ref="Z47:AA47"/>
    <mergeCell ref="Z58:AA58"/>
    <mergeCell ref="C47:N47"/>
    <mergeCell ref="C48:N48"/>
    <mergeCell ref="O48:Q48"/>
    <mergeCell ref="R48:S48"/>
    <mergeCell ref="T48:U48"/>
    <mergeCell ref="V48:W48"/>
    <mergeCell ref="X48:Y48"/>
    <mergeCell ref="C49:N49"/>
    <mergeCell ref="C50:N50"/>
    <mergeCell ref="O50:Q50"/>
    <mergeCell ref="R50:S50"/>
    <mergeCell ref="T50:U50"/>
    <mergeCell ref="V50:W50"/>
    <mergeCell ref="X50:Y50"/>
    <mergeCell ref="Z46:AA46"/>
    <mergeCell ref="AB46:AD46"/>
    <mergeCell ref="O47:Q47"/>
    <mergeCell ref="R47:S47"/>
    <mergeCell ref="T47:U47"/>
    <mergeCell ref="V47:W47"/>
    <mergeCell ref="AB47:AD47"/>
    <mergeCell ref="O45:Q45"/>
    <mergeCell ref="R45:S45"/>
    <mergeCell ref="T45:U45"/>
    <mergeCell ref="V45:W45"/>
    <mergeCell ref="X45:Y45"/>
    <mergeCell ref="Z45:AA45"/>
    <mergeCell ref="AB45:AD45"/>
    <mergeCell ref="O46:Q46"/>
    <mergeCell ref="R46:S46"/>
    <mergeCell ref="T46:U46"/>
    <mergeCell ref="V46:W46"/>
    <mergeCell ref="X46:Y46"/>
    <mergeCell ref="Z44:AA44"/>
    <mergeCell ref="AB44:AD44"/>
    <mergeCell ref="C43:N43"/>
    <mergeCell ref="C44:N44"/>
    <mergeCell ref="O44:Q44"/>
    <mergeCell ref="R44:S44"/>
    <mergeCell ref="T44:U44"/>
    <mergeCell ref="V44:W44"/>
    <mergeCell ref="X44:Y44"/>
    <mergeCell ref="X43:Y43"/>
    <mergeCell ref="Z43:AA43"/>
    <mergeCell ref="Z42:AA42"/>
    <mergeCell ref="AB42:AD42"/>
    <mergeCell ref="O43:Q43"/>
    <mergeCell ref="R43:S43"/>
    <mergeCell ref="T43:U43"/>
    <mergeCell ref="V43:W43"/>
    <mergeCell ref="AB43:AD43"/>
    <mergeCell ref="O41:Q41"/>
    <mergeCell ref="R41:S41"/>
    <mergeCell ref="T41:U41"/>
    <mergeCell ref="V41:W41"/>
    <mergeCell ref="X41:Y41"/>
    <mergeCell ref="Z41:AA41"/>
    <mergeCell ref="AB41:AD41"/>
    <mergeCell ref="O42:Q42"/>
    <mergeCell ref="R42:S42"/>
    <mergeCell ref="T42:U42"/>
    <mergeCell ref="V42:W42"/>
    <mergeCell ref="X42:Y42"/>
    <mergeCell ref="Z40:AA40"/>
    <mergeCell ref="AB40:AD40"/>
    <mergeCell ref="C39:N39"/>
    <mergeCell ref="C40:N40"/>
    <mergeCell ref="O40:Q40"/>
    <mergeCell ref="R40:S40"/>
    <mergeCell ref="T40:U40"/>
    <mergeCell ref="V40:W40"/>
    <mergeCell ref="X40:Y40"/>
    <mergeCell ref="X39:Y39"/>
    <mergeCell ref="Z39:AA39"/>
    <mergeCell ref="O39:Q39"/>
    <mergeCell ref="R39:S39"/>
    <mergeCell ref="T39:U39"/>
    <mergeCell ref="V39:W39"/>
    <mergeCell ref="AB39:AD39"/>
    <mergeCell ref="Z37:AA37"/>
    <mergeCell ref="AB37:AD37"/>
    <mergeCell ref="C37:N37"/>
    <mergeCell ref="C38:N38"/>
    <mergeCell ref="O38:Q38"/>
    <mergeCell ref="R38:S38"/>
    <mergeCell ref="T38:U38"/>
    <mergeCell ref="V38:W38"/>
    <mergeCell ref="X38:Y38"/>
    <mergeCell ref="Z38:AA38"/>
    <mergeCell ref="AB38:AD38"/>
    <mergeCell ref="Z36:AA36"/>
    <mergeCell ref="AB36:AD36"/>
    <mergeCell ref="C35:N35"/>
    <mergeCell ref="C36:N36"/>
    <mergeCell ref="O36:Q36"/>
    <mergeCell ref="R36:S36"/>
    <mergeCell ref="T36:U36"/>
    <mergeCell ref="V36:W36"/>
    <mergeCell ref="X36:Y36"/>
    <mergeCell ref="X35:Y35"/>
    <mergeCell ref="Z35:AA35"/>
    <mergeCell ref="O35:Q35"/>
    <mergeCell ref="R35:S35"/>
    <mergeCell ref="T35:U35"/>
    <mergeCell ref="V35:W35"/>
    <mergeCell ref="AB35:AD35"/>
    <mergeCell ref="C34:N34"/>
    <mergeCell ref="O34:Q34"/>
    <mergeCell ref="R34:S34"/>
    <mergeCell ref="T34:U34"/>
    <mergeCell ref="V34:W34"/>
    <mergeCell ref="X34:Y34"/>
    <mergeCell ref="Z32:AA32"/>
    <mergeCell ref="AB32:AD32"/>
    <mergeCell ref="C32:N32"/>
    <mergeCell ref="O32:Q32"/>
    <mergeCell ref="R32:S32"/>
    <mergeCell ref="T32:U32"/>
    <mergeCell ref="V32:W32"/>
    <mergeCell ref="X32:Y32"/>
    <mergeCell ref="Z31:AA31"/>
    <mergeCell ref="Z34:AA34"/>
    <mergeCell ref="AB34:AD34"/>
    <mergeCell ref="O31:Q31"/>
    <mergeCell ref="R31:S31"/>
    <mergeCell ref="T31:U31"/>
    <mergeCell ref="V31:W31"/>
    <mergeCell ref="AB31:AD31"/>
    <mergeCell ref="O29:Q29"/>
    <mergeCell ref="R29:S29"/>
    <mergeCell ref="T29:U29"/>
    <mergeCell ref="V29:W29"/>
    <mergeCell ref="X29:Y29"/>
    <mergeCell ref="Z29:AA29"/>
    <mergeCell ref="AB29:AD29"/>
    <mergeCell ref="Z33:AA33"/>
    <mergeCell ref="AB33:AD33"/>
    <mergeCell ref="C29:N29"/>
    <mergeCell ref="C30:N30"/>
    <mergeCell ref="O30:Q30"/>
    <mergeCell ref="R30:S30"/>
    <mergeCell ref="T30:U30"/>
    <mergeCell ref="V30:W30"/>
    <mergeCell ref="X30:Y30"/>
    <mergeCell ref="Z28:AA28"/>
    <mergeCell ref="AB28:AD28"/>
    <mergeCell ref="Z30:AA30"/>
    <mergeCell ref="AB30:AD30"/>
    <mergeCell ref="C27:N27"/>
    <mergeCell ref="C28:N28"/>
    <mergeCell ref="O28:Q28"/>
    <mergeCell ref="R28:S28"/>
    <mergeCell ref="T28:U28"/>
    <mergeCell ref="V28:W28"/>
    <mergeCell ref="X28:Y28"/>
    <mergeCell ref="X27:Y27"/>
    <mergeCell ref="Z27:AA27"/>
    <mergeCell ref="Z26:AA26"/>
    <mergeCell ref="AB26:AD26"/>
    <mergeCell ref="O27:Q27"/>
    <mergeCell ref="R27:S27"/>
    <mergeCell ref="T27:U27"/>
    <mergeCell ref="V27:W27"/>
    <mergeCell ref="AB27:AD27"/>
    <mergeCell ref="O25:Q25"/>
    <mergeCell ref="R25:S25"/>
    <mergeCell ref="T25:U25"/>
    <mergeCell ref="V25:W25"/>
    <mergeCell ref="X25:Y25"/>
    <mergeCell ref="Z25:AA25"/>
    <mergeCell ref="AB25:AD25"/>
    <mergeCell ref="C25:N25"/>
    <mergeCell ref="C26:N26"/>
    <mergeCell ref="O26:Q26"/>
    <mergeCell ref="R26:S26"/>
    <mergeCell ref="T26:U26"/>
    <mergeCell ref="V26:W26"/>
    <mergeCell ref="X26:Y26"/>
    <mergeCell ref="O23:Q23"/>
    <mergeCell ref="R23:S23"/>
    <mergeCell ref="T23:U23"/>
    <mergeCell ref="V23:W23"/>
    <mergeCell ref="X23:Y23"/>
    <mergeCell ref="C23:N23"/>
    <mergeCell ref="C24:N24"/>
    <mergeCell ref="O24:Q24"/>
    <mergeCell ref="R24:S24"/>
    <mergeCell ref="T24:U24"/>
    <mergeCell ref="V24:W24"/>
    <mergeCell ref="X24:Y24"/>
    <mergeCell ref="C15:N16"/>
    <mergeCell ref="R15:W15"/>
    <mergeCell ref="X15:AA15"/>
    <mergeCell ref="AB15:AD16"/>
    <mergeCell ref="Z20:AA20"/>
    <mergeCell ref="AB20:AD20"/>
    <mergeCell ref="O19:Q19"/>
    <mergeCell ref="R19:S19"/>
    <mergeCell ref="T19:U19"/>
    <mergeCell ref="V19:W19"/>
    <mergeCell ref="X19:Y19"/>
    <mergeCell ref="Z19:AA19"/>
    <mergeCell ref="AB19:AD19"/>
    <mergeCell ref="C19:N19"/>
    <mergeCell ref="C20:N20"/>
    <mergeCell ref="O20:Q20"/>
    <mergeCell ref="R20:S20"/>
    <mergeCell ref="T20:U20"/>
    <mergeCell ref="V20:W20"/>
    <mergeCell ref="X20:Y20"/>
    <mergeCell ref="Z18:AA18"/>
    <mergeCell ref="C2:J2"/>
    <mergeCell ref="C3:J3"/>
    <mergeCell ref="I5:P5"/>
    <mergeCell ref="D8:F8"/>
    <mergeCell ref="G8:L8"/>
    <mergeCell ref="M8:N8"/>
    <mergeCell ref="Q12:Y12"/>
    <mergeCell ref="Z12:AD12"/>
    <mergeCell ref="O8:S8"/>
    <mergeCell ref="T8:AD8"/>
    <mergeCell ref="B9:AD9"/>
    <mergeCell ref="B10:AD10"/>
    <mergeCell ref="B11:X11"/>
    <mergeCell ref="Y11:AD11"/>
    <mergeCell ref="B12:P12"/>
    <mergeCell ref="B13:D13"/>
    <mergeCell ref="AB18:AD18"/>
    <mergeCell ref="C17:N17"/>
    <mergeCell ref="C18:N18"/>
    <mergeCell ref="O18:Q18"/>
    <mergeCell ref="R18:S18"/>
    <mergeCell ref="T18:U18"/>
    <mergeCell ref="V18:W18"/>
    <mergeCell ref="X18:Y18"/>
    <mergeCell ref="X16:Y16"/>
    <mergeCell ref="Z16:AA16"/>
    <mergeCell ref="O17:Q17"/>
    <mergeCell ref="R17:S17"/>
    <mergeCell ref="T17:U17"/>
    <mergeCell ref="V17:W17"/>
    <mergeCell ref="X17:Y17"/>
    <mergeCell ref="Z17:AA17"/>
    <mergeCell ref="AB17:AD17"/>
    <mergeCell ref="O15:Q16"/>
    <mergeCell ref="R16:S16"/>
    <mergeCell ref="T16:U16"/>
    <mergeCell ref="V16:W16"/>
    <mergeCell ref="B14:AD14"/>
    <mergeCell ref="B15:B16"/>
  </mergeCells>
  <hyperlinks>
    <hyperlink ref="B13" location="MENU!A1" display="VOLTAR AO MENU" xr:uid="{246693EE-8C61-42F1-9CF4-C99998D100EC}"/>
  </hyperlinks>
  <pageMargins left="0.511811024" right="0.511811024" top="0.78740157499999996" bottom="0.78740157499999996" header="0" footer="0"/>
  <pageSetup paperSize="9" scale="43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1">
    <pageSetUpPr fitToPage="1"/>
  </sheetPr>
  <dimension ref="A1:AF1000"/>
  <sheetViews>
    <sheetView showGridLines="0" zoomScale="60" zoomScaleNormal="60" workbookViewId="0">
      <selection activeCell="T2" sqref="T2:AB2"/>
    </sheetView>
  </sheetViews>
  <sheetFormatPr defaultColWidth="14.42578125" defaultRowHeight="15" customHeight="1" x14ac:dyDescent="0.25"/>
  <cols>
    <col min="1" max="1" width="11.57031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28" width="9.140625" customWidth="1"/>
    <col min="29" max="29" width="8.7109375" customWidth="1"/>
    <col min="30" max="30" width="7.42578125" customWidth="1"/>
    <col min="31" max="32" width="9.140625" customWidth="1"/>
  </cols>
  <sheetData>
    <row r="1" spans="1:32" ht="21" x14ac:dyDescent="0.3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7.75" customHeight="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808" t="s">
        <v>0</v>
      </c>
      <c r="U2" s="809"/>
      <c r="V2" s="809"/>
      <c r="W2" s="809"/>
      <c r="X2" s="809"/>
      <c r="Y2" s="809"/>
      <c r="Z2" s="809"/>
      <c r="AA2" s="809"/>
      <c r="AB2" s="809"/>
      <c r="AC2" s="94"/>
      <c r="AD2" s="94"/>
      <c r="AE2" s="94"/>
      <c r="AF2" s="94"/>
    </row>
    <row r="3" spans="1:32" ht="21" x14ac:dyDescent="0.35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466" t="s">
        <v>235</v>
      </c>
      <c r="U3" s="378"/>
      <c r="V3" s="378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ht="21" x14ac:dyDescent="0.35">
      <c r="A4" s="94"/>
      <c r="B4" s="94"/>
      <c r="C4" s="96"/>
      <c r="D4" s="94"/>
      <c r="E4" s="94"/>
      <c r="F4" s="94"/>
      <c r="G4" s="94"/>
      <c r="H4" s="94"/>
      <c r="I4" s="94"/>
      <c r="J4" s="94"/>
      <c r="K4" s="94"/>
      <c r="L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32" ht="21" thickBot="1" x14ac:dyDescent="0.3">
      <c r="A5" s="677" t="s">
        <v>134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77"/>
      <c r="AF5" s="677"/>
    </row>
    <row r="6" spans="1:32" ht="33" customHeight="1" thickTop="1" thickBot="1" x14ac:dyDescent="0.3">
      <c r="A6" s="678" t="s">
        <v>55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5"/>
    </row>
    <row r="7" spans="1:32" ht="22.5" customHeight="1" x14ac:dyDescent="0.25">
      <c r="A7" s="679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607"/>
    </row>
    <row r="8" spans="1:32" ht="26.25" customHeight="1" x14ac:dyDescent="0.25">
      <c r="A8" s="681" t="str">
        <f>ID!B10</f>
        <v>PDDE - PROGRAMA DINHEIRO DIRETO NA ESCOLA - ESTRUTURA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84"/>
      <c r="AA8" s="682">
        <f>ID!H10</f>
        <v>2023</v>
      </c>
      <c r="AB8" s="450"/>
      <c r="AC8" s="450"/>
      <c r="AD8" s="450"/>
      <c r="AE8" s="450"/>
      <c r="AF8" s="683"/>
    </row>
    <row r="9" spans="1:32" ht="20.25" customHeight="1" x14ac:dyDescent="0.25">
      <c r="A9" s="679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607"/>
    </row>
    <row r="10" spans="1:32" ht="24.75" customHeight="1" x14ac:dyDescent="0.25">
      <c r="A10" s="684">
        <f>ID!B12</f>
        <v>0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482"/>
      <c r="V10" s="685">
        <f>ID!H12</f>
        <v>0</v>
      </c>
      <c r="W10" s="298"/>
      <c r="X10" s="298"/>
      <c r="Y10" s="298"/>
      <c r="Z10" s="298"/>
      <c r="AA10" s="298"/>
      <c r="AB10" s="298"/>
      <c r="AC10" s="298"/>
      <c r="AD10" s="298"/>
      <c r="AE10" s="298"/>
      <c r="AF10" s="686"/>
    </row>
    <row r="11" spans="1:32" ht="22.5" customHeight="1" x14ac:dyDescent="0.25">
      <c r="A11" s="679" t="s">
        <v>100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446"/>
      <c r="S11" s="680" t="s">
        <v>101</v>
      </c>
      <c r="T11" s="334"/>
      <c r="U11" s="334"/>
      <c r="V11" s="334"/>
      <c r="W11" s="334"/>
      <c r="X11" s="334"/>
      <c r="Y11" s="334"/>
      <c r="Z11" s="334"/>
      <c r="AA11" s="446"/>
      <c r="AB11" s="680" t="s">
        <v>102</v>
      </c>
      <c r="AC11" s="334"/>
      <c r="AD11" s="334"/>
      <c r="AE11" s="334"/>
      <c r="AF11" s="607"/>
    </row>
    <row r="12" spans="1:32" ht="22.5" customHeight="1" x14ac:dyDescent="0.25">
      <c r="A12" s="694">
        <f>ID!B14</f>
        <v>0</v>
      </c>
      <c r="B12" s="695"/>
      <c r="C12" s="695"/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6"/>
      <c r="S12" s="697">
        <f>ID!G14</f>
        <v>0</v>
      </c>
      <c r="T12" s="695"/>
      <c r="U12" s="695"/>
      <c r="V12" s="695"/>
      <c r="W12" s="695"/>
      <c r="X12" s="695"/>
      <c r="Y12" s="695"/>
      <c r="Z12" s="695"/>
      <c r="AA12" s="696"/>
      <c r="AB12" s="698">
        <f>ID!H14</f>
        <v>0</v>
      </c>
      <c r="AC12" s="695"/>
      <c r="AD12" s="695"/>
      <c r="AE12" s="695"/>
      <c r="AF12" s="699"/>
    </row>
    <row r="13" spans="1:32" ht="20.25" x14ac:dyDescent="0.25">
      <c r="A13" s="700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</row>
    <row r="14" spans="1:32" ht="27.75" customHeight="1" x14ac:dyDescent="0.25">
      <c r="A14" s="701" t="s">
        <v>135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702"/>
    </row>
    <row r="15" spans="1:32" ht="31.5" customHeight="1" x14ac:dyDescent="0.25">
      <c r="A15" s="703" t="s">
        <v>136</v>
      </c>
      <c r="B15" s="326"/>
      <c r="C15" s="703" t="s">
        <v>137</v>
      </c>
      <c r="D15" s="325"/>
      <c r="E15" s="326"/>
      <c r="F15" s="687" t="s">
        <v>138</v>
      </c>
      <c r="G15" s="325"/>
      <c r="H15" s="325"/>
      <c r="I15" s="325"/>
      <c r="J15" s="325"/>
      <c r="K15" s="325"/>
      <c r="L15" s="326"/>
      <c r="M15" s="687" t="s">
        <v>139</v>
      </c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6"/>
    </row>
    <row r="16" spans="1:32" ht="25.5" customHeight="1" x14ac:dyDescent="0.25">
      <c r="A16" s="704">
        <v>1</v>
      </c>
      <c r="B16" s="342"/>
      <c r="C16" s="704" t="s">
        <v>140</v>
      </c>
      <c r="D16" s="707"/>
      <c r="E16" s="342"/>
      <c r="F16" s="688">
        <f>ID!H16</f>
        <v>0</v>
      </c>
      <c r="G16" s="689"/>
      <c r="H16" s="689"/>
      <c r="I16" s="689"/>
      <c r="J16" s="689"/>
      <c r="K16" s="689"/>
      <c r="L16" s="340"/>
      <c r="M16" s="690" t="s">
        <v>141</v>
      </c>
      <c r="N16" s="689"/>
      <c r="O16" s="689"/>
      <c r="P16" s="689"/>
      <c r="Q16" s="689"/>
      <c r="R16" s="689"/>
      <c r="S16" s="689"/>
      <c r="T16" s="689"/>
      <c r="U16" s="340"/>
      <c r="V16" s="691" t="s">
        <v>142</v>
      </c>
      <c r="W16" s="689"/>
      <c r="X16" s="689"/>
      <c r="Y16" s="689"/>
      <c r="Z16" s="689"/>
      <c r="AA16" s="689"/>
      <c r="AB16" s="689"/>
      <c r="AC16" s="689"/>
      <c r="AD16" s="689"/>
      <c r="AE16" s="689"/>
      <c r="AF16" s="340"/>
    </row>
    <row r="17" spans="1:32" ht="27.75" customHeight="1" x14ac:dyDescent="0.25">
      <c r="A17" s="343"/>
      <c r="B17" s="344"/>
      <c r="C17" s="343"/>
      <c r="D17" s="298"/>
      <c r="E17" s="344"/>
      <c r="F17" s="692">
        <f>ID!H17</f>
        <v>0</v>
      </c>
      <c r="G17" s="613"/>
      <c r="H17" s="613"/>
      <c r="I17" s="613"/>
      <c r="J17" s="613"/>
      <c r="K17" s="613"/>
      <c r="L17" s="693"/>
      <c r="M17" s="709">
        <v>45291</v>
      </c>
      <c r="N17" s="300"/>
      <c r="O17" s="300"/>
      <c r="P17" s="300"/>
      <c r="Q17" s="300"/>
      <c r="R17" s="300"/>
      <c r="S17" s="300"/>
      <c r="T17" s="300"/>
      <c r="U17" s="710"/>
      <c r="V17" s="711">
        <f ca="1">SA!G17</f>
        <v>0</v>
      </c>
      <c r="W17" s="300"/>
      <c r="X17" s="300"/>
      <c r="Y17" s="300"/>
      <c r="Z17" s="300"/>
      <c r="AA17" s="300"/>
      <c r="AB17" s="300"/>
      <c r="AC17" s="300"/>
      <c r="AD17" s="300"/>
      <c r="AE17" s="300"/>
      <c r="AF17" s="710"/>
    </row>
    <row r="18" spans="1:32" ht="29.25" customHeight="1" x14ac:dyDescent="0.25">
      <c r="A18" s="343"/>
      <c r="B18" s="344"/>
      <c r="C18" s="343"/>
      <c r="D18" s="298"/>
      <c r="E18" s="344"/>
      <c r="F18" s="692">
        <f>ID!H18</f>
        <v>0</v>
      </c>
      <c r="G18" s="613"/>
      <c r="H18" s="613"/>
      <c r="I18" s="613"/>
      <c r="J18" s="613"/>
      <c r="K18" s="613"/>
      <c r="L18" s="693"/>
      <c r="M18" s="343"/>
      <c r="N18" s="298"/>
      <c r="O18" s="298"/>
      <c r="P18" s="298"/>
      <c r="Q18" s="298"/>
      <c r="R18" s="298"/>
      <c r="S18" s="298"/>
      <c r="T18" s="298"/>
      <c r="U18" s="344"/>
      <c r="V18" s="343"/>
      <c r="W18" s="298"/>
      <c r="X18" s="298"/>
      <c r="Y18" s="298"/>
      <c r="Z18" s="298"/>
      <c r="AA18" s="298"/>
      <c r="AB18" s="298"/>
      <c r="AC18" s="298"/>
      <c r="AD18" s="298"/>
      <c r="AE18" s="298"/>
      <c r="AF18" s="344"/>
    </row>
    <row r="19" spans="1:32" ht="26.25" customHeight="1" x14ac:dyDescent="0.25">
      <c r="A19" s="343"/>
      <c r="B19" s="344"/>
      <c r="C19" s="343"/>
      <c r="D19" s="298"/>
      <c r="E19" s="344"/>
      <c r="F19" s="692"/>
      <c r="G19" s="613"/>
      <c r="H19" s="613"/>
      <c r="I19" s="613"/>
      <c r="J19" s="613"/>
      <c r="K19" s="613"/>
      <c r="L19" s="693"/>
      <c r="M19" s="343"/>
      <c r="N19" s="298"/>
      <c r="O19" s="298"/>
      <c r="P19" s="298"/>
      <c r="Q19" s="298"/>
      <c r="R19" s="298"/>
      <c r="S19" s="298"/>
      <c r="T19" s="298"/>
      <c r="U19" s="344"/>
      <c r="V19" s="343"/>
      <c r="W19" s="298"/>
      <c r="X19" s="298"/>
      <c r="Y19" s="298"/>
      <c r="Z19" s="298"/>
      <c r="AA19" s="298"/>
      <c r="AB19" s="298"/>
      <c r="AC19" s="298"/>
      <c r="AD19" s="298"/>
      <c r="AE19" s="298"/>
      <c r="AF19" s="344"/>
    </row>
    <row r="20" spans="1:32" ht="29.25" customHeight="1" x14ac:dyDescent="0.25">
      <c r="A20" s="705"/>
      <c r="B20" s="706"/>
      <c r="C20" s="705"/>
      <c r="D20" s="708"/>
      <c r="E20" s="706"/>
      <c r="F20" s="712"/>
      <c r="G20" s="328"/>
      <c r="H20" s="328"/>
      <c r="I20" s="328"/>
      <c r="J20" s="328"/>
      <c r="K20" s="328"/>
      <c r="L20" s="713"/>
      <c r="M20" s="705"/>
      <c r="N20" s="708"/>
      <c r="O20" s="708"/>
      <c r="P20" s="708"/>
      <c r="Q20" s="708"/>
      <c r="R20" s="708"/>
      <c r="S20" s="708"/>
      <c r="T20" s="708"/>
      <c r="U20" s="706"/>
      <c r="V20" s="705"/>
      <c r="W20" s="708"/>
      <c r="X20" s="708"/>
      <c r="Y20" s="708"/>
      <c r="Z20" s="708"/>
      <c r="AA20" s="708"/>
      <c r="AB20" s="708"/>
      <c r="AC20" s="708"/>
      <c r="AD20" s="708"/>
      <c r="AE20" s="708"/>
      <c r="AF20" s="706"/>
    </row>
    <row r="21" spans="1:32" ht="31.5" customHeight="1" x14ac:dyDescent="0.25">
      <c r="A21" s="701" t="s">
        <v>143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702"/>
    </row>
    <row r="22" spans="1:32" ht="24" customHeight="1" x14ac:dyDescent="0.25">
      <c r="A22" s="714" t="s">
        <v>144</v>
      </c>
      <c r="B22" s="689"/>
      <c r="C22" s="689"/>
      <c r="D22" s="689"/>
      <c r="E22" s="689"/>
      <c r="F22" s="689"/>
      <c r="G22" s="689"/>
      <c r="H22" s="689"/>
      <c r="I22" s="340"/>
      <c r="J22" s="688" t="s">
        <v>145</v>
      </c>
      <c r="K22" s="689"/>
      <c r="L22" s="689"/>
      <c r="M22" s="689"/>
      <c r="N22" s="689"/>
      <c r="O22" s="689"/>
      <c r="P22" s="689"/>
      <c r="Q22" s="689"/>
      <c r="R22" s="689"/>
      <c r="S22" s="340"/>
      <c r="T22" s="715" t="s">
        <v>146</v>
      </c>
      <c r="U22" s="325"/>
      <c r="V22" s="325"/>
      <c r="W22" s="325"/>
      <c r="X22" s="325"/>
      <c r="Y22" s="325"/>
      <c r="Z22" s="325"/>
      <c r="AA22" s="325"/>
      <c r="AB22" s="326"/>
      <c r="AC22" s="716" t="s">
        <v>147</v>
      </c>
      <c r="AD22" s="707"/>
      <c r="AE22" s="707"/>
      <c r="AF22" s="342"/>
    </row>
    <row r="23" spans="1:32" ht="21.75" customHeight="1" x14ac:dyDescent="0.25">
      <c r="A23" s="717" t="s">
        <v>148</v>
      </c>
      <c r="B23" s="325"/>
      <c r="C23" s="325"/>
      <c r="D23" s="325"/>
      <c r="E23" s="325"/>
      <c r="F23" s="326"/>
      <c r="G23" s="717" t="s">
        <v>149</v>
      </c>
      <c r="H23" s="325"/>
      <c r="I23" s="326"/>
      <c r="J23" s="717" t="s">
        <v>148</v>
      </c>
      <c r="K23" s="325"/>
      <c r="L23" s="325"/>
      <c r="M23" s="325"/>
      <c r="N23" s="325"/>
      <c r="O23" s="325"/>
      <c r="P23" s="325"/>
      <c r="Q23" s="717" t="s">
        <v>149</v>
      </c>
      <c r="R23" s="325"/>
      <c r="S23" s="326"/>
      <c r="T23" s="732" t="s">
        <v>148</v>
      </c>
      <c r="U23" s="707"/>
      <c r="V23" s="707"/>
      <c r="W23" s="707"/>
      <c r="X23" s="707"/>
      <c r="Y23" s="342"/>
      <c r="Z23" s="733" t="s">
        <v>149</v>
      </c>
      <c r="AA23" s="707"/>
      <c r="AB23" s="342"/>
      <c r="AC23" s="343"/>
      <c r="AD23" s="298"/>
      <c r="AE23" s="298"/>
      <c r="AF23" s="344"/>
    </row>
    <row r="24" spans="1:32" ht="16.5" customHeight="1" x14ac:dyDescent="0.25">
      <c r="A24" s="676"/>
      <c r="B24" s="613"/>
      <c r="C24" s="613"/>
      <c r="D24" s="613"/>
      <c r="E24" s="613"/>
      <c r="F24" s="613"/>
      <c r="G24" s="676"/>
      <c r="H24" s="613"/>
      <c r="I24" s="613"/>
      <c r="J24" s="676"/>
      <c r="K24" s="613"/>
      <c r="L24" s="613"/>
      <c r="M24" s="613"/>
      <c r="N24" s="613"/>
      <c r="O24" s="613"/>
      <c r="P24" s="613"/>
      <c r="Q24" s="676"/>
      <c r="R24" s="613"/>
      <c r="S24" s="613"/>
      <c r="T24" s="734"/>
      <c r="U24" s="689"/>
      <c r="V24" s="689"/>
      <c r="W24" s="689"/>
      <c r="X24" s="689"/>
      <c r="Y24" s="340"/>
      <c r="Z24" s="734"/>
      <c r="AA24" s="689"/>
      <c r="AB24" s="689"/>
      <c r="AC24" s="735">
        <f ca="1">V17</f>
        <v>0</v>
      </c>
      <c r="AD24" s="707"/>
      <c r="AE24" s="707"/>
      <c r="AF24" s="342"/>
    </row>
    <row r="25" spans="1:32" ht="16.5" customHeight="1" x14ac:dyDescent="0.25">
      <c r="A25" s="676"/>
      <c r="B25" s="613"/>
      <c r="C25" s="613"/>
      <c r="D25" s="613"/>
      <c r="E25" s="613"/>
      <c r="F25" s="613"/>
      <c r="G25" s="676"/>
      <c r="H25" s="613"/>
      <c r="I25" s="613"/>
      <c r="J25" s="676"/>
      <c r="K25" s="613"/>
      <c r="L25" s="613"/>
      <c r="M25" s="613"/>
      <c r="N25" s="613"/>
      <c r="O25" s="613"/>
      <c r="P25" s="613"/>
      <c r="Q25" s="676"/>
      <c r="R25" s="613"/>
      <c r="S25" s="613"/>
      <c r="T25" s="718"/>
      <c r="U25" s="613"/>
      <c r="V25" s="613"/>
      <c r="W25" s="613"/>
      <c r="X25" s="613"/>
      <c r="Y25" s="693"/>
      <c r="Z25" s="718"/>
      <c r="AA25" s="613"/>
      <c r="AB25" s="613"/>
      <c r="AC25" s="343"/>
      <c r="AD25" s="298"/>
      <c r="AE25" s="298"/>
      <c r="AF25" s="344"/>
    </row>
    <row r="26" spans="1:32" ht="16.5" customHeight="1" x14ac:dyDescent="0.25">
      <c r="A26" s="676"/>
      <c r="B26" s="613"/>
      <c r="C26" s="613"/>
      <c r="D26" s="613"/>
      <c r="E26" s="613"/>
      <c r="F26" s="613"/>
      <c r="G26" s="676"/>
      <c r="H26" s="613"/>
      <c r="I26" s="613"/>
      <c r="J26" s="676"/>
      <c r="K26" s="613"/>
      <c r="L26" s="613"/>
      <c r="M26" s="613"/>
      <c r="N26" s="613"/>
      <c r="O26" s="613"/>
      <c r="P26" s="613"/>
      <c r="Q26" s="676"/>
      <c r="R26" s="613"/>
      <c r="S26" s="613"/>
      <c r="T26" s="718"/>
      <c r="U26" s="613"/>
      <c r="V26" s="613"/>
      <c r="W26" s="613"/>
      <c r="X26" s="613"/>
      <c r="Y26" s="693"/>
      <c r="Z26" s="718"/>
      <c r="AA26" s="613"/>
      <c r="AB26" s="613"/>
      <c r="AC26" s="343"/>
      <c r="AD26" s="298"/>
      <c r="AE26" s="298"/>
      <c r="AF26" s="344"/>
    </row>
    <row r="27" spans="1:32" ht="16.5" customHeight="1" x14ac:dyDescent="0.25">
      <c r="A27" s="676"/>
      <c r="B27" s="613"/>
      <c r="C27" s="613"/>
      <c r="D27" s="613"/>
      <c r="E27" s="613"/>
      <c r="F27" s="613"/>
      <c r="G27" s="676"/>
      <c r="H27" s="613"/>
      <c r="I27" s="613"/>
      <c r="J27" s="676"/>
      <c r="K27" s="613"/>
      <c r="L27" s="613"/>
      <c r="M27" s="613"/>
      <c r="N27" s="613"/>
      <c r="O27" s="613"/>
      <c r="P27" s="613"/>
      <c r="Q27" s="676"/>
      <c r="R27" s="613"/>
      <c r="S27" s="613"/>
      <c r="T27" s="718"/>
      <c r="U27" s="613"/>
      <c r="V27" s="613"/>
      <c r="W27" s="613"/>
      <c r="X27" s="613"/>
      <c r="Y27" s="693"/>
      <c r="Z27" s="718"/>
      <c r="AA27" s="613"/>
      <c r="AB27" s="613"/>
      <c r="AC27" s="343"/>
      <c r="AD27" s="298"/>
      <c r="AE27" s="298"/>
      <c r="AF27" s="344"/>
    </row>
    <row r="28" spans="1:32" ht="16.5" customHeight="1" x14ac:dyDescent="0.25">
      <c r="A28" s="676"/>
      <c r="B28" s="613"/>
      <c r="C28" s="613"/>
      <c r="D28" s="613"/>
      <c r="E28" s="613"/>
      <c r="F28" s="613"/>
      <c r="G28" s="676"/>
      <c r="H28" s="613"/>
      <c r="I28" s="613"/>
      <c r="J28" s="676"/>
      <c r="K28" s="613"/>
      <c r="L28" s="613"/>
      <c r="M28" s="613"/>
      <c r="N28" s="613"/>
      <c r="O28" s="613"/>
      <c r="P28" s="613"/>
      <c r="Q28" s="676"/>
      <c r="R28" s="613"/>
      <c r="S28" s="613"/>
      <c r="T28" s="718"/>
      <c r="U28" s="613"/>
      <c r="V28" s="613"/>
      <c r="W28" s="613"/>
      <c r="X28" s="613"/>
      <c r="Y28" s="693"/>
      <c r="Z28" s="718"/>
      <c r="AA28" s="613"/>
      <c r="AB28" s="613"/>
      <c r="AC28" s="343"/>
      <c r="AD28" s="298"/>
      <c r="AE28" s="298"/>
      <c r="AF28" s="344"/>
    </row>
    <row r="29" spans="1:32" ht="16.5" customHeight="1" x14ac:dyDescent="0.25">
      <c r="A29" s="676"/>
      <c r="B29" s="613"/>
      <c r="C29" s="613"/>
      <c r="D29" s="613"/>
      <c r="E29" s="613"/>
      <c r="F29" s="613"/>
      <c r="G29" s="676"/>
      <c r="H29" s="613"/>
      <c r="I29" s="613"/>
      <c r="J29" s="676"/>
      <c r="K29" s="613"/>
      <c r="L29" s="613"/>
      <c r="M29" s="613"/>
      <c r="N29" s="613"/>
      <c r="O29" s="613"/>
      <c r="P29" s="613"/>
      <c r="Q29" s="676"/>
      <c r="R29" s="613"/>
      <c r="S29" s="613"/>
      <c r="T29" s="718"/>
      <c r="U29" s="613"/>
      <c r="V29" s="613"/>
      <c r="W29" s="613"/>
      <c r="X29" s="613"/>
      <c r="Y29" s="693"/>
      <c r="Z29" s="718"/>
      <c r="AA29" s="613"/>
      <c r="AB29" s="613"/>
      <c r="AC29" s="343"/>
      <c r="AD29" s="298"/>
      <c r="AE29" s="298"/>
      <c r="AF29" s="344"/>
    </row>
    <row r="30" spans="1:32" ht="16.5" customHeight="1" x14ac:dyDescent="0.25">
      <c r="A30" s="676"/>
      <c r="B30" s="613"/>
      <c r="C30" s="613"/>
      <c r="D30" s="613"/>
      <c r="E30" s="613"/>
      <c r="F30" s="613"/>
      <c r="G30" s="676"/>
      <c r="H30" s="613"/>
      <c r="I30" s="613"/>
      <c r="J30" s="676"/>
      <c r="K30" s="613"/>
      <c r="L30" s="613"/>
      <c r="M30" s="613"/>
      <c r="N30" s="613"/>
      <c r="O30" s="613"/>
      <c r="P30" s="613"/>
      <c r="Q30" s="676"/>
      <c r="R30" s="613"/>
      <c r="S30" s="613"/>
      <c r="T30" s="718"/>
      <c r="U30" s="613"/>
      <c r="V30" s="613"/>
      <c r="W30" s="613"/>
      <c r="X30" s="613"/>
      <c r="Y30" s="693"/>
      <c r="Z30" s="718"/>
      <c r="AA30" s="613"/>
      <c r="AB30" s="613"/>
      <c r="AC30" s="343"/>
      <c r="AD30" s="298"/>
      <c r="AE30" s="298"/>
      <c r="AF30" s="344"/>
    </row>
    <row r="31" spans="1:32" ht="16.5" customHeight="1" x14ac:dyDescent="0.25">
      <c r="A31" s="676"/>
      <c r="B31" s="613"/>
      <c r="C31" s="613"/>
      <c r="D31" s="613"/>
      <c r="E31" s="613"/>
      <c r="F31" s="613"/>
      <c r="G31" s="676"/>
      <c r="H31" s="613"/>
      <c r="I31" s="613"/>
      <c r="J31" s="676"/>
      <c r="K31" s="613"/>
      <c r="L31" s="613"/>
      <c r="M31" s="613"/>
      <c r="N31" s="613"/>
      <c r="O31" s="613"/>
      <c r="P31" s="613"/>
      <c r="Q31" s="676"/>
      <c r="R31" s="613"/>
      <c r="S31" s="613"/>
      <c r="T31" s="718"/>
      <c r="U31" s="613"/>
      <c r="V31" s="613"/>
      <c r="W31" s="613"/>
      <c r="X31" s="613"/>
      <c r="Y31" s="693"/>
      <c r="Z31" s="718"/>
      <c r="AA31" s="613"/>
      <c r="AB31" s="613"/>
      <c r="AC31" s="343"/>
      <c r="AD31" s="298"/>
      <c r="AE31" s="298"/>
      <c r="AF31" s="344"/>
    </row>
    <row r="32" spans="1:32" ht="16.5" customHeight="1" x14ac:dyDescent="0.25">
      <c r="A32" s="676"/>
      <c r="B32" s="613"/>
      <c r="C32" s="613"/>
      <c r="D32" s="613"/>
      <c r="E32" s="613"/>
      <c r="F32" s="613"/>
      <c r="G32" s="676"/>
      <c r="H32" s="613"/>
      <c r="I32" s="613"/>
      <c r="J32" s="676"/>
      <c r="K32" s="613"/>
      <c r="L32" s="613"/>
      <c r="M32" s="613"/>
      <c r="N32" s="613"/>
      <c r="O32" s="613"/>
      <c r="P32" s="613"/>
      <c r="Q32" s="676"/>
      <c r="R32" s="613"/>
      <c r="S32" s="613"/>
      <c r="T32" s="718"/>
      <c r="U32" s="613"/>
      <c r="V32" s="613"/>
      <c r="W32" s="613"/>
      <c r="X32" s="613"/>
      <c r="Y32" s="693"/>
      <c r="Z32" s="718"/>
      <c r="AA32" s="613"/>
      <c r="AB32" s="613"/>
      <c r="AC32" s="343"/>
      <c r="AD32" s="298"/>
      <c r="AE32" s="298"/>
      <c r="AF32" s="344"/>
    </row>
    <row r="33" spans="1:32" ht="16.5" customHeight="1" x14ac:dyDescent="0.25">
      <c r="A33" s="676"/>
      <c r="B33" s="613"/>
      <c r="C33" s="613"/>
      <c r="D33" s="613"/>
      <c r="E33" s="613"/>
      <c r="F33" s="613"/>
      <c r="G33" s="676"/>
      <c r="H33" s="613"/>
      <c r="I33" s="613"/>
      <c r="J33" s="676"/>
      <c r="K33" s="613"/>
      <c r="L33" s="613"/>
      <c r="M33" s="613"/>
      <c r="N33" s="613"/>
      <c r="O33" s="613"/>
      <c r="P33" s="613"/>
      <c r="Q33" s="676"/>
      <c r="R33" s="613"/>
      <c r="S33" s="613"/>
      <c r="T33" s="718"/>
      <c r="U33" s="613"/>
      <c r="V33" s="613"/>
      <c r="W33" s="613"/>
      <c r="X33" s="613"/>
      <c r="Y33" s="693"/>
      <c r="Z33" s="718"/>
      <c r="AA33" s="613"/>
      <c r="AB33" s="613"/>
      <c r="AC33" s="343"/>
      <c r="AD33" s="298"/>
      <c r="AE33" s="298"/>
      <c r="AF33" s="344"/>
    </row>
    <row r="34" spans="1:32" ht="16.5" customHeight="1" x14ac:dyDescent="0.25">
      <c r="A34" s="676"/>
      <c r="B34" s="613"/>
      <c r="C34" s="613"/>
      <c r="D34" s="613"/>
      <c r="E34" s="613"/>
      <c r="F34" s="613"/>
      <c r="G34" s="676"/>
      <c r="H34" s="613"/>
      <c r="I34" s="613"/>
      <c r="J34" s="676"/>
      <c r="K34" s="613"/>
      <c r="L34" s="613"/>
      <c r="M34" s="613"/>
      <c r="N34" s="613"/>
      <c r="O34" s="613"/>
      <c r="P34" s="613"/>
      <c r="Q34" s="676"/>
      <c r="R34" s="613"/>
      <c r="S34" s="613"/>
      <c r="T34" s="718"/>
      <c r="U34" s="613"/>
      <c r="V34" s="613"/>
      <c r="W34" s="613"/>
      <c r="X34" s="613"/>
      <c r="Y34" s="693"/>
      <c r="Z34" s="718"/>
      <c r="AA34" s="613"/>
      <c r="AB34" s="613"/>
      <c r="AC34" s="343"/>
      <c r="AD34" s="298"/>
      <c r="AE34" s="298"/>
      <c r="AF34" s="344"/>
    </row>
    <row r="35" spans="1:32" ht="16.5" customHeight="1" x14ac:dyDescent="0.25">
      <c r="A35" s="676"/>
      <c r="B35" s="613"/>
      <c r="C35" s="613"/>
      <c r="D35" s="613"/>
      <c r="E35" s="613"/>
      <c r="F35" s="613"/>
      <c r="G35" s="676"/>
      <c r="H35" s="613"/>
      <c r="I35" s="613"/>
      <c r="J35" s="676"/>
      <c r="K35" s="613"/>
      <c r="L35" s="613"/>
      <c r="M35" s="613"/>
      <c r="N35" s="613"/>
      <c r="O35" s="613"/>
      <c r="P35" s="613"/>
      <c r="Q35" s="676"/>
      <c r="R35" s="613"/>
      <c r="S35" s="613"/>
      <c r="T35" s="718"/>
      <c r="U35" s="613"/>
      <c r="V35" s="613"/>
      <c r="W35" s="613"/>
      <c r="X35" s="613"/>
      <c r="Y35" s="693"/>
      <c r="Z35" s="718"/>
      <c r="AA35" s="613"/>
      <c r="AB35" s="613"/>
      <c r="AC35" s="343"/>
      <c r="AD35" s="298"/>
      <c r="AE35" s="298"/>
      <c r="AF35" s="344"/>
    </row>
    <row r="36" spans="1:32" ht="16.5" customHeight="1" x14ac:dyDescent="0.25">
      <c r="A36" s="676"/>
      <c r="B36" s="613"/>
      <c r="C36" s="613"/>
      <c r="D36" s="613"/>
      <c r="E36" s="613"/>
      <c r="F36" s="613"/>
      <c r="G36" s="676"/>
      <c r="H36" s="613"/>
      <c r="I36" s="613"/>
      <c r="J36" s="676"/>
      <c r="K36" s="613"/>
      <c r="L36" s="613"/>
      <c r="M36" s="613"/>
      <c r="N36" s="613"/>
      <c r="O36" s="613"/>
      <c r="P36" s="613"/>
      <c r="Q36" s="676"/>
      <c r="R36" s="613"/>
      <c r="S36" s="613"/>
      <c r="T36" s="718"/>
      <c r="U36" s="613"/>
      <c r="V36" s="613"/>
      <c r="W36" s="613"/>
      <c r="X36" s="613"/>
      <c r="Y36" s="693"/>
      <c r="Z36" s="718"/>
      <c r="AA36" s="613"/>
      <c r="AB36" s="613"/>
      <c r="AC36" s="343"/>
      <c r="AD36" s="298"/>
      <c r="AE36" s="298"/>
      <c r="AF36" s="344"/>
    </row>
    <row r="37" spans="1:32" ht="16.5" customHeight="1" x14ac:dyDescent="0.25">
      <c r="A37" s="676"/>
      <c r="B37" s="613"/>
      <c r="C37" s="613"/>
      <c r="D37" s="613"/>
      <c r="E37" s="613"/>
      <c r="F37" s="613"/>
      <c r="G37" s="676"/>
      <c r="H37" s="613"/>
      <c r="I37" s="613"/>
      <c r="J37" s="676"/>
      <c r="K37" s="613"/>
      <c r="L37" s="613"/>
      <c r="M37" s="613"/>
      <c r="N37" s="613"/>
      <c r="O37" s="613"/>
      <c r="P37" s="613"/>
      <c r="Q37" s="676"/>
      <c r="R37" s="613"/>
      <c r="S37" s="613"/>
      <c r="T37" s="718"/>
      <c r="U37" s="613"/>
      <c r="V37" s="613"/>
      <c r="W37" s="613"/>
      <c r="X37" s="613"/>
      <c r="Y37" s="693"/>
      <c r="Z37" s="718"/>
      <c r="AA37" s="613"/>
      <c r="AB37" s="613"/>
      <c r="AC37" s="343"/>
      <c r="AD37" s="298"/>
      <c r="AE37" s="298"/>
      <c r="AF37" s="344"/>
    </row>
    <row r="38" spans="1:32" ht="16.5" customHeight="1" x14ac:dyDescent="0.25">
      <c r="A38" s="676"/>
      <c r="B38" s="613"/>
      <c r="C38" s="613"/>
      <c r="D38" s="613"/>
      <c r="E38" s="613"/>
      <c r="F38" s="613"/>
      <c r="G38" s="676"/>
      <c r="H38" s="613"/>
      <c r="I38" s="613"/>
      <c r="J38" s="676"/>
      <c r="K38" s="613"/>
      <c r="L38" s="613"/>
      <c r="M38" s="613"/>
      <c r="N38" s="613"/>
      <c r="O38" s="613"/>
      <c r="P38" s="613"/>
      <c r="Q38" s="676"/>
      <c r="R38" s="613"/>
      <c r="S38" s="613"/>
      <c r="T38" s="718"/>
      <c r="U38" s="613"/>
      <c r="V38" s="613"/>
      <c r="W38" s="613"/>
      <c r="X38" s="613"/>
      <c r="Y38" s="693"/>
      <c r="Z38" s="718"/>
      <c r="AA38" s="613"/>
      <c r="AB38" s="613"/>
      <c r="AC38" s="343"/>
      <c r="AD38" s="298"/>
      <c r="AE38" s="298"/>
      <c r="AF38" s="344"/>
    </row>
    <row r="39" spans="1:32" ht="16.5" customHeight="1" x14ac:dyDescent="0.25">
      <c r="A39" s="676"/>
      <c r="B39" s="613"/>
      <c r="C39" s="613"/>
      <c r="D39" s="613"/>
      <c r="E39" s="613"/>
      <c r="F39" s="613"/>
      <c r="G39" s="676"/>
      <c r="H39" s="613"/>
      <c r="I39" s="613"/>
      <c r="J39" s="676"/>
      <c r="K39" s="613"/>
      <c r="L39" s="613"/>
      <c r="M39" s="613"/>
      <c r="N39" s="613"/>
      <c r="O39" s="613"/>
      <c r="P39" s="613"/>
      <c r="Q39" s="676"/>
      <c r="R39" s="613"/>
      <c r="S39" s="613"/>
      <c r="T39" s="718"/>
      <c r="U39" s="613"/>
      <c r="V39" s="613"/>
      <c r="W39" s="613"/>
      <c r="X39" s="613"/>
      <c r="Y39" s="693"/>
      <c r="Z39" s="718"/>
      <c r="AA39" s="613"/>
      <c r="AB39" s="613"/>
      <c r="AC39" s="343"/>
      <c r="AD39" s="298"/>
      <c r="AE39" s="298"/>
      <c r="AF39" s="344"/>
    </row>
    <row r="40" spans="1:32" ht="16.5" customHeight="1" x14ac:dyDescent="0.25">
      <c r="A40" s="676"/>
      <c r="B40" s="613"/>
      <c r="C40" s="613"/>
      <c r="D40" s="613"/>
      <c r="E40" s="613"/>
      <c r="F40" s="613"/>
      <c r="G40" s="676"/>
      <c r="H40" s="613"/>
      <c r="I40" s="613"/>
      <c r="J40" s="676"/>
      <c r="K40" s="613"/>
      <c r="L40" s="613"/>
      <c r="M40" s="613"/>
      <c r="N40" s="613"/>
      <c r="O40" s="613"/>
      <c r="P40" s="613"/>
      <c r="Q40" s="676"/>
      <c r="R40" s="613"/>
      <c r="S40" s="613"/>
      <c r="T40" s="718"/>
      <c r="U40" s="613"/>
      <c r="V40" s="613"/>
      <c r="W40" s="613"/>
      <c r="X40" s="613"/>
      <c r="Y40" s="693"/>
      <c r="Z40" s="718"/>
      <c r="AA40" s="613"/>
      <c r="AB40" s="613"/>
      <c r="AC40" s="343"/>
      <c r="AD40" s="298"/>
      <c r="AE40" s="298"/>
      <c r="AF40" s="344"/>
    </row>
    <row r="41" spans="1:32" ht="16.5" customHeight="1" x14ac:dyDescent="0.25">
      <c r="A41" s="676"/>
      <c r="B41" s="613"/>
      <c r="C41" s="613"/>
      <c r="D41" s="613"/>
      <c r="E41" s="613"/>
      <c r="F41" s="613"/>
      <c r="G41" s="676"/>
      <c r="H41" s="613"/>
      <c r="I41" s="613"/>
      <c r="J41" s="676"/>
      <c r="K41" s="613"/>
      <c r="L41" s="613"/>
      <c r="M41" s="613"/>
      <c r="N41" s="613"/>
      <c r="O41" s="613"/>
      <c r="P41" s="613"/>
      <c r="Q41" s="676"/>
      <c r="R41" s="613"/>
      <c r="S41" s="613"/>
      <c r="T41" s="718"/>
      <c r="U41" s="613"/>
      <c r="V41" s="613"/>
      <c r="W41" s="613"/>
      <c r="X41" s="613"/>
      <c r="Y41" s="693"/>
      <c r="Z41" s="718"/>
      <c r="AA41" s="613"/>
      <c r="AB41" s="613"/>
      <c r="AC41" s="343"/>
      <c r="AD41" s="298"/>
      <c r="AE41" s="298"/>
      <c r="AF41" s="344"/>
    </row>
    <row r="42" spans="1:32" ht="16.5" customHeight="1" x14ac:dyDescent="0.25">
      <c r="A42" s="676"/>
      <c r="B42" s="613"/>
      <c r="C42" s="613"/>
      <c r="D42" s="613"/>
      <c r="E42" s="613"/>
      <c r="F42" s="613"/>
      <c r="G42" s="676"/>
      <c r="H42" s="613"/>
      <c r="I42" s="613"/>
      <c r="J42" s="676"/>
      <c r="K42" s="613"/>
      <c r="L42" s="613"/>
      <c r="M42" s="613"/>
      <c r="N42" s="613"/>
      <c r="O42" s="613"/>
      <c r="P42" s="613"/>
      <c r="Q42" s="676"/>
      <c r="R42" s="613"/>
      <c r="S42" s="613"/>
      <c r="T42" s="718"/>
      <c r="U42" s="613"/>
      <c r="V42" s="613"/>
      <c r="W42" s="613"/>
      <c r="X42" s="613"/>
      <c r="Y42" s="693"/>
      <c r="Z42" s="718"/>
      <c r="AA42" s="613"/>
      <c r="AB42" s="613"/>
      <c r="AC42" s="343"/>
      <c r="AD42" s="298"/>
      <c r="AE42" s="298"/>
      <c r="AF42" s="344"/>
    </row>
    <row r="43" spans="1:32" ht="16.5" customHeight="1" x14ac:dyDescent="0.25">
      <c r="A43" s="676"/>
      <c r="B43" s="613"/>
      <c r="C43" s="613"/>
      <c r="D43" s="613"/>
      <c r="E43" s="613"/>
      <c r="F43" s="613"/>
      <c r="G43" s="676"/>
      <c r="H43" s="613"/>
      <c r="I43" s="613"/>
      <c r="J43" s="676"/>
      <c r="K43" s="613"/>
      <c r="L43" s="613"/>
      <c r="M43" s="613"/>
      <c r="N43" s="613"/>
      <c r="O43" s="613"/>
      <c r="P43" s="613"/>
      <c r="Q43" s="676"/>
      <c r="R43" s="613"/>
      <c r="S43" s="613"/>
      <c r="T43" s="718"/>
      <c r="U43" s="613"/>
      <c r="V43" s="613"/>
      <c r="W43" s="613"/>
      <c r="X43" s="613"/>
      <c r="Y43" s="693"/>
      <c r="Z43" s="718"/>
      <c r="AA43" s="613"/>
      <c r="AB43" s="613"/>
      <c r="AC43" s="343"/>
      <c r="AD43" s="298"/>
      <c r="AE43" s="298"/>
      <c r="AF43" s="344"/>
    </row>
    <row r="44" spans="1:32" ht="16.5" customHeight="1" x14ac:dyDescent="0.25">
      <c r="A44" s="676"/>
      <c r="B44" s="613"/>
      <c r="C44" s="613"/>
      <c r="D44" s="613"/>
      <c r="E44" s="613"/>
      <c r="F44" s="613"/>
      <c r="G44" s="676"/>
      <c r="H44" s="613"/>
      <c r="I44" s="613"/>
      <c r="J44" s="676"/>
      <c r="K44" s="613"/>
      <c r="L44" s="613"/>
      <c r="M44" s="613"/>
      <c r="N44" s="613"/>
      <c r="O44" s="613"/>
      <c r="P44" s="613"/>
      <c r="Q44" s="676"/>
      <c r="R44" s="613"/>
      <c r="S44" s="613"/>
      <c r="T44" s="718"/>
      <c r="U44" s="613"/>
      <c r="V44" s="613"/>
      <c r="W44" s="613"/>
      <c r="X44" s="613"/>
      <c r="Y44" s="693"/>
      <c r="Z44" s="718"/>
      <c r="AA44" s="613"/>
      <c r="AB44" s="613"/>
      <c r="AC44" s="343"/>
      <c r="AD44" s="298"/>
      <c r="AE44" s="298"/>
      <c r="AF44" s="344"/>
    </row>
    <row r="45" spans="1:32" ht="16.5" customHeight="1" x14ac:dyDescent="0.25">
      <c r="A45" s="676"/>
      <c r="B45" s="613"/>
      <c r="C45" s="613"/>
      <c r="D45" s="613"/>
      <c r="E45" s="613"/>
      <c r="F45" s="613"/>
      <c r="G45" s="676"/>
      <c r="H45" s="613"/>
      <c r="I45" s="613"/>
      <c r="J45" s="676"/>
      <c r="K45" s="613"/>
      <c r="L45" s="613"/>
      <c r="M45" s="613"/>
      <c r="N45" s="613"/>
      <c r="O45" s="613"/>
      <c r="P45" s="613"/>
      <c r="Q45" s="676"/>
      <c r="R45" s="613"/>
      <c r="S45" s="613"/>
      <c r="T45" s="718"/>
      <c r="U45" s="613"/>
      <c r="V45" s="613"/>
      <c r="W45" s="613"/>
      <c r="X45" s="613"/>
      <c r="Y45" s="693"/>
      <c r="Z45" s="718"/>
      <c r="AA45" s="613"/>
      <c r="AB45" s="613"/>
      <c r="AC45" s="343"/>
      <c r="AD45" s="298"/>
      <c r="AE45" s="298"/>
      <c r="AF45" s="344"/>
    </row>
    <row r="46" spans="1:32" ht="16.5" customHeight="1" x14ac:dyDescent="0.25">
      <c r="A46" s="676"/>
      <c r="B46" s="613"/>
      <c r="C46" s="613"/>
      <c r="D46" s="613"/>
      <c r="E46" s="613"/>
      <c r="F46" s="613"/>
      <c r="G46" s="676"/>
      <c r="H46" s="613"/>
      <c r="I46" s="613"/>
      <c r="J46" s="676"/>
      <c r="K46" s="613"/>
      <c r="L46" s="613"/>
      <c r="M46" s="613"/>
      <c r="N46" s="613"/>
      <c r="O46" s="613"/>
      <c r="P46" s="613"/>
      <c r="Q46" s="676"/>
      <c r="R46" s="613"/>
      <c r="S46" s="613"/>
      <c r="T46" s="718"/>
      <c r="U46" s="613"/>
      <c r="V46" s="613"/>
      <c r="W46" s="613"/>
      <c r="X46" s="613"/>
      <c r="Y46" s="693"/>
      <c r="Z46" s="718"/>
      <c r="AA46" s="613"/>
      <c r="AB46" s="613"/>
      <c r="AC46" s="343"/>
      <c r="AD46" s="298"/>
      <c r="AE46" s="298"/>
      <c r="AF46" s="344"/>
    </row>
    <row r="47" spans="1:32" ht="16.5" customHeight="1" x14ac:dyDescent="0.25">
      <c r="A47" s="719"/>
      <c r="B47" s="328"/>
      <c r="C47" s="328"/>
      <c r="D47" s="328"/>
      <c r="E47" s="328"/>
      <c r="F47" s="328"/>
      <c r="G47" s="719"/>
      <c r="H47" s="328"/>
      <c r="I47" s="328"/>
      <c r="J47" s="719"/>
      <c r="K47" s="328"/>
      <c r="L47" s="328"/>
      <c r="M47" s="328"/>
      <c r="N47" s="328"/>
      <c r="O47" s="328"/>
      <c r="P47" s="328"/>
      <c r="Q47" s="719"/>
      <c r="R47" s="328"/>
      <c r="S47" s="328"/>
      <c r="T47" s="729"/>
      <c r="U47" s="328"/>
      <c r="V47" s="328"/>
      <c r="W47" s="328"/>
      <c r="X47" s="328"/>
      <c r="Y47" s="713"/>
      <c r="Z47" s="729"/>
      <c r="AA47" s="328"/>
      <c r="AB47" s="328"/>
      <c r="AC47" s="705"/>
      <c r="AD47" s="708"/>
      <c r="AE47" s="708"/>
      <c r="AF47" s="706"/>
    </row>
    <row r="48" spans="1:32" ht="24" customHeight="1" x14ac:dyDescent="0.25">
      <c r="A48" s="720" t="s">
        <v>150</v>
      </c>
      <c r="B48" s="328"/>
      <c r="C48" s="328"/>
      <c r="D48" s="328"/>
      <c r="E48" s="328"/>
      <c r="F48" s="713"/>
      <c r="G48" s="721"/>
      <c r="H48" s="328"/>
      <c r="I48" s="713"/>
      <c r="J48" s="712"/>
      <c r="K48" s="328"/>
      <c r="L48" s="328"/>
      <c r="M48" s="328"/>
      <c r="N48" s="328"/>
      <c r="O48" s="328"/>
      <c r="P48" s="713"/>
      <c r="Q48" s="712"/>
      <c r="R48" s="328"/>
      <c r="S48" s="713"/>
      <c r="T48" s="712"/>
      <c r="U48" s="328"/>
      <c r="V48" s="328"/>
      <c r="W48" s="328"/>
      <c r="X48" s="328"/>
      <c r="Y48" s="328"/>
      <c r="Z48" s="730"/>
      <c r="AA48" s="708"/>
      <c r="AB48" s="706"/>
      <c r="AC48" s="731">
        <f ca="1">V17</f>
        <v>0</v>
      </c>
      <c r="AD48" s="328"/>
      <c r="AE48" s="328"/>
      <c r="AF48" s="713"/>
    </row>
    <row r="49" spans="1:32" ht="30" customHeight="1" x14ac:dyDescent="0.25">
      <c r="A49" s="725" t="s">
        <v>75</v>
      </c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7"/>
    </row>
    <row r="50" spans="1:32" ht="24" customHeight="1" x14ac:dyDescent="0.25">
      <c r="A50" s="726"/>
      <c r="B50" s="419"/>
      <c r="C50" s="419"/>
      <c r="D50" s="419"/>
      <c r="E50" s="419"/>
      <c r="F50" s="419"/>
      <c r="G50" s="419"/>
      <c r="H50" s="419"/>
      <c r="I50" s="727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727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21"/>
    </row>
    <row r="51" spans="1:32" ht="24" customHeight="1" x14ac:dyDescent="0.25">
      <c r="A51" s="728" t="str">
        <f>CO!G8</f>
        <v>Caçador, 31 de dezembro de 2023</v>
      </c>
      <c r="B51" s="298"/>
      <c r="C51" s="298"/>
      <c r="D51" s="298"/>
      <c r="E51" s="298"/>
      <c r="F51" s="298"/>
      <c r="G51" s="298"/>
      <c r="H51" s="298"/>
      <c r="I51" s="722">
        <f>ID!B18</f>
        <v>0</v>
      </c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722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424"/>
    </row>
    <row r="52" spans="1:32" ht="27.75" customHeight="1" x14ac:dyDescent="0.25">
      <c r="A52" s="723" t="s">
        <v>77</v>
      </c>
      <c r="B52" s="426"/>
      <c r="C52" s="426"/>
      <c r="D52" s="426"/>
      <c r="E52" s="426"/>
      <c r="F52" s="426"/>
      <c r="G52" s="426"/>
      <c r="H52" s="426"/>
      <c r="I52" s="724" t="s">
        <v>78</v>
      </c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724" t="s">
        <v>79</v>
      </c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8"/>
    </row>
    <row r="53" spans="1:32" ht="15.75" customHeight="1" thickTop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ht="15.75" hidden="1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ht="15.75" hidden="1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ht="15.75" customHeight="1" x14ac:dyDescent="0.25"/>
    <row r="57" spans="1:32" ht="15.75" customHeight="1" x14ac:dyDescent="0.25"/>
    <row r="58" spans="1:32" ht="15.75" customHeight="1" x14ac:dyDescent="0.25"/>
    <row r="59" spans="1:32" ht="15.75" customHeight="1" x14ac:dyDescent="0.25"/>
    <row r="60" spans="1:32" ht="15.75" customHeight="1" x14ac:dyDescent="0.25"/>
    <row r="61" spans="1:32" ht="15.75" customHeight="1" x14ac:dyDescent="0.25"/>
    <row r="62" spans="1:32" ht="15.75" customHeight="1" x14ac:dyDescent="0.25"/>
    <row r="63" spans="1:32" ht="15.75" customHeight="1" x14ac:dyDescent="0.25"/>
    <row r="64" spans="1:3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8">
    <mergeCell ref="T46:Y46"/>
    <mergeCell ref="Z46:AB46"/>
    <mergeCell ref="T47:Y47"/>
    <mergeCell ref="Z47:AB47"/>
    <mergeCell ref="T48:Y48"/>
    <mergeCell ref="Z48:AB48"/>
    <mergeCell ref="AC48:AF48"/>
    <mergeCell ref="T23:Y23"/>
    <mergeCell ref="Z23:AB23"/>
    <mergeCell ref="T24:Y24"/>
    <mergeCell ref="Z24:AB24"/>
    <mergeCell ref="AC24:AF47"/>
    <mergeCell ref="T25:Y25"/>
    <mergeCell ref="Z25:AB25"/>
    <mergeCell ref="T40:Y40"/>
    <mergeCell ref="Z40:AB40"/>
    <mergeCell ref="T41:Y41"/>
    <mergeCell ref="Z41:AB41"/>
    <mergeCell ref="T42:Y42"/>
    <mergeCell ref="Z42:AB42"/>
    <mergeCell ref="T43:Y43"/>
    <mergeCell ref="Z43:AB43"/>
    <mergeCell ref="T44:Y44"/>
    <mergeCell ref="Z44:AB44"/>
    <mergeCell ref="T45:Y45"/>
    <mergeCell ref="Z45:AB45"/>
    <mergeCell ref="A48:F48"/>
    <mergeCell ref="G48:I48"/>
    <mergeCell ref="I51:S51"/>
    <mergeCell ref="T51:AF51"/>
    <mergeCell ref="A52:H52"/>
    <mergeCell ref="I52:S52"/>
    <mergeCell ref="T52:AF52"/>
    <mergeCell ref="J48:P48"/>
    <mergeCell ref="Q48:S48"/>
    <mergeCell ref="A49:AF49"/>
    <mergeCell ref="A50:H50"/>
    <mergeCell ref="I50:S50"/>
    <mergeCell ref="T50:AF50"/>
    <mergeCell ref="A51:H51"/>
    <mergeCell ref="A45:F45"/>
    <mergeCell ref="G45:I45"/>
    <mergeCell ref="J45:P45"/>
    <mergeCell ref="Q45:S45"/>
    <mergeCell ref="G46:I46"/>
    <mergeCell ref="J46:P46"/>
    <mergeCell ref="Q46:S46"/>
    <mergeCell ref="A46:F46"/>
    <mergeCell ref="A47:F47"/>
    <mergeCell ref="G47:I47"/>
    <mergeCell ref="J47:P47"/>
    <mergeCell ref="Q47:S47"/>
    <mergeCell ref="G43:I43"/>
    <mergeCell ref="J43:P43"/>
    <mergeCell ref="J41:P41"/>
    <mergeCell ref="Q41:S41"/>
    <mergeCell ref="A42:F42"/>
    <mergeCell ref="G42:I42"/>
    <mergeCell ref="J42:P42"/>
    <mergeCell ref="Q42:S42"/>
    <mergeCell ref="Q43:S43"/>
    <mergeCell ref="A43:F43"/>
    <mergeCell ref="A44:F44"/>
    <mergeCell ref="G44:I44"/>
    <mergeCell ref="J44:P44"/>
    <mergeCell ref="Q44:S44"/>
    <mergeCell ref="A41:F41"/>
    <mergeCell ref="G41:I41"/>
    <mergeCell ref="T35:Y35"/>
    <mergeCell ref="Z35:AB35"/>
    <mergeCell ref="T36:Y36"/>
    <mergeCell ref="Z36:AB36"/>
    <mergeCell ref="T37:Y37"/>
    <mergeCell ref="Z37:AB37"/>
    <mergeCell ref="T38:Y38"/>
    <mergeCell ref="Z38:AB38"/>
    <mergeCell ref="T39:Y39"/>
    <mergeCell ref="Z39:AB39"/>
    <mergeCell ref="T30:Y30"/>
    <mergeCell ref="Z30:AB30"/>
    <mergeCell ref="T31:Y31"/>
    <mergeCell ref="Z31:AB31"/>
    <mergeCell ref="T32:Y32"/>
    <mergeCell ref="Z32:AB32"/>
    <mergeCell ref="A34:F34"/>
    <mergeCell ref="G34:I34"/>
    <mergeCell ref="J34:P34"/>
    <mergeCell ref="Q34:S34"/>
    <mergeCell ref="T33:Y33"/>
    <mergeCell ref="Z33:AB33"/>
    <mergeCell ref="T34:Y34"/>
    <mergeCell ref="Z34:AB34"/>
    <mergeCell ref="A21:AF21"/>
    <mergeCell ref="F20:L20"/>
    <mergeCell ref="A22:I22"/>
    <mergeCell ref="J22:S22"/>
    <mergeCell ref="T22:AB22"/>
    <mergeCell ref="AC22:AF23"/>
    <mergeCell ref="A23:F23"/>
    <mergeCell ref="G23:I23"/>
    <mergeCell ref="J29:P29"/>
    <mergeCell ref="Q29:S29"/>
    <mergeCell ref="T26:Y26"/>
    <mergeCell ref="Z26:AB26"/>
    <mergeCell ref="T27:Y27"/>
    <mergeCell ref="Z27:AB27"/>
    <mergeCell ref="T28:Y28"/>
    <mergeCell ref="Z28:AB28"/>
    <mergeCell ref="T29:Y29"/>
    <mergeCell ref="Z29:AB29"/>
    <mergeCell ref="G25:I25"/>
    <mergeCell ref="J25:P25"/>
    <mergeCell ref="J23:P23"/>
    <mergeCell ref="Q23:S23"/>
    <mergeCell ref="A24:F24"/>
    <mergeCell ref="G24:I24"/>
    <mergeCell ref="F17:L17"/>
    <mergeCell ref="A12:R12"/>
    <mergeCell ref="S12:AA12"/>
    <mergeCell ref="AB12:AF12"/>
    <mergeCell ref="A13:AF13"/>
    <mergeCell ref="A14:AF14"/>
    <mergeCell ref="A15:B15"/>
    <mergeCell ref="C15:E15"/>
    <mergeCell ref="A16:B20"/>
    <mergeCell ref="C16:E20"/>
    <mergeCell ref="M17:U20"/>
    <mergeCell ref="V17:AF20"/>
    <mergeCell ref="F18:L18"/>
    <mergeCell ref="F19:L19"/>
    <mergeCell ref="A10:U10"/>
    <mergeCell ref="V10:AF10"/>
    <mergeCell ref="A11:R11"/>
    <mergeCell ref="S11:AA11"/>
    <mergeCell ref="AB11:AF11"/>
    <mergeCell ref="F15:L15"/>
    <mergeCell ref="M15:AF15"/>
    <mergeCell ref="F16:L16"/>
    <mergeCell ref="M16:U16"/>
    <mergeCell ref="V16:AF16"/>
    <mergeCell ref="T2:AB2"/>
    <mergeCell ref="A5:AF5"/>
    <mergeCell ref="A6:AF6"/>
    <mergeCell ref="A7:Z7"/>
    <mergeCell ref="AA7:AF7"/>
    <mergeCell ref="A8:Z8"/>
    <mergeCell ref="AA8:AF8"/>
    <mergeCell ref="A9:U9"/>
    <mergeCell ref="V9:AF9"/>
    <mergeCell ref="T3:V3"/>
    <mergeCell ref="J24:P24"/>
    <mergeCell ref="Q24:S24"/>
    <mergeCell ref="A25:F25"/>
    <mergeCell ref="Q25:S25"/>
    <mergeCell ref="G35:I35"/>
    <mergeCell ref="J35:P35"/>
    <mergeCell ref="Q35:S35"/>
    <mergeCell ref="A35:F35"/>
    <mergeCell ref="A36:F36"/>
    <mergeCell ref="G36:I36"/>
    <mergeCell ref="J36:P36"/>
    <mergeCell ref="Q36:S36"/>
    <mergeCell ref="A26:F26"/>
    <mergeCell ref="G26:I26"/>
    <mergeCell ref="J26:P26"/>
    <mergeCell ref="Q26:S26"/>
    <mergeCell ref="G27:I27"/>
    <mergeCell ref="J27:P27"/>
    <mergeCell ref="Q27:S27"/>
    <mergeCell ref="A27:F27"/>
    <mergeCell ref="A28:F28"/>
    <mergeCell ref="G28:I28"/>
    <mergeCell ref="J28:P28"/>
    <mergeCell ref="Q28:S28"/>
    <mergeCell ref="A37:F37"/>
    <mergeCell ref="Q33:S33"/>
    <mergeCell ref="A31:F31"/>
    <mergeCell ref="A32:F32"/>
    <mergeCell ref="G32:I32"/>
    <mergeCell ref="J32:P32"/>
    <mergeCell ref="Q32:S32"/>
    <mergeCell ref="A33:F33"/>
    <mergeCell ref="G33:I33"/>
    <mergeCell ref="J37:P37"/>
    <mergeCell ref="Q37:S37"/>
    <mergeCell ref="G37:I37"/>
    <mergeCell ref="J33:P33"/>
    <mergeCell ref="A29:F29"/>
    <mergeCell ref="G29:I29"/>
    <mergeCell ref="A30:F30"/>
    <mergeCell ref="G30:I30"/>
    <mergeCell ref="J30:P30"/>
    <mergeCell ref="Q30:S30"/>
    <mergeCell ref="G31:I31"/>
    <mergeCell ref="J31:P31"/>
    <mergeCell ref="Q31:S31"/>
    <mergeCell ref="A38:F38"/>
    <mergeCell ref="G38:I38"/>
    <mergeCell ref="J38:P38"/>
    <mergeCell ref="Q38:S38"/>
    <mergeCell ref="G39:I39"/>
    <mergeCell ref="J39:P39"/>
    <mergeCell ref="Q39:S39"/>
    <mergeCell ref="A39:F39"/>
    <mergeCell ref="A40:F40"/>
    <mergeCell ref="G40:I40"/>
    <mergeCell ref="J40:P40"/>
    <mergeCell ref="Q40:S40"/>
  </mergeCells>
  <hyperlinks>
    <hyperlink ref="T3" location="MENU!A1" display="VOLTAR AO MENU" xr:uid="{2D196AFF-DB88-4D12-AC5A-0B3D63A4934E}"/>
  </hyperlinks>
  <pageMargins left="0.511811024" right="0.511811024" top="0.78740157499999996" bottom="0.78740157499999996" header="0" footer="0"/>
  <pageSetup paperSize="9" scale="4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C5F0-8D4A-4A0B-BF0B-04D34790FB44}">
  <sheetPr codeName="Planilha12">
    <pageSetUpPr fitToPage="1"/>
  </sheetPr>
  <dimension ref="A1:V196"/>
  <sheetViews>
    <sheetView showGridLines="0" zoomScale="80" zoomScaleNormal="80" workbookViewId="0">
      <selection activeCell="N3" sqref="N3:V3"/>
    </sheetView>
  </sheetViews>
  <sheetFormatPr defaultRowHeight="15" x14ac:dyDescent="0.25"/>
  <cols>
    <col min="3" max="3" width="12.140625" bestFit="1" customWidth="1"/>
    <col min="17" max="17" width="10.85546875" customWidth="1"/>
    <col min="18" max="18" width="12.140625" bestFit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thickBot="1" x14ac:dyDescent="0.3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7" thickBot="1" x14ac:dyDescent="0.4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805" t="s">
        <v>168</v>
      </c>
      <c r="O3" s="806"/>
      <c r="P3" s="806"/>
      <c r="Q3" s="806"/>
      <c r="R3" s="806"/>
      <c r="S3" s="806"/>
      <c r="T3" s="806"/>
      <c r="U3" s="806"/>
      <c r="V3" s="807"/>
    </row>
    <row r="4" spans="1:22" x14ac:dyDescent="0.25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T4" s="466" t="s">
        <v>235</v>
      </c>
      <c r="U4" s="378"/>
      <c r="V4" s="378"/>
    </row>
    <row r="5" spans="1:22" ht="16.5" thickBot="1" x14ac:dyDescent="0.3">
      <c r="A5" s="738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</row>
    <row r="6" spans="1:22" ht="15.75" thickTop="1" x14ac:dyDescent="0.25"/>
    <row r="7" spans="1:22" ht="31.5" x14ac:dyDescent="0.5">
      <c r="A7" s="739" t="str">
        <f>"1 - "&amp;ID!B23</f>
        <v>1 - Programa Sala de Recursos Multifuncionais</v>
      </c>
      <c r="B7" s="737"/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7"/>
    </row>
    <row r="9" spans="1:22" x14ac:dyDescent="0.25">
      <c r="B9" t="s">
        <v>36</v>
      </c>
      <c r="C9" s="224">
        <f>SUMIFS(PE!$AD$13:$AD$112,PE!$S$13:$S$112,ID!$B$23,PE!$AB$13:$AB$112,"&gt;="&amp;CO!$B$8,PE!$AB$13:$AB$112,"&lt;="&amp;CO!$C$8)</f>
        <v>0</v>
      </c>
    </row>
    <row r="10" spans="1:22" x14ac:dyDescent="0.25">
      <c r="B10" t="s">
        <v>37</v>
      </c>
      <c r="C10" s="224">
        <f>SUMIFS(PE!$AD$13:$AD$112,PE!$S$13:$S$112,ID!$B$23,PE!$AB$13:$AB$112,"&gt;="&amp;CO!$B$9,PE!$AB$13:$AB$112,"&lt;="&amp;CO!$C$9)</f>
        <v>0</v>
      </c>
      <c r="Q10" t="str">
        <f>SA!C28</f>
        <v>VALOR CUSTEIO</v>
      </c>
      <c r="R10" s="224">
        <f>SA!C36</f>
        <v>0</v>
      </c>
    </row>
    <row r="11" spans="1:22" x14ac:dyDescent="0.25">
      <c r="B11" t="s">
        <v>38</v>
      </c>
      <c r="C11" s="224">
        <f>SUMIFS(PE!$AD$13:$AD$112,PE!$S$13:$S$112,ID!$B$23,PE!$AB$13:$AB$112,"&gt;="&amp;CO!$B$10,PE!$AB$13:$AB$112,"&lt;="&amp;CO!$C$10)</f>
        <v>0</v>
      </c>
      <c r="Q11" t="str">
        <f>SA!D28</f>
        <v>VALOR CAPITAL</v>
      </c>
      <c r="R11" s="224">
        <f>SA!D36</f>
        <v>0</v>
      </c>
    </row>
    <row r="12" spans="1:22" x14ac:dyDescent="0.25">
      <c r="B12" t="s">
        <v>39</v>
      </c>
      <c r="C12" s="224">
        <f>SUMIFS(PE!$AD$13:$AD$112,PE!$S$13:$S$112,ID!$B$23,PE!$AB$13:$AB$112,"&gt;="&amp;CO!$B$11,PE!$AB$13:$AB$112,"&lt;="&amp;CO!$C$11)</f>
        <v>0</v>
      </c>
    </row>
    <row r="13" spans="1:22" x14ac:dyDescent="0.25">
      <c r="B13" t="s">
        <v>40</v>
      </c>
      <c r="C13" s="224">
        <f>SUMIFS(PE!$AD$13:$AD$112,PE!$S$13:$S$112,ID!$B$23,PE!$AB$13:$AB$112,"&gt;="&amp;CO!$B$12,PE!$AB$13:$AB$112,"&lt;="&amp;CO!$C$12)</f>
        <v>0</v>
      </c>
    </row>
    <row r="14" spans="1:22" x14ac:dyDescent="0.25">
      <c r="B14" t="s">
        <v>41</v>
      </c>
      <c r="C14" s="224">
        <f>SUMIFS(PE!$AD$13:$AD$112,PE!$S$13:$S$112,ID!$B$23,PE!$AB$13:$AB$112,"&gt;="&amp;CO!$B$13,PE!$AB$13:$AB$112,"&lt;="&amp;CO!$C$13)</f>
        <v>0</v>
      </c>
    </row>
    <row r="15" spans="1:22" x14ac:dyDescent="0.25">
      <c r="B15" t="s">
        <v>42</v>
      </c>
      <c r="C15" s="224">
        <f>SUMIFS(PE!$AD$13:$AD$112,PE!$S$13:$S$112,ID!$B$23,PE!$AB$13:$AB$112,"&gt;="&amp;CO!$B$14,PE!$AB$13:$AB$112,"&lt;="&amp;CO!$C$14)</f>
        <v>0</v>
      </c>
    </row>
    <row r="16" spans="1:22" x14ac:dyDescent="0.25">
      <c r="B16" t="s">
        <v>43</v>
      </c>
      <c r="C16" s="224">
        <f>SUMIFS(PE!$AD$13:$AD$112,PE!$S$13:$S$112,ID!$B$23,PE!$AB$13:$AB$112,"&gt;="&amp;CO!$B$15,PE!$AB$13:$AB$112,"&lt;="&amp;CO!$C$15)</f>
        <v>0</v>
      </c>
    </row>
    <row r="17" spans="1:21" x14ac:dyDescent="0.25">
      <c r="B17" t="s">
        <v>44</v>
      </c>
      <c r="C17" s="224">
        <f>SUMIFS(PE!$AD$13:$AD$112,PE!$S$13:$S$112,ID!$B$23,PE!$AB$13:$AB$112,"&gt;="&amp;CO!$B$16,PE!$AB$13:$AB$112,"&lt;="&amp;CO!$C$16)</f>
        <v>0</v>
      </c>
    </row>
    <row r="18" spans="1:21" x14ac:dyDescent="0.25">
      <c r="B18" t="s">
        <v>45</v>
      </c>
      <c r="C18" s="224">
        <f>SUMIFS(PE!$AD$13:$AD$112,PE!$S$13:$S$112,ID!$B$23,PE!$AB$13:$AB$112,"&gt;="&amp;CO!$B$17,PE!$AB$13:$AB$112,"&lt;="&amp;CO!$C$17)</f>
        <v>0</v>
      </c>
    </row>
    <row r="19" spans="1:21" x14ac:dyDescent="0.25">
      <c r="B19" t="s">
        <v>46</v>
      </c>
      <c r="C19" s="224">
        <f>SUMIFS(PE!$AD$13:$AD$112,PE!$S$13:$S$112,ID!$B$23,PE!$AB$13:$AB$112,"&gt;="&amp;CO!$B$18,PE!$AB$13:$AB$112,"&lt;="&amp;CO!$C$18)</f>
        <v>0</v>
      </c>
    </row>
    <row r="20" spans="1:21" x14ac:dyDescent="0.25">
      <c r="B20" t="s">
        <v>47</v>
      </c>
      <c r="C20" s="224">
        <f>SUMIFS(PE!$AD$13:$AD$112,PE!$S$13:$S$112,ID!$B$23,PE!$AB$13:$AB$112,"&gt;="&amp;CO!$B$19,PE!$AB$13:$AB$112,"&lt;="&amp;CO!$C$19)</f>
        <v>0</v>
      </c>
    </row>
    <row r="23" spans="1:21" ht="31.5" x14ac:dyDescent="0.5">
      <c r="A23" s="736" t="str">
        <f>"2 - "&amp;ID!B24</f>
        <v>2 - Programa Escola Acessível</v>
      </c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</row>
    <row r="25" spans="1:21" x14ac:dyDescent="0.25">
      <c r="B25" t="s">
        <v>36</v>
      </c>
      <c r="C25" s="224">
        <f>SUMIFS(PE!$AD$13:$AD$112,PE!$S$13:$S$112,ID!$B$24,PE!$AB$13:$AB$112,"&gt;="&amp;CO!$B$8,PE!$AB$13:$AB$112,"&lt;="&amp;CO!$C$8)</f>
        <v>0</v>
      </c>
    </row>
    <row r="26" spans="1:21" x14ac:dyDescent="0.25">
      <c r="B26" t="s">
        <v>37</v>
      </c>
      <c r="C26" s="224">
        <f>SUMIFS(PE!$AD$13:$AD$112,PE!$S$13:$S$112,ID!$B$24,PE!$AB$13:$AB$112,"&gt;="&amp;CO!$B$9,PE!$AB$13:$AB$112,"&lt;="&amp;CO!$C$9)</f>
        <v>0</v>
      </c>
    </row>
    <row r="27" spans="1:21" x14ac:dyDescent="0.25">
      <c r="B27" t="s">
        <v>38</v>
      </c>
      <c r="C27" s="224">
        <f>SUMIFS(PE!$AD$13:$AD$112,PE!$S$13:$S$112,ID!$B$24,PE!$AB$13:$AB$112,"&gt;="&amp;CO!$B$10,PE!$AB$13:$AB$112,"&lt;="&amp;CO!$C$10)</f>
        <v>0</v>
      </c>
      <c r="Q27" t="str">
        <f>SA!C40</f>
        <v>VALOR CUSTEIO</v>
      </c>
      <c r="R27" s="224">
        <f>SA!C48</f>
        <v>0</v>
      </c>
    </row>
    <row r="28" spans="1:21" x14ac:dyDescent="0.25">
      <c r="B28" t="s">
        <v>39</v>
      </c>
      <c r="C28" s="224">
        <f>SUMIFS(PE!$AD$13:$AD$112,PE!$S$13:$S$112,ID!$B$24,PE!$AB$13:$AB$112,"&gt;="&amp;CO!$B$11,PE!$AB$13:$AB$112,"&lt;="&amp;CO!$C$11)</f>
        <v>0</v>
      </c>
      <c r="Q28" t="str">
        <f>SA!D40</f>
        <v>VALOR CAPITAL</v>
      </c>
      <c r="R28" s="224">
        <f>SA!D48</f>
        <v>0</v>
      </c>
    </row>
    <row r="29" spans="1:21" x14ac:dyDescent="0.25">
      <c r="B29" t="s">
        <v>40</v>
      </c>
      <c r="C29" s="224">
        <f>SUMIFS(PE!$AD$13:$AD$112,PE!$S$13:$S$112,ID!$B$24,PE!$AB$13:$AB$112,"&gt;="&amp;CO!$B$12,PE!$AB$13:$AB$112,"&lt;="&amp;CO!$C$12)</f>
        <v>0</v>
      </c>
    </row>
    <row r="30" spans="1:21" x14ac:dyDescent="0.25">
      <c r="B30" t="s">
        <v>41</v>
      </c>
      <c r="C30" s="224">
        <f>SUMIFS(PE!$AD$13:$AD$112,PE!$S$13:$S$112,ID!$B$24,PE!$AB$13:$AB$112,"&gt;="&amp;CO!$B$13,PE!$AB$13:$AB$112,"&lt;="&amp;CO!$C$13)</f>
        <v>0</v>
      </c>
    </row>
    <row r="31" spans="1:21" x14ac:dyDescent="0.25">
      <c r="B31" t="s">
        <v>42</v>
      </c>
      <c r="C31" s="224">
        <f>SUMIFS(PE!$AD$13:$AD$112,PE!$S$13:$S$112,ID!$B$24,PE!$AB$13:$AB$112,"&gt;="&amp;CO!$B$14,PE!$AB$13:$AB$112,"&lt;="&amp;CO!$C$14)</f>
        <v>0</v>
      </c>
    </row>
    <row r="32" spans="1:21" x14ac:dyDescent="0.25">
      <c r="B32" t="s">
        <v>43</v>
      </c>
      <c r="C32" s="224">
        <f>SUMIFS(PE!$AD$13:$AD$112,PE!$S$13:$S$112,ID!$B$24,PE!$AB$13:$AB$112,"&gt;="&amp;CO!$B$15,PE!$AB$13:$AB$112,"&lt;="&amp;CO!$C$15)</f>
        <v>0</v>
      </c>
    </row>
    <row r="33" spans="1:21" x14ac:dyDescent="0.25">
      <c r="B33" t="s">
        <v>44</v>
      </c>
      <c r="C33" s="224">
        <f>SUMIFS(PE!$AD$13:$AD$112,PE!$S$13:$S$112,ID!$B$24,PE!$AB$13:$AB$112,"&gt;="&amp;CO!$B$16,PE!$AB$13:$AB$112,"&lt;="&amp;CO!$C$16)</f>
        <v>0</v>
      </c>
    </row>
    <row r="34" spans="1:21" x14ac:dyDescent="0.25">
      <c r="B34" t="s">
        <v>45</v>
      </c>
      <c r="C34" s="224">
        <f>SUMIFS(PE!$AD$13:$AD$112,PE!$S$13:$S$112,ID!$B$24,PE!$AB$13:$AB$112,"&gt;="&amp;CO!$B$17,PE!$AB$13:$AB$112,"&lt;="&amp;CO!$C$17)</f>
        <v>0</v>
      </c>
    </row>
    <row r="35" spans="1:21" x14ac:dyDescent="0.25">
      <c r="B35" t="s">
        <v>46</v>
      </c>
      <c r="C35" s="224">
        <f>SUMIFS(PE!$AD$13:$AD$112,PE!$S$13:$S$112,ID!$B$24,PE!$AB$13:$AB$112,"&gt;="&amp;CO!$B$18,PE!$AB$13:$AB$112,"&lt;="&amp;CO!$C$18)</f>
        <v>0</v>
      </c>
    </row>
    <row r="36" spans="1:21" x14ac:dyDescent="0.25">
      <c r="B36" t="s">
        <v>47</v>
      </c>
      <c r="C36" s="224">
        <f>SUMIFS(PE!$AD$13:$AD$112,PE!$S$13:$S$112,ID!$B$24,PE!$AB$13:$AB$112,"&gt;="&amp;CO!$B$19,PE!$AB$13:$AB$112,"&lt;="&amp;CO!$C$19)</f>
        <v>0</v>
      </c>
    </row>
    <row r="39" spans="1:21" ht="31.5" x14ac:dyDescent="0.5">
      <c r="A39" s="736" t="str">
        <f>"3 - "&amp;ID!B25</f>
        <v>3 - Programa Água e Esgotamento Sanitário nas Escolas Rurais</v>
      </c>
      <c r="B39" s="737"/>
      <c r="C39" s="737"/>
      <c r="D39" s="737"/>
      <c r="E39" s="737"/>
      <c r="F39" s="737"/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737"/>
      <c r="S39" s="737"/>
      <c r="T39" s="737"/>
      <c r="U39" s="737"/>
    </row>
    <row r="41" spans="1:21" x14ac:dyDescent="0.25">
      <c r="B41" t="s">
        <v>36</v>
      </c>
      <c r="C41" s="224">
        <f>SUMIFS(PE!$AD$13:$AD$112,PE!$S$13:$S$112,ID!$B$25,PE!$AB$13:$AB$112,"&gt;="&amp;CO!$B$8,PE!$AB$13:$AB$112,"&lt;="&amp;CO!$C$8)</f>
        <v>0</v>
      </c>
    </row>
    <row r="42" spans="1:21" x14ac:dyDescent="0.25">
      <c r="B42" t="s">
        <v>37</v>
      </c>
      <c r="C42" s="224">
        <f>SUMIFS(PE!$AD$13:$AD$112,PE!$S$13:$S$112,ID!$B$25,PE!$AB$13:$AB$112,"&gt;="&amp;CO!$B$9,PE!$AB$13:$AB$112,"&lt;="&amp;CO!$C$9)</f>
        <v>0</v>
      </c>
      <c r="Q42" t="str">
        <f>SA!C52</f>
        <v>VALOR CUSTEIO</v>
      </c>
      <c r="R42" s="224">
        <f>SA!C60</f>
        <v>0</v>
      </c>
    </row>
    <row r="43" spans="1:21" x14ac:dyDescent="0.25">
      <c r="B43" t="s">
        <v>38</v>
      </c>
      <c r="C43" s="224">
        <f>SUMIFS(PE!$AD$13:$AD$112,PE!$S$13:$S$112,ID!$B$25,PE!$AB$13:$AB$112,"&gt;="&amp;CO!$B$10,PE!$AB$13:$AB$112,"&lt;="&amp;CO!$C$10)</f>
        <v>0</v>
      </c>
      <c r="Q43" t="str">
        <f>SA!D52</f>
        <v>VALOR CAPITAL</v>
      </c>
      <c r="R43" s="224">
        <f>SA!D60</f>
        <v>0</v>
      </c>
    </row>
    <row r="44" spans="1:21" x14ac:dyDescent="0.25">
      <c r="B44" t="s">
        <v>39</v>
      </c>
      <c r="C44" s="224">
        <f>SUMIFS(PE!$AD$13:$AD$112,PE!$S$13:$S$112,ID!$B$25,PE!$AB$13:$AB$112,"&gt;="&amp;CO!$B$11,PE!$AB$13:$AB$112,"&lt;="&amp;CO!$C$11)</f>
        <v>0</v>
      </c>
    </row>
    <row r="45" spans="1:21" x14ac:dyDescent="0.25">
      <c r="B45" t="s">
        <v>40</v>
      </c>
      <c r="C45" s="224">
        <f>SUMIFS(PE!$AD$13:$AD$112,PE!$S$13:$S$112,ID!$B$25,PE!$AB$13:$AB$112,"&gt;="&amp;CO!$B$12,PE!$AB$13:$AB$112,"&lt;="&amp;CO!$C$12)</f>
        <v>0</v>
      </c>
    </row>
    <row r="46" spans="1:21" x14ac:dyDescent="0.25">
      <c r="B46" t="s">
        <v>41</v>
      </c>
      <c r="C46" s="224">
        <f>SUMIFS(PE!$AD$13:$AD$112,PE!$S$13:$S$112,ID!$B$25,PE!$AB$13:$AB$112,"&gt;="&amp;CO!$B$13,PE!$AB$13:$AB$112,"&lt;="&amp;CO!$C$13)</f>
        <v>0</v>
      </c>
    </row>
    <row r="47" spans="1:21" x14ac:dyDescent="0.25">
      <c r="B47" t="s">
        <v>42</v>
      </c>
      <c r="C47" s="224">
        <f>SUMIFS(PE!$AD$13:$AD$112,PE!$S$13:$S$112,ID!$B$25,PE!$AB$13:$AB$112,"&gt;="&amp;CO!$B$14,PE!$AB$13:$AB$112,"&lt;="&amp;CO!$C$14)</f>
        <v>0</v>
      </c>
    </row>
    <row r="48" spans="1:21" x14ac:dyDescent="0.25">
      <c r="B48" t="s">
        <v>43</v>
      </c>
      <c r="C48" s="224">
        <f>SUMIFS(PE!$AD$13:$AD$112,PE!$S$13:$S$112,ID!$B$25,PE!$AB$13:$AB$112,"&gt;="&amp;CO!$B$15,PE!$AB$13:$AB$112,"&lt;="&amp;CO!$C$15)</f>
        <v>0</v>
      </c>
    </row>
    <row r="49" spans="1:21" x14ac:dyDescent="0.25">
      <c r="B49" t="s">
        <v>44</v>
      </c>
      <c r="C49" s="224">
        <f>SUMIFS(PE!$AD$13:$AD$112,PE!$S$13:$S$112,ID!$B$25,PE!$AB$13:$AB$112,"&gt;="&amp;CO!$B$16,PE!$AB$13:$AB$112,"&lt;="&amp;CO!$C$16)</f>
        <v>0</v>
      </c>
    </row>
    <row r="50" spans="1:21" x14ac:dyDescent="0.25">
      <c r="B50" t="s">
        <v>45</v>
      </c>
      <c r="C50" s="224">
        <f>SUMIFS(PE!$AD$13:$AD$112,PE!$S$13:$S$112,ID!$B$25,PE!$AB$13:$AB$112,"&gt;="&amp;CO!$B$17,PE!$AB$13:$AB$112,"&lt;="&amp;CO!$C$17)</f>
        <v>0</v>
      </c>
    </row>
    <row r="51" spans="1:21" x14ac:dyDescent="0.25">
      <c r="B51" t="s">
        <v>46</v>
      </c>
      <c r="C51" s="224">
        <f>SUMIFS(PE!$AD$13:$AD$112,PE!$S$13:$S$112,ID!$B$25,PE!$AB$13:$AB$112,"&gt;="&amp;CO!$B$18,PE!$AB$13:$AB$112,"&lt;="&amp;CO!$C$18)</f>
        <v>0</v>
      </c>
    </row>
    <row r="52" spans="1:21" x14ac:dyDescent="0.25">
      <c r="B52" t="s">
        <v>47</v>
      </c>
      <c r="C52" s="224">
        <f>SUMIFS(PE!$AD$13:$AD$112,PE!$S$13:$S$112,ID!$B$25,PE!$AB$13:$AB$112,"&gt;="&amp;CO!$B$19,PE!$AB$13:$AB$112,"&lt;="&amp;CO!$C$19)</f>
        <v>0</v>
      </c>
    </row>
    <row r="55" spans="1:21" ht="31.5" x14ac:dyDescent="0.5">
      <c r="A55" s="736" t="str">
        <f>"4 - "&amp;ID!B26</f>
        <v>4 - Programa PDDE Escolas Rurais: Campo, Indígenas e Quilombolas</v>
      </c>
      <c r="B55" s="737"/>
      <c r="C55" s="737"/>
      <c r="D55" s="737"/>
      <c r="E55" s="737"/>
      <c r="F55" s="737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737"/>
      <c r="R55" s="737"/>
      <c r="S55" s="737"/>
      <c r="T55" s="737"/>
      <c r="U55" s="737"/>
    </row>
    <row r="57" spans="1:21" x14ac:dyDescent="0.25">
      <c r="B57" t="s">
        <v>36</v>
      </c>
      <c r="C57" s="224">
        <f>SUMIFS(PE!$AD$13:$AD$112,PE!$S$13:$S$112,ID!$B$26,PE!$AB$13:$AB$112,"&gt;="&amp;CO!$B$8,PE!$AB$13:$AB$112,"&lt;="&amp;CO!$C$8)</f>
        <v>0</v>
      </c>
    </row>
    <row r="58" spans="1:21" x14ac:dyDescent="0.25">
      <c r="B58" t="s">
        <v>37</v>
      </c>
      <c r="C58" s="224">
        <f>SUMIFS(PE!$AD$13:$AD$112,PE!$S$13:$S$112,ID!$B$26,PE!$AB$13:$AB$112,"&gt;="&amp;CO!$B$9,PE!$AB$13:$AB$112,"&lt;="&amp;CO!$C$9)</f>
        <v>0</v>
      </c>
      <c r="Q58" t="str">
        <f>SA!C64</f>
        <v>VALOR CUSTEIO</v>
      </c>
      <c r="R58" s="224">
        <f>SA!C72</f>
        <v>0</v>
      </c>
    </row>
    <row r="59" spans="1:21" x14ac:dyDescent="0.25">
      <c r="B59" t="s">
        <v>38</v>
      </c>
      <c r="C59" s="224">
        <f>SUMIFS(PE!$AD$13:$AD$112,PE!$S$13:$S$112,ID!$B$26,PE!$AB$13:$AB$112,"&gt;="&amp;CO!$B$10,PE!$AB$13:$AB$112,"&lt;="&amp;CO!$C$10)</f>
        <v>0</v>
      </c>
      <c r="Q59" t="str">
        <f>SA!D64</f>
        <v>VALOR CAPITAL</v>
      </c>
      <c r="R59" s="224">
        <f>SA!D72</f>
        <v>0</v>
      </c>
    </row>
    <row r="60" spans="1:21" x14ac:dyDescent="0.25">
      <c r="B60" t="s">
        <v>39</v>
      </c>
      <c r="C60" s="224">
        <f>SUMIFS(PE!$AD$13:$AD$112,PE!$S$13:$S$112,ID!$B$26,PE!$AB$13:$AB$112,"&gt;="&amp;CO!$B$11,PE!$AB$13:$AB$112,"&lt;="&amp;CO!$C$11)</f>
        <v>0</v>
      </c>
    </row>
    <row r="61" spans="1:21" x14ac:dyDescent="0.25">
      <c r="B61" t="s">
        <v>40</v>
      </c>
      <c r="C61" s="224">
        <f>SUMIFS(PE!$AD$13:$AD$112,PE!$S$13:$S$112,ID!$B$26,PE!$AB$13:$AB$112,"&gt;="&amp;CO!$B$12,PE!$AB$13:$AB$112,"&lt;="&amp;CO!$C$12)</f>
        <v>0</v>
      </c>
    </row>
    <row r="62" spans="1:21" x14ac:dyDescent="0.25">
      <c r="B62" t="s">
        <v>41</v>
      </c>
      <c r="C62" s="224">
        <f>SUMIFS(PE!$AD$13:$AD$112,PE!$S$13:$S$112,ID!$B$26,PE!$AB$13:$AB$112,"&gt;="&amp;CO!$B$13,PE!$AB$13:$AB$112,"&lt;="&amp;CO!$C$13)</f>
        <v>0</v>
      </c>
    </row>
    <row r="63" spans="1:21" x14ac:dyDescent="0.25">
      <c r="B63" t="s">
        <v>42</v>
      </c>
      <c r="C63" s="224">
        <f>SUMIFS(PE!$AD$13:$AD$112,PE!$S$13:$S$112,ID!$B$26,PE!$AB$13:$AB$112,"&gt;="&amp;CO!$B$14,PE!$AB$13:$AB$112,"&lt;="&amp;CO!$C$14)</f>
        <v>0</v>
      </c>
    </row>
    <row r="64" spans="1:21" x14ac:dyDescent="0.25">
      <c r="B64" t="s">
        <v>43</v>
      </c>
      <c r="C64" s="224">
        <f>SUMIFS(PE!$AD$13:$AD$112,PE!$S$13:$S$112,ID!$B$26,PE!$AB$13:$AB$112,"&gt;="&amp;CO!$B$15,PE!$AB$13:$AB$112,"&lt;="&amp;CO!$C$15)</f>
        <v>0</v>
      </c>
    </row>
    <row r="65" spans="1:21" x14ac:dyDescent="0.25">
      <c r="B65" t="s">
        <v>44</v>
      </c>
      <c r="C65" s="224">
        <f>SUMIFS(PE!$AD$13:$AD$112,PE!$S$13:$S$112,ID!$B$26,PE!$AB$13:$AB$112,"&gt;="&amp;CO!$B$16,PE!$AB$13:$AB$112,"&lt;="&amp;CO!$C$16)</f>
        <v>0</v>
      </c>
    </row>
    <row r="66" spans="1:21" x14ac:dyDescent="0.25">
      <c r="B66" t="s">
        <v>45</v>
      </c>
      <c r="C66" s="224">
        <f>SUMIFS(PE!$AD$13:$AD$112,PE!$S$13:$S$112,ID!$B$26,PE!$AB$13:$AB$112,"&gt;="&amp;CO!$B$17,PE!$AB$13:$AB$112,"&lt;="&amp;CO!$C$17)</f>
        <v>0</v>
      </c>
    </row>
    <row r="67" spans="1:21" x14ac:dyDescent="0.25">
      <c r="B67" t="s">
        <v>46</v>
      </c>
      <c r="C67" s="224">
        <f>SUMIFS(PE!$AD$13:$AD$112,PE!$S$13:$S$112,ID!$B$26,PE!$AB$13:$AB$112,"&gt;="&amp;CO!$B$18,PE!$AB$13:$AB$112,"&lt;="&amp;CO!$C$18)</f>
        <v>0</v>
      </c>
    </row>
    <row r="68" spans="1:21" x14ac:dyDescent="0.25">
      <c r="B68" t="s">
        <v>47</v>
      </c>
      <c r="C68" s="224">
        <f>SUMIFS(PE!$AD$13:$AD$112,PE!$S$13:$S$112,ID!$B$26,PE!$AB$13:$AB$112,"&gt;="&amp;CO!$B$19,PE!$AB$13:$AB$112,"&lt;="&amp;CO!$C$19)</f>
        <v>0</v>
      </c>
    </row>
    <row r="71" spans="1:21" ht="31.5" x14ac:dyDescent="0.5">
      <c r="A71" s="736" t="str">
        <f>"5 - "&amp;ID!B27</f>
        <v>5 - A definir - 1</v>
      </c>
      <c r="B71" s="737"/>
      <c r="C71" s="737"/>
      <c r="D71" s="737"/>
      <c r="E71" s="737"/>
      <c r="F71" s="737"/>
      <c r="G71" s="737"/>
      <c r="H71" s="737"/>
      <c r="I71" s="737"/>
      <c r="J71" s="737"/>
      <c r="K71" s="737"/>
      <c r="L71" s="737"/>
      <c r="M71" s="737"/>
      <c r="N71" s="737"/>
      <c r="O71" s="737"/>
      <c r="P71" s="737"/>
      <c r="Q71" s="737"/>
      <c r="R71" s="737"/>
      <c r="S71" s="737"/>
      <c r="T71" s="737"/>
      <c r="U71" s="737"/>
    </row>
    <row r="73" spans="1:21" x14ac:dyDescent="0.25">
      <c r="B73" t="s">
        <v>36</v>
      </c>
      <c r="C73" s="224">
        <f>SUMIFS(PE!$AD$13:$AD$112,PE!$S$13:$S$112,ID!$B$27,PE!$AB$13:$AB$112,"&gt;="&amp;CO!$B$8,PE!$AB$13:$AB$112,"&lt;="&amp;CO!$C$8)</f>
        <v>0</v>
      </c>
    </row>
    <row r="74" spans="1:21" x14ac:dyDescent="0.25">
      <c r="B74" t="s">
        <v>37</v>
      </c>
      <c r="C74" s="224">
        <f>SUMIFS(PE!$AD$13:$AD$112,PE!$S$13:$S$112,ID!$B$27,PE!$AB$13:$AB$112,"&gt;="&amp;CO!$B$9,PE!$AB$13:$AB$112,"&lt;="&amp;CO!$C$9)</f>
        <v>0</v>
      </c>
      <c r="Q74" t="str">
        <f>SA!C76</f>
        <v>VALOR CUSTEIO</v>
      </c>
      <c r="R74" s="224">
        <f>SA!C84</f>
        <v>0</v>
      </c>
    </row>
    <row r="75" spans="1:21" x14ac:dyDescent="0.25">
      <c r="B75" t="s">
        <v>38</v>
      </c>
      <c r="C75" s="224">
        <f>SUMIFS(PE!$AD$13:$AD$112,PE!$S$13:$S$112,ID!$B$27,PE!$AB$13:$AB$112,"&gt;="&amp;CO!$B$10,PE!$AB$13:$AB$112,"&lt;="&amp;CO!$C$10)</f>
        <v>0</v>
      </c>
      <c r="Q75" t="str">
        <f>SA!D76</f>
        <v>VALOR CAPITAL</v>
      </c>
      <c r="R75" s="224">
        <f ca="1">SA!D84</f>
        <v>0</v>
      </c>
    </row>
    <row r="76" spans="1:21" x14ac:dyDescent="0.25">
      <c r="B76" t="s">
        <v>39</v>
      </c>
      <c r="C76" s="224">
        <f>SUMIFS(PE!$AD$13:$AD$112,PE!$S$13:$S$112,ID!$B$27,PE!$AB$13:$AB$112,"&gt;="&amp;CO!$B$11,PE!$AB$13:$AB$112,"&lt;="&amp;CO!$C$11)</f>
        <v>0</v>
      </c>
    </row>
    <row r="77" spans="1:21" x14ac:dyDescent="0.25">
      <c r="B77" t="s">
        <v>40</v>
      </c>
      <c r="C77" s="224">
        <f>SUMIFS(PE!$AD$13:$AD$112,PE!$S$13:$S$112,ID!$B$27,PE!$AB$13:$AB$112,"&gt;="&amp;CO!$B$12,PE!$AB$13:$AB$112,"&lt;="&amp;CO!$C$12)</f>
        <v>0</v>
      </c>
    </row>
    <row r="78" spans="1:21" x14ac:dyDescent="0.25">
      <c r="B78" t="s">
        <v>41</v>
      </c>
      <c r="C78" s="224">
        <f>SUMIFS(PE!$AD$13:$AD$112,PE!$S$13:$S$112,ID!$B$27,PE!$AB$13:$AB$112,"&gt;="&amp;CO!$B$13,PE!$AB$13:$AB$112,"&lt;="&amp;CO!$C$13)</f>
        <v>0</v>
      </c>
    </row>
    <row r="79" spans="1:21" x14ac:dyDescent="0.25">
      <c r="B79" t="s">
        <v>42</v>
      </c>
      <c r="C79" s="224">
        <f>SUMIFS(PE!$AD$13:$AD$112,PE!$S$13:$S$112,ID!$B$27,PE!$AB$13:$AB$112,"&gt;="&amp;CO!$B$14,PE!$AB$13:$AB$112,"&lt;="&amp;CO!$C$14)</f>
        <v>0</v>
      </c>
    </row>
    <row r="80" spans="1:21" x14ac:dyDescent="0.25">
      <c r="B80" t="s">
        <v>43</v>
      </c>
      <c r="C80" s="224">
        <f>SUMIFS(PE!$AD$13:$AD$112,PE!$S$13:$S$112,ID!$B$27,PE!$AB$13:$AB$112,"&gt;="&amp;CO!$B$15,PE!$AB$13:$AB$112,"&lt;="&amp;CO!$C$15)</f>
        <v>0</v>
      </c>
    </row>
    <row r="81" spans="1:21" x14ac:dyDescent="0.25">
      <c r="B81" t="s">
        <v>44</v>
      </c>
      <c r="C81" s="224">
        <f>SUMIFS(PE!$AD$13:$AD$112,PE!$S$13:$S$112,ID!$B$27,PE!$AB$13:$AB$112,"&gt;="&amp;CO!$B$16,PE!$AB$13:$AB$112,"&lt;="&amp;CO!$C$16)</f>
        <v>0</v>
      </c>
    </row>
    <row r="82" spans="1:21" x14ac:dyDescent="0.25">
      <c r="B82" t="s">
        <v>45</v>
      </c>
      <c r="C82" s="224">
        <f>SUMIFS(PE!$AD$13:$AD$112,PE!$S$13:$S$112,ID!$B$27,PE!$AB$13:$AB$112,"&gt;="&amp;CO!$B$17,PE!$AB$13:$AB$112,"&lt;="&amp;CO!$C$17)</f>
        <v>0</v>
      </c>
    </row>
    <row r="83" spans="1:21" x14ac:dyDescent="0.25">
      <c r="B83" t="s">
        <v>46</v>
      </c>
      <c r="C83" s="224">
        <f>SUMIFS(PE!$AD$13:$AD$112,PE!$S$13:$S$112,ID!$B$27,PE!$AB$13:$AB$112,"&gt;="&amp;CO!$B$18,PE!$AB$13:$AB$112,"&lt;="&amp;CO!$C$18)</f>
        <v>0</v>
      </c>
    </row>
    <row r="84" spans="1:21" x14ac:dyDescent="0.25">
      <c r="B84" t="s">
        <v>47</v>
      </c>
      <c r="C84" s="224">
        <f>SUMIFS(PE!$AD$13:$AD$112,PE!$S$13:$S$112,ID!$B$27,PE!$AB$13:$AB$112,"&gt;="&amp;CO!$B$19,PE!$AB$13:$AB$112,"&lt;="&amp;CO!$C$19)</f>
        <v>0</v>
      </c>
    </row>
    <row r="87" spans="1:21" ht="31.5" x14ac:dyDescent="0.5">
      <c r="A87" s="736" t="str">
        <f>"6 - "&amp;ID!B28</f>
        <v>6 - A definir - 2</v>
      </c>
      <c r="B87" s="737"/>
      <c r="C87" s="737"/>
      <c r="D87" s="737"/>
      <c r="E87" s="737"/>
      <c r="F87" s="737"/>
      <c r="G87" s="737"/>
      <c r="H87" s="737"/>
      <c r="I87" s="737"/>
      <c r="J87" s="737"/>
      <c r="K87" s="737"/>
      <c r="L87" s="737"/>
      <c r="M87" s="737"/>
      <c r="N87" s="737"/>
      <c r="O87" s="737"/>
      <c r="P87" s="737"/>
      <c r="Q87" s="737"/>
      <c r="R87" s="737"/>
      <c r="S87" s="737"/>
      <c r="T87" s="737"/>
      <c r="U87" s="737"/>
    </row>
    <row r="89" spans="1:21" x14ac:dyDescent="0.25">
      <c r="B89" t="s">
        <v>36</v>
      </c>
      <c r="C89" s="224">
        <f>SUMIFS(PE!$AD$13:$AD$112,PE!$S$13:$S$112,ID!$B$28,PE!$AB$13:$AB$112,"&gt;="&amp;CO!$B$8,PE!$AB$13:$AB$112,"&lt;="&amp;CO!$C$8)</f>
        <v>0</v>
      </c>
      <c r="Q89" t="str">
        <f>SA!C88</f>
        <v>VALOR CUSTEIO</v>
      </c>
      <c r="R89" s="224">
        <f>SA!C96</f>
        <v>0</v>
      </c>
    </row>
    <row r="90" spans="1:21" x14ac:dyDescent="0.25">
      <c r="B90" t="s">
        <v>37</v>
      </c>
      <c r="C90" s="224">
        <f>SUMIFS(PE!$AD$13:$AD$112,PE!$S$13:$S$112,ID!$B$28,PE!$AB$13:$AB$112,"&gt;="&amp;CO!$B$9,PE!$AB$13:$AB$112,"&lt;="&amp;CO!$C$9)</f>
        <v>0</v>
      </c>
      <c r="Q90" t="str">
        <f>SA!D88</f>
        <v>VALOR CAPITAL</v>
      </c>
      <c r="R90" s="224">
        <f>SA!D96</f>
        <v>0</v>
      </c>
    </row>
    <row r="91" spans="1:21" x14ac:dyDescent="0.25">
      <c r="B91" t="s">
        <v>38</v>
      </c>
      <c r="C91" s="224">
        <f>SUMIFS(PE!$AD$13:$AD$112,PE!$S$13:$S$112,ID!$B$28,PE!$AB$13:$AB$112,"&gt;="&amp;CO!$B$10,PE!$AB$13:$AB$112,"&lt;="&amp;CO!$C$10)</f>
        <v>0</v>
      </c>
    </row>
    <row r="92" spans="1:21" x14ac:dyDescent="0.25">
      <c r="B92" t="s">
        <v>39</v>
      </c>
      <c r="C92" s="224">
        <f>SUMIFS(PE!$AD$13:$AD$112,PE!$S$13:$S$112,ID!$B$28,PE!$AB$13:$AB$112,"&gt;="&amp;CO!$B$11,PE!$AB$13:$AB$112,"&lt;="&amp;CO!$C$11)</f>
        <v>0</v>
      </c>
    </row>
    <row r="93" spans="1:21" x14ac:dyDescent="0.25">
      <c r="B93" t="s">
        <v>40</v>
      </c>
      <c r="C93" s="224">
        <f>SUMIFS(PE!$AD$13:$AD$112,PE!$S$13:$S$112,ID!$B$28,PE!$AB$13:$AB$112,"&gt;="&amp;CO!$B$12,PE!$AB$13:$AB$112,"&lt;="&amp;CO!$C$12)</f>
        <v>0</v>
      </c>
    </row>
    <row r="94" spans="1:21" x14ac:dyDescent="0.25">
      <c r="B94" t="s">
        <v>41</v>
      </c>
      <c r="C94" s="224">
        <f>SUMIFS(PE!$AD$13:$AD$112,PE!$S$13:$S$112,ID!$B$28,PE!$AB$13:$AB$112,"&gt;="&amp;CO!$B$13,PE!$AB$13:$AB$112,"&lt;="&amp;CO!$C$13)</f>
        <v>0</v>
      </c>
    </row>
    <row r="95" spans="1:21" x14ac:dyDescent="0.25">
      <c r="B95" t="s">
        <v>42</v>
      </c>
      <c r="C95" s="224">
        <f>SUMIFS(PE!$AD$13:$AD$112,PE!$S$13:$S$112,ID!$B$28,PE!$AB$13:$AB$112,"&gt;="&amp;CO!$B$14,PE!$AB$13:$AB$112,"&lt;="&amp;CO!$C$14)</f>
        <v>0</v>
      </c>
    </row>
    <row r="96" spans="1:21" x14ac:dyDescent="0.25">
      <c r="B96" t="s">
        <v>43</v>
      </c>
      <c r="C96" s="224">
        <f>SUMIFS(PE!$AD$13:$AD$112,PE!$S$13:$S$112,ID!$B$28,PE!$AB$13:$AB$112,"&gt;="&amp;CO!$B$15,PE!$AB$13:$AB$112,"&lt;="&amp;CO!$C$15)</f>
        <v>0</v>
      </c>
    </row>
    <row r="97" spans="1:21" x14ac:dyDescent="0.25">
      <c r="B97" t="s">
        <v>44</v>
      </c>
      <c r="C97" s="224">
        <f>SUMIFS(PE!$AD$13:$AD$112,PE!$S$13:$S$112,ID!$B$28,PE!$AB$13:$AB$112,"&gt;="&amp;CO!$B$16,PE!$AB$13:$AB$112,"&lt;="&amp;CO!$C$16)</f>
        <v>0</v>
      </c>
    </row>
    <row r="98" spans="1:21" x14ac:dyDescent="0.25">
      <c r="B98" t="s">
        <v>45</v>
      </c>
      <c r="C98" s="224">
        <f>SUMIFS(PE!$AD$13:$AD$112,PE!$S$13:$S$112,ID!$B$28,PE!$AB$13:$AB$112,"&gt;="&amp;CO!$B$17,PE!$AB$13:$AB$112,"&lt;="&amp;CO!$C$17)</f>
        <v>0</v>
      </c>
    </row>
    <row r="99" spans="1:21" x14ac:dyDescent="0.25">
      <c r="B99" t="s">
        <v>46</v>
      </c>
      <c r="C99" s="224">
        <f>SUMIFS(PE!$AD$13:$AD$112,PE!$S$13:$S$112,ID!$B$28,PE!$AB$13:$AB$112,"&gt;="&amp;CO!$B$18,PE!$AB$13:$AB$112,"&lt;="&amp;CO!$C$18)</f>
        <v>0</v>
      </c>
    </row>
    <row r="100" spans="1:21" x14ac:dyDescent="0.25">
      <c r="B100" t="s">
        <v>47</v>
      </c>
      <c r="C100" s="224">
        <f>SUMIFS(PE!$AD$13:$AD$112,PE!$S$13:$S$112,ID!$B$28,PE!$AB$13:$AB$112,"&gt;="&amp;CO!$B$19,PE!$AB$13:$AB$112,"&lt;="&amp;CO!$C$19)</f>
        <v>0</v>
      </c>
    </row>
    <row r="103" spans="1:21" ht="31.5" x14ac:dyDescent="0.5">
      <c r="A103" s="736" t="str">
        <f>"7 - "&amp;ID!B29</f>
        <v>7 - A definir - 3</v>
      </c>
      <c r="B103" s="737"/>
      <c r="C103" s="737"/>
      <c r="D103" s="737"/>
      <c r="E103" s="737"/>
      <c r="F103" s="737"/>
      <c r="G103" s="737"/>
      <c r="H103" s="737"/>
      <c r="I103" s="737"/>
      <c r="J103" s="737"/>
      <c r="K103" s="737"/>
      <c r="L103" s="737"/>
      <c r="M103" s="737"/>
      <c r="N103" s="737"/>
      <c r="O103" s="737"/>
      <c r="P103" s="737"/>
      <c r="Q103" s="737"/>
      <c r="R103" s="737"/>
      <c r="S103" s="737"/>
      <c r="T103" s="737"/>
      <c r="U103" s="737"/>
    </row>
    <row r="105" spans="1:21" x14ac:dyDescent="0.25">
      <c r="B105" t="s">
        <v>36</v>
      </c>
      <c r="C105" s="224">
        <f>SUMIFS(PE!$AD$13:$AD$112,PE!$S$13:$S$112,ID!$B$29,PE!$AB$13:$AB$112,"&gt;="&amp;CO!$B$8,PE!$AB$13:$AB$112,"&lt;="&amp;CO!$C$8)</f>
        <v>0</v>
      </c>
      <c r="Q105" t="str">
        <f>SA!C100</f>
        <v>VALOR CUSTEIO</v>
      </c>
      <c r="R105" s="224">
        <f>SA!C108</f>
        <v>0</v>
      </c>
    </row>
    <row r="106" spans="1:21" x14ac:dyDescent="0.25">
      <c r="B106" t="s">
        <v>37</v>
      </c>
      <c r="C106" s="224">
        <f>SUMIFS(PE!$AD$13:$AD$112,PE!$S$13:$S$112,ID!$B$29,PE!$AB$13:$AB$112,"&gt;="&amp;CO!$B$9,PE!$AB$13:$AB$112,"&lt;="&amp;CO!$C$9)</f>
        <v>0</v>
      </c>
      <c r="Q106" t="str">
        <f>SA!D100</f>
        <v>VALOR CAPITAL</v>
      </c>
      <c r="R106" s="224">
        <f>SA!D108</f>
        <v>0</v>
      </c>
    </row>
    <row r="107" spans="1:21" x14ac:dyDescent="0.25">
      <c r="B107" t="s">
        <v>38</v>
      </c>
      <c r="C107" s="224">
        <f>SUMIFS(PE!$AD$13:$AD$112,PE!$S$13:$S$112,ID!$B$29,PE!$AB$13:$AB$112,"&gt;="&amp;CO!$B$10,PE!$AB$13:$AB$112,"&lt;="&amp;CO!$C$10)</f>
        <v>0</v>
      </c>
    </row>
    <row r="108" spans="1:21" x14ac:dyDescent="0.25">
      <c r="B108" t="s">
        <v>39</v>
      </c>
      <c r="C108" s="224">
        <f>SUMIFS(PE!$AD$13:$AD$112,PE!$S$13:$S$112,ID!$B$29,PE!$AB$13:$AB$112,"&gt;="&amp;CO!$B$11,PE!$AB$13:$AB$112,"&lt;="&amp;CO!$C$11)</f>
        <v>0</v>
      </c>
    </row>
    <row r="109" spans="1:21" x14ac:dyDescent="0.25">
      <c r="B109" t="s">
        <v>40</v>
      </c>
      <c r="C109" s="224">
        <f>SUMIFS(PE!$AD$13:$AD$112,PE!$S$13:$S$112,ID!$B$29,PE!$AB$13:$AB$112,"&gt;="&amp;CO!$B$12,PE!$AB$13:$AB$112,"&lt;="&amp;CO!$C$12)</f>
        <v>0</v>
      </c>
    </row>
    <row r="110" spans="1:21" x14ac:dyDescent="0.25">
      <c r="B110" t="s">
        <v>41</v>
      </c>
      <c r="C110" s="224">
        <f>SUMIFS(PE!$AD$13:$AD$112,PE!$S$13:$S$112,ID!$B$29,PE!$AB$13:$AB$112,"&gt;="&amp;CO!$B$13,PE!$AB$13:$AB$112,"&lt;="&amp;CO!$C$13)</f>
        <v>0</v>
      </c>
    </row>
    <row r="111" spans="1:21" x14ac:dyDescent="0.25">
      <c r="B111" t="s">
        <v>42</v>
      </c>
      <c r="C111" s="224">
        <f>SUMIFS(PE!$AD$13:$AD$112,PE!$S$13:$S$112,ID!$B$29,PE!$AB$13:$AB$112,"&gt;="&amp;CO!$B$14,PE!$AB$13:$AB$112,"&lt;="&amp;CO!$C$14)</f>
        <v>0</v>
      </c>
    </row>
    <row r="112" spans="1:21" x14ac:dyDescent="0.25">
      <c r="B112" t="s">
        <v>43</v>
      </c>
      <c r="C112" s="224">
        <f>SUMIFS(PE!$AD$13:$AD$112,PE!$S$13:$S$112,ID!$B$29,PE!$AB$13:$AB$112,"&gt;="&amp;CO!$B$15,PE!$AB$13:$AB$112,"&lt;="&amp;CO!$C$15)</f>
        <v>0</v>
      </c>
    </row>
    <row r="113" spans="1:21" x14ac:dyDescent="0.25">
      <c r="B113" t="s">
        <v>44</v>
      </c>
      <c r="C113" s="224">
        <f>SUMIFS(PE!$AD$13:$AD$112,PE!$S$13:$S$112,ID!$B$29,PE!$AB$13:$AB$112,"&gt;="&amp;CO!$B$16,PE!$AB$13:$AB$112,"&lt;="&amp;CO!$C$16)</f>
        <v>0</v>
      </c>
    </row>
    <row r="114" spans="1:21" x14ac:dyDescent="0.25">
      <c r="B114" t="s">
        <v>45</v>
      </c>
      <c r="C114" s="224">
        <f>SUMIFS(PE!$AD$13:$AD$112,PE!$S$13:$S$112,ID!$B$29,PE!$AB$13:$AB$112,"&gt;="&amp;CO!$B$17,PE!$AB$13:$AB$112,"&lt;="&amp;CO!$C$17)</f>
        <v>0</v>
      </c>
    </row>
    <row r="115" spans="1:21" x14ac:dyDescent="0.25">
      <c r="B115" t="s">
        <v>46</v>
      </c>
      <c r="C115" s="224">
        <f>SUMIFS(PE!$AD$13:$AD$112,PE!$S$13:$S$112,ID!$B$29,PE!$AB$13:$AB$112,"&gt;="&amp;CO!$B$18,PE!$AB$13:$AB$112,"&lt;="&amp;CO!$C$18)</f>
        <v>0</v>
      </c>
    </row>
    <row r="116" spans="1:21" x14ac:dyDescent="0.25">
      <c r="B116" t="s">
        <v>47</v>
      </c>
      <c r="C116" s="224">
        <f>SUMIFS(PE!$AD$13:$AD$112,PE!$S$13:$S$112,ID!$B$29,PE!$AB$13:$AB$112,"&gt;="&amp;CO!$B$19,PE!$AB$13:$AB$112,"&lt;="&amp;CO!$C$19)</f>
        <v>0</v>
      </c>
    </row>
    <row r="119" spans="1:21" ht="31.5" x14ac:dyDescent="0.5">
      <c r="A119" s="736" t="str">
        <f>"8 - "&amp;ID!B30</f>
        <v>8 - A definir - 4</v>
      </c>
      <c r="B119" s="737"/>
      <c r="C119" s="737"/>
      <c r="D119" s="737"/>
      <c r="E119" s="737"/>
      <c r="F119" s="737"/>
      <c r="G119" s="737"/>
      <c r="H119" s="737"/>
      <c r="I119" s="737"/>
      <c r="J119" s="737"/>
      <c r="K119" s="737"/>
      <c r="L119" s="737"/>
      <c r="M119" s="737"/>
      <c r="N119" s="737"/>
      <c r="O119" s="737"/>
      <c r="P119" s="737"/>
      <c r="Q119" s="737"/>
      <c r="R119" s="737"/>
      <c r="S119" s="737"/>
      <c r="T119" s="737"/>
      <c r="U119" s="737"/>
    </row>
    <row r="121" spans="1:21" x14ac:dyDescent="0.25">
      <c r="B121" t="s">
        <v>36</v>
      </c>
      <c r="C121" s="224">
        <f>SUMIFS(PE!$AD$13:$AD$112,PE!$S$13:$S$112,ID!$B$30,PE!$AB$13:$AB$112,"&gt;="&amp;CO!$B$8,PE!$AB$13:$AB$112,"&lt;="&amp;CO!$C$8)</f>
        <v>0</v>
      </c>
      <c r="Q121" t="str">
        <f>SA!C112</f>
        <v>VALOR CUSTEIO</v>
      </c>
      <c r="R121" s="224">
        <f>SA!C120</f>
        <v>0</v>
      </c>
    </row>
    <row r="122" spans="1:21" x14ac:dyDescent="0.25">
      <c r="B122" t="s">
        <v>37</v>
      </c>
      <c r="C122" s="224">
        <f>SUMIFS(PE!$AD$13:$AD$112,PE!$S$13:$S$112,ID!$B$30,PE!$AB$13:$AB$112,"&gt;="&amp;CO!$B$9,PE!$AB$13:$AB$112,"&lt;="&amp;CO!$C$9)</f>
        <v>0</v>
      </c>
      <c r="Q122" t="str">
        <f>SA!D112</f>
        <v>VALOR CAPITAL</v>
      </c>
      <c r="R122" s="224">
        <f>SA!D120</f>
        <v>0</v>
      </c>
    </row>
    <row r="123" spans="1:21" x14ac:dyDescent="0.25">
      <c r="B123" t="s">
        <v>38</v>
      </c>
      <c r="C123" s="224">
        <f>SUMIFS(PE!$AD$13:$AD$112,PE!$S$13:$S$112,ID!$B$30,PE!$AB$13:$AB$112,"&gt;="&amp;CO!$B$10,PE!$AB$13:$AB$112,"&lt;="&amp;CO!$C$10)</f>
        <v>0</v>
      </c>
    </row>
    <row r="124" spans="1:21" x14ac:dyDescent="0.25">
      <c r="B124" t="s">
        <v>39</v>
      </c>
      <c r="C124" s="224">
        <f>SUMIFS(PE!$AD$13:$AD$112,PE!$S$13:$S$112,ID!$B$30,PE!$AB$13:$AB$112,"&gt;="&amp;CO!$B$11,PE!$AB$13:$AB$112,"&lt;="&amp;CO!$C$11)</f>
        <v>0</v>
      </c>
    </row>
    <row r="125" spans="1:21" x14ac:dyDescent="0.25">
      <c r="B125" t="s">
        <v>40</v>
      </c>
      <c r="C125" s="224">
        <f>SUMIFS(PE!$AD$13:$AD$112,PE!$S$13:$S$112,ID!$B$30,PE!$AB$13:$AB$112,"&gt;="&amp;CO!$B$12,PE!$AB$13:$AB$112,"&lt;="&amp;CO!$C$12)</f>
        <v>0</v>
      </c>
    </row>
    <row r="126" spans="1:21" x14ac:dyDescent="0.25">
      <c r="B126" t="s">
        <v>41</v>
      </c>
      <c r="C126" s="224">
        <f>SUMIFS(PE!$AD$13:$AD$112,PE!$S$13:$S$112,ID!$B$30,PE!$AB$13:$AB$112,"&gt;="&amp;CO!$B$13,PE!$AB$13:$AB$112,"&lt;="&amp;CO!$C$13)</f>
        <v>0</v>
      </c>
    </row>
    <row r="127" spans="1:21" x14ac:dyDescent="0.25">
      <c r="B127" t="s">
        <v>42</v>
      </c>
      <c r="C127" s="224">
        <f>SUMIFS(PE!$AD$13:$AD$112,PE!$S$13:$S$112,ID!$B$30,PE!$AB$13:$AB$112,"&gt;="&amp;CO!$B$14,PE!$AB$13:$AB$112,"&lt;="&amp;CO!$C$14)</f>
        <v>0</v>
      </c>
    </row>
    <row r="128" spans="1:21" x14ac:dyDescent="0.25">
      <c r="B128" t="s">
        <v>43</v>
      </c>
      <c r="C128" s="224">
        <f>SUMIFS(PE!$AD$13:$AD$112,PE!$S$13:$S$112,ID!$B$30,PE!$AB$13:$AB$112,"&gt;="&amp;CO!$B$15,PE!$AB$13:$AB$112,"&lt;="&amp;CO!$C$15)</f>
        <v>0</v>
      </c>
    </row>
    <row r="129" spans="1:21" x14ac:dyDescent="0.25">
      <c r="B129" t="s">
        <v>44</v>
      </c>
      <c r="C129" s="224">
        <f>SUMIFS(PE!$AD$13:$AD$112,PE!$S$13:$S$112,ID!$B$30,PE!$AB$13:$AB$112,"&gt;="&amp;CO!$B$16,PE!$AB$13:$AB$112,"&lt;="&amp;CO!$C$16)</f>
        <v>0</v>
      </c>
    </row>
    <row r="130" spans="1:21" x14ac:dyDescent="0.25">
      <c r="B130" t="s">
        <v>45</v>
      </c>
      <c r="C130" s="224">
        <f>SUMIFS(PE!$AD$13:$AD$112,PE!$S$13:$S$112,ID!$B$30,PE!$AB$13:$AB$112,"&gt;="&amp;CO!$B$17,PE!$AB$13:$AB$112,"&lt;="&amp;CO!$C$17)</f>
        <v>0</v>
      </c>
    </row>
    <row r="131" spans="1:21" x14ac:dyDescent="0.25">
      <c r="B131" t="s">
        <v>46</v>
      </c>
      <c r="C131" s="224">
        <f>SUMIFS(PE!$AD$13:$AD$112,PE!$S$13:$S$112,ID!$B$30,PE!$AB$13:$AB$112,"&gt;="&amp;CO!$B$18,PE!$AB$13:$AB$112,"&lt;="&amp;CO!$C$18)</f>
        <v>0</v>
      </c>
    </row>
    <row r="132" spans="1:21" x14ac:dyDescent="0.25">
      <c r="B132" t="s">
        <v>47</v>
      </c>
      <c r="C132" s="224">
        <f>SUMIFS(PE!$AD$13:$AD$112,PE!$S$13:$S$112,ID!$B$30,PE!$AB$13:$AB$112,"&gt;="&amp;CO!$B$19,PE!$AB$13:$AB$112,"&lt;="&amp;CO!$C$19)</f>
        <v>0</v>
      </c>
    </row>
    <row r="135" spans="1:21" ht="31.5" x14ac:dyDescent="0.5">
      <c r="A135" s="736" t="str">
        <f>"9 - "&amp;ID!B31</f>
        <v>9 - A definir - 5</v>
      </c>
      <c r="B135" s="737"/>
      <c r="C135" s="737"/>
      <c r="D135" s="737"/>
      <c r="E135" s="737"/>
      <c r="F135" s="737"/>
      <c r="G135" s="737"/>
      <c r="H135" s="737"/>
      <c r="I135" s="737"/>
      <c r="J135" s="737"/>
      <c r="K135" s="737"/>
      <c r="L135" s="737"/>
      <c r="M135" s="737"/>
      <c r="N135" s="737"/>
      <c r="O135" s="737"/>
      <c r="P135" s="737"/>
      <c r="Q135" s="737"/>
      <c r="R135" s="737"/>
      <c r="S135" s="737"/>
      <c r="T135" s="737"/>
      <c r="U135" s="737"/>
    </row>
    <row r="137" spans="1:21" x14ac:dyDescent="0.25">
      <c r="B137" t="s">
        <v>36</v>
      </c>
      <c r="C137" s="224">
        <f>SUMIFS(PE!$AD$13:$AD$112,PE!$S$13:$S$112,ID!$B$31,PE!$AB$13:$AB$112,"&gt;="&amp;CO!$B$8,PE!$AB$13:$AB$112,"&lt;="&amp;CO!$C$8)</f>
        <v>0</v>
      </c>
      <c r="Q137" t="str">
        <f>SA!C124</f>
        <v>VALOR CUSTEIO</v>
      </c>
      <c r="R137" s="224">
        <f>SA!C132</f>
        <v>0</v>
      </c>
    </row>
    <row r="138" spans="1:21" x14ac:dyDescent="0.25">
      <c r="B138" t="s">
        <v>37</v>
      </c>
      <c r="C138" s="224">
        <f>SUMIFS(PE!$AD$13:$AD$112,PE!$S$13:$S$112,ID!$B$31,PE!$AB$13:$AB$112,"&gt;="&amp;CO!$B$9,PE!$AB$13:$AB$112,"&lt;="&amp;CO!$C$9)</f>
        <v>0</v>
      </c>
      <c r="Q138" t="str">
        <f>SA!D124</f>
        <v>VALOR CAPITAL</v>
      </c>
      <c r="R138" s="224">
        <f>SA!D132</f>
        <v>0</v>
      </c>
    </row>
    <row r="139" spans="1:21" x14ac:dyDescent="0.25">
      <c r="B139" t="s">
        <v>38</v>
      </c>
      <c r="C139" s="224">
        <f>SUMIFS(PE!$AD$13:$AD$112,PE!$S$13:$S$112,ID!$B$31,PE!$AB$13:$AB$112,"&gt;="&amp;CO!$B$10,PE!$AB$13:$AB$112,"&lt;="&amp;CO!$C$10)</f>
        <v>0</v>
      </c>
    </row>
    <row r="140" spans="1:21" x14ac:dyDescent="0.25">
      <c r="B140" t="s">
        <v>39</v>
      </c>
      <c r="C140" s="224">
        <f>SUMIFS(PE!$AD$13:$AD$112,PE!$S$13:$S$112,ID!$B$31,PE!$AB$13:$AB$112,"&gt;="&amp;CO!$B$11,PE!$AB$13:$AB$112,"&lt;="&amp;CO!$C$11)</f>
        <v>0</v>
      </c>
    </row>
    <row r="141" spans="1:21" x14ac:dyDescent="0.25">
      <c r="B141" t="s">
        <v>40</v>
      </c>
      <c r="C141" s="224">
        <f>SUMIFS(PE!$AD$13:$AD$112,PE!$S$13:$S$112,ID!$B$31,PE!$AB$13:$AB$112,"&gt;="&amp;CO!$B$12,PE!$AB$13:$AB$112,"&lt;="&amp;CO!$C$12)</f>
        <v>0</v>
      </c>
    </row>
    <row r="142" spans="1:21" x14ac:dyDescent="0.25">
      <c r="B142" t="s">
        <v>41</v>
      </c>
      <c r="C142" s="224">
        <f>SUMIFS(PE!$AD$13:$AD$112,PE!$S$13:$S$112,ID!$B$31,PE!$AB$13:$AB$112,"&gt;="&amp;CO!$B$13,PE!$AB$13:$AB$112,"&lt;="&amp;CO!$C$13)</f>
        <v>0</v>
      </c>
    </row>
    <row r="143" spans="1:21" x14ac:dyDescent="0.25">
      <c r="B143" t="s">
        <v>42</v>
      </c>
      <c r="C143" s="224">
        <f>SUMIFS(PE!$AD$13:$AD$112,PE!$S$13:$S$112,ID!$B$31,PE!$AB$13:$AB$112,"&gt;="&amp;CO!$B$14,PE!$AB$13:$AB$112,"&lt;="&amp;CO!$C$14)</f>
        <v>0</v>
      </c>
    </row>
    <row r="144" spans="1:21" x14ac:dyDescent="0.25">
      <c r="B144" t="s">
        <v>43</v>
      </c>
      <c r="C144" s="224">
        <f>SUMIFS(PE!$AD$13:$AD$112,PE!$S$13:$S$112,ID!$B$31,PE!$AB$13:$AB$112,"&gt;="&amp;CO!$B$15,PE!$AB$13:$AB$112,"&lt;="&amp;CO!$C$15)</f>
        <v>0</v>
      </c>
    </row>
    <row r="145" spans="1:21" x14ac:dyDescent="0.25">
      <c r="B145" t="s">
        <v>44</v>
      </c>
      <c r="C145" s="224">
        <f>SUMIFS(PE!$AD$13:$AD$112,PE!$S$13:$S$112,ID!$B$31,PE!$AB$13:$AB$112,"&gt;="&amp;CO!$B$16,PE!$AB$13:$AB$112,"&lt;="&amp;CO!$C$16)</f>
        <v>0</v>
      </c>
    </row>
    <row r="146" spans="1:21" x14ac:dyDescent="0.25">
      <c r="B146" t="s">
        <v>45</v>
      </c>
      <c r="C146" s="224">
        <f>SUMIFS(PE!$AD$13:$AD$112,PE!$S$13:$S$112,ID!$B$31,PE!$AB$13:$AB$112,"&gt;="&amp;CO!$B$17,PE!$AB$13:$AB$112,"&lt;="&amp;CO!$C$17)</f>
        <v>0</v>
      </c>
    </row>
    <row r="147" spans="1:21" x14ac:dyDescent="0.25">
      <c r="B147" t="s">
        <v>46</v>
      </c>
      <c r="C147" s="224">
        <f>SUMIFS(PE!$AD$13:$AD$112,PE!$S$13:$S$112,ID!$B$31,PE!$AB$13:$AB$112,"&gt;="&amp;CO!$B$18,PE!$AB$13:$AB$112,"&lt;="&amp;CO!$C$18)</f>
        <v>0</v>
      </c>
    </row>
    <row r="148" spans="1:21" x14ac:dyDescent="0.25">
      <c r="B148" t="s">
        <v>47</v>
      </c>
      <c r="C148" s="224">
        <f>SUMIFS(PE!$AD$13:$AD$112,PE!$S$13:$S$112,ID!$B$31,PE!$AB$13:$AB$112,"&gt;="&amp;CO!$B$19,PE!$AB$13:$AB$112,"&lt;="&amp;CO!$C$19)</f>
        <v>0</v>
      </c>
    </row>
    <row r="151" spans="1:21" ht="31.5" x14ac:dyDescent="0.5">
      <c r="A151" s="736" t="str">
        <f>"10 - "&amp;ID!B32</f>
        <v>10 - A definir - 6</v>
      </c>
      <c r="B151" s="737"/>
      <c r="C151" s="737"/>
      <c r="D151" s="737"/>
      <c r="E151" s="737"/>
      <c r="F151" s="737"/>
      <c r="G151" s="737"/>
      <c r="H151" s="737"/>
      <c r="I151" s="737"/>
      <c r="J151" s="737"/>
      <c r="K151" s="737"/>
      <c r="L151" s="737"/>
      <c r="M151" s="737"/>
      <c r="N151" s="737"/>
      <c r="O151" s="737"/>
      <c r="P151" s="737"/>
      <c r="Q151" s="737"/>
      <c r="R151" s="737"/>
      <c r="S151" s="737"/>
      <c r="T151" s="737"/>
      <c r="U151" s="737"/>
    </row>
    <row r="153" spans="1:21" x14ac:dyDescent="0.25">
      <c r="B153" t="s">
        <v>36</v>
      </c>
      <c r="C153" s="224">
        <f>SUMIFS(PE!$AD$13:$AD$112,PE!$S$13:$S$112,ID!$B$32,PE!$AB$13:$AB$112,"&gt;="&amp;CO!$B$8,PE!$AB$13:$AB$112,"&lt;="&amp;CO!$C$8)</f>
        <v>0</v>
      </c>
      <c r="Q153" t="str">
        <f>SA!C136</f>
        <v>VALOR CUSTEIO</v>
      </c>
      <c r="R153" s="224">
        <f>SA!C144</f>
        <v>0</v>
      </c>
    </row>
    <row r="154" spans="1:21" x14ac:dyDescent="0.25">
      <c r="B154" t="s">
        <v>37</v>
      </c>
      <c r="C154" s="224">
        <f>SUMIFS(PE!$AD$13:$AD$112,PE!$S$13:$S$112,ID!$B$32,PE!$AB$13:$AB$112,"&gt;="&amp;CO!$B$9,PE!$AB$13:$AB$112,"&lt;="&amp;CO!$C$9)</f>
        <v>0</v>
      </c>
      <c r="Q154" t="str">
        <f>SA!D136</f>
        <v>VALOR CAPITAL</v>
      </c>
      <c r="R154" s="224">
        <f>SA!D144</f>
        <v>0</v>
      </c>
    </row>
    <row r="155" spans="1:21" x14ac:dyDescent="0.25">
      <c r="B155" t="s">
        <v>38</v>
      </c>
      <c r="C155" s="224">
        <f>SUMIFS(PE!$AD$13:$AD$112,PE!$S$13:$S$112,ID!$B$32,PE!$AB$13:$AB$112,"&gt;="&amp;CO!$B$10,PE!$AB$13:$AB$112,"&lt;="&amp;CO!$C$10)</f>
        <v>0</v>
      </c>
    </row>
    <row r="156" spans="1:21" x14ac:dyDescent="0.25">
      <c r="B156" t="s">
        <v>39</v>
      </c>
      <c r="C156" s="224">
        <f>SUMIFS(PE!$AD$13:$AD$112,PE!$S$13:$S$112,ID!$B$32,PE!$AB$13:$AB$112,"&gt;="&amp;CO!$B$11,PE!$AB$13:$AB$112,"&lt;="&amp;CO!$C$11)</f>
        <v>0</v>
      </c>
    </row>
    <row r="157" spans="1:21" x14ac:dyDescent="0.25">
      <c r="B157" t="s">
        <v>40</v>
      </c>
      <c r="C157" s="224">
        <f>SUMIFS(PE!$AD$13:$AD$112,PE!$S$13:$S$112,ID!$B$32,PE!$AB$13:$AB$112,"&gt;="&amp;CO!$B$12,PE!$AB$13:$AB$112,"&lt;="&amp;CO!$C$12)</f>
        <v>0</v>
      </c>
    </row>
    <row r="158" spans="1:21" x14ac:dyDescent="0.25">
      <c r="B158" t="s">
        <v>41</v>
      </c>
      <c r="C158" s="224">
        <f>SUMIFS(PE!$AD$13:$AD$112,PE!$S$13:$S$112,ID!$B$32,PE!$AB$13:$AB$112,"&gt;="&amp;CO!$B$13,PE!$AB$13:$AB$112,"&lt;="&amp;CO!$C$13)</f>
        <v>0</v>
      </c>
    </row>
    <row r="159" spans="1:21" x14ac:dyDescent="0.25">
      <c r="B159" t="s">
        <v>42</v>
      </c>
      <c r="C159" s="224">
        <f>SUMIFS(PE!$AD$13:$AD$112,PE!$S$13:$S$112,ID!$B$32,PE!$AB$13:$AB$112,"&gt;="&amp;CO!$B$14,PE!$AB$13:$AB$112,"&lt;="&amp;CO!$C$14)</f>
        <v>0</v>
      </c>
    </row>
    <row r="160" spans="1:21" x14ac:dyDescent="0.25">
      <c r="B160" t="s">
        <v>43</v>
      </c>
      <c r="C160" s="224">
        <f>SUMIFS(PE!$AD$13:$AD$112,PE!$S$13:$S$112,ID!$B$32,PE!$AB$13:$AB$112,"&gt;="&amp;CO!$B$15,PE!$AB$13:$AB$112,"&lt;="&amp;CO!$C$15)</f>
        <v>0</v>
      </c>
    </row>
    <row r="161" spans="1:21" x14ac:dyDescent="0.25">
      <c r="B161" t="s">
        <v>44</v>
      </c>
      <c r="C161" s="224">
        <f>SUMIFS(PE!$AD$13:$AD$112,PE!$S$13:$S$112,ID!$B$32,PE!$AB$13:$AB$112,"&gt;="&amp;CO!$B$16,PE!$AB$13:$AB$112,"&lt;="&amp;CO!$C$16)</f>
        <v>0</v>
      </c>
    </row>
    <row r="162" spans="1:21" x14ac:dyDescent="0.25">
      <c r="B162" t="s">
        <v>45</v>
      </c>
      <c r="C162" s="224">
        <f>SUMIFS(PE!$AD$13:$AD$112,PE!$S$13:$S$112,ID!$B$32,PE!$AB$13:$AB$112,"&gt;="&amp;CO!$B$17,PE!$AB$13:$AB$112,"&lt;="&amp;CO!$C$17)</f>
        <v>0</v>
      </c>
    </row>
    <row r="163" spans="1:21" x14ac:dyDescent="0.25">
      <c r="B163" t="s">
        <v>46</v>
      </c>
      <c r="C163" s="224">
        <f>SUMIFS(PE!$AD$13:$AD$112,PE!$S$13:$S$112,ID!$B$32,PE!$AB$13:$AB$112,"&gt;="&amp;CO!$B$18,PE!$AB$13:$AB$112,"&lt;="&amp;CO!$C$18)</f>
        <v>0</v>
      </c>
    </row>
    <row r="164" spans="1:21" x14ac:dyDescent="0.25">
      <c r="B164" t="s">
        <v>47</v>
      </c>
      <c r="C164" s="224">
        <f>SUMIFS(PE!$AD$13:$AD$112,PE!$S$13:$S$112,ID!$B$32,PE!$AB$13:$AB$112,"&gt;="&amp;CO!$B$19,PE!$AB$13:$AB$112,"&lt;="&amp;CO!$C$19)</f>
        <v>0</v>
      </c>
    </row>
    <row r="167" spans="1:21" ht="31.5" x14ac:dyDescent="0.5">
      <c r="A167" s="736" t="str">
        <f>"11 - "&amp;ID!B33</f>
        <v>11 - A definir - 7</v>
      </c>
      <c r="B167" s="737"/>
      <c r="C167" s="737"/>
      <c r="D167" s="737"/>
      <c r="E167" s="737"/>
      <c r="F167" s="737"/>
      <c r="G167" s="737"/>
      <c r="H167" s="737"/>
      <c r="I167" s="737"/>
      <c r="J167" s="737"/>
      <c r="K167" s="737"/>
      <c r="L167" s="737"/>
      <c r="M167" s="737"/>
      <c r="N167" s="737"/>
      <c r="O167" s="737"/>
      <c r="P167" s="737"/>
      <c r="Q167" s="737"/>
      <c r="R167" s="737"/>
      <c r="S167" s="737"/>
      <c r="T167" s="737"/>
      <c r="U167" s="737"/>
    </row>
    <row r="169" spans="1:21" x14ac:dyDescent="0.25">
      <c r="B169" t="s">
        <v>36</v>
      </c>
      <c r="C169" s="224">
        <f>SUMIFS(PE!$AD$13:$AD$112,PE!$S$13:$S$112,ID!$B$33,PE!$AB$13:$AB$112,"&gt;="&amp;CO!$B$8,PE!$AB$13:$AB$112,"&lt;="&amp;CO!$C$8)</f>
        <v>0</v>
      </c>
      <c r="Q169" t="str">
        <f>SA!C148</f>
        <v>VALOR CUSTEIO</v>
      </c>
      <c r="R169" s="224">
        <f>SA!C156</f>
        <v>0</v>
      </c>
    </row>
    <row r="170" spans="1:21" x14ac:dyDescent="0.25">
      <c r="B170" t="s">
        <v>37</v>
      </c>
      <c r="C170" s="224">
        <f>SUMIFS(PE!$AD$13:$AD$112,PE!$S$13:$S$112,ID!$B$33,PE!$AB$13:$AB$112,"&gt;="&amp;CO!$B$9,PE!$AB$13:$AB$112,"&lt;="&amp;CO!$C$9)</f>
        <v>0</v>
      </c>
      <c r="Q170" t="str">
        <f>SA!D148</f>
        <v>VALOR CAPITAL</v>
      </c>
      <c r="R170" s="224">
        <f>SA!D156</f>
        <v>0</v>
      </c>
    </row>
    <row r="171" spans="1:21" x14ac:dyDescent="0.25">
      <c r="B171" t="s">
        <v>38</v>
      </c>
      <c r="C171" s="224">
        <f>SUMIFS(PE!$AD$13:$AD$112,PE!$S$13:$S$112,ID!$B$33,PE!$AB$13:$AB$112,"&gt;="&amp;CO!$B$10,PE!$AB$13:$AB$112,"&lt;="&amp;CO!$C$10)</f>
        <v>0</v>
      </c>
    </row>
    <row r="172" spans="1:21" x14ac:dyDescent="0.25">
      <c r="B172" t="s">
        <v>39</v>
      </c>
      <c r="C172" s="224">
        <f>SUMIFS(PE!$AD$13:$AD$112,PE!$S$13:$S$112,ID!$B$33,PE!$AB$13:$AB$112,"&gt;="&amp;CO!$B$11,PE!$AB$13:$AB$112,"&lt;="&amp;CO!$C$11)</f>
        <v>0</v>
      </c>
    </row>
    <row r="173" spans="1:21" x14ac:dyDescent="0.25">
      <c r="B173" t="s">
        <v>40</v>
      </c>
      <c r="C173" s="224">
        <f>SUMIFS(PE!$AD$13:$AD$112,PE!$S$13:$S$112,ID!$B$33,PE!$AB$13:$AB$112,"&gt;="&amp;CO!$B$12,PE!$AB$13:$AB$112,"&lt;="&amp;CO!$C$12)</f>
        <v>0</v>
      </c>
    </row>
    <row r="174" spans="1:21" x14ac:dyDescent="0.25">
      <c r="B174" t="s">
        <v>41</v>
      </c>
      <c r="C174" s="224">
        <f>SUMIFS(PE!$AD$13:$AD$112,PE!$S$13:$S$112,ID!$B$33,PE!$AB$13:$AB$112,"&gt;="&amp;CO!$B$13,PE!$AB$13:$AB$112,"&lt;="&amp;CO!$C$13)</f>
        <v>0</v>
      </c>
    </row>
    <row r="175" spans="1:21" x14ac:dyDescent="0.25">
      <c r="B175" t="s">
        <v>42</v>
      </c>
      <c r="C175" s="224">
        <f>SUMIFS(PE!$AD$13:$AD$112,PE!$S$13:$S$112,ID!$B$33,PE!$AB$13:$AB$112,"&gt;="&amp;CO!$B$14,PE!$AB$13:$AB$112,"&lt;="&amp;CO!$C$14)</f>
        <v>0</v>
      </c>
    </row>
    <row r="176" spans="1:21" x14ac:dyDescent="0.25">
      <c r="B176" t="s">
        <v>43</v>
      </c>
      <c r="C176" s="224">
        <f>SUMIFS(PE!$AD$13:$AD$112,PE!$S$13:$S$112,ID!$B$33,PE!$AB$13:$AB$112,"&gt;="&amp;CO!$B$15,PE!$AB$13:$AB$112,"&lt;="&amp;CO!$C$15)</f>
        <v>0</v>
      </c>
    </row>
    <row r="177" spans="1:21" x14ac:dyDescent="0.25">
      <c r="B177" t="s">
        <v>44</v>
      </c>
      <c r="C177" s="224">
        <f>SUMIFS(PE!$AD$13:$AD$112,PE!$S$13:$S$112,ID!$B$33,PE!$AB$13:$AB$112,"&gt;="&amp;CO!$B$16,PE!$AB$13:$AB$112,"&lt;="&amp;CO!$C$16)</f>
        <v>0</v>
      </c>
    </row>
    <row r="178" spans="1:21" x14ac:dyDescent="0.25">
      <c r="B178" t="s">
        <v>45</v>
      </c>
      <c r="C178" s="224">
        <f>SUMIFS(PE!$AD$13:$AD$112,PE!$S$13:$S$112,ID!$B$33,PE!$AB$13:$AB$112,"&gt;="&amp;CO!$B$17,PE!$AB$13:$AB$112,"&lt;="&amp;CO!$C$17)</f>
        <v>0</v>
      </c>
    </row>
    <row r="179" spans="1:21" x14ac:dyDescent="0.25">
      <c r="B179" t="s">
        <v>46</v>
      </c>
      <c r="C179" s="224">
        <f>SUMIFS(PE!$AD$13:$AD$112,PE!$S$13:$S$112,ID!$B$33,PE!$AB$13:$AB$112,"&gt;="&amp;CO!$B$18,PE!$AB$13:$AB$112,"&lt;="&amp;CO!$C$18)</f>
        <v>0</v>
      </c>
    </row>
    <row r="180" spans="1:21" x14ac:dyDescent="0.25">
      <c r="B180" t="s">
        <v>47</v>
      </c>
      <c r="C180" s="224">
        <f>SUMIFS(PE!$AD$13:$AD$112,PE!$S$13:$S$112,ID!$B$33,PE!$AB$13:$AB$112,"&gt;="&amp;CO!$B$19,PE!$AB$13:$AB$112,"&lt;="&amp;CO!$C$19)</f>
        <v>0</v>
      </c>
    </row>
    <row r="183" spans="1:21" ht="31.5" x14ac:dyDescent="0.5">
      <c r="A183" s="736" t="str">
        <f>"12 - "&amp;ID!B34</f>
        <v>12 - A definir - 8</v>
      </c>
      <c r="B183" s="737"/>
      <c r="C183" s="737"/>
      <c r="D183" s="737"/>
      <c r="E183" s="737"/>
      <c r="F183" s="737"/>
      <c r="G183" s="737"/>
      <c r="H183" s="737"/>
      <c r="I183" s="737"/>
      <c r="J183" s="737"/>
      <c r="K183" s="737"/>
      <c r="L183" s="737"/>
      <c r="M183" s="737"/>
      <c r="N183" s="737"/>
      <c r="O183" s="737"/>
      <c r="P183" s="737"/>
      <c r="Q183" s="737"/>
      <c r="R183" s="737"/>
      <c r="S183" s="737"/>
      <c r="T183" s="737"/>
      <c r="U183" s="737"/>
    </row>
    <row r="185" spans="1:21" x14ac:dyDescent="0.25">
      <c r="B185" t="s">
        <v>36</v>
      </c>
      <c r="C185" s="224">
        <f>SUMIFS(PE!$AD$13:$AD$112,PE!$S$13:$S$112,ID!$B$34,PE!$AB$13:$AB$112,"&gt;="&amp;CO!$B$8,PE!$AB$13:$AB$112,"&lt;="&amp;CO!$C$8)</f>
        <v>0</v>
      </c>
      <c r="Q185" t="str">
        <f>SA!C160</f>
        <v>VALOR CUSTEIO</v>
      </c>
      <c r="R185" s="224">
        <f>SA!C168</f>
        <v>0</v>
      </c>
    </row>
    <row r="186" spans="1:21" x14ac:dyDescent="0.25">
      <c r="B186" t="s">
        <v>37</v>
      </c>
      <c r="C186" s="224">
        <f>SUMIFS(PE!$AD$13:$AD$112,PE!$S$13:$S$112,ID!$B$34,PE!$AB$13:$AB$112,"&gt;="&amp;CO!$B$9,PE!$AB$13:$AB$112,"&lt;="&amp;CO!$C$9)</f>
        <v>0</v>
      </c>
      <c r="Q186" t="str">
        <f>SA!D160</f>
        <v>VALOR CAPITAL</v>
      </c>
      <c r="R186" s="224">
        <f>SA!D168</f>
        <v>0</v>
      </c>
    </row>
    <row r="187" spans="1:21" x14ac:dyDescent="0.25">
      <c r="B187" t="s">
        <v>38</v>
      </c>
      <c r="C187" s="224">
        <f>SUMIFS(PE!$AD$13:$AD$112,PE!$S$13:$S$112,ID!$B$34,PE!$AB$13:$AB$112,"&gt;="&amp;CO!$B$10,PE!$AB$13:$AB$112,"&lt;="&amp;CO!$C$10)</f>
        <v>0</v>
      </c>
    </row>
    <row r="188" spans="1:21" x14ac:dyDescent="0.25">
      <c r="B188" t="s">
        <v>39</v>
      </c>
      <c r="C188" s="224">
        <f>SUMIFS(PE!$AD$13:$AD$112,PE!$S$13:$S$112,ID!$B$34,PE!$AB$13:$AB$112,"&gt;="&amp;CO!$B$11,PE!$AB$13:$AB$112,"&lt;="&amp;CO!$C$11)</f>
        <v>0</v>
      </c>
    </row>
    <row r="189" spans="1:21" x14ac:dyDescent="0.25">
      <c r="B189" t="s">
        <v>40</v>
      </c>
      <c r="C189" s="224">
        <f>SUMIFS(PE!$AD$13:$AD$112,PE!$S$13:$S$112,ID!$B$34,PE!$AB$13:$AB$112,"&gt;="&amp;CO!$B$12,PE!$AB$13:$AB$112,"&lt;="&amp;CO!$C$12)</f>
        <v>0</v>
      </c>
    </row>
    <row r="190" spans="1:21" x14ac:dyDescent="0.25">
      <c r="B190" t="s">
        <v>41</v>
      </c>
      <c r="C190" s="224">
        <f>SUMIFS(PE!$AD$13:$AD$112,PE!$S$13:$S$112,ID!$B$34,PE!$AB$13:$AB$112,"&gt;="&amp;CO!$B$13,PE!$AB$13:$AB$112,"&lt;="&amp;CO!$C$13)</f>
        <v>0</v>
      </c>
    </row>
    <row r="191" spans="1:21" x14ac:dyDescent="0.25">
      <c r="B191" t="s">
        <v>42</v>
      </c>
      <c r="C191" s="224">
        <f>SUMIFS(PE!$AD$13:$AD$112,PE!$S$13:$S$112,ID!$B$34,PE!$AB$13:$AB$112,"&gt;="&amp;CO!$B$14,PE!$AB$13:$AB$112,"&lt;="&amp;CO!$C$14)</f>
        <v>0</v>
      </c>
    </row>
    <row r="192" spans="1:21" x14ac:dyDescent="0.25">
      <c r="B192" t="s">
        <v>43</v>
      </c>
      <c r="C192" s="224">
        <f>SUMIFS(PE!$AD$13:$AD$112,PE!$S$13:$S$112,ID!$B$34,PE!$AB$13:$AB$112,"&gt;="&amp;CO!$B$15,PE!$AB$13:$AB$112,"&lt;="&amp;CO!$C$15)</f>
        <v>0</v>
      </c>
    </row>
    <row r="193" spans="2:3" x14ac:dyDescent="0.25">
      <c r="B193" t="s">
        <v>44</v>
      </c>
      <c r="C193" s="224">
        <f>SUMIFS(PE!$AD$13:$AD$112,PE!$S$13:$S$112,ID!$B$34,PE!$AB$13:$AB$112,"&gt;="&amp;CO!$B$16,PE!$AB$13:$AB$112,"&lt;="&amp;CO!$C$16)</f>
        <v>0</v>
      </c>
    </row>
    <row r="194" spans="2:3" x14ac:dyDescent="0.25">
      <c r="B194" t="s">
        <v>45</v>
      </c>
      <c r="C194" s="224">
        <f>SUMIFS(PE!$AD$13:$AD$112,PE!$S$13:$S$112,ID!$B$34,PE!$AB$13:$AB$112,"&gt;="&amp;CO!$B$17,PE!$AB$13:$AB$112,"&lt;="&amp;CO!$C$17)</f>
        <v>0</v>
      </c>
    </row>
    <row r="195" spans="2:3" x14ac:dyDescent="0.25">
      <c r="B195" t="s">
        <v>46</v>
      </c>
      <c r="C195" s="224">
        <f>SUMIFS(PE!$AD$13:$AD$112,PE!$S$13:$S$112,ID!$B$34,PE!$AB$13:$AB$112,"&gt;="&amp;CO!$B$18,PE!$AB$13:$AB$112,"&lt;="&amp;CO!$C$18)</f>
        <v>0</v>
      </c>
    </row>
    <row r="196" spans="2:3" x14ac:dyDescent="0.25">
      <c r="B196" t="s">
        <v>47</v>
      </c>
      <c r="C196" s="224">
        <f>SUMIFS(PE!$AD$13:$AD$112,PE!$S$13:$S$112,ID!$B$34,PE!$AB$13:$AB$112,"&gt;="&amp;CO!$B$19,PE!$AB$13:$AB$112,"&lt;="&amp;CO!$C$19)</f>
        <v>0</v>
      </c>
    </row>
  </sheetData>
  <sheetProtection sheet="1" objects="1" scenarios="1"/>
  <mergeCells count="15">
    <mergeCell ref="A87:U87"/>
    <mergeCell ref="A103:U103"/>
    <mergeCell ref="A55:U55"/>
    <mergeCell ref="A71:U71"/>
    <mergeCell ref="N3:V3"/>
    <mergeCell ref="A5:V5"/>
    <mergeCell ref="A7:U7"/>
    <mergeCell ref="A23:U23"/>
    <mergeCell ref="A39:U39"/>
    <mergeCell ref="T4:V4"/>
    <mergeCell ref="A135:U135"/>
    <mergeCell ref="A151:U151"/>
    <mergeCell ref="A167:U167"/>
    <mergeCell ref="A183:U183"/>
    <mergeCell ref="A119:U119"/>
  </mergeCells>
  <phoneticPr fontId="54" type="noConversion"/>
  <hyperlinks>
    <hyperlink ref="T4" location="MENU!A1" display="VOLTAR AO MENU" xr:uid="{C0703CBB-8DE7-4118-B932-293A01FE0ADB}"/>
  </hyperlinks>
  <pageMargins left="0.511811024" right="0.511811024" top="0.78740157499999996" bottom="0.78740157499999996" header="0.31496062000000002" footer="0.31496062000000002"/>
  <pageSetup paperSize="9" scale="64" fitToHeight="0" orientation="landscape" verticalDpi="0" r:id="rId1"/>
  <rowBreaks count="1" manualBreakCount="1">
    <brk id="3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3">
    <tabColor rgb="FF9CC2E5"/>
    <pageSetUpPr fitToPage="1"/>
  </sheetPr>
  <dimension ref="A1:AF1061"/>
  <sheetViews>
    <sheetView showGridLines="0" zoomScale="60" zoomScaleNormal="60" workbookViewId="0">
      <selection activeCell="R2" sqref="R2:U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7.42578125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ID!B23</f>
        <v>Programa Sala de Recursos Multifuncionais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2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 t="s">
        <v>164</v>
      </c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 t="s">
        <v>160</v>
      </c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 t="s">
        <v>162</v>
      </c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CO!G8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11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0900-000000000000}">
      <formula1>"1º Colocado,2º Colocado,3º Colocado"</formula1>
    </dataValidation>
  </dataValidations>
  <hyperlinks>
    <hyperlink ref="V4" location="MENU!A1" display="VOLTAR AO MENU" xr:uid="{F2A3CE7B-BF24-4AA2-A8B3-90E9DF4E02C8}"/>
  </hyperlinks>
  <pageMargins left="0.511811024" right="0.511811024" top="0.78740157499999996" bottom="0.78740157499999996" header="0" footer="0"/>
  <pageSetup paperSize="9" scale="4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4">
    <tabColor rgb="FF9CC2E5"/>
    <pageSetUpPr fitToPage="1"/>
  </sheetPr>
  <dimension ref="A1:AF1061"/>
  <sheetViews>
    <sheetView showGridLines="0" zoomScale="60" zoomScaleNormal="60" workbookViewId="0">
      <selection activeCell="V2" sqref="V2:AD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7.42578125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ID!B24</f>
        <v>Programa Escola Acessível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8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/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/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/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CO!G8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10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0A00-000000000000}">
      <formula1>"1º Colocado,2º Colocado,3º Colocado"</formula1>
    </dataValidation>
  </dataValidations>
  <hyperlinks>
    <hyperlink ref="V4" location="MENU!A1" display="VOLTAR AO MENU" xr:uid="{EB7232FF-DD78-4F4A-9116-9AEA24484740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5">
    <tabColor rgb="FF9CC2E5"/>
    <pageSetUpPr fitToPage="1"/>
  </sheetPr>
  <dimension ref="A1:AF1061"/>
  <sheetViews>
    <sheetView showGridLines="0" zoomScale="60" zoomScaleNormal="60" workbookViewId="0">
      <selection activeCell="V2" sqref="V2:AD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17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ID!B25</f>
        <v>Programa Água e Esgotamento Sanitário nas Escolas Rurais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8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/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/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/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CO!G8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9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0B00-000000000000}">
      <formula1>"1º Colocado,2º Colocado,3º Colocado"</formula1>
    </dataValidation>
  </dataValidations>
  <hyperlinks>
    <hyperlink ref="V4" location="MENU!A1" display="VOLTAR AO MENU" xr:uid="{072BD6F8-A961-4016-A30F-4E0B00689856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6">
    <tabColor rgb="FF9CC2E5"/>
    <pageSetUpPr fitToPage="1"/>
  </sheetPr>
  <dimension ref="A1:AF1061"/>
  <sheetViews>
    <sheetView showGridLines="0" zoomScale="60" zoomScaleNormal="60" workbookViewId="0">
      <selection activeCell="V2" sqref="V2:AD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23.85546875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ID!B26</f>
        <v>Programa PDDE Escolas Rurais: Campo, Indígenas e Quilombolas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8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/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/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/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CO!G8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8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0C00-000000000000}">
      <formula1>"1º Colocado,2º Colocado,3º Colocado"</formula1>
    </dataValidation>
  </dataValidations>
  <hyperlinks>
    <hyperlink ref="V4" location="MENU!A1" display="VOLTAR AO MENU" xr:uid="{E60711E2-8EDD-4F98-9645-E2533C7913BE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7">
    <tabColor rgb="FF9CC2E5"/>
    <pageSetUpPr fitToPage="1"/>
  </sheetPr>
  <dimension ref="A1:AF1061"/>
  <sheetViews>
    <sheetView showGridLines="0" zoomScale="60" zoomScaleNormal="60" workbookViewId="0">
      <selection activeCell="V2" sqref="V2:AD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7.42578125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ID!B27</f>
        <v>A definir - 1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8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/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/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/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CO!G8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7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0D00-000000000000}">
      <formula1>"1º Colocado,2º Colocado,3º Colocado"</formula1>
    </dataValidation>
  </dataValidations>
  <hyperlinks>
    <hyperlink ref="V4" location="MENU!A1" display="VOLTAR AO MENU" xr:uid="{6D60BF21-2009-4DB7-89A9-3791414726D2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8">
    <tabColor rgb="FF9CC2E5"/>
    <pageSetUpPr fitToPage="1"/>
  </sheetPr>
  <dimension ref="A1:AF1061"/>
  <sheetViews>
    <sheetView showGridLines="0" zoomScale="60" zoomScaleNormal="60" workbookViewId="0">
      <selection activeCell="V2" sqref="V2:AD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7.42578125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ID!B28</f>
        <v>A definir - 2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8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/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/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/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CO!G8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6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0E00-000000000000}">
      <formula1>"1º Colocado,2º Colocado,3º Colocado"</formula1>
    </dataValidation>
  </dataValidations>
  <hyperlinks>
    <hyperlink ref="V4" location="MENU!A1" display="VOLTAR AO MENU" xr:uid="{278E2C9A-5182-4C39-AAD6-6701700DF68C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9">
    <tabColor rgb="FF9CC2E5"/>
    <pageSetUpPr fitToPage="1"/>
  </sheetPr>
  <dimension ref="A1:AF1061"/>
  <sheetViews>
    <sheetView showGridLines="0" zoomScale="60" zoomScaleNormal="60" workbookViewId="0">
      <selection activeCell="V2" sqref="V2:AD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7.42578125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ID!B29</f>
        <v>A definir - 3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8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/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/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/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CO!G8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5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0F00-000000000000}">
      <formula1>"1º Colocado,2º Colocado,3º Colocado"</formula1>
    </dataValidation>
  </dataValidations>
  <hyperlinks>
    <hyperlink ref="V4" location="MENU!A1" display="VOLTAR AO MENU" xr:uid="{1FE7E3AF-26F3-4D7F-90B9-FBD192519A8A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0FB0-1456-4EEE-8274-E027980E42DF}">
  <sheetPr codeName="Planilha2"/>
  <dimension ref="A1:AA29"/>
  <sheetViews>
    <sheetView showGridLines="0" zoomScale="70" zoomScaleNormal="70" workbookViewId="0">
      <selection activeCell="M2" sqref="M2:Q3"/>
    </sheetView>
  </sheetViews>
  <sheetFormatPr defaultRowHeight="15" x14ac:dyDescent="0.25"/>
  <cols>
    <col min="1" max="1" width="21" customWidth="1"/>
    <col min="2" max="2" width="5.5703125" customWidth="1"/>
  </cols>
  <sheetData>
    <row r="1" spans="1:27" ht="17.25" customHeight="1" x14ac:dyDescent="0.25">
      <c r="A1" s="1"/>
      <c r="B1" s="1"/>
      <c r="C1" s="1"/>
      <c r="D1" s="1"/>
      <c r="E1" s="1"/>
      <c r="F1" s="1"/>
      <c r="G1" s="1"/>
      <c r="H1" s="1"/>
    </row>
    <row r="2" spans="1:27" ht="17.25" customHeight="1" x14ac:dyDescent="0.25">
      <c r="A2" s="1"/>
      <c r="B2" s="1"/>
      <c r="C2" s="2" t="s">
        <v>239</v>
      </c>
      <c r="D2" s="1"/>
      <c r="E2" s="1"/>
      <c r="M2" s="818" t="s">
        <v>205</v>
      </c>
      <c r="N2" s="818"/>
      <c r="O2" s="818"/>
      <c r="P2" s="818"/>
      <c r="Q2" s="819"/>
    </row>
    <row r="3" spans="1:27" ht="17.25" customHeight="1" x14ac:dyDescent="0.25">
      <c r="A3" s="1"/>
      <c r="B3" s="1"/>
      <c r="C3" s="3" t="str">
        <f>ID!E25</f>
        <v>Digite o nome da "Prefeitura de .... (apague esse texto e digite por exemplo: Prefeitura de Caçador)"</v>
      </c>
      <c r="D3" s="1"/>
      <c r="E3" s="1"/>
      <c r="M3" s="818"/>
      <c r="N3" s="818"/>
      <c r="O3" s="818"/>
      <c r="P3" s="818"/>
      <c r="Q3" s="819"/>
    </row>
    <row r="4" spans="1:27" ht="17.25" customHeight="1" x14ac:dyDescent="0.25">
      <c r="A4" s="1"/>
      <c r="B4" s="1"/>
      <c r="C4" s="287" t="str">
        <f>ID!E31</f>
        <v>Estado de .....</v>
      </c>
      <c r="D4" s="1"/>
      <c r="E4" s="1"/>
      <c r="F4" s="1"/>
      <c r="G4" s="1"/>
      <c r="H4" s="1"/>
    </row>
    <row r="5" spans="1:27" ht="17.25" customHeight="1" x14ac:dyDescent="0.25">
      <c r="A5" s="4"/>
      <c r="B5" s="4"/>
      <c r="C5" s="4"/>
      <c r="D5" s="4"/>
      <c r="E5" s="4"/>
      <c r="F5" s="4"/>
      <c r="G5" s="4"/>
      <c r="H5" s="4"/>
    </row>
    <row r="7" spans="1:27" ht="15" customHeight="1" x14ac:dyDescent="0.25">
      <c r="B7" s="280" t="s">
        <v>224</v>
      </c>
      <c r="C7" s="315" t="s">
        <v>1</v>
      </c>
      <c r="D7" s="315"/>
      <c r="E7" s="315"/>
      <c r="F7" s="315"/>
      <c r="G7" s="315"/>
      <c r="H7" s="315"/>
      <c r="L7" s="280">
        <v>1</v>
      </c>
      <c r="M7" s="315" t="s">
        <v>212</v>
      </c>
      <c r="N7" s="315"/>
      <c r="O7" s="315"/>
      <c r="P7" s="315"/>
      <c r="Q7" s="315"/>
      <c r="R7" s="315"/>
      <c r="S7" s="315"/>
      <c r="T7" s="315"/>
      <c r="U7" s="315"/>
      <c r="V7" s="315"/>
      <c r="W7" s="275"/>
    </row>
    <row r="8" spans="1:27" ht="15" customHeight="1" x14ac:dyDescent="0.25">
      <c r="B8" s="280"/>
      <c r="C8" s="281"/>
      <c r="D8" s="281"/>
      <c r="E8" s="281"/>
      <c r="F8" s="281"/>
      <c r="G8" s="281"/>
      <c r="H8" s="281"/>
      <c r="L8" s="280"/>
      <c r="M8" s="276"/>
      <c r="N8" s="276"/>
      <c r="O8" s="276"/>
      <c r="P8" s="276"/>
      <c r="Q8" s="276"/>
      <c r="R8" s="276"/>
      <c r="S8" s="276"/>
      <c r="T8" s="276"/>
      <c r="U8" s="276"/>
      <c r="V8" s="282"/>
      <c r="W8" s="275"/>
    </row>
    <row r="9" spans="1:27" ht="15" customHeight="1" x14ac:dyDescent="0.25">
      <c r="B9" s="280" t="s">
        <v>225</v>
      </c>
      <c r="C9" s="315" t="s">
        <v>206</v>
      </c>
      <c r="D9" s="315"/>
      <c r="E9" s="315"/>
      <c r="F9" s="315"/>
      <c r="G9" s="315"/>
      <c r="H9" s="315"/>
      <c r="L9" s="280">
        <v>2</v>
      </c>
      <c r="M9" s="315" t="s">
        <v>213</v>
      </c>
      <c r="N9" s="315"/>
      <c r="O9" s="315"/>
      <c r="P9" s="315"/>
      <c r="Q9" s="315"/>
      <c r="R9" s="315"/>
      <c r="S9" s="315"/>
      <c r="T9" s="315"/>
      <c r="U9" s="315"/>
      <c r="V9" s="315"/>
    </row>
    <row r="10" spans="1:27" ht="15" customHeight="1" x14ac:dyDescent="0.25">
      <c r="B10" s="280"/>
      <c r="C10" s="281"/>
      <c r="D10" s="281"/>
      <c r="E10" s="281"/>
      <c r="F10" s="281"/>
      <c r="G10" s="281"/>
      <c r="H10" s="281"/>
      <c r="L10" s="280"/>
      <c r="M10" s="281"/>
      <c r="N10" s="281"/>
      <c r="O10" s="281"/>
      <c r="P10" s="281"/>
      <c r="Q10" s="281"/>
      <c r="R10" s="281"/>
      <c r="S10" s="281"/>
      <c r="T10" s="281"/>
      <c r="U10" s="281"/>
      <c r="V10" s="276"/>
    </row>
    <row r="11" spans="1:27" ht="15" customHeight="1" x14ac:dyDescent="0.25">
      <c r="B11" s="280" t="s">
        <v>226</v>
      </c>
      <c r="C11" s="316" t="s">
        <v>53</v>
      </c>
      <c r="D11" s="316"/>
      <c r="E11" s="316"/>
      <c r="F11" s="316"/>
      <c r="G11" s="316"/>
      <c r="H11" s="316"/>
      <c r="L11" s="280">
        <v>3</v>
      </c>
      <c r="M11" s="315" t="s">
        <v>214</v>
      </c>
      <c r="N11" s="315"/>
      <c r="O11" s="315"/>
      <c r="P11" s="315"/>
      <c r="Q11" s="315"/>
      <c r="R11" s="315"/>
      <c r="S11" s="315"/>
      <c r="T11" s="315"/>
      <c r="U11" s="315"/>
      <c r="V11" s="315"/>
    </row>
    <row r="12" spans="1:27" ht="15" customHeight="1" x14ac:dyDescent="0.25">
      <c r="B12" s="280"/>
      <c r="C12" s="281"/>
      <c r="D12" s="281"/>
      <c r="E12" s="281"/>
      <c r="F12" s="281"/>
      <c r="G12" s="281"/>
      <c r="H12" s="281"/>
      <c r="L12" s="280"/>
      <c r="M12" s="281"/>
      <c r="N12" s="281"/>
      <c r="O12" s="281"/>
      <c r="P12" s="281"/>
      <c r="Q12" s="281"/>
      <c r="R12" s="281"/>
      <c r="S12" s="281"/>
      <c r="T12" s="281"/>
      <c r="U12" s="281"/>
      <c r="V12" s="276"/>
    </row>
    <row r="13" spans="1:27" ht="15" customHeight="1" x14ac:dyDescent="0.25">
      <c r="B13" s="280" t="s">
        <v>227</v>
      </c>
      <c r="C13" s="315" t="s">
        <v>207</v>
      </c>
      <c r="D13" s="315"/>
      <c r="E13" s="315"/>
      <c r="F13" s="315"/>
      <c r="G13" s="315"/>
      <c r="H13" s="315"/>
      <c r="L13" s="280">
        <v>4</v>
      </c>
      <c r="M13" s="315" t="s">
        <v>215</v>
      </c>
      <c r="N13" s="315"/>
      <c r="O13" s="315"/>
      <c r="P13" s="315"/>
      <c r="Q13" s="315"/>
      <c r="R13" s="315"/>
      <c r="S13" s="315"/>
      <c r="T13" s="315"/>
      <c r="U13" s="315"/>
      <c r="V13" s="315"/>
    </row>
    <row r="14" spans="1:27" ht="15" customHeight="1" x14ac:dyDescent="0.25">
      <c r="B14" s="280"/>
      <c r="C14" s="281"/>
      <c r="D14" s="281"/>
      <c r="E14" s="281"/>
      <c r="F14" s="281"/>
      <c r="G14" s="281"/>
      <c r="H14" s="281"/>
      <c r="L14" s="280"/>
      <c r="M14" s="281"/>
      <c r="N14" s="281"/>
      <c r="O14" s="281"/>
      <c r="P14" s="281"/>
      <c r="Q14" s="281"/>
      <c r="R14" s="281"/>
      <c r="S14" s="281"/>
      <c r="T14" s="281"/>
      <c r="U14" s="281"/>
      <c r="V14" s="276"/>
      <c r="X14" s="230"/>
      <c r="Y14" s="230"/>
      <c r="Z14" s="230"/>
      <c r="AA14" s="230"/>
    </row>
    <row r="15" spans="1:27" ht="15" customHeight="1" x14ac:dyDescent="0.3">
      <c r="B15" s="280" t="s">
        <v>228</v>
      </c>
      <c r="C15" s="315" t="s">
        <v>237</v>
      </c>
      <c r="D15" s="315"/>
      <c r="E15" s="315"/>
      <c r="F15" s="315"/>
      <c r="G15" s="315"/>
      <c r="H15" s="315"/>
      <c r="I15" s="315"/>
      <c r="L15" s="280">
        <v>5</v>
      </c>
      <c r="M15" s="315" t="s">
        <v>216</v>
      </c>
      <c r="N15" s="315"/>
      <c r="O15" s="315"/>
      <c r="P15" s="315"/>
      <c r="Q15" s="315"/>
      <c r="R15" s="315"/>
      <c r="S15" s="315"/>
      <c r="T15" s="315"/>
      <c r="U15" s="315"/>
      <c r="V15" s="315"/>
      <c r="X15" s="230"/>
      <c r="Y15" s="319"/>
      <c r="Z15" s="318"/>
      <c r="AA15" s="230"/>
    </row>
    <row r="16" spans="1:27" ht="15" customHeight="1" x14ac:dyDescent="0.3">
      <c r="B16" s="280"/>
      <c r="C16" s="281"/>
      <c r="D16" s="281"/>
      <c r="E16" s="281"/>
      <c r="F16" s="281"/>
      <c r="G16" s="281"/>
      <c r="H16" s="281"/>
      <c r="L16" s="280"/>
      <c r="M16" s="281"/>
      <c r="N16" s="281"/>
      <c r="O16" s="281"/>
      <c r="P16" s="281"/>
      <c r="Q16" s="281"/>
      <c r="R16" s="281"/>
      <c r="S16" s="281"/>
      <c r="T16" s="281"/>
      <c r="U16" s="281"/>
      <c r="V16" s="276"/>
      <c r="X16" s="230"/>
      <c r="Y16" s="319"/>
      <c r="Z16" s="318"/>
      <c r="AA16" s="230"/>
    </row>
    <row r="17" spans="2:27" ht="15" customHeight="1" x14ac:dyDescent="0.3">
      <c r="B17" s="280" t="s">
        <v>229</v>
      </c>
      <c r="C17" s="315" t="s">
        <v>208</v>
      </c>
      <c r="D17" s="315"/>
      <c r="E17" s="315"/>
      <c r="F17" s="315"/>
      <c r="G17" s="315"/>
      <c r="H17" s="315"/>
      <c r="L17" s="280">
        <v>6</v>
      </c>
      <c r="M17" s="315" t="s">
        <v>217</v>
      </c>
      <c r="N17" s="315"/>
      <c r="O17" s="315"/>
      <c r="P17" s="315"/>
      <c r="Q17" s="315"/>
      <c r="R17" s="315"/>
      <c r="S17" s="315"/>
      <c r="T17" s="315"/>
      <c r="U17" s="315"/>
      <c r="V17" s="315"/>
      <c r="X17" s="230"/>
      <c r="Y17" s="319"/>
      <c r="Z17" s="318"/>
      <c r="AA17" s="230"/>
    </row>
    <row r="18" spans="2:27" ht="15" customHeight="1" x14ac:dyDescent="0.3">
      <c r="B18" s="280"/>
      <c r="C18" s="281"/>
      <c r="D18" s="281"/>
      <c r="E18" s="281"/>
      <c r="F18" s="281"/>
      <c r="G18" s="281"/>
      <c r="H18" s="281"/>
      <c r="L18" s="280"/>
      <c r="M18" s="281"/>
      <c r="N18" s="281"/>
      <c r="O18" s="281"/>
      <c r="P18" s="281"/>
      <c r="Q18" s="281"/>
      <c r="R18" s="281"/>
      <c r="S18" s="281"/>
      <c r="T18" s="281"/>
      <c r="U18" s="281"/>
      <c r="V18" s="276"/>
      <c r="X18" s="230"/>
      <c r="Y18" s="320"/>
      <c r="Z18" s="318"/>
      <c r="AA18" s="230"/>
    </row>
    <row r="19" spans="2:27" ht="18.75" x14ac:dyDescent="0.3">
      <c r="B19" s="280" t="s">
        <v>230</v>
      </c>
      <c r="C19" s="315" t="s">
        <v>209</v>
      </c>
      <c r="D19" s="315"/>
      <c r="E19" s="315"/>
      <c r="F19" s="315"/>
      <c r="G19" s="315"/>
      <c r="H19" s="315"/>
      <c r="L19" s="280">
        <v>7</v>
      </c>
      <c r="M19" s="315" t="s">
        <v>218</v>
      </c>
      <c r="N19" s="315"/>
      <c r="O19" s="315"/>
      <c r="P19" s="315"/>
      <c r="Q19" s="315"/>
      <c r="R19" s="315"/>
      <c r="S19" s="315"/>
      <c r="T19" s="315"/>
      <c r="U19" s="315"/>
      <c r="V19" s="315"/>
      <c r="X19" s="230"/>
      <c r="Y19" s="317"/>
      <c r="Z19" s="318"/>
      <c r="AA19" s="230"/>
    </row>
    <row r="20" spans="2:27" ht="15.75" x14ac:dyDescent="0.25">
      <c r="B20" s="280"/>
      <c r="C20" s="279"/>
      <c r="D20" s="279"/>
      <c r="E20" s="279"/>
      <c r="F20" s="279"/>
      <c r="G20" s="279"/>
      <c r="H20" s="279"/>
      <c r="L20" s="280"/>
      <c r="M20" s="279"/>
      <c r="N20" s="279"/>
      <c r="O20" s="279"/>
      <c r="P20" s="279"/>
      <c r="Q20" s="279"/>
      <c r="R20" s="279"/>
      <c r="S20" s="279"/>
      <c r="T20" s="279"/>
      <c r="U20" s="279"/>
      <c r="V20" s="276"/>
      <c r="X20" s="230"/>
      <c r="Y20" s="230"/>
      <c r="Z20" s="230"/>
      <c r="AA20" s="230"/>
    </row>
    <row r="21" spans="2:27" ht="15" customHeight="1" x14ac:dyDescent="0.25">
      <c r="B21" s="280" t="s">
        <v>231</v>
      </c>
      <c r="C21" s="315" t="s">
        <v>210</v>
      </c>
      <c r="D21" s="315"/>
      <c r="E21" s="315"/>
      <c r="F21" s="315"/>
      <c r="G21" s="315"/>
      <c r="H21" s="315"/>
      <c r="L21" s="280">
        <v>8</v>
      </c>
      <c r="M21" s="315" t="s">
        <v>219</v>
      </c>
      <c r="N21" s="315"/>
      <c r="O21" s="315"/>
      <c r="P21" s="315"/>
      <c r="Q21" s="315"/>
      <c r="R21" s="315"/>
      <c r="S21" s="315"/>
      <c r="T21" s="315"/>
      <c r="U21" s="315"/>
      <c r="V21" s="315"/>
    </row>
    <row r="22" spans="2:27" ht="15.75" x14ac:dyDescent="0.25">
      <c r="B22" s="280"/>
      <c r="C22" s="279"/>
      <c r="D22" s="279"/>
      <c r="E22" s="279"/>
      <c r="F22" s="279"/>
      <c r="G22" s="279"/>
      <c r="H22" s="279"/>
      <c r="L22" s="280"/>
      <c r="M22" s="279"/>
      <c r="N22" s="279"/>
      <c r="O22" s="279"/>
      <c r="P22" s="279"/>
      <c r="Q22" s="279"/>
      <c r="R22" s="279"/>
      <c r="S22" s="279"/>
      <c r="T22" s="279"/>
      <c r="U22" s="279"/>
      <c r="V22" s="276"/>
    </row>
    <row r="23" spans="2:27" ht="15" customHeight="1" x14ac:dyDescent="0.25">
      <c r="B23" s="280" t="s">
        <v>232</v>
      </c>
      <c r="C23" s="315" t="s">
        <v>134</v>
      </c>
      <c r="D23" s="315"/>
      <c r="E23" s="315"/>
      <c r="F23" s="315"/>
      <c r="G23" s="315"/>
      <c r="H23" s="315"/>
      <c r="L23" s="280">
        <v>9</v>
      </c>
      <c r="M23" s="315" t="s">
        <v>220</v>
      </c>
      <c r="N23" s="315"/>
      <c r="O23" s="315"/>
      <c r="P23" s="315"/>
      <c r="Q23" s="315"/>
      <c r="R23" s="315"/>
      <c r="S23" s="315"/>
      <c r="T23" s="315"/>
      <c r="U23" s="315"/>
      <c r="V23" s="315"/>
    </row>
    <row r="24" spans="2:27" ht="15.75" x14ac:dyDescent="0.25">
      <c r="B24" s="280"/>
      <c r="C24" s="279"/>
      <c r="D24" s="279"/>
      <c r="E24" s="279"/>
      <c r="F24" s="279"/>
      <c r="G24" s="279"/>
      <c r="H24" s="279"/>
      <c r="L24" s="280"/>
      <c r="M24" s="279"/>
      <c r="N24" s="279"/>
      <c r="O24" s="279"/>
      <c r="P24" s="279"/>
      <c r="Q24" s="279"/>
      <c r="R24" s="279"/>
      <c r="S24" s="279"/>
      <c r="T24" s="279"/>
      <c r="U24" s="279"/>
      <c r="V24" s="276"/>
    </row>
    <row r="25" spans="2:27" ht="15" customHeight="1" x14ac:dyDescent="0.25">
      <c r="B25" s="280" t="s">
        <v>233</v>
      </c>
      <c r="C25" s="315" t="s">
        <v>211</v>
      </c>
      <c r="D25" s="315"/>
      <c r="E25" s="315"/>
      <c r="F25" s="315"/>
      <c r="G25" s="315"/>
      <c r="H25" s="315"/>
      <c r="L25" s="280">
        <v>10</v>
      </c>
      <c r="M25" s="315" t="s">
        <v>221</v>
      </c>
      <c r="N25" s="315"/>
      <c r="O25" s="315"/>
      <c r="P25" s="315"/>
      <c r="Q25" s="315"/>
      <c r="R25" s="315"/>
      <c r="S25" s="315"/>
      <c r="T25" s="315"/>
      <c r="U25" s="315"/>
      <c r="V25" s="315"/>
    </row>
    <row r="26" spans="2:27" ht="15" customHeight="1" x14ac:dyDescent="0.25">
      <c r="C26" s="278"/>
      <c r="D26" s="278"/>
      <c r="E26" s="278"/>
      <c r="F26" s="278"/>
      <c r="G26" s="278"/>
      <c r="H26" s="278"/>
      <c r="L26" s="280"/>
      <c r="M26" s="281"/>
      <c r="N26" s="281"/>
      <c r="O26" s="281"/>
      <c r="P26" s="281"/>
      <c r="Q26" s="281"/>
      <c r="R26" s="281"/>
      <c r="S26" s="281"/>
      <c r="T26" s="281"/>
      <c r="U26" s="281"/>
      <c r="V26" s="276"/>
    </row>
    <row r="27" spans="2:27" ht="15" customHeight="1" x14ac:dyDescent="0.25">
      <c r="B27" s="280" t="s">
        <v>234</v>
      </c>
      <c r="C27" s="315" t="s">
        <v>169</v>
      </c>
      <c r="D27" s="315"/>
      <c r="E27" s="315"/>
      <c r="F27" s="315"/>
      <c r="G27" s="315"/>
      <c r="H27" s="315"/>
      <c r="L27" s="280">
        <v>11</v>
      </c>
      <c r="M27" s="315" t="s">
        <v>222</v>
      </c>
      <c r="N27" s="315"/>
      <c r="O27" s="315"/>
      <c r="P27" s="315"/>
      <c r="Q27" s="315"/>
      <c r="R27" s="315"/>
      <c r="S27" s="315"/>
      <c r="T27" s="315"/>
      <c r="U27" s="315"/>
      <c r="V27" s="315"/>
    </row>
    <row r="28" spans="2:27" ht="15" customHeight="1" x14ac:dyDescent="0.25">
      <c r="L28" s="280"/>
      <c r="M28" s="276"/>
      <c r="N28" s="281"/>
      <c r="O28" s="281"/>
      <c r="P28" s="281"/>
      <c r="Q28" s="281"/>
      <c r="R28" s="281"/>
      <c r="S28" s="281"/>
      <c r="T28" s="281"/>
      <c r="U28" s="281"/>
      <c r="V28" s="276"/>
    </row>
    <row r="29" spans="2:27" ht="15" customHeight="1" x14ac:dyDescent="0.25">
      <c r="L29" s="280">
        <v>12</v>
      </c>
      <c r="M29" s="315" t="s">
        <v>223</v>
      </c>
      <c r="N29" s="315"/>
      <c r="O29" s="315"/>
      <c r="P29" s="315"/>
      <c r="Q29" s="315"/>
      <c r="R29" s="315"/>
      <c r="S29" s="315"/>
      <c r="T29" s="315"/>
      <c r="U29" s="315"/>
      <c r="V29" s="315"/>
    </row>
  </sheetData>
  <mergeCells count="29">
    <mergeCell ref="C13:H13"/>
    <mergeCell ref="M27:V27"/>
    <mergeCell ref="M29:V29"/>
    <mergeCell ref="C27:H27"/>
    <mergeCell ref="Y19:Z19"/>
    <mergeCell ref="Y15:Z15"/>
    <mergeCell ref="Y16:Z16"/>
    <mergeCell ref="Y17:Z17"/>
    <mergeCell ref="Y18:Z18"/>
    <mergeCell ref="C17:H17"/>
    <mergeCell ref="C19:H19"/>
    <mergeCell ref="C21:H21"/>
    <mergeCell ref="C23:H23"/>
    <mergeCell ref="M2:Q3"/>
    <mergeCell ref="C25:H25"/>
    <mergeCell ref="M7:V7"/>
    <mergeCell ref="M9:V9"/>
    <mergeCell ref="M11:V11"/>
    <mergeCell ref="M13:V13"/>
    <mergeCell ref="M15:V15"/>
    <mergeCell ref="M17:V17"/>
    <mergeCell ref="M19:V19"/>
    <mergeCell ref="M21:V21"/>
    <mergeCell ref="M23:V23"/>
    <mergeCell ref="M25:V25"/>
    <mergeCell ref="C15:I15"/>
    <mergeCell ref="C7:H7"/>
    <mergeCell ref="C9:H9"/>
    <mergeCell ref="C11:H11"/>
  </mergeCells>
  <hyperlinks>
    <hyperlink ref="C7:H7" location="ID!B10" display="IDENTIFICAÇÃO" xr:uid="{DE65CF7D-2B74-4649-9F00-C9AC76FEF9EF}"/>
    <hyperlink ref="C9:H9" location="FF!B7" display="FICHA FINANCEIRA" xr:uid="{E3B4F085-D043-46E9-B0B6-DEE9B48C035B}"/>
    <hyperlink ref="C13:H13" location="SA!B7" display="SALDOS" xr:uid="{FE23FDFE-A70F-49B0-B0FC-406860B55AA5}"/>
    <hyperlink ref="C11:H11" location="PE!A1" display="PAGAMENTOS EFETUADOS" xr:uid="{1E617D58-4F00-458A-8206-D763FBBADEF3}"/>
    <hyperlink ref="C15:I15" location="DE!A1" display="DEMONSTRATIVO DA EXECUÇÃO DA RECEITA E DA DESPESA" xr:uid="{D70D04FA-692F-4317-8B35-24CD7D5381A4}"/>
    <hyperlink ref="C17:H17" location="DS!A1" display="DEMONSTRATIVO SIGPC" xr:uid="{5B1F317C-553D-4529-A8F2-24FB4D9EE250}"/>
    <hyperlink ref="C19:H19" location="RB!A1" display="RELAÇÃO DE BENS - CAPITAL" xr:uid="{10530629-D4A1-442A-B4C9-5AED446B83D1}"/>
    <hyperlink ref="C21:H21" location="TD!A1" display="TERMO DE DOAÇÃO - CAPITAL" xr:uid="{CFC4A086-C872-42B3-833A-C8AB20872D79}"/>
    <hyperlink ref="C23:H23" location="CB!A1" display="CONCILIAÇÃO BANCÁRIA" xr:uid="{59DA66EF-FAF4-4207-B05B-466C799AFC41}"/>
    <hyperlink ref="C25:H25" location="PA!A1" display="PAINEL DE DADOS" xr:uid="{16A38A91-BC17-437F-A641-25F2AF1A4B80}"/>
    <hyperlink ref="C27:H27" location="CO!A1" display="CONFIGURAÇÕES" xr:uid="{E79FD662-0B89-4CFB-85C4-EC6BDAB0E37D}"/>
    <hyperlink ref="M7:V7" location="'1'!A1" display="ITINERÁRIOS FORMATIVOS - CONSOLIDAÇÃO RESUMIDA DE PESQUISAS DE PREÇOS" xr:uid="{39FDDE63-2117-41EA-BEB5-B2A4A6635B17}"/>
    <hyperlink ref="M9:V9" location="'2'!A1" display="EDUCAÇÃO CONECTADA - CONSOLIDAÇÃO RESUMIDA DE PESQUISAS DE PREÇOS" xr:uid="{9C0CC980-5880-4624-8AC9-7A6FF939D1FD}"/>
    <hyperlink ref="M11:V11" location="'3'!A1" display="EDUCAÇÃO E FAMÍLIA - CONSOLIDAÇÃO RESUMIDA DE PESQUISAS DE PREÇOS" xr:uid="{F3EA8BE2-DB23-4D97-8582-5628EEB12693}"/>
    <hyperlink ref="M13:V13" location="'4'!A1" display="BRASIL NA ESCOLA - CONSOLIDAÇÃO RESUMIDA DE PESQUISAS DE PREÇOS" xr:uid="{CFDB8E9D-2B32-4FB4-8CF2-DB0DCBACCC78}"/>
    <hyperlink ref="M15:V15" location="'5'!A1" display="TEMPO DE APRENDER - CONSOLIDAÇÃO RESUMIDA DE PESQUISAS DE PREÇOS" xr:uid="{75295F20-B157-4ABB-8B65-84C6C1431DC1}"/>
    <hyperlink ref="M17:V17" location="'6'!A1" display="PMALFA - CONSOLIDAÇÃO RESUMIDA DE PESQUISAS DE PREÇOS" xr:uid="{83AC5BEE-26DD-4EEC-B5D4-A262AE216946}"/>
    <hyperlink ref="M19:V19" location="'7'!A1" display="EMERGENCIAL - CONSOLIDAÇÃO RESUMIDA DE PESQUISAS DE PREÇOS" xr:uid="{69A14713-1BA4-439E-AA7D-92347AFADB11}"/>
    <hyperlink ref="M21:V21" location="'8'!A1" display="A definir - 1 - CONSOLIDAÇÃO RESUMIDA DE PESQUISAS DE PREÇOS" xr:uid="{B5B539F5-A760-49D7-B008-90C618CDEF03}"/>
    <hyperlink ref="M23:V23" location="'9'!A1" display="A definir - 2 - CONSOLIDAÇÃO RESUMIDA DE PESQUISAS DE PREÇOS" xr:uid="{FB5B322B-D50F-4D77-8DBD-895EABA74A05}"/>
    <hyperlink ref="M25:V25" location="'10'!A1" display="A definir - 3 - CONSOLIDAÇÃO RESUMIDA DE PESQUISAS DE PREÇOS" xr:uid="{7D966CE0-C140-4843-83C3-0A22EF2441D9}"/>
    <hyperlink ref="M27:V27" location="'11'!A1" display="A definir - 4 - CONSOLIDAÇÃO RESUMIDA DE PESQUISAS DE PREÇOS" xr:uid="{1205C5B1-0387-4FFB-BD22-1FB4AAF929EB}"/>
    <hyperlink ref="M29:V29" location="'12'!A1" display="A definir - 5 - CONSOLIDAÇÃO RESUMIDA DE PESQUISAS DE PREÇOS" xr:uid="{E1980DE8-4D64-426D-A306-B7675A4A64E9}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20">
    <tabColor rgb="FF9CC2E5"/>
    <pageSetUpPr fitToPage="1"/>
  </sheetPr>
  <dimension ref="A1:AF1061"/>
  <sheetViews>
    <sheetView showGridLines="0" zoomScale="60" zoomScaleNormal="60" workbookViewId="0">
      <selection activeCell="V2" sqref="V2:AD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7.42578125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ID!B30</f>
        <v>A definir - 4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8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/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/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/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"Caçador, 31 de dezembro de "&amp;AA8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4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1000-000000000000}">
      <formula1>"1º Colocado,2º Colocado,3º Colocado"</formula1>
    </dataValidation>
  </dataValidations>
  <hyperlinks>
    <hyperlink ref="V4" location="MENU!A1" display="VOLTAR AO MENU" xr:uid="{72B37B5B-CB6F-48C4-8A87-CDED8E47124D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21">
    <tabColor rgb="FF9CC2E5"/>
    <pageSetUpPr fitToPage="1"/>
  </sheetPr>
  <dimension ref="A1:AF1061"/>
  <sheetViews>
    <sheetView showGridLines="0" zoomScale="60" zoomScaleNormal="60" workbookViewId="0">
      <selection activeCell="V2" sqref="V2:AD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7.42578125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ID!B31</f>
        <v>A definir - 5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8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/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/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/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"Caçador, 31 de dezembro de "&amp;AA8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3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1100-000000000000}">
      <formula1>"1º Colocado,2º Colocado,3º Colocado"</formula1>
    </dataValidation>
  </dataValidations>
  <hyperlinks>
    <hyperlink ref="V4" location="MENU!A1" display="VOLTAR AO MENU" xr:uid="{11705BD6-CF8E-4503-82CE-8F7026F94794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22">
    <tabColor rgb="FF9CC2E5"/>
    <pageSetUpPr fitToPage="1"/>
  </sheetPr>
  <dimension ref="A1:AF1061"/>
  <sheetViews>
    <sheetView showGridLines="0" zoomScale="60" zoomScaleNormal="60" workbookViewId="0">
      <selection activeCell="V2" sqref="V2:AD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7.42578125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ID!B32</f>
        <v>A definir - 6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8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/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/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/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"Caçador, 31 de dezembro de "&amp;AA8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2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1200-000000000000}">
      <formula1>"1º Colocado,2º Colocado,3º Colocado"</formula1>
    </dataValidation>
  </dataValidations>
  <hyperlinks>
    <hyperlink ref="V4" location="MENU!A1" display="VOLTAR AO MENU" xr:uid="{BC369BE1-F121-4813-B14C-7D830C7B97EA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3">
    <tabColor rgb="FF9CC2E5"/>
    <pageSetUpPr fitToPage="1"/>
  </sheetPr>
  <dimension ref="A1:AF1061"/>
  <sheetViews>
    <sheetView showGridLines="0" zoomScale="60" zoomScaleNormal="60" workbookViewId="0">
      <selection activeCell="V2" sqref="V2:AD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7.42578125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ID!B33</f>
        <v>A definir - 7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8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/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/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/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"Caçador, 31 de dezembro de "&amp;AA8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1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1300-000000000000}">
      <formula1>"1º Colocado,2º Colocado,3º Colocado"</formula1>
    </dataValidation>
  </dataValidations>
  <hyperlinks>
    <hyperlink ref="V4" location="MENU!A1" display="VOLTAR AO MENU" xr:uid="{D49FAB76-2558-47D6-A674-DA5F980B8220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24">
    <tabColor rgb="FF9CC2E5"/>
    <pageSetUpPr fitToPage="1"/>
  </sheetPr>
  <dimension ref="A1:AF1061"/>
  <sheetViews>
    <sheetView showGridLines="0" zoomScale="60" zoomScaleNormal="60" workbookViewId="0">
      <selection activeCell="V2" sqref="V2:AD3"/>
    </sheetView>
  </sheetViews>
  <sheetFormatPr defaultColWidth="14.42578125" defaultRowHeight="15" customHeight="1" x14ac:dyDescent="0.25"/>
  <cols>
    <col min="1" max="1" width="14.1406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9" width="9.140625" customWidth="1"/>
    <col min="20" max="20" width="6" customWidth="1"/>
    <col min="21" max="24" width="9.140625" customWidth="1"/>
    <col min="25" max="25" width="5.5703125" customWidth="1"/>
    <col min="26" max="27" width="9.140625" customWidth="1"/>
    <col min="28" max="28" width="10.140625" customWidth="1"/>
    <col min="29" max="29" width="8.7109375" customWidth="1"/>
    <col min="30" max="30" width="7.42578125" customWidth="1"/>
    <col min="31" max="31" width="9.140625" customWidth="1"/>
    <col min="32" max="32" width="11" customWidth="1"/>
  </cols>
  <sheetData>
    <row r="1" spans="1:32" ht="21.75" thickBot="1" x14ac:dyDescent="0.4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21" x14ac:dyDescent="0.3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755" t="s">
        <v>151</v>
      </c>
      <c r="S2" s="756"/>
      <c r="T2" s="756"/>
      <c r="U2" s="757"/>
      <c r="V2" s="810" t="str">
        <f>ID!B34</f>
        <v>A definir - 8</v>
      </c>
      <c r="W2" s="811"/>
      <c r="X2" s="811"/>
      <c r="Y2" s="811"/>
      <c r="Z2" s="811"/>
      <c r="AA2" s="811"/>
      <c r="AB2" s="811"/>
      <c r="AC2" s="811"/>
      <c r="AD2" s="812"/>
      <c r="AE2" s="94"/>
      <c r="AF2" s="94"/>
    </row>
    <row r="3" spans="1:32" ht="21.75" thickBot="1" x14ac:dyDescent="0.4">
      <c r="A3" s="94"/>
      <c r="B3" s="94"/>
      <c r="C3" s="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58"/>
      <c r="S3" s="759"/>
      <c r="T3" s="759"/>
      <c r="U3" s="760"/>
      <c r="V3" s="813"/>
      <c r="W3" s="814"/>
      <c r="X3" s="814"/>
      <c r="Y3" s="814"/>
      <c r="Z3" s="814"/>
      <c r="AA3" s="814"/>
      <c r="AB3" s="814"/>
      <c r="AC3" s="814"/>
      <c r="AD3" s="815"/>
      <c r="AE3" s="94"/>
      <c r="AF3" s="94"/>
    </row>
    <row r="4" spans="1:32" ht="21.75" thickBot="1" x14ac:dyDescent="0.4">
      <c r="A4" s="94"/>
      <c r="B4" s="94"/>
      <c r="C4" s="761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466" t="s">
        <v>235</v>
      </c>
      <c r="W4" s="378"/>
      <c r="X4" s="378"/>
      <c r="Y4" s="94"/>
      <c r="Z4" s="94"/>
      <c r="AA4" s="94"/>
      <c r="AB4" s="94"/>
      <c r="AC4" s="94"/>
      <c r="AD4" s="94"/>
      <c r="AE4" s="94"/>
      <c r="AF4" s="94"/>
    </row>
    <row r="5" spans="1:32" ht="20.25" x14ac:dyDescent="0.25">
      <c r="A5" s="768" t="s">
        <v>152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33" customHeight="1" x14ac:dyDescent="0.25">
      <c r="A6" s="763" t="s">
        <v>153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3"/>
    </row>
    <row r="7" spans="1:32" ht="22.5" customHeight="1" x14ac:dyDescent="0.25">
      <c r="A7" s="68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680" t="s">
        <v>57</v>
      </c>
      <c r="AB7" s="334"/>
      <c r="AC7" s="334"/>
      <c r="AD7" s="334"/>
      <c r="AE7" s="334"/>
      <c r="AF7" s="446"/>
    </row>
    <row r="8" spans="1:32" ht="26.25" customHeight="1" x14ac:dyDescent="0.25">
      <c r="A8" s="764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609"/>
      <c r="AA8" s="765">
        <f>ID!H10</f>
        <v>2023</v>
      </c>
      <c r="AB8" s="526"/>
      <c r="AC8" s="526"/>
      <c r="AD8" s="526"/>
      <c r="AE8" s="526"/>
      <c r="AF8" s="609"/>
    </row>
    <row r="9" spans="1:32" ht="20.25" customHeight="1" x14ac:dyDescent="0.25">
      <c r="A9" s="68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446"/>
      <c r="V9" s="680" t="s">
        <v>99</v>
      </c>
      <c r="W9" s="334"/>
      <c r="X9" s="334"/>
      <c r="Y9" s="334"/>
      <c r="Z9" s="334"/>
      <c r="AA9" s="334"/>
      <c r="AB9" s="334"/>
      <c r="AC9" s="334"/>
      <c r="AD9" s="334"/>
      <c r="AE9" s="334"/>
      <c r="AF9" s="446"/>
    </row>
    <row r="10" spans="1:32" ht="24.75" customHeight="1" x14ac:dyDescent="0.25">
      <c r="A10" s="764">
        <f>ID!B12</f>
        <v>0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609"/>
      <c r="V10" s="764">
        <f>ID!H12</f>
        <v>0</v>
      </c>
      <c r="W10" s="526"/>
      <c r="X10" s="526"/>
      <c r="Y10" s="526"/>
      <c r="Z10" s="526"/>
      <c r="AA10" s="526"/>
      <c r="AB10" s="526"/>
      <c r="AC10" s="526"/>
      <c r="AD10" s="526"/>
      <c r="AE10" s="526"/>
      <c r="AF10" s="609"/>
    </row>
    <row r="11" spans="1:32" ht="23.25" customHeight="1" x14ac:dyDescent="0.25">
      <c r="A11" s="766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</row>
    <row r="12" spans="1:32" ht="33" customHeight="1" x14ac:dyDescent="0.25">
      <c r="A12" s="767" t="s">
        <v>154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446"/>
    </row>
    <row r="13" spans="1:32" ht="16.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1"/>
      <c r="V13" s="101"/>
      <c r="W13" s="101"/>
      <c r="X13" s="101"/>
      <c r="Y13" s="101"/>
      <c r="Z13" s="101"/>
      <c r="AA13" s="101"/>
      <c r="AB13" s="101"/>
      <c r="AC13" s="102"/>
      <c r="AD13" s="102"/>
      <c r="AE13" s="102"/>
      <c r="AF13" s="103"/>
    </row>
    <row r="14" spans="1:32" ht="33" customHeight="1" x14ac:dyDescent="0.25">
      <c r="A14" s="749" t="s">
        <v>155</v>
      </c>
      <c r="B14" s="334"/>
      <c r="C14" s="334"/>
      <c r="D14" s="74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446"/>
    </row>
    <row r="15" spans="1:32" ht="21.75" customHeight="1" x14ac:dyDescent="0.25">
      <c r="A15" s="104"/>
      <c r="B15" s="105"/>
      <c r="C15" s="105"/>
      <c r="D15" s="745" t="s">
        <v>156</v>
      </c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93"/>
      <c r="U15" s="746" t="s">
        <v>157</v>
      </c>
      <c r="V15" s="708"/>
      <c r="W15" s="708"/>
      <c r="X15" s="708"/>
      <c r="Y15" s="708"/>
      <c r="Z15" s="706"/>
      <c r="AA15" s="746" t="s">
        <v>158</v>
      </c>
      <c r="AB15" s="708"/>
      <c r="AC15" s="708"/>
      <c r="AD15" s="708"/>
      <c r="AE15" s="708"/>
      <c r="AF15" s="747"/>
    </row>
    <row r="16" spans="1:32" ht="24" customHeight="1" x14ac:dyDescent="0.25">
      <c r="A16" s="748" t="s">
        <v>159</v>
      </c>
      <c r="B16" s="613"/>
      <c r="C16" s="613"/>
      <c r="D16" s="743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740"/>
      <c r="V16" s="325"/>
      <c r="W16" s="325"/>
      <c r="X16" s="325"/>
      <c r="Y16" s="325"/>
      <c r="Z16" s="326"/>
      <c r="AA16" s="741"/>
      <c r="AB16" s="325"/>
      <c r="AC16" s="325"/>
      <c r="AD16" s="325"/>
      <c r="AE16" s="325"/>
      <c r="AF16" s="742"/>
    </row>
    <row r="17" spans="1:32" ht="24" customHeight="1" x14ac:dyDescent="0.25">
      <c r="A17" s="748" t="s">
        <v>161</v>
      </c>
      <c r="B17" s="613"/>
      <c r="C17" s="613"/>
      <c r="D17" s="743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740"/>
      <c r="V17" s="325"/>
      <c r="W17" s="325"/>
      <c r="X17" s="325"/>
      <c r="Y17" s="325"/>
      <c r="Z17" s="326"/>
      <c r="AA17" s="741"/>
      <c r="AB17" s="325"/>
      <c r="AC17" s="325"/>
      <c r="AD17" s="325"/>
      <c r="AE17" s="325"/>
      <c r="AF17" s="742"/>
    </row>
    <row r="18" spans="1:32" ht="24" customHeight="1" x14ac:dyDescent="0.25">
      <c r="A18" s="748" t="s">
        <v>163</v>
      </c>
      <c r="B18" s="613"/>
      <c r="C18" s="613"/>
      <c r="D18" s="74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6"/>
      <c r="U18" s="740"/>
      <c r="V18" s="325"/>
      <c r="W18" s="325"/>
      <c r="X18" s="325"/>
      <c r="Y18" s="325"/>
      <c r="Z18" s="326"/>
      <c r="AA18" s="741"/>
      <c r="AB18" s="325"/>
      <c r="AC18" s="325"/>
      <c r="AD18" s="325"/>
      <c r="AE18" s="325"/>
      <c r="AF18" s="742"/>
    </row>
    <row r="19" spans="1:32" ht="30" customHeight="1" x14ac:dyDescent="0.2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</row>
    <row r="20" spans="1:32" ht="24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10"/>
    </row>
    <row r="21" spans="1:32" ht="33" customHeight="1" x14ac:dyDescent="0.25">
      <c r="A21" s="749" t="s">
        <v>155</v>
      </c>
      <c r="B21" s="334"/>
      <c r="C21" s="334"/>
      <c r="D21" s="74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446"/>
    </row>
    <row r="22" spans="1:32" ht="21.75" customHeight="1" x14ac:dyDescent="0.25">
      <c r="A22" s="104"/>
      <c r="B22" s="105"/>
      <c r="C22" s="105"/>
      <c r="D22" s="745" t="s">
        <v>156</v>
      </c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93"/>
      <c r="U22" s="746" t="s">
        <v>157</v>
      </c>
      <c r="V22" s="708"/>
      <c r="W22" s="708"/>
      <c r="X22" s="708"/>
      <c r="Y22" s="708"/>
      <c r="Z22" s="706"/>
      <c r="AA22" s="746" t="s">
        <v>158</v>
      </c>
      <c r="AB22" s="708"/>
      <c r="AC22" s="708"/>
      <c r="AD22" s="708"/>
      <c r="AE22" s="708"/>
      <c r="AF22" s="747"/>
    </row>
    <row r="23" spans="1:32" ht="24" customHeight="1" x14ac:dyDescent="0.25">
      <c r="A23" s="748" t="s">
        <v>159</v>
      </c>
      <c r="B23" s="613"/>
      <c r="C23" s="613"/>
      <c r="D23" s="743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740"/>
      <c r="V23" s="325"/>
      <c r="W23" s="325"/>
      <c r="X23" s="325"/>
      <c r="Y23" s="325"/>
      <c r="Z23" s="326"/>
      <c r="AA23" s="741"/>
      <c r="AB23" s="325"/>
      <c r="AC23" s="325"/>
      <c r="AD23" s="325"/>
      <c r="AE23" s="325"/>
      <c r="AF23" s="742"/>
    </row>
    <row r="24" spans="1:32" ht="24" customHeight="1" x14ac:dyDescent="0.25">
      <c r="A24" s="748" t="s">
        <v>161</v>
      </c>
      <c r="B24" s="613"/>
      <c r="C24" s="613"/>
      <c r="D24" s="743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740"/>
      <c r="V24" s="325"/>
      <c r="W24" s="325"/>
      <c r="X24" s="325"/>
      <c r="Y24" s="325"/>
      <c r="Z24" s="326"/>
      <c r="AA24" s="741"/>
      <c r="AB24" s="325"/>
      <c r="AC24" s="325"/>
      <c r="AD24" s="325"/>
      <c r="AE24" s="325"/>
      <c r="AF24" s="742"/>
    </row>
    <row r="25" spans="1:32" ht="24" customHeight="1" x14ac:dyDescent="0.25">
      <c r="A25" s="748" t="s">
        <v>163</v>
      </c>
      <c r="B25" s="613"/>
      <c r="C25" s="613"/>
      <c r="D25" s="743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740"/>
      <c r="V25" s="325"/>
      <c r="W25" s="325"/>
      <c r="X25" s="325"/>
      <c r="Y25" s="325"/>
      <c r="Z25" s="326"/>
      <c r="AA25" s="741"/>
      <c r="AB25" s="325"/>
      <c r="AC25" s="325"/>
      <c r="AD25" s="325"/>
      <c r="AE25" s="325"/>
      <c r="AF25" s="742"/>
    </row>
    <row r="26" spans="1:32" ht="30" customHeight="1" x14ac:dyDescent="0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1:32" ht="24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10"/>
    </row>
    <row r="28" spans="1:32" ht="33" customHeight="1" x14ac:dyDescent="0.25">
      <c r="A28" s="749" t="s">
        <v>155</v>
      </c>
      <c r="B28" s="334"/>
      <c r="C28" s="334"/>
      <c r="D28" s="74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446"/>
    </row>
    <row r="29" spans="1:32" ht="21.75" customHeight="1" x14ac:dyDescent="0.25">
      <c r="A29" s="104"/>
      <c r="B29" s="105"/>
      <c r="C29" s="105"/>
      <c r="D29" s="745" t="s">
        <v>156</v>
      </c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93"/>
      <c r="U29" s="746" t="s">
        <v>157</v>
      </c>
      <c r="V29" s="708"/>
      <c r="W29" s="708"/>
      <c r="X29" s="708"/>
      <c r="Y29" s="708"/>
      <c r="Z29" s="706"/>
      <c r="AA29" s="746" t="s">
        <v>158</v>
      </c>
      <c r="AB29" s="708"/>
      <c r="AC29" s="708"/>
      <c r="AD29" s="708"/>
      <c r="AE29" s="708"/>
      <c r="AF29" s="747"/>
    </row>
    <row r="30" spans="1:32" ht="24" customHeight="1" x14ac:dyDescent="0.25">
      <c r="A30" s="748" t="s">
        <v>159</v>
      </c>
      <c r="B30" s="613"/>
      <c r="C30" s="613"/>
      <c r="D30" s="743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6"/>
      <c r="U30" s="740"/>
      <c r="V30" s="325"/>
      <c r="W30" s="325"/>
      <c r="X30" s="325"/>
      <c r="Y30" s="325"/>
      <c r="Z30" s="326"/>
      <c r="AA30" s="741"/>
      <c r="AB30" s="325"/>
      <c r="AC30" s="325"/>
      <c r="AD30" s="325"/>
      <c r="AE30" s="325"/>
      <c r="AF30" s="742"/>
    </row>
    <row r="31" spans="1:32" ht="24" customHeight="1" x14ac:dyDescent="0.25">
      <c r="A31" s="748" t="s">
        <v>161</v>
      </c>
      <c r="B31" s="613"/>
      <c r="C31" s="613"/>
      <c r="D31" s="743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6"/>
      <c r="U31" s="740"/>
      <c r="V31" s="325"/>
      <c r="W31" s="325"/>
      <c r="X31" s="325"/>
      <c r="Y31" s="325"/>
      <c r="Z31" s="326"/>
      <c r="AA31" s="741"/>
      <c r="AB31" s="325"/>
      <c r="AC31" s="325"/>
      <c r="AD31" s="325"/>
      <c r="AE31" s="325"/>
      <c r="AF31" s="742"/>
    </row>
    <row r="32" spans="1:32" ht="24" customHeight="1" x14ac:dyDescent="0.25">
      <c r="A32" s="748" t="s">
        <v>163</v>
      </c>
      <c r="B32" s="613"/>
      <c r="C32" s="613"/>
      <c r="D32" s="743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6"/>
      <c r="U32" s="740"/>
      <c r="V32" s="325"/>
      <c r="W32" s="325"/>
      <c r="X32" s="325"/>
      <c r="Y32" s="325"/>
      <c r="Z32" s="326"/>
      <c r="AA32" s="741"/>
      <c r="AB32" s="325"/>
      <c r="AC32" s="325"/>
      <c r="AD32" s="325"/>
      <c r="AE32" s="325"/>
      <c r="AF32" s="742"/>
    </row>
    <row r="33" spans="1:32" ht="30" customHeight="1" x14ac:dyDescent="0.2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8"/>
    </row>
    <row r="34" spans="1:32" ht="24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110"/>
    </row>
    <row r="35" spans="1:32" ht="33" customHeight="1" x14ac:dyDescent="0.25">
      <c r="A35" s="749" t="s">
        <v>155</v>
      </c>
      <c r="B35" s="334"/>
      <c r="C35" s="334"/>
      <c r="D35" s="74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446"/>
    </row>
    <row r="36" spans="1:32" ht="21.75" customHeight="1" x14ac:dyDescent="0.25">
      <c r="A36" s="104"/>
      <c r="B36" s="105"/>
      <c r="C36" s="105"/>
      <c r="D36" s="745" t="s">
        <v>156</v>
      </c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93"/>
      <c r="U36" s="746" t="s">
        <v>157</v>
      </c>
      <c r="V36" s="708"/>
      <c r="W36" s="708"/>
      <c r="X36" s="708"/>
      <c r="Y36" s="708"/>
      <c r="Z36" s="706"/>
      <c r="AA36" s="746" t="s">
        <v>158</v>
      </c>
      <c r="AB36" s="708"/>
      <c r="AC36" s="708"/>
      <c r="AD36" s="708"/>
      <c r="AE36" s="708"/>
      <c r="AF36" s="747"/>
    </row>
    <row r="37" spans="1:32" ht="24" customHeight="1" x14ac:dyDescent="0.25">
      <c r="A37" s="748" t="s">
        <v>159</v>
      </c>
      <c r="B37" s="613"/>
      <c r="C37" s="613"/>
      <c r="D37" s="743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6"/>
      <c r="U37" s="740"/>
      <c r="V37" s="325"/>
      <c r="W37" s="325"/>
      <c r="X37" s="325"/>
      <c r="Y37" s="325"/>
      <c r="Z37" s="326"/>
      <c r="AA37" s="741"/>
      <c r="AB37" s="325"/>
      <c r="AC37" s="325"/>
      <c r="AD37" s="325"/>
      <c r="AE37" s="325"/>
      <c r="AF37" s="742"/>
    </row>
    <row r="38" spans="1:32" ht="24" customHeight="1" x14ac:dyDescent="0.25">
      <c r="A38" s="748" t="s">
        <v>161</v>
      </c>
      <c r="B38" s="613"/>
      <c r="C38" s="613"/>
      <c r="D38" s="743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6"/>
      <c r="U38" s="740"/>
      <c r="V38" s="325"/>
      <c r="W38" s="325"/>
      <c r="X38" s="325"/>
      <c r="Y38" s="325"/>
      <c r="Z38" s="326"/>
      <c r="AA38" s="741"/>
      <c r="AB38" s="325"/>
      <c r="AC38" s="325"/>
      <c r="AD38" s="325"/>
      <c r="AE38" s="325"/>
      <c r="AF38" s="742"/>
    </row>
    <row r="39" spans="1:32" ht="24" customHeight="1" x14ac:dyDescent="0.25">
      <c r="A39" s="748" t="s">
        <v>163</v>
      </c>
      <c r="B39" s="613"/>
      <c r="C39" s="613"/>
      <c r="D39" s="743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6"/>
      <c r="U39" s="740"/>
      <c r="V39" s="325"/>
      <c r="W39" s="325"/>
      <c r="X39" s="325"/>
      <c r="Y39" s="325"/>
      <c r="Z39" s="326"/>
      <c r="AA39" s="741"/>
      <c r="AB39" s="325"/>
      <c r="AC39" s="325"/>
      <c r="AD39" s="325"/>
      <c r="AE39" s="325"/>
      <c r="AF39" s="742"/>
    </row>
    <row r="40" spans="1:32" ht="30" customHeight="1" x14ac:dyDescent="0.2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</row>
    <row r="41" spans="1:32" ht="24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110"/>
    </row>
    <row r="42" spans="1:32" ht="33" customHeight="1" x14ac:dyDescent="0.25">
      <c r="A42" s="749" t="s">
        <v>155</v>
      </c>
      <c r="B42" s="334"/>
      <c r="C42" s="334"/>
      <c r="D42" s="74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446"/>
    </row>
    <row r="43" spans="1:32" ht="21.75" customHeight="1" x14ac:dyDescent="0.25">
      <c r="A43" s="104"/>
      <c r="B43" s="105"/>
      <c r="C43" s="105"/>
      <c r="D43" s="745" t="s">
        <v>156</v>
      </c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93"/>
      <c r="U43" s="746" t="s">
        <v>157</v>
      </c>
      <c r="V43" s="708"/>
      <c r="W43" s="708"/>
      <c r="X43" s="708"/>
      <c r="Y43" s="708"/>
      <c r="Z43" s="706"/>
      <c r="AA43" s="746" t="s">
        <v>158</v>
      </c>
      <c r="AB43" s="708"/>
      <c r="AC43" s="708"/>
      <c r="AD43" s="708"/>
      <c r="AE43" s="708"/>
      <c r="AF43" s="747"/>
    </row>
    <row r="44" spans="1:32" ht="24" customHeight="1" x14ac:dyDescent="0.25">
      <c r="A44" s="748" t="s">
        <v>159</v>
      </c>
      <c r="B44" s="613"/>
      <c r="C44" s="613"/>
      <c r="D44" s="743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6"/>
      <c r="U44" s="740"/>
      <c r="V44" s="325"/>
      <c r="W44" s="325"/>
      <c r="X44" s="325"/>
      <c r="Y44" s="325"/>
      <c r="Z44" s="326"/>
      <c r="AA44" s="741"/>
      <c r="AB44" s="325"/>
      <c r="AC44" s="325"/>
      <c r="AD44" s="325"/>
      <c r="AE44" s="325"/>
      <c r="AF44" s="742"/>
    </row>
    <row r="45" spans="1:32" ht="24" customHeight="1" x14ac:dyDescent="0.25">
      <c r="A45" s="748" t="s">
        <v>161</v>
      </c>
      <c r="B45" s="613"/>
      <c r="C45" s="613"/>
      <c r="D45" s="743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6"/>
      <c r="U45" s="740"/>
      <c r="V45" s="325"/>
      <c r="W45" s="325"/>
      <c r="X45" s="325"/>
      <c r="Y45" s="325"/>
      <c r="Z45" s="326"/>
      <c r="AA45" s="741"/>
      <c r="AB45" s="325"/>
      <c r="AC45" s="325"/>
      <c r="AD45" s="325"/>
      <c r="AE45" s="325"/>
      <c r="AF45" s="742"/>
    </row>
    <row r="46" spans="1:32" ht="24" customHeight="1" x14ac:dyDescent="0.25">
      <c r="A46" s="748" t="s">
        <v>163</v>
      </c>
      <c r="B46" s="613"/>
      <c r="C46" s="613"/>
      <c r="D46" s="743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6"/>
      <c r="U46" s="740"/>
      <c r="V46" s="325"/>
      <c r="W46" s="325"/>
      <c r="X46" s="325"/>
      <c r="Y46" s="325"/>
      <c r="Z46" s="326"/>
      <c r="AA46" s="741"/>
      <c r="AB46" s="325"/>
      <c r="AC46" s="325"/>
      <c r="AD46" s="325"/>
      <c r="AE46" s="325"/>
      <c r="AF46" s="742"/>
    </row>
    <row r="47" spans="1:32" ht="30" customHeight="1" x14ac:dyDescent="0.25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2" ht="24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110"/>
    </row>
    <row r="49" spans="1:32" ht="33" customHeight="1" x14ac:dyDescent="0.25">
      <c r="A49" s="749" t="s">
        <v>155</v>
      </c>
      <c r="B49" s="334"/>
      <c r="C49" s="334"/>
      <c r="D49" s="74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446"/>
    </row>
    <row r="50" spans="1:32" ht="21.75" customHeight="1" x14ac:dyDescent="0.25">
      <c r="A50" s="104"/>
      <c r="B50" s="105"/>
      <c r="C50" s="105"/>
      <c r="D50" s="745" t="s">
        <v>156</v>
      </c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93"/>
      <c r="U50" s="746" t="s">
        <v>157</v>
      </c>
      <c r="V50" s="708"/>
      <c r="W50" s="708"/>
      <c r="X50" s="708"/>
      <c r="Y50" s="708"/>
      <c r="Z50" s="706"/>
      <c r="AA50" s="746" t="s">
        <v>158</v>
      </c>
      <c r="AB50" s="708"/>
      <c r="AC50" s="708"/>
      <c r="AD50" s="708"/>
      <c r="AE50" s="708"/>
      <c r="AF50" s="747"/>
    </row>
    <row r="51" spans="1:32" ht="24" customHeight="1" x14ac:dyDescent="0.25">
      <c r="A51" s="748" t="s">
        <v>159</v>
      </c>
      <c r="B51" s="613"/>
      <c r="C51" s="613"/>
      <c r="D51" s="743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6"/>
      <c r="U51" s="740"/>
      <c r="V51" s="325"/>
      <c r="W51" s="325"/>
      <c r="X51" s="325"/>
      <c r="Y51" s="325"/>
      <c r="Z51" s="326"/>
      <c r="AA51" s="741"/>
      <c r="AB51" s="325"/>
      <c r="AC51" s="325"/>
      <c r="AD51" s="325"/>
      <c r="AE51" s="325"/>
      <c r="AF51" s="742"/>
    </row>
    <row r="52" spans="1:32" ht="24" customHeight="1" x14ac:dyDescent="0.25">
      <c r="A52" s="748" t="s">
        <v>161</v>
      </c>
      <c r="B52" s="613"/>
      <c r="C52" s="613"/>
      <c r="D52" s="743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6"/>
      <c r="U52" s="740"/>
      <c r="V52" s="325"/>
      <c r="W52" s="325"/>
      <c r="X52" s="325"/>
      <c r="Y52" s="325"/>
      <c r="Z52" s="326"/>
      <c r="AA52" s="741"/>
      <c r="AB52" s="325"/>
      <c r="AC52" s="325"/>
      <c r="AD52" s="325"/>
      <c r="AE52" s="325"/>
      <c r="AF52" s="742"/>
    </row>
    <row r="53" spans="1:32" ht="24" customHeight="1" x14ac:dyDescent="0.25">
      <c r="A53" s="748" t="s">
        <v>163</v>
      </c>
      <c r="B53" s="613"/>
      <c r="C53" s="613"/>
      <c r="D53" s="743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6"/>
      <c r="U53" s="740"/>
      <c r="V53" s="325"/>
      <c r="W53" s="325"/>
      <c r="X53" s="325"/>
      <c r="Y53" s="325"/>
      <c r="Z53" s="326"/>
      <c r="AA53" s="741"/>
      <c r="AB53" s="325"/>
      <c r="AC53" s="325"/>
      <c r="AD53" s="325"/>
      <c r="AE53" s="325"/>
      <c r="AF53" s="742"/>
    </row>
    <row r="54" spans="1:32" ht="30" customHeight="1" x14ac:dyDescent="0.2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8"/>
    </row>
    <row r="55" spans="1:32" ht="24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10"/>
    </row>
    <row r="56" spans="1:32" ht="33" customHeight="1" x14ac:dyDescent="0.25">
      <c r="A56" s="749" t="s">
        <v>155</v>
      </c>
      <c r="B56" s="334"/>
      <c r="C56" s="334"/>
      <c r="D56" s="7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446"/>
    </row>
    <row r="57" spans="1:32" ht="21.75" customHeight="1" x14ac:dyDescent="0.25">
      <c r="A57" s="104"/>
      <c r="B57" s="105"/>
      <c r="C57" s="105"/>
      <c r="D57" s="745" t="s">
        <v>156</v>
      </c>
      <c r="E57" s="613"/>
      <c r="F57" s="613"/>
      <c r="G57" s="613"/>
      <c r="H57" s="613"/>
      <c r="I57" s="613"/>
      <c r="J57" s="613"/>
      <c r="K57" s="613"/>
      <c r="L57" s="613"/>
      <c r="M57" s="613"/>
      <c r="N57" s="613"/>
      <c r="O57" s="613"/>
      <c r="P57" s="613"/>
      <c r="Q57" s="613"/>
      <c r="R57" s="613"/>
      <c r="S57" s="613"/>
      <c r="T57" s="693"/>
      <c r="U57" s="746" t="s">
        <v>157</v>
      </c>
      <c r="V57" s="708"/>
      <c r="W57" s="708"/>
      <c r="X57" s="708"/>
      <c r="Y57" s="708"/>
      <c r="Z57" s="706"/>
      <c r="AA57" s="746" t="s">
        <v>158</v>
      </c>
      <c r="AB57" s="708"/>
      <c r="AC57" s="708"/>
      <c r="AD57" s="708"/>
      <c r="AE57" s="708"/>
      <c r="AF57" s="747"/>
    </row>
    <row r="58" spans="1:32" ht="24" customHeight="1" x14ac:dyDescent="0.25">
      <c r="A58" s="748" t="s">
        <v>159</v>
      </c>
      <c r="B58" s="613"/>
      <c r="C58" s="613"/>
      <c r="D58" s="74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6"/>
      <c r="U58" s="740"/>
      <c r="V58" s="325"/>
      <c r="W58" s="325"/>
      <c r="X58" s="325"/>
      <c r="Y58" s="325"/>
      <c r="Z58" s="326"/>
      <c r="AA58" s="741"/>
      <c r="AB58" s="325"/>
      <c r="AC58" s="325"/>
      <c r="AD58" s="325"/>
      <c r="AE58" s="325"/>
      <c r="AF58" s="742"/>
    </row>
    <row r="59" spans="1:32" ht="24" customHeight="1" x14ac:dyDescent="0.25">
      <c r="A59" s="748" t="s">
        <v>161</v>
      </c>
      <c r="B59" s="613"/>
      <c r="C59" s="613"/>
      <c r="D59" s="74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6"/>
      <c r="U59" s="740"/>
      <c r="V59" s="325"/>
      <c r="W59" s="325"/>
      <c r="X59" s="325"/>
      <c r="Y59" s="325"/>
      <c r="Z59" s="326"/>
      <c r="AA59" s="741"/>
      <c r="AB59" s="325"/>
      <c r="AC59" s="325"/>
      <c r="AD59" s="325"/>
      <c r="AE59" s="325"/>
      <c r="AF59" s="742"/>
    </row>
    <row r="60" spans="1:32" ht="24" customHeight="1" x14ac:dyDescent="0.25">
      <c r="A60" s="748" t="s">
        <v>163</v>
      </c>
      <c r="B60" s="613"/>
      <c r="C60" s="613"/>
      <c r="D60" s="74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6"/>
      <c r="U60" s="740"/>
      <c r="V60" s="325"/>
      <c r="W60" s="325"/>
      <c r="X60" s="325"/>
      <c r="Y60" s="325"/>
      <c r="Z60" s="326"/>
      <c r="AA60" s="741"/>
      <c r="AB60" s="325"/>
      <c r="AC60" s="325"/>
      <c r="AD60" s="325"/>
      <c r="AE60" s="325"/>
      <c r="AF60" s="742"/>
    </row>
    <row r="61" spans="1:32" ht="30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8"/>
    </row>
    <row r="62" spans="1:32" ht="24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110"/>
    </row>
    <row r="63" spans="1:32" ht="33" customHeight="1" x14ac:dyDescent="0.25">
      <c r="A63" s="749" t="s">
        <v>155</v>
      </c>
      <c r="B63" s="334"/>
      <c r="C63" s="334"/>
      <c r="D63" s="74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446"/>
    </row>
    <row r="64" spans="1:32" ht="21.75" customHeight="1" x14ac:dyDescent="0.25">
      <c r="A64" s="104"/>
      <c r="B64" s="105"/>
      <c r="C64" s="105"/>
      <c r="D64" s="745" t="s">
        <v>156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93"/>
      <c r="U64" s="746" t="s">
        <v>157</v>
      </c>
      <c r="V64" s="708"/>
      <c r="W64" s="708"/>
      <c r="X64" s="708"/>
      <c r="Y64" s="708"/>
      <c r="Z64" s="706"/>
      <c r="AA64" s="746" t="s">
        <v>158</v>
      </c>
      <c r="AB64" s="708"/>
      <c r="AC64" s="708"/>
      <c r="AD64" s="708"/>
      <c r="AE64" s="708"/>
      <c r="AF64" s="747"/>
    </row>
    <row r="65" spans="1:32" ht="24" customHeight="1" x14ac:dyDescent="0.25">
      <c r="A65" s="748" t="s">
        <v>159</v>
      </c>
      <c r="B65" s="613"/>
      <c r="C65" s="613"/>
      <c r="D65" s="743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6"/>
      <c r="U65" s="740"/>
      <c r="V65" s="325"/>
      <c r="W65" s="325"/>
      <c r="X65" s="325"/>
      <c r="Y65" s="325"/>
      <c r="Z65" s="326"/>
      <c r="AA65" s="741"/>
      <c r="AB65" s="325"/>
      <c r="AC65" s="325"/>
      <c r="AD65" s="325"/>
      <c r="AE65" s="325"/>
      <c r="AF65" s="742"/>
    </row>
    <row r="66" spans="1:32" ht="24" customHeight="1" x14ac:dyDescent="0.25">
      <c r="A66" s="748" t="s">
        <v>161</v>
      </c>
      <c r="B66" s="613"/>
      <c r="C66" s="613"/>
      <c r="D66" s="743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6"/>
      <c r="U66" s="740"/>
      <c r="V66" s="325"/>
      <c r="W66" s="325"/>
      <c r="X66" s="325"/>
      <c r="Y66" s="325"/>
      <c r="Z66" s="326"/>
      <c r="AA66" s="741"/>
      <c r="AB66" s="325"/>
      <c r="AC66" s="325"/>
      <c r="AD66" s="325"/>
      <c r="AE66" s="325"/>
      <c r="AF66" s="742"/>
    </row>
    <row r="67" spans="1:32" ht="24" customHeight="1" x14ac:dyDescent="0.25">
      <c r="A67" s="748" t="s">
        <v>163</v>
      </c>
      <c r="B67" s="613"/>
      <c r="C67" s="613"/>
      <c r="D67" s="743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740"/>
      <c r="V67" s="325"/>
      <c r="W67" s="325"/>
      <c r="X67" s="325"/>
      <c r="Y67" s="325"/>
      <c r="Z67" s="326"/>
      <c r="AA67" s="741"/>
      <c r="AB67" s="325"/>
      <c r="AC67" s="325"/>
      <c r="AD67" s="325"/>
      <c r="AE67" s="325"/>
      <c r="AF67" s="742"/>
    </row>
    <row r="68" spans="1:32" ht="30" customHeight="1" x14ac:dyDescent="0.25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8"/>
    </row>
    <row r="69" spans="1:32" ht="24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10"/>
    </row>
    <row r="70" spans="1:32" ht="33" customHeight="1" x14ac:dyDescent="0.25">
      <c r="A70" s="749" t="s">
        <v>155</v>
      </c>
      <c r="B70" s="334"/>
      <c r="C70" s="334"/>
      <c r="D70" s="7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446"/>
    </row>
    <row r="71" spans="1:32" ht="21.75" customHeight="1" x14ac:dyDescent="0.25">
      <c r="A71" s="104"/>
      <c r="B71" s="105"/>
      <c r="C71" s="105"/>
      <c r="D71" s="745" t="s">
        <v>156</v>
      </c>
      <c r="E71" s="613"/>
      <c r="F71" s="613"/>
      <c r="G71" s="613"/>
      <c r="H71" s="613"/>
      <c r="I71" s="613"/>
      <c r="J71" s="613"/>
      <c r="K71" s="613"/>
      <c r="L71" s="613"/>
      <c r="M71" s="613"/>
      <c r="N71" s="613"/>
      <c r="O71" s="613"/>
      <c r="P71" s="613"/>
      <c r="Q71" s="613"/>
      <c r="R71" s="613"/>
      <c r="S71" s="613"/>
      <c r="T71" s="693"/>
      <c r="U71" s="746" t="s">
        <v>157</v>
      </c>
      <c r="V71" s="708"/>
      <c r="W71" s="708"/>
      <c r="X71" s="708"/>
      <c r="Y71" s="708"/>
      <c r="Z71" s="706"/>
      <c r="AA71" s="746" t="s">
        <v>158</v>
      </c>
      <c r="AB71" s="708"/>
      <c r="AC71" s="708"/>
      <c r="AD71" s="708"/>
      <c r="AE71" s="708"/>
      <c r="AF71" s="747"/>
    </row>
    <row r="72" spans="1:32" ht="24" customHeight="1" x14ac:dyDescent="0.25">
      <c r="A72" s="748" t="s">
        <v>159</v>
      </c>
      <c r="B72" s="613"/>
      <c r="C72" s="613"/>
      <c r="D72" s="743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6"/>
      <c r="U72" s="740"/>
      <c r="V72" s="325"/>
      <c r="W72" s="325"/>
      <c r="X72" s="325"/>
      <c r="Y72" s="325"/>
      <c r="Z72" s="326"/>
      <c r="AA72" s="741"/>
      <c r="AB72" s="325"/>
      <c r="AC72" s="325"/>
      <c r="AD72" s="325"/>
      <c r="AE72" s="325"/>
      <c r="AF72" s="742"/>
    </row>
    <row r="73" spans="1:32" ht="24" customHeight="1" x14ac:dyDescent="0.25">
      <c r="A73" s="748" t="s">
        <v>161</v>
      </c>
      <c r="B73" s="613"/>
      <c r="C73" s="613"/>
      <c r="D73" s="743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6"/>
      <c r="U73" s="740"/>
      <c r="V73" s="325"/>
      <c r="W73" s="325"/>
      <c r="X73" s="325"/>
      <c r="Y73" s="325"/>
      <c r="Z73" s="326"/>
      <c r="AA73" s="741"/>
      <c r="AB73" s="325"/>
      <c r="AC73" s="325"/>
      <c r="AD73" s="325"/>
      <c r="AE73" s="325"/>
      <c r="AF73" s="742"/>
    </row>
    <row r="74" spans="1:32" ht="24" customHeight="1" x14ac:dyDescent="0.25">
      <c r="A74" s="748" t="s">
        <v>163</v>
      </c>
      <c r="B74" s="613"/>
      <c r="C74" s="613"/>
      <c r="D74" s="743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6"/>
      <c r="U74" s="740"/>
      <c r="V74" s="325"/>
      <c r="W74" s="325"/>
      <c r="X74" s="325"/>
      <c r="Y74" s="325"/>
      <c r="Z74" s="326"/>
      <c r="AA74" s="741"/>
      <c r="AB74" s="325"/>
      <c r="AC74" s="325"/>
      <c r="AD74" s="325"/>
      <c r="AE74" s="325"/>
      <c r="AF74" s="742"/>
    </row>
    <row r="75" spans="1:32" ht="30" customHeight="1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8"/>
    </row>
    <row r="76" spans="1:32" ht="24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10"/>
    </row>
    <row r="77" spans="1:32" ht="33" customHeight="1" x14ac:dyDescent="0.25">
      <c r="A77" s="749" t="s">
        <v>155</v>
      </c>
      <c r="B77" s="334"/>
      <c r="C77" s="334"/>
      <c r="D77" s="7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446"/>
    </row>
    <row r="78" spans="1:32" ht="21.75" customHeight="1" x14ac:dyDescent="0.25">
      <c r="A78" s="104"/>
      <c r="B78" s="105"/>
      <c r="C78" s="105"/>
      <c r="D78" s="745" t="s">
        <v>156</v>
      </c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93"/>
      <c r="U78" s="746" t="s">
        <v>157</v>
      </c>
      <c r="V78" s="708"/>
      <c r="W78" s="708"/>
      <c r="X78" s="708"/>
      <c r="Y78" s="708"/>
      <c r="Z78" s="706"/>
      <c r="AA78" s="746" t="s">
        <v>158</v>
      </c>
      <c r="AB78" s="708"/>
      <c r="AC78" s="708"/>
      <c r="AD78" s="708"/>
      <c r="AE78" s="708"/>
      <c r="AF78" s="747"/>
    </row>
    <row r="79" spans="1:32" ht="24" customHeight="1" x14ac:dyDescent="0.25">
      <c r="A79" s="748" t="s">
        <v>159</v>
      </c>
      <c r="B79" s="613"/>
      <c r="C79" s="613"/>
      <c r="D79" s="743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6"/>
      <c r="U79" s="740"/>
      <c r="V79" s="325"/>
      <c r="W79" s="325"/>
      <c r="X79" s="325"/>
      <c r="Y79" s="325"/>
      <c r="Z79" s="326"/>
      <c r="AA79" s="741"/>
      <c r="AB79" s="325"/>
      <c r="AC79" s="325"/>
      <c r="AD79" s="325"/>
      <c r="AE79" s="325"/>
      <c r="AF79" s="742"/>
    </row>
    <row r="80" spans="1:32" ht="24" customHeight="1" x14ac:dyDescent="0.25">
      <c r="A80" s="748" t="s">
        <v>161</v>
      </c>
      <c r="B80" s="613"/>
      <c r="C80" s="613"/>
      <c r="D80" s="743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6"/>
      <c r="U80" s="740"/>
      <c r="V80" s="325"/>
      <c r="W80" s="325"/>
      <c r="X80" s="325"/>
      <c r="Y80" s="325"/>
      <c r="Z80" s="326"/>
      <c r="AA80" s="741"/>
      <c r="AB80" s="325"/>
      <c r="AC80" s="325"/>
      <c r="AD80" s="325"/>
      <c r="AE80" s="325"/>
      <c r="AF80" s="742"/>
    </row>
    <row r="81" spans="1:32" ht="24" customHeight="1" x14ac:dyDescent="0.25">
      <c r="A81" s="748" t="s">
        <v>163</v>
      </c>
      <c r="B81" s="613"/>
      <c r="C81" s="613"/>
      <c r="D81" s="743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6"/>
      <c r="U81" s="740"/>
      <c r="V81" s="325"/>
      <c r="W81" s="325"/>
      <c r="X81" s="325"/>
      <c r="Y81" s="325"/>
      <c r="Z81" s="326"/>
      <c r="AA81" s="741"/>
      <c r="AB81" s="325"/>
      <c r="AC81" s="325"/>
      <c r="AD81" s="325"/>
      <c r="AE81" s="325"/>
      <c r="AF81" s="742"/>
    </row>
    <row r="82" spans="1:32" ht="30" customHeight="1" x14ac:dyDescent="0.2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8"/>
    </row>
    <row r="83" spans="1:32" ht="24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110"/>
    </row>
    <row r="84" spans="1:32" ht="33" customHeight="1" x14ac:dyDescent="0.25">
      <c r="A84" s="749" t="s">
        <v>155</v>
      </c>
      <c r="B84" s="334"/>
      <c r="C84" s="334"/>
      <c r="D84" s="74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446"/>
    </row>
    <row r="85" spans="1:32" ht="21.75" customHeight="1" x14ac:dyDescent="0.25">
      <c r="A85" s="104"/>
      <c r="B85" s="105"/>
      <c r="C85" s="105"/>
      <c r="D85" s="745" t="s">
        <v>156</v>
      </c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93"/>
      <c r="U85" s="746" t="s">
        <v>157</v>
      </c>
      <c r="V85" s="708"/>
      <c r="W85" s="708"/>
      <c r="X85" s="708"/>
      <c r="Y85" s="708"/>
      <c r="Z85" s="706"/>
      <c r="AA85" s="746" t="s">
        <v>158</v>
      </c>
      <c r="AB85" s="708"/>
      <c r="AC85" s="708"/>
      <c r="AD85" s="708"/>
      <c r="AE85" s="708"/>
      <c r="AF85" s="747"/>
    </row>
    <row r="86" spans="1:32" ht="24" customHeight="1" x14ac:dyDescent="0.25">
      <c r="A86" s="748" t="s">
        <v>159</v>
      </c>
      <c r="B86" s="613"/>
      <c r="C86" s="613"/>
      <c r="D86" s="743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6"/>
      <c r="U86" s="740"/>
      <c r="V86" s="325"/>
      <c r="W86" s="325"/>
      <c r="X86" s="325"/>
      <c r="Y86" s="325"/>
      <c r="Z86" s="326"/>
      <c r="AA86" s="741"/>
      <c r="AB86" s="325"/>
      <c r="AC86" s="325"/>
      <c r="AD86" s="325"/>
      <c r="AE86" s="325"/>
      <c r="AF86" s="742"/>
    </row>
    <row r="87" spans="1:32" ht="24" customHeight="1" x14ac:dyDescent="0.25">
      <c r="A87" s="748" t="s">
        <v>161</v>
      </c>
      <c r="B87" s="613"/>
      <c r="C87" s="613"/>
      <c r="D87" s="743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6"/>
      <c r="U87" s="740"/>
      <c r="V87" s="325"/>
      <c r="W87" s="325"/>
      <c r="X87" s="325"/>
      <c r="Y87" s="325"/>
      <c r="Z87" s="326"/>
      <c r="AA87" s="741"/>
      <c r="AB87" s="325"/>
      <c r="AC87" s="325"/>
      <c r="AD87" s="325"/>
      <c r="AE87" s="325"/>
      <c r="AF87" s="742"/>
    </row>
    <row r="88" spans="1:32" ht="24" customHeight="1" x14ac:dyDescent="0.25">
      <c r="A88" s="748" t="s">
        <v>163</v>
      </c>
      <c r="B88" s="613"/>
      <c r="C88" s="613"/>
      <c r="D88" s="743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6"/>
      <c r="U88" s="740"/>
      <c r="V88" s="325"/>
      <c r="W88" s="325"/>
      <c r="X88" s="325"/>
      <c r="Y88" s="325"/>
      <c r="Z88" s="326"/>
      <c r="AA88" s="741"/>
      <c r="AB88" s="325"/>
      <c r="AC88" s="325"/>
      <c r="AD88" s="325"/>
      <c r="AE88" s="325"/>
      <c r="AF88" s="742"/>
    </row>
    <row r="89" spans="1:32" ht="30" customHeight="1" x14ac:dyDescent="0.25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8"/>
    </row>
    <row r="90" spans="1:32" ht="24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110"/>
    </row>
    <row r="91" spans="1:32" ht="33" customHeight="1" x14ac:dyDescent="0.25">
      <c r="A91" s="749" t="s">
        <v>155</v>
      </c>
      <c r="B91" s="334"/>
      <c r="C91" s="334"/>
      <c r="D91" s="74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446"/>
    </row>
    <row r="92" spans="1:32" ht="21.75" customHeight="1" x14ac:dyDescent="0.25">
      <c r="A92" s="104"/>
      <c r="B92" s="105"/>
      <c r="C92" s="105"/>
      <c r="D92" s="745" t="s">
        <v>156</v>
      </c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93"/>
      <c r="U92" s="746" t="s">
        <v>157</v>
      </c>
      <c r="V92" s="708"/>
      <c r="W92" s="708"/>
      <c r="X92" s="708"/>
      <c r="Y92" s="708"/>
      <c r="Z92" s="706"/>
      <c r="AA92" s="746" t="s">
        <v>158</v>
      </c>
      <c r="AB92" s="708"/>
      <c r="AC92" s="708"/>
      <c r="AD92" s="708"/>
      <c r="AE92" s="708"/>
      <c r="AF92" s="747"/>
    </row>
    <row r="93" spans="1:32" ht="24" customHeight="1" x14ac:dyDescent="0.25">
      <c r="A93" s="748" t="s">
        <v>159</v>
      </c>
      <c r="B93" s="613"/>
      <c r="C93" s="613"/>
      <c r="D93" s="743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6"/>
      <c r="U93" s="740"/>
      <c r="V93" s="325"/>
      <c r="W93" s="325"/>
      <c r="X93" s="325"/>
      <c r="Y93" s="325"/>
      <c r="Z93" s="326"/>
      <c r="AA93" s="741"/>
      <c r="AB93" s="325"/>
      <c r="AC93" s="325"/>
      <c r="AD93" s="325"/>
      <c r="AE93" s="325"/>
      <c r="AF93" s="742"/>
    </row>
    <row r="94" spans="1:32" ht="24" customHeight="1" x14ac:dyDescent="0.25">
      <c r="A94" s="748" t="s">
        <v>161</v>
      </c>
      <c r="B94" s="613"/>
      <c r="C94" s="613"/>
      <c r="D94" s="743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6"/>
      <c r="U94" s="740"/>
      <c r="V94" s="325"/>
      <c r="W94" s="325"/>
      <c r="X94" s="325"/>
      <c r="Y94" s="325"/>
      <c r="Z94" s="326"/>
      <c r="AA94" s="741"/>
      <c r="AB94" s="325"/>
      <c r="AC94" s="325"/>
      <c r="AD94" s="325"/>
      <c r="AE94" s="325"/>
      <c r="AF94" s="742"/>
    </row>
    <row r="95" spans="1:32" ht="24" customHeight="1" x14ac:dyDescent="0.25">
      <c r="A95" s="748" t="s">
        <v>163</v>
      </c>
      <c r="B95" s="613"/>
      <c r="C95" s="613"/>
      <c r="D95" s="743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6"/>
      <c r="U95" s="740"/>
      <c r="V95" s="325"/>
      <c r="W95" s="325"/>
      <c r="X95" s="325"/>
      <c r="Y95" s="325"/>
      <c r="Z95" s="326"/>
      <c r="AA95" s="741"/>
      <c r="AB95" s="325"/>
      <c r="AC95" s="325"/>
      <c r="AD95" s="325"/>
      <c r="AE95" s="325"/>
      <c r="AF95" s="742"/>
    </row>
    <row r="96" spans="1:32" ht="30" customHeight="1" x14ac:dyDescent="0.25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</row>
    <row r="97" spans="1:32" ht="24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110"/>
    </row>
    <row r="98" spans="1:32" ht="33" customHeight="1" x14ac:dyDescent="0.25">
      <c r="A98" s="749" t="s">
        <v>155</v>
      </c>
      <c r="B98" s="334"/>
      <c r="C98" s="334"/>
      <c r="D98" s="74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446"/>
    </row>
    <row r="99" spans="1:32" ht="21.75" customHeight="1" x14ac:dyDescent="0.25">
      <c r="A99" s="104"/>
      <c r="B99" s="105"/>
      <c r="C99" s="105"/>
      <c r="D99" s="745" t="s">
        <v>156</v>
      </c>
      <c r="E99" s="613"/>
      <c r="F99" s="613"/>
      <c r="G99" s="613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93"/>
      <c r="U99" s="746" t="s">
        <v>157</v>
      </c>
      <c r="V99" s="708"/>
      <c r="W99" s="708"/>
      <c r="X99" s="708"/>
      <c r="Y99" s="708"/>
      <c r="Z99" s="706"/>
      <c r="AA99" s="746" t="s">
        <v>158</v>
      </c>
      <c r="AB99" s="708"/>
      <c r="AC99" s="708"/>
      <c r="AD99" s="708"/>
      <c r="AE99" s="708"/>
      <c r="AF99" s="747"/>
    </row>
    <row r="100" spans="1:32" ht="24" customHeight="1" x14ac:dyDescent="0.25">
      <c r="A100" s="748" t="s">
        <v>159</v>
      </c>
      <c r="B100" s="613"/>
      <c r="C100" s="613"/>
      <c r="D100" s="743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6"/>
      <c r="U100" s="740"/>
      <c r="V100" s="325"/>
      <c r="W100" s="325"/>
      <c r="X100" s="325"/>
      <c r="Y100" s="325"/>
      <c r="Z100" s="326"/>
      <c r="AA100" s="741"/>
      <c r="AB100" s="325"/>
      <c r="AC100" s="325"/>
      <c r="AD100" s="325"/>
      <c r="AE100" s="325"/>
      <c r="AF100" s="742"/>
    </row>
    <row r="101" spans="1:32" ht="24" customHeight="1" x14ac:dyDescent="0.25">
      <c r="A101" s="748" t="s">
        <v>161</v>
      </c>
      <c r="B101" s="613"/>
      <c r="C101" s="613"/>
      <c r="D101" s="743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6"/>
      <c r="U101" s="740"/>
      <c r="V101" s="325"/>
      <c r="W101" s="325"/>
      <c r="X101" s="325"/>
      <c r="Y101" s="325"/>
      <c r="Z101" s="326"/>
      <c r="AA101" s="741"/>
      <c r="AB101" s="325"/>
      <c r="AC101" s="325"/>
      <c r="AD101" s="325"/>
      <c r="AE101" s="325"/>
      <c r="AF101" s="742"/>
    </row>
    <row r="102" spans="1:32" ht="24" customHeight="1" x14ac:dyDescent="0.25">
      <c r="A102" s="748" t="s">
        <v>163</v>
      </c>
      <c r="B102" s="613"/>
      <c r="C102" s="613"/>
      <c r="D102" s="743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6"/>
      <c r="U102" s="740"/>
      <c r="V102" s="325"/>
      <c r="W102" s="325"/>
      <c r="X102" s="325"/>
      <c r="Y102" s="325"/>
      <c r="Z102" s="326"/>
      <c r="AA102" s="741"/>
      <c r="AB102" s="325"/>
      <c r="AC102" s="325"/>
      <c r="AD102" s="325"/>
      <c r="AE102" s="325"/>
      <c r="AF102" s="742"/>
    </row>
    <row r="103" spans="1:32" ht="30" customHeight="1" x14ac:dyDescent="0.25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8"/>
    </row>
    <row r="104" spans="1:32" ht="24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110"/>
    </row>
    <row r="105" spans="1:32" ht="24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110"/>
    </row>
    <row r="106" spans="1:32" ht="24" customHeight="1" x14ac:dyDescent="0.25">
      <c r="A106" s="750"/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111"/>
      <c r="O106" s="111"/>
      <c r="P106" s="111"/>
      <c r="Q106" s="111"/>
      <c r="R106" s="111"/>
      <c r="S106" s="111"/>
      <c r="T106" s="751"/>
      <c r="U106" s="554"/>
      <c r="V106" s="554"/>
      <c r="W106" s="554"/>
      <c r="X106" s="554"/>
      <c r="Y106" s="554"/>
      <c r="Z106" s="554"/>
      <c r="AA106" s="554"/>
      <c r="AB106" s="554"/>
      <c r="AC106" s="554"/>
      <c r="AD106" s="554"/>
      <c r="AE106" s="554"/>
      <c r="AF106" s="555"/>
    </row>
    <row r="107" spans="1:32" ht="24" customHeight="1" x14ac:dyDescent="0.25">
      <c r="A107" s="752" t="str">
        <f>"Caçador, 31 de dezembro de "&amp;AA8</f>
        <v>Caçador, 31 de dezembro de 2023</v>
      </c>
      <c r="B107" s="298"/>
      <c r="C107" s="298"/>
      <c r="D107" s="298"/>
      <c r="E107" s="298"/>
      <c r="F107" s="298"/>
      <c r="G107" s="298"/>
      <c r="H107" s="298"/>
      <c r="I107" s="722">
        <f>ID!B18</f>
        <v>0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722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545"/>
    </row>
    <row r="108" spans="1:32" ht="22.5" customHeight="1" x14ac:dyDescent="0.25">
      <c r="A108" s="753" t="s">
        <v>77</v>
      </c>
      <c r="B108" s="547"/>
      <c r="C108" s="547"/>
      <c r="D108" s="547"/>
      <c r="E108" s="547"/>
      <c r="F108" s="547"/>
      <c r="G108" s="547"/>
      <c r="H108" s="547"/>
      <c r="I108" s="754" t="s">
        <v>78</v>
      </c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754" t="s">
        <v>79</v>
      </c>
      <c r="U108" s="547"/>
      <c r="V108" s="547"/>
      <c r="W108" s="547"/>
      <c r="X108" s="547"/>
      <c r="Y108" s="547"/>
      <c r="Z108" s="547"/>
      <c r="AA108" s="547"/>
      <c r="AB108" s="547"/>
      <c r="AC108" s="547"/>
      <c r="AD108" s="547"/>
      <c r="AE108" s="547"/>
      <c r="AF108" s="549"/>
    </row>
    <row r="109" spans="1:32" ht="15.75" customHeight="1" thickTop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.75" hidden="1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.75" hidden="1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</sheetData>
  <mergeCells count="245">
    <mergeCell ref="D53:T53"/>
    <mergeCell ref="U53:Z53"/>
    <mergeCell ref="AA53:AF53"/>
    <mergeCell ref="D56:AF56"/>
    <mergeCell ref="D57:T57"/>
    <mergeCell ref="U57:Z57"/>
    <mergeCell ref="AA57:AF57"/>
    <mergeCell ref="A21:C21"/>
    <mergeCell ref="D21:AF21"/>
    <mergeCell ref="D22:T22"/>
    <mergeCell ref="U22:Z22"/>
    <mergeCell ref="AA22:AF22"/>
    <mergeCell ref="D32:T32"/>
    <mergeCell ref="U32:Z32"/>
    <mergeCell ref="AA32:AF32"/>
    <mergeCell ref="D35:AF35"/>
    <mergeCell ref="U52:Z52"/>
    <mergeCell ref="AA52:AF52"/>
    <mergeCell ref="D50:T50"/>
    <mergeCell ref="U50:Z50"/>
    <mergeCell ref="AA50:AF50"/>
    <mergeCell ref="D51:T51"/>
    <mergeCell ref="U51:Z51"/>
    <mergeCell ref="AA51:AF51"/>
    <mergeCell ref="A16:C16"/>
    <mergeCell ref="AA16:AF16"/>
    <mergeCell ref="D16:T16"/>
    <mergeCell ref="U16:Z16"/>
    <mergeCell ref="A17:C17"/>
    <mergeCell ref="D17:T17"/>
    <mergeCell ref="U17:Z17"/>
    <mergeCell ref="AA17:AF17"/>
    <mergeCell ref="A18:C18"/>
    <mergeCell ref="AA18:AF18"/>
    <mergeCell ref="D18:T18"/>
    <mergeCell ref="U18:Z18"/>
    <mergeCell ref="A9:U9"/>
    <mergeCell ref="V9:AF9"/>
    <mergeCell ref="A10:U10"/>
    <mergeCell ref="V10:AF10"/>
    <mergeCell ref="A11:AF11"/>
    <mergeCell ref="A12:AF12"/>
    <mergeCell ref="A14:C14"/>
    <mergeCell ref="D14:AF14"/>
    <mergeCell ref="D15:T15"/>
    <mergeCell ref="U15:Z15"/>
    <mergeCell ref="AA15:AF15"/>
    <mergeCell ref="R2:U3"/>
    <mergeCell ref="V2:AD3"/>
    <mergeCell ref="C4:U4"/>
    <mergeCell ref="A5:AF5"/>
    <mergeCell ref="A6:AF6"/>
    <mergeCell ref="A7:Z7"/>
    <mergeCell ref="AA7:AF7"/>
    <mergeCell ref="A8:Z8"/>
    <mergeCell ref="AA8:AF8"/>
    <mergeCell ref="V4:X4"/>
    <mergeCell ref="A106:M106"/>
    <mergeCell ref="T106:AF106"/>
    <mergeCell ref="A107:H107"/>
    <mergeCell ref="I107:S107"/>
    <mergeCell ref="T107:AF107"/>
    <mergeCell ref="A108:H108"/>
    <mergeCell ref="I108:S108"/>
    <mergeCell ref="T108:AF108"/>
    <mergeCell ref="D100:T100"/>
    <mergeCell ref="U100:Z100"/>
    <mergeCell ref="AA100:AF100"/>
    <mergeCell ref="D101:T101"/>
    <mergeCell ref="U101:Z101"/>
    <mergeCell ref="AA101:AF101"/>
    <mergeCell ref="D102:T102"/>
    <mergeCell ref="D95:T95"/>
    <mergeCell ref="U95:Z95"/>
    <mergeCell ref="AA95:AF95"/>
    <mergeCell ref="D98:AF98"/>
    <mergeCell ref="D99:T99"/>
    <mergeCell ref="U99:Z99"/>
    <mergeCell ref="AA99:AF99"/>
    <mergeCell ref="U102:Z102"/>
    <mergeCell ref="AA102:AF102"/>
    <mergeCell ref="D88:T88"/>
    <mergeCell ref="U88:Z88"/>
    <mergeCell ref="AA88:AF88"/>
    <mergeCell ref="D91:AF91"/>
    <mergeCell ref="U94:Z94"/>
    <mergeCell ref="AA94:AF94"/>
    <mergeCell ref="D92:T92"/>
    <mergeCell ref="U92:Z92"/>
    <mergeCell ref="AA92:AF92"/>
    <mergeCell ref="D93:T93"/>
    <mergeCell ref="U93:Z93"/>
    <mergeCell ref="AA93:AF93"/>
    <mergeCell ref="D94:T94"/>
    <mergeCell ref="D84:AF84"/>
    <mergeCell ref="D85:T85"/>
    <mergeCell ref="U85:Z85"/>
    <mergeCell ref="AA85:AF85"/>
    <mergeCell ref="D86:T86"/>
    <mergeCell ref="U86:Z86"/>
    <mergeCell ref="AA86:AF86"/>
    <mergeCell ref="D87:T87"/>
    <mergeCell ref="U87:Z87"/>
    <mergeCell ref="AA87:AF87"/>
    <mergeCell ref="D52:T52"/>
    <mergeCell ref="A101:C101"/>
    <mergeCell ref="A102:C102"/>
    <mergeCell ref="A80:C80"/>
    <mergeCell ref="A81:C81"/>
    <mergeCell ref="A84:C84"/>
    <mergeCell ref="A86:C86"/>
    <mergeCell ref="A87:C87"/>
    <mergeCell ref="A88:C88"/>
    <mergeCell ref="A91:C91"/>
    <mergeCell ref="A73:C73"/>
    <mergeCell ref="A74:C74"/>
    <mergeCell ref="A77:C77"/>
    <mergeCell ref="A79:C79"/>
    <mergeCell ref="A93:C93"/>
    <mergeCell ref="A94:C94"/>
    <mergeCell ref="A95:C95"/>
    <mergeCell ref="A98:C98"/>
    <mergeCell ref="A100:C100"/>
    <mergeCell ref="A58:C58"/>
    <mergeCell ref="A59:C59"/>
    <mergeCell ref="A60:C60"/>
    <mergeCell ref="A63:C63"/>
    <mergeCell ref="A65:C65"/>
    <mergeCell ref="A66:C66"/>
    <mergeCell ref="A67:C67"/>
    <mergeCell ref="A70:C70"/>
    <mergeCell ref="A72:C72"/>
    <mergeCell ref="A42:C42"/>
    <mergeCell ref="A44:C44"/>
    <mergeCell ref="A45:C45"/>
    <mergeCell ref="A46:C46"/>
    <mergeCell ref="A49:C49"/>
    <mergeCell ref="A51:C51"/>
    <mergeCell ref="A52:C52"/>
    <mergeCell ref="A53:C53"/>
    <mergeCell ref="A56:C56"/>
    <mergeCell ref="A30:C30"/>
    <mergeCell ref="D31:T31"/>
    <mergeCell ref="U31:Z31"/>
    <mergeCell ref="AA31:AF31"/>
    <mergeCell ref="U39:Z39"/>
    <mergeCell ref="AA39:AF39"/>
    <mergeCell ref="D37:T37"/>
    <mergeCell ref="U37:Z37"/>
    <mergeCell ref="AA37:AF37"/>
    <mergeCell ref="D38:T38"/>
    <mergeCell ref="U38:Z38"/>
    <mergeCell ref="AA38:AF38"/>
    <mergeCell ref="D39:T39"/>
    <mergeCell ref="A31:C31"/>
    <mergeCell ref="A32:C32"/>
    <mergeCell ref="A35:C35"/>
    <mergeCell ref="A37:C37"/>
    <mergeCell ref="A38:C38"/>
    <mergeCell ref="A39:C39"/>
    <mergeCell ref="D36:T36"/>
    <mergeCell ref="U36:Z36"/>
    <mergeCell ref="AA36:AF36"/>
    <mergeCell ref="D25:T25"/>
    <mergeCell ref="U25:Z25"/>
    <mergeCell ref="AA25:AF25"/>
    <mergeCell ref="D28:AF28"/>
    <mergeCell ref="D29:T29"/>
    <mergeCell ref="U29:Z29"/>
    <mergeCell ref="AA29:AF29"/>
    <mergeCell ref="A23:C23"/>
    <mergeCell ref="D23:T23"/>
    <mergeCell ref="U23:Z23"/>
    <mergeCell ref="AA23:AF23"/>
    <mergeCell ref="D24:T24"/>
    <mergeCell ref="U24:Z24"/>
    <mergeCell ref="AA24:AF24"/>
    <mergeCell ref="A24:C24"/>
    <mergeCell ref="A25:C25"/>
    <mergeCell ref="A28:C28"/>
    <mergeCell ref="D74:T74"/>
    <mergeCell ref="U74:Z74"/>
    <mergeCell ref="AA74:AF74"/>
    <mergeCell ref="D77:AF77"/>
    <mergeCell ref="D78:T78"/>
    <mergeCell ref="U78:Z78"/>
    <mergeCell ref="AA78:AF78"/>
    <mergeCell ref="D30:T30"/>
    <mergeCell ref="U30:Z30"/>
    <mergeCell ref="AA30:AF30"/>
    <mergeCell ref="D42:AF42"/>
    <mergeCell ref="D43:T43"/>
    <mergeCell ref="U43:Z43"/>
    <mergeCell ref="AA43:AF43"/>
    <mergeCell ref="D44:T44"/>
    <mergeCell ref="U44:Z44"/>
    <mergeCell ref="AA44:AF44"/>
    <mergeCell ref="D45:T45"/>
    <mergeCell ref="U45:Z45"/>
    <mergeCell ref="AA45:AF45"/>
    <mergeCell ref="D46:T46"/>
    <mergeCell ref="U46:Z46"/>
    <mergeCell ref="AA46:AF46"/>
    <mergeCell ref="D49:AF49"/>
    <mergeCell ref="D67:T67"/>
    <mergeCell ref="U67:Z67"/>
    <mergeCell ref="AA67:AF67"/>
    <mergeCell ref="D70:AF70"/>
    <mergeCell ref="U73:Z73"/>
    <mergeCell ref="AA73:AF73"/>
    <mergeCell ref="D71:T71"/>
    <mergeCell ref="U71:Z71"/>
    <mergeCell ref="AA71:AF71"/>
    <mergeCell ref="D72:T72"/>
    <mergeCell ref="U72:Z72"/>
    <mergeCell ref="AA72:AF72"/>
    <mergeCell ref="D73:T73"/>
    <mergeCell ref="D63:AF63"/>
    <mergeCell ref="D64:T64"/>
    <mergeCell ref="U64:Z64"/>
    <mergeCell ref="AA64:AF64"/>
    <mergeCell ref="D65:T65"/>
    <mergeCell ref="U65:Z65"/>
    <mergeCell ref="AA65:AF65"/>
    <mergeCell ref="D66:T66"/>
    <mergeCell ref="U66:Z66"/>
    <mergeCell ref="AA66:AF66"/>
    <mergeCell ref="U60:Z60"/>
    <mergeCell ref="AA60:AF60"/>
    <mergeCell ref="D58:T58"/>
    <mergeCell ref="U58:Z58"/>
    <mergeCell ref="AA58:AF58"/>
    <mergeCell ref="D59:T59"/>
    <mergeCell ref="U59:Z59"/>
    <mergeCell ref="AA59:AF59"/>
    <mergeCell ref="D60:T60"/>
    <mergeCell ref="U81:Z81"/>
    <mergeCell ref="AA81:AF81"/>
    <mergeCell ref="D79:T79"/>
    <mergeCell ref="U79:Z79"/>
    <mergeCell ref="AA79:AF79"/>
    <mergeCell ref="D80:T80"/>
    <mergeCell ref="U80:Z80"/>
    <mergeCell ref="AA80:AF80"/>
    <mergeCell ref="D81:T81"/>
  </mergeCells>
  <conditionalFormatting sqref="AA16:AF18 AA23:AF25 AA30:AF32 AA37:AF39 AA44:AF46 AA51:AF53 AA58:AF60 AA65:AF67 AA72:AF74 AA79:AF81 AA86:AF88 AA93:AF95 AA100:AF102">
    <cfRule type="cellIs" dxfId="0" priority="1" operator="equal">
      <formula>""</formula>
    </cfRule>
  </conditionalFormatting>
  <dataValidations count="1">
    <dataValidation type="list" allowBlank="1" showErrorMessage="1" sqref="AA16:AA18 AA23:AA25 AA30:AA32 AA37:AA39 AA44:AA46 AA51:AA53 AA58:AA60 AA65:AA67 AA72:AA74 AA79:AA81 AA86:AA88 AA93:AA95 AA100:AA102" xr:uid="{00000000-0002-0000-1400-000000000000}">
      <formula1>"1º Colocado,2º Colocado,3º Colocado"</formula1>
    </dataValidation>
  </dataValidations>
  <hyperlinks>
    <hyperlink ref="V4" location="MENU!A1" display="VOLTAR AO MENU" xr:uid="{9FD8E872-D5CE-4B0D-9EF3-22F4095A1F3D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D5FF7-29BE-4947-965B-41C9191FE42E}">
  <sheetPr codeName="Planilha25"/>
  <dimension ref="A2:U19"/>
  <sheetViews>
    <sheetView showGridLines="0" zoomScale="80" zoomScaleNormal="80" workbookViewId="0">
      <selection activeCell="M3" sqref="M3:U4"/>
    </sheetView>
  </sheetViews>
  <sheetFormatPr defaultRowHeight="15" x14ac:dyDescent="0.25"/>
  <cols>
    <col min="1" max="1" width="15.42578125" customWidth="1"/>
    <col min="2" max="2" width="12.7109375" customWidth="1"/>
    <col min="3" max="3" width="14.28515625" customWidth="1"/>
  </cols>
  <sheetData>
    <row r="2" spans="1:21" ht="17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21" ht="17.25" customHeight="1" x14ac:dyDescent="0.25">
      <c r="A3" s="1"/>
      <c r="B3" s="2"/>
      <c r="D3" s="1"/>
      <c r="E3" s="1"/>
      <c r="F3" s="1"/>
      <c r="I3" s="1"/>
      <c r="M3" s="816" t="s">
        <v>169</v>
      </c>
      <c r="N3" s="817"/>
      <c r="O3" s="817"/>
      <c r="P3" s="817"/>
      <c r="Q3" s="817"/>
      <c r="R3" s="817"/>
      <c r="S3" s="817"/>
      <c r="T3" s="817"/>
      <c r="U3" s="817"/>
    </row>
    <row r="4" spans="1:21" ht="17.25" customHeight="1" x14ac:dyDescent="0.25">
      <c r="A4" s="1"/>
      <c r="B4" s="3"/>
      <c r="D4" s="1"/>
      <c r="E4" s="1"/>
      <c r="F4" s="1"/>
      <c r="I4" s="1"/>
      <c r="M4" s="816"/>
      <c r="N4" s="817"/>
      <c r="O4" s="817"/>
      <c r="P4" s="817"/>
      <c r="Q4" s="817"/>
      <c r="R4" s="817"/>
      <c r="S4" s="817"/>
      <c r="T4" s="817"/>
      <c r="U4" s="817"/>
    </row>
    <row r="5" spans="1:21" ht="17.25" customHeight="1" x14ac:dyDescent="0.25">
      <c r="A5" s="1"/>
      <c r="B5" s="3"/>
      <c r="D5" s="1"/>
      <c r="E5" s="1"/>
      <c r="F5" s="1"/>
      <c r="G5" s="1"/>
      <c r="H5" s="1"/>
      <c r="I5" s="1"/>
      <c r="S5" s="466" t="s">
        <v>235</v>
      </c>
      <c r="T5" s="378"/>
      <c r="U5" s="378"/>
    </row>
    <row r="6" spans="1:21" ht="17.25" customHeight="1" x14ac:dyDescent="0.25">
      <c r="A6" s="4"/>
      <c r="B6" s="4"/>
      <c r="C6" s="4"/>
      <c r="D6" s="4"/>
      <c r="E6" s="4"/>
      <c r="F6" s="4"/>
      <c r="G6" s="4"/>
      <c r="H6" s="4"/>
      <c r="I6" s="4"/>
    </row>
    <row r="7" spans="1:21" x14ac:dyDescent="0.25">
      <c r="A7" s="225" t="s">
        <v>170</v>
      </c>
      <c r="B7" s="225" t="s">
        <v>171</v>
      </c>
      <c r="C7" s="225" t="s">
        <v>172</v>
      </c>
      <c r="G7" s="296" t="s">
        <v>248</v>
      </c>
      <c r="H7" s="296"/>
      <c r="I7" s="296"/>
      <c r="J7" s="296"/>
    </row>
    <row r="8" spans="1:21" x14ac:dyDescent="0.25">
      <c r="A8" s="226" t="s">
        <v>36</v>
      </c>
      <c r="B8" s="227">
        <v>44927</v>
      </c>
      <c r="C8" s="227">
        <v>44957</v>
      </c>
      <c r="G8" s="769" t="s">
        <v>166</v>
      </c>
      <c r="H8" s="770"/>
      <c r="I8" s="770"/>
      <c r="J8" s="770"/>
      <c r="K8" s="771"/>
    </row>
    <row r="9" spans="1:21" x14ac:dyDescent="0.25">
      <c r="A9" s="226" t="s">
        <v>37</v>
      </c>
      <c r="B9" s="227">
        <v>44958</v>
      </c>
      <c r="C9" s="227">
        <v>44985</v>
      </c>
    </row>
    <row r="10" spans="1:21" x14ac:dyDescent="0.25">
      <c r="A10" s="226" t="s">
        <v>38</v>
      </c>
      <c r="B10" s="227">
        <v>44986</v>
      </c>
      <c r="C10" s="227">
        <v>45016</v>
      </c>
    </row>
    <row r="11" spans="1:21" x14ac:dyDescent="0.25">
      <c r="A11" s="226" t="s">
        <v>39</v>
      </c>
      <c r="B11" s="227">
        <v>45017</v>
      </c>
      <c r="C11" s="227">
        <v>45046</v>
      </c>
    </row>
    <row r="12" spans="1:21" x14ac:dyDescent="0.25">
      <c r="A12" s="226" t="s">
        <v>40</v>
      </c>
      <c r="B12" s="227">
        <v>45047</v>
      </c>
      <c r="C12" s="227">
        <v>45077</v>
      </c>
    </row>
    <row r="13" spans="1:21" x14ac:dyDescent="0.25">
      <c r="A13" s="226" t="s">
        <v>41</v>
      </c>
      <c r="B13" s="227">
        <v>45078</v>
      </c>
      <c r="C13" s="227">
        <v>45107</v>
      </c>
    </row>
    <row r="14" spans="1:21" x14ac:dyDescent="0.25">
      <c r="A14" s="226" t="s">
        <v>42</v>
      </c>
      <c r="B14" s="227">
        <v>45108</v>
      </c>
      <c r="C14" s="227">
        <v>45138</v>
      </c>
    </row>
    <row r="15" spans="1:21" x14ac:dyDescent="0.25">
      <c r="A15" s="226" t="s">
        <v>43</v>
      </c>
      <c r="B15" s="227">
        <v>45139</v>
      </c>
      <c r="C15" s="227">
        <v>45169</v>
      </c>
    </row>
    <row r="16" spans="1:21" x14ac:dyDescent="0.25">
      <c r="A16" s="226" t="s">
        <v>44</v>
      </c>
      <c r="B16" s="227">
        <v>45170</v>
      </c>
      <c r="C16" s="227">
        <v>45199</v>
      </c>
    </row>
    <row r="17" spans="1:3" x14ac:dyDescent="0.25">
      <c r="A17" s="226" t="s">
        <v>45</v>
      </c>
      <c r="B17" s="227">
        <v>45200</v>
      </c>
      <c r="C17" s="227">
        <v>45230</v>
      </c>
    </row>
    <row r="18" spans="1:3" x14ac:dyDescent="0.25">
      <c r="A18" s="226" t="s">
        <v>46</v>
      </c>
      <c r="B18" s="227">
        <v>45231</v>
      </c>
      <c r="C18" s="227">
        <v>45260</v>
      </c>
    </row>
    <row r="19" spans="1:3" x14ac:dyDescent="0.25">
      <c r="A19" s="226" t="s">
        <v>47</v>
      </c>
      <c r="B19" s="227">
        <v>45261</v>
      </c>
      <c r="C19" s="227">
        <v>45291</v>
      </c>
    </row>
  </sheetData>
  <mergeCells count="3">
    <mergeCell ref="M3:U4"/>
    <mergeCell ref="S5:U5"/>
    <mergeCell ref="G8:K8"/>
  </mergeCells>
  <phoneticPr fontId="54" type="noConversion"/>
  <hyperlinks>
    <hyperlink ref="S5" location="MENU!A1" display="VOLTAR AO MENU" xr:uid="{FAA00D81-5BA7-4B86-8C71-DE1A88A8B5FD}"/>
  </hyperlink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pageSetUpPr fitToPage="1"/>
  </sheetPr>
  <dimension ref="A1:H955"/>
  <sheetViews>
    <sheetView showGridLines="0" tabSelected="1" zoomScale="70" zoomScaleNormal="70" workbookViewId="0">
      <selection activeCell="E26" sqref="E26"/>
    </sheetView>
  </sheetViews>
  <sheetFormatPr defaultColWidth="14.42578125" defaultRowHeight="15" customHeight="1" x14ac:dyDescent="0.25"/>
  <cols>
    <col min="1" max="1" width="32.140625" customWidth="1"/>
    <col min="2" max="2" width="24.140625" customWidth="1"/>
    <col min="3" max="3" width="52.42578125" customWidth="1"/>
    <col min="4" max="4" width="44.5703125" customWidth="1"/>
    <col min="5" max="5" width="23.7109375" customWidth="1"/>
    <col min="6" max="6" width="17.42578125" customWidth="1"/>
    <col min="7" max="7" width="54.85546875" customWidth="1"/>
    <col min="8" max="8" width="30.140625" customWidth="1"/>
  </cols>
  <sheetData>
    <row r="1" spans="1:8" ht="17.25" customHeight="1" x14ac:dyDescent="0.25">
      <c r="A1" s="1"/>
      <c r="B1" s="1"/>
      <c r="C1" s="1"/>
      <c r="D1" s="1"/>
      <c r="E1" s="1"/>
      <c r="F1" s="1"/>
      <c r="G1" s="1"/>
      <c r="H1" s="1"/>
    </row>
    <row r="2" spans="1:8" ht="17.25" customHeight="1" x14ac:dyDescent="0.25">
      <c r="A2" s="2"/>
      <c r="B2" s="2"/>
      <c r="D2" s="1"/>
      <c r="E2" s="773" t="s">
        <v>1</v>
      </c>
      <c r="F2" s="773"/>
      <c r="G2" s="773"/>
      <c r="H2" s="774"/>
    </row>
    <row r="3" spans="1:8" ht="17.25" customHeight="1" x14ac:dyDescent="0.25">
      <c r="A3" s="3"/>
      <c r="B3" s="3"/>
      <c r="D3" s="1"/>
      <c r="E3" s="773"/>
      <c r="F3" s="773"/>
      <c r="G3" s="773"/>
      <c r="H3" s="774"/>
    </row>
    <row r="4" spans="1:8" ht="17.25" customHeight="1" x14ac:dyDescent="0.25">
      <c r="A4" s="3"/>
      <c r="B4" s="3"/>
      <c r="D4" s="1"/>
      <c r="E4" s="1"/>
      <c r="F4" s="1"/>
      <c r="G4" s="1"/>
      <c r="H4" s="284" t="s">
        <v>235</v>
      </c>
    </row>
    <row r="5" spans="1:8" ht="17.25" customHeight="1" thickBot="1" x14ac:dyDescent="0.3">
      <c r="A5" s="4"/>
      <c r="B5" s="4"/>
      <c r="C5" s="4"/>
      <c r="D5" s="4"/>
      <c r="E5" s="4"/>
      <c r="F5" s="4"/>
      <c r="G5" s="4"/>
      <c r="H5" s="4"/>
    </row>
    <row r="6" spans="1:8" ht="27" customHeight="1" thickTop="1" x14ac:dyDescent="0.25">
      <c r="A6" s="34"/>
      <c r="B6" s="779" t="s">
        <v>2</v>
      </c>
      <c r="C6" s="780"/>
      <c r="D6" s="780"/>
      <c r="E6" s="780"/>
      <c r="F6" s="780"/>
      <c r="G6" s="780"/>
      <c r="H6" s="776"/>
    </row>
    <row r="7" spans="1:8" ht="18.75" customHeight="1" thickBot="1" x14ac:dyDescent="0.3">
      <c r="A7" s="35"/>
      <c r="B7" s="777"/>
      <c r="C7" s="781"/>
      <c r="D7" s="781"/>
      <c r="E7" s="781"/>
      <c r="F7" s="781"/>
      <c r="G7" s="781"/>
      <c r="H7" s="778"/>
    </row>
    <row r="8" spans="1:8" ht="18.75" x14ac:dyDescent="0.3">
      <c r="A8" s="331" t="s">
        <v>3</v>
      </c>
      <c r="B8" s="333" t="s">
        <v>4</v>
      </c>
      <c r="C8" s="334"/>
      <c r="D8" s="334"/>
      <c r="E8" s="334"/>
      <c r="F8" s="334"/>
      <c r="G8" s="334"/>
      <c r="H8" s="335"/>
    </row>
    <row r="9" spans="1:8" ht="18.75" x14ac:dyDescent="0.3">
      <c r="A9" s="332"/>
      <c r="B9" s="336" t="s">
        <v>5</v>
      </c>
      <c r="C9" s="325"/>
      <c r="D9" s="325"/>
      <c r="E9" s="325"/>
      <c r="F9" s="325"/>
      <c r="G9" s="326"/>
      <c r="H9" s="37" t="s">
        <v>6</v>
      </c>
    </row>
    <row r="10" spans="1:8" ht="31.5" customHeight="1" x14ac:dyDescent="0.25">
      <c r="A10" s="332"/>
      <c r="B10" s="337" t="s">
        <v>256</v>
      </c>
      <c r="C10" s="325"/>
      <c r="D10" s="325"/>
      <c r="E10" s="325"/>
      <c r="F10" s="325"/>
      <c r="G10" s="326"/>
      <c r="H10" s="38">
        <v>2023</v>
      </c>
    </row>
    <row r="11" spans="1:8" ht="18.75" x14ac:dyDescent="0.3">
      <c r="A11" s="332"/>
      <c r="B11" s="336" t="s">
        <v>7</v>
      </c>
      <c r="C11" s="325"/>
      <c r="D11" s="325"/>
      <c r="E11" s="325"/>
      <c r="F11" s="325"/>
      <c r="G11" s="326"/>
      <c r="H11" s="39" t="s">
        <v>8</v>
      </c>
    </row>
    <row r="12" spans="1:8" ht="31.5" customHeight="1" x14ac:dyDescent="0.25">
      <c r="A12" s="332"/>
      <c r="B12" s="324"/>
      <c r="C12" s="325"/>
      <c r="D12" s="325"/>
      <c r="E12" s="325"/>
      <c r="F12" s="325"/>
      <c r="G12" s="326"/>
      <c r="H12" s="291"/>
    </row>
    <row r="13" spans="1:8" ht="18.75" x14ac:dyDescent="0.3">
      <c r="A13" s="332"/>
      <c r="B13" s="327" t="s">
        <v>9</v>
      </c>
      <c r="C13" s="328"/>
      <c r="D13" s="328"/>
      <c r="E13" s="328"/>
      <c r="F13" s="328"/>
      <c r="G13" s="41" t="s">
        <v>10</v>
      </c>
      <c r="H13" s="42" t="s">
        <v>11</v>
      </c>
    </row>
    <row r="14" spans="1:8" ht="31.5" customHeight="1" x14ac:dyDescent="0.25">
      <c r="A14" s="332"/>
      <c r="B14" s="324"/>
      <c r="C14" s="325"/>
      <c r="D14" s="325"/>
      <c r="E14" s="325"/>
      <c r="F14" s="326"/>
      <c r="G14" s="43"/>
      <c r="H14" s="40"/>
    </row>
    <row r="15" spans="1:8" ht="18.75" x14ac:dyDescent="0.3">
      <c r="A15" s="332"/>
      <c r="B15" s="44" t="s">
        <v>12</v>
      </c>
      <c r="C15" s="45" t="s">
        <v>13</v>
      </c>
      <c r="D15" s="46"/>
      <c r="E15" s="339" t="s">
        <v>14</v>
      </c>
      <c r="F15" s="340"/>
      <c r="G15" s="47" t="s">
        <v>15</v>
      </c>
      <c r="H15" s="48" t="s">
        <v>16</v>
      </c>
    </row>
    <row r="16" spans="1:8" ht="31.5" customHeight="1" x14ac:dyDescent="0.25">
      <c r="A16" s="332"/>
      <c r="B16" s="292"/>
      <c r="C16" s="338"/>
      <c r="D16" s="326"/>
      <c r="E16" s="341"/>
      <c r="F16" s="342"/>
      <c r="G16" s="347"/>
      <c r="H16" s="291"/>
    </row>
    <row r="17" spans="1:8" ht="38.25" customHeight="1" x14ac:dyDescent="0.3">
      <c r="A17" s="36"/>
      <c r="B17" s="336" t="s">
        <v>17</v>
      </c>
      <c r="C17" s="325"/>
      <c r="D17" s="326"/>
      <c r="E17" s="343"/>
      <c r="F17" s="344"/>
      <c r="G17" s="348"/>
      <c r="H17" s="49"/>
    </row>
    <row r="18" spans="1:8" ht="31.5" customHeight="1" thickBot="1" x14ac:dyDescent="0.3">
      <c r="A18" s="50"/>
      <c r="B18" s="350"/>
      <c r="C18" s="351"/>
      <c r="D18" s="352"/>
      <c r="E18" s="345"/>
      <c r="F18" s="346"/>
      <c r="G18" s="349"/>
      <c r="H18" s="51"/>
    </row>
    <row r="19" spans="1:8" ht="15.75" thickTop="1" x14ac:dyDescent="0.25">
      <c r="A19" s="1"/>
      <c r="B19" s="1"/>
      <c r="C19" s="1"/>
      <c r="D19" s="1"/>
      <c r="E19" s="1"/>
      <c r="F19" s="1"/>
      <c r="G19" s="1"/>
      <c r="H19" s="1"/>
    </row>
    <row r="20" spans="1:8" ht="15.75" customHeight="1" thickBot="1" x14ac:dyDescent="0.3"/>
    <row r="21" spans="1:8" ht="15.75" customHeight="1" thickTop="1" x14ac:dyDescent="0.25">
      <c r="B21" s="775" t="s">
        <v>257</v>
      </c>
      <c r="C21" s="776"/>
    </row>
    <row r="22" spans="1:8" ht="15.75" customHeight="1" thickBot="1" x14ac:dyDescent="0.3">
      <c r="B22" s="777"/>
      <c r="C22" s="778"/>
    </row>
    <row r="23" spans="1:8" ht="24" customHeight="1" x14ac:dyDescent="0.35">
      <c r="B23" s="354" t="s">
        <v>249</v>
      </c>
      <c r="C23" s="355"/>
      <c r="E23" s="289" t="s">
        <v>241</v>
      </c>
    </row>
    <row r="24" spans="1:8" ht="24" customHeight="1" x14ac:dyDescent="0.3">
      <c r="B24" s="356" t="s">
        <v>250</v>
      </c>
      <c r="C24" s="330"/>
      <c r="E24" s="290" t="s">
        <v>242</v>
      </c>
    </row>
    <row r="25" spans="1:8" ht="24" customHeight="1" x14ac:dyDescent="0.3">
      <c r="B25" s="356" t="s">
        <v>251</v>
      </c>
      <c r="C25" s="330"/>
      <c r="E25" s="321" t="s">
        <v>245</v>
      </c>
      <c r="F25" s="322"/>
      <c r="G25" s="323"/>
    </row>
    <row r="26" spans="1:8" ht="24" customHeight="1" x14ac:dyDescent="0.3">
      <c r="B26" s="356" t="s">
        <v>252</v>
      </c>
      <c r="C26" s="330"/>
    </row>
    <row r="27" spans="1:8" ht="24" customHeight="1" x14ac:dyDescent="0.3">
      <c r="B27" s="294" t="s">
        <v>238</v>
      </c>
      <c r="C27" s="295"/>
      <c r="E27" s="290" t="s">
        <v>243</v>
      </c>
    </row>
    <row r="28" spans="1:8" ht="24" customHeight="1" x14ac:dyDescent="0.3">
      <c r="B28" s="294" t="s">
        <v>173</v>
      </c>
      <c r="C28" s="295"/>
      <c r="E28" s="321" t="s">
        <v>244</v>
      </c>
      <c r="F28" s="322"/>
      <c r="G28" s="323"/>
    </row>
    <row r="29" spans="1:8" ht="24" customHeight="1" x14ac:dyDescent="0.3">
      <c r="B29" s="329" t="s">
        <v>174</v>
      </c>
      <c r="C29" s="330"/>
    </row>
    <row r="30" spans="1:8" ht="24" customHeight="1" x14ac:dyDescent="0.3">
      <c r="B30" s="329" t="s">
        <v>175</v>
      </c>
      <c r="C30" s="330"/>
      <c r="E30" s="290" t="s">
        <v>246</v>
      </c>
    </row>
    <row r="31" spans="1:8" ht="24" customHeight="1" x14ac:dyDescent="0.3">
      <c r="B31" s="329" t="s">
        <v>176</v>
      </c>
      <c r="C31" s="330"/>
      <c r="E31" s="321" t="s">
        <v>247</v>
      </c>
      <c r="F31" s="322"/>
      <c r="G31" s="323"/>
    </row>
    <row r="32" spans="1:8" ht="24" customHeight="1" x14ac:dyDescent="0.3">
      <c r="B32" s="357" t="s">
        <v>253</v>
      </c>
      <c r="C32" s="330"/>
    </row>
    <row r="33" spans="2:3" ht="24" customHeight="1" x14ac:dyDescent="0.3">
      <c r="B33" s="357" t="s">
        <v>254</v>
      </c>
      <c r="C33" s="330"/>
    </row>
    <row r="34" spans="2:3" ht="24.75" customHeight="1" thickBot="1" x14ac:dyDescent="0.35">
      <c r="B34" s="772" t="s">
        <v>255</v>
      </c>
      <c r="C34" s="353"/>
    </row>
    <row r="35" spans="2:3" ht="15.75" customHeight="1" thickTop="1" x14ac:dyDescent="0.25"/>
    <row r="36" spans="2:3" ht="15.75" customHeight="1" x14ac:dyDescent="0.25"/>
    <row r="37" spans="2:3" ht="15.75" customHeight="1" x14ac:dyDescent="0.25"/>
    <row r="38" spans="2:3" ht="15.75" customHeight="1" x14ac:dyDescent="0.25"/>
    <row r="39" spans="2:3" ht="15.75" customHeight="1" x14ac:dyDescent="0.25"/>
    <row r="40" spans="2:3" ht="15.75" customHeight="1" x14ac:dyDescent="0.25"/>
    <row r="41" spans="2:3" ht="15.75" customHeight="1" x14ac:dyDescent="0.25"/>
    <row r="42" spans="2:3" ht="15.75" customHeight="1" x14ac:dyDescent="0.25"/>
    <row r="43" spans="2:3" ht="15.75" customHeight="1" x14ac:dyDescent="0.25"/>
    <row r="44" spans="2:3" ht="15.75" customHeight="1" x14ac:dyDescent="0.25"/>
    <row r="45" spans="2:3" ht="15.75" customHeight="1" x14ac:dyDescent="0.25"/>
    <row r="46" spans="2:3" ht="15.75" customHeight="1" x14ac:dyDescent="0.25"/>
    <row r="47" spans="2:3" ht="15.75" customHeight="1" x14ac:dyDescent="0.25"/>
    <row r="48" spans="2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</sheetData>
  <mergeCells count="30">
    <mergeCell ref="B32:C32"/>
    <mergeCell ref="B33:C33"/>
    <mergeCell ref="B34:C34"/>
    <mergeCell ref="B23:C23"/>
    <mergeCell ref="B24:C24"/>
    <mergeCell ref="B25:C25"/>
    <mergeCell ref="B26:C26"/>
    <mergeCell ref="B29:C29"/>
    <mergeCell ref="A8:A16"/>
    <mergeCell ref="B8:H8"/>
    <mergeCell ref="B9:G9"/>
    <mergeCell ref="B10:G10"/>
    <mergeCell ref="B11:G11"/>
    <mergeCell ref="C16:D16"/>
    <mergeCell ref="B14:F14"/>
    <mergeCell ref="E15:F15"/>
    <mergeCell ref="E16:F18"/>
    <mergeCell ref="G16:G18"/>
    <mergeCell ref="B17:D17"/>
    <mergeCell ref="B18:D18"/>
    <mergeCell ref="E25:G25"/>
    <mergeCell ref="E28:G28"/>
    <mergeCell ref="E31:G31"/>
    <mergeCell ref="E2:H3"/>
    <mergeCell ref="B12:G12"/>
    <mergeCell ref="B13:F13"/>
    <mergeCell ref="B6:H7"/>
    <mergeCell ref="B21:C22"/>
    <mergeCell ref="B30:C30"/>
    <mergeCell ref="B31:C31"/>
  </mergeCells>
  <conditionalFormatting sqref="B12 B14 B18:D18">
    <cfRule type="cellIs" dxfId="25" priority="2" operator="equal">
      <formula>""</formula>
    </cfRule>
  </conditionalFormatting>
  <conditionalFormatting sqref="H12 G14:H14 B16:C16 E16 G16 H16:H18">
    <cfRule type="cellIs" dxfId="24" priority="1" operator="equal">
      <formula>""</formula>
    </cfRule>
  </conditionalFormatting>
  <hyperlinks>
    <hyperlink ref="H4" location="MENU!A1" display="VOLTAR AO MENU" xr:uid="{F6A5D9D1-C78A-4289-9E56-A6ED9C09B849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>
    <outlinePr summaryBelow="0"/>
    <pageSetUpPr fitToPage="1"/>
  </sheetPr>
  <dimension ref="A1:H971"/>
  <sheetViews>
    <sheetView showGridLines="0" zoomScale="70" zoomScaleNormal="70" workbookViewId="0">
      <selection activeCell="B110" sqref="B110:B112"/>
    </sheetView>
  </sheetViews>
  <sheetFormatPr defaultColWidth="14.42578125" defaultRowHeight="15" customHeight="1" outlineLevelRow="1" x14ac:dyDescent="0.25"/>
  <cols>
    <col min="1" max="1" width="21.5703125" customWidth="1"/>
    <col min="2" max="2" width="78.7109375" customWidth="1"/>
    <col min="3" max="3" width="29.85546875" customWidth="1"/>
    <col min="4" max="4" width="27.140625" customWidth="1"/>
    <col min="5" max="5" width="26" customWidth="1"/>
    <col min="6" max="6" width="83.5703125" customWidth="1"/>
    <col min="7" max="7" width="35.140625" customWidth="1"/>
    <col min="8" max="8" width="33.140625" customWidth="1"/>
  </cols>
  <sheetData>
    <row r="1" spans="1:8" ht="17.25" customHeight="1" thickBot="1" x14ac:dyDescent="0.3">
      <c r="A1" s="1"/>
      <c r="B1" s="1"/>
      <c r="C1" s="1"/>
      <c r="D1" s="1"/>
      <c r="E1" s="1"/>
      <c r="F1" s="1"/>
      <c r="G1" s="1"/>
      <c r="H1" s="1"/>
    </row>
    <row r="2" spans="1:8" ht="17.25" customHeight="1" x14ac:dyDescent="0.25">
      <c r="A2" s="1"/>
      <c r="B2" s="2"/>
      <c r="D2" s="1"/>
      <c r="E2" s="1"/>
      <c r="F2" s="1"/>
      <c r="G2" s="782" t="s">
        <v>18</v>
      </c>
      <c r="H2" s="783"/>
    </row>
    <row r="3" spans="1:8" ht="17.25" customHeight="1" thickBot="1" x14ac:dyDescent="0.3">
      <c r="A3" s="1"/>
      <c r="B3" s="3"/>
      <c r="D3" s="1"/>
      <c r="E3" s="1"/>
      <c r="F3" s="1"/>
      <c r="G3" s="784"/>
      <c r="H3" s="785"/>
    </row>
    <row r="4" spans="1:8" ht="17.25" customHeight="1" x14ac:dyDescent="0.25">
      <c r="A4" s="1"/>
      <c r="B4" s="3"/>
      <c r="D4" s="1"/>
      <c r="E4" s="1"/>
      <c r="F4" s="1"/>
      <c r="G4" s="1"/>
      <c r="H4" s="284" t="s">
        <v>235</v>
      </c>
    </row>
    <row r="5" spans="1:8" ht="17.25" customHeight="1" thickBot="1" x14ac:dyDescent="0.3">
      <c r="A5" s="52"/>
      <c r="B5" s="52"/>
      <c r="C5" s="52"/>
      <c r="D5" s="52"/>
      <c r="E5" s="52"/>
      <c r="F5" s="52"/>
      <c r="G5" s="52"/>
      <c r="H5" s="52"/>
    </row>
    <row r="6" spans="1:8" ht="16.5" thickTop="1" thickBot="1" x14ac:dyDescent="0.3">
      <c r="A6" s="1"/>
      <c r="B6" s="1"/>
      <c r="C6" s="1"/>
      <c r="D6" s="1"/>
      <c r="E6" s="1"/>
      <c r="F6" s="1"/>
      <c r="G6" s="1"/>
      <c r="H6" s="1"/>
    </row>
    <row r="7" spans="1:8" ht="32.25" collapsed="1" thickBot="1" x14ac:dyDescent="0.55000000000000004">
      <c r="A7" s="1"/>
      <c r="B7" s="786" t="s">
        <v>19</v>
      </c>
      <c r="C7" s="787"/>
      <c r="D7" s="787"/>
      <c r="E7" s="787"/>
      <c r="F7" s="787"/>
      <c r="G7" s="787"/>
      <c r="H7" s="788"/>
    </row>
    <row r="8" spans="1:8" ht="32.25" hidden="1" outlineLevel="1" thickBot="1" x14ac:dyDescent="0.55000000000000004">
      <c r="A8" s="1"/>
      <c r="B8" s="53"/>
      <c r="C8" s="53"/>
      <c r="D8" s="53"/>
      <c r="E8" s="53"/>
      <c r="F8" s="53"/>
      <c r="G8" s="53"/>
      <c r="H8" s="53"/>
    </row>
    <row r="9" spans="1:8" ht="24" hidden="1" outlineLevel="1" thickBot="1" x14ac:dyDescent="0.4">
      <c r="A9" s="1"/>
      <c r="B9" s="118" t="s">
        <v>20</v>
      </c>
      <c r="C9" s="118" t="s">
        <v>21</v>
      </c>
      <c r="D9" s="118" t="s">
        <v>22</v>
      </c>
      <c r="E9" s="118" t="s">
        <v>23</v>
      </c>
      <c r="F9" s="54"/>
      <c r="G9" s="54"/>
      <c r="H9" s="54"/>
    </row>
    <row r="10" spans="1:8" ht="18.75" hidden="1" outlineLevel="1" x14ac:dyDescent="0.3">
      <c r="A10" s="1"/>
      <c r="B10" s="139" t="str">
        <f>ID!B23</f>
        <v>Programa Sala de Recursos Multifuncionais</v>
      </c>
      <c r="C10" s="142"/>
      <c r="D10" s="142"/>
      <c r="E10" s="145">
        <f t="shared" ref="E10:E21" si="0">C10+D10</f>
        <v>0</v>
      </c>
      <c r="F10" s="54"/>
      <c r="G10" s="54"/>
      <c r="H10" s="54"/>
    </row>
    <row r="11" spans="1:8" ht="18.75" hidden="1" outlineLevel="1" x14ac:dyDescent="0.3">
      <c r="A11" s="1"/>
      <c r="B11" s="140" t="str">
        <f>ID!B24</f>
        <v>Programa Escola Acessível</v>
      </c>
      <c r="C11" s="143"/>
      <c r="D11" s="143"/>
      <c r="E11" s="146">
        <f t="shared" si="0"/>
        <v>0</v>
      </c>
      <c r="F11" s="54"/>
      <c r="G11" s="54"/>
      <c r="H11" s="54"/>
    </row>
    <row r="12" spans="1:8" ht="18.75" hidden="1" outlineLevel="1" x14ac:dyDescent="0.3">
      <c r="A12" s="1"/>
      <c r="B12" s="140" t="str">
        <f>ID!B25</f>
        <v>Programa Água e Esgotamento Sanitário nas Escolas Rurais</v>
      </c>
      <c r="C12" s="143"/>
      <c r="D12" s="143"/>
      <c r="E12" s="146">
        <f t="shared" si="0"/>
        <v>0</v>
      </c>
      <c r="F12" s="54"/>
      <c r="G12" s="54"/>
      <c r="H12" s="54"/>
    </row>
    <row r="13" spans="1:8" ht="18.75" hidden="1" outlineLevel="1" x14ac:dyDescent="0.3">
      <c r="A13" s="1"/>
      <c r="B13" s="140" t="str">
        <f>ID!B26</f>
        <v>Programa PDDE Escolas Rurais: Campo, Indígenas e Quilombolas</v>
      </c>
      <c r="C13" s="143"/>
      <c r="D13" s="143"/>
      <c r="E13" s="146">
        <f t="shared" si="0"/>
        <v>0</v>
      </c>
      <c r="F13" s="54"/>
      <c r="G13" s="54"/>
      <c r="H13" s="54"/>
    </row>
    <row r="14" spans="1:8" ht="18.75" hidden="1" customHeight="1" outlineLevel="1" x14ac:dyDescent="0.5">
      <c r="A14" s="1"/>
      <c r="B14" s="140" t="str">
        <f>ID!B27</f>
        <v>A definir - 1</v>
      </c>
      <c r="C14" s="143"/>
      <c r="D14" s="143"/>
      <c r="E14" s="146">
        <f t="shared" si="0"/>
        <v>0</v>
      </c>
      <c r="F14" s="53"/>
      <c r="G14" s="53"/>
      <c r="H14" s="53"/>
    </row>
    <row r="15" spans="1:8" ht="18.75" hidden="1" customHeight="1" outlineLevel="1" x14ac:dyDescent="0.5">
      <c r="A15" s="1"/>
      <c r="B15" s="140" t="str">
        <f>ID!B28</f>
        <v>A definir - 2</v>
      </c>
      <c r="C15" s="143"/>
      <c r="D15" s="143"/>
      <c r="E15" s="146">
        <f t="shared" si="0"/>
        <v>0</v>
      </c>
      <c r="F15" s="53"/>
      <c r="G15" s="53"/>
      <c r="H15" s="53"/>
    </row>
    <row r="16" spans="1:8" ht="18.75" hidden="1" customHeight="1" outlineLevel="1" x14ac:dyDescent="0.5">
      <c r="A16" s="1"/>
      <c r="B16" s="140" t="str">
        <f>ID!B29</f>
        <v>A definir - 3</v>
      </c>
      <c r="C16" s="143"/>
      <c r="D16" s="143"/>
      <c r="E16" s="146">
        <f t="shared" si="0"/>
        <v>0</v>
      </c>
      <c r="F16" s="53"/>
      <c r="G16" s="53"/>
      <c r="H16" s="53"/>
    </row>
    <row r="17" spans="1:8" ht="18.75" hidden="1" customHeight="1" outlineLevel="1" x14ac:dyDescent="0.5">
      <c r="A17" s="1"/>
      <c r="B17" s="140" t="str">
        <f>ID!B30</f>
        <v>A definir - 4</v>
      </c>
      <c r="C17" s="143"/>
      <c r="D17" s="143"/>
      <c r="E17" s="146">
        <f t="shared" si="0"/>
        <v>0</v>
      </c>
      <c r="F17" s="53"/>
      <c r="G17" s="53"/>
      <c r="H17" s="53"/>
    </row>
    <row r="18" spans="1:8" ht="18.75" hidden="1" customHeight="1" outlineLevel="1" x14ac:dyDescent="0.5">
      <c r="A18" s="1"/>
      <c r="B18" s="140" t="str">
        <f>ID!B31</f>
        <v>A definir - 5</v>
      </c>
      <c r="C18" s="143"/>
      <c r="D18" s="143"/>
      <c r="E18" s="146">
        <f t="shared" si="0"/>
        <v>0</v>
      </c>
      <c r="F18" s="53"/>
      <c r="G18" s="53"/>
      <c r="H18" s="53"/>
    </row>
    <row r="19" spans="1:8" ht="18.75" hidden="1" customHeight="1" outlineLevel="1" x14ac:dyDescent="0.5">
      <c r="A19" s="1"/>
      <c r="B19" s="140" t="str">
        <f>ID!B32</f>
        <v>A definir - 6</v>
      </c>
      <c r="C19" s="143"/>
      <c r="D19" s="143"/>
      <c r="E19" s="146">
        <f t="shared" si="0"/>
        <v>0</v>
      </c>
      <c r="F19" s="53"/>
      <c r="G19" s="53"/>
      <c r="H19" s="53"/>
    </row>
    <row r="20" spans="1:8" ht="18.75" hidden="1" customHeight="1" outlineLevel="1" x14ac:dyDescent="0.5">
      <c r="A20" s="1"/>
      <c r="B20" s="140" t="str">
        <f>ID!B33</f>
        <v>A definir - 7</v>
      </c>
      <c r="C20" s="143"/>
      <c r="D20" s="143"/>
      <c r="E20" s="146">
        <f t="shared" si="0"/>
        <v>0</v>
      </c>
      <c r="F20" s="53"/>
      <c r="G20" s="53"/>
      <c r="H20" s="53"/>
    </row>
    <row r="21" spans="1:8" ht="18.75" hidden="1" customHeight="1" outlineLevel="1" thickBot="1" x14ac:dyDescent="0.55000000000000004">
      <c r="A21" s="1"/>
      <c r="B21" s="140" t="str">
        <f>ID!B34</f>
        <v>A definir - 8</v>
      </c>
      <c r="C21" s="179"/>
      <c r="D21" s="179"/>
      <c r="E21" s="147">
        <f t="shared" si="0"/>
        <v>0</v>
      </c>
      <c r="F21" s="53"/>
      <c r="G21" s="53"/>
      <c r="H21" s="53"/>
    </row>
    <row r="22" spans="1:8" ht="32.25" hidden="1" outlineLevel="1" thickBot="1" x14ac:dyDescent="0.55000000000000004">
      <c r="A22" s="1"/>
      <c r="B22" s="126" t="s">
        <v>24</v>
      </c>
      <c r="C22" s="127">
        <f>SUM(C10:C21)</f>
        <v>0</v>
      </c>
      <c r="D22" s="127">
        <f>SUM(D10:D21)</f>
        <v>0</v>
      </c>
      <c r="E22" s="127">
        <f>SUM(E10:E21)</f>
        <v>0</v>
      </c>
      <c r="F22" s="53"/>
      <c r="G22" s="53"/>
      <c r="H22" s="53"/>
    </row>
    <row r="23" spans="1:8" ht="31.5" hidden="1" outlineLevel="1" x14ac:dyDescent="0.5">
      <c r="A23" s="1"/>
      <c r="B23" s="53"/>
      <c r="C23" s="53"/>
      <c r="D23" s="53"/>
      <c r="E23" s="53"/>
      <c r="F23" s="53"/>
      <c r="G23" s="53"/>
      <c r="H23" s="53"/>
    </row>
    <row r="24" spans="1:8" ht="15" customHeight="1" thickBot="1" x14ac:dyDescent="0.55000000000000004">
      <c r="A24" s="1"/>
      <c r="B24" s="53"/>
      <c r="C24" s="53"/>
      <c r="D24" s="53"/>
      <c r="E24" s="53"/>
      <c r="F24" s="53"/>
      <c r="G24" s="53"/>
      <c r="H24" s="53"/>
    </row>
    <row r="25" spans="1:8" ht="32.25" collapsed="1" thickBot="1" x14ac:dyDescent="0.55000000000000004">
      <c r="A25" s="1"/>
      <c r="B25" s="786" t="s">
        <v>25</v>
      </c>
      <c r="C25" s="787"/>
      <c r="D25" s="787"/>
      <c r="E25" s="787"/>
      <c r="F25" s="787"/>
      <c r="G25" s="788"/>
    </row>
    <row r="26" spans="1:8" ht="15.75" hidden="1" outlineLevel="1" thickBot="1" x14ac:dyDescent="0.3">
      <c r="A26" s="1"/>
      <c r="B26" s="1"/>
      <c r="C26" s="1"/>
      <c r="D26" s="1"/>
      <c r="E26" s="1"/>
      <c r="F26" s="1"/>
      <c r="G26" s="1"/>
      <c r="H26" s="1"/>
    </row>
    <row r="27" spans="1:8" ht="30.75" hidden="1" customHeight="1" outlineLevel="1" thickBot="1" x14ac:dyDescent="0.3">
      <c r="A27" s="1"/>
      <c r="B27" s="191" t="s">
        <v>20</v>
      </c>
      <c r="C27" s="191" t="s">
        <v>26</v>
      </c>
      <c r="D27" s="191" t="s">
        <v>27</v>
      </c>
      <c r="E27" s="191" t="s">
        <v>28</v>
      </c>
      <c r="F27" s="191" t="s">
        <v>29</v>
      </c>
      <c r="G27" s="186" t="s">
        <v>30</v>
      </c>
    </row>
    <row r="28" spans="1:8" ht="19.5" hidden="1" customHeight="1" outlineLevel="1" x14ac:dyDescent="0.25">
      <c r="A28" s="55"/>
      <c r="B28" s="190" t="s">
        <v>249</v>
      </c>
      <c r="C28" s="221"/>
      <c r="D28" s="192"/>
      <c r="E28" s="192"/>
      <c r="F28" s="193">
        <f t="shared" ref="F28:F43" si="1">D28+E28</f>
        <v>0</v>
      </c>
      <c r="G28" s="187"/>
    </row>
    <row r="29" spans="1:8" ht="19.5" hidden="1" customHeight="1" outlineLevel="1" x14ac:dyDescent="0.25">
      <c r="A29" s="55"/>
      <c r="B29" s="181" t="s">
        <v>250</v>
      </c>
      <c r="C29" s="221"/>
      <c r="D29" s="184"/>
      <c r="E29" s="184"/>
      <c r="F29" s="188">
        <f t="shared" si="1"/>
        <v>0</v>
      </c>
      <c r="G29" s="187"/>
    </row>
    <row r="30" spans="1:8" ht="19.5" hidden="1" customHeight="1" outlineLevel="1" x14ac:dyDescent="0.25">
      <c r="A30" s="55"/>
      <c r="B30" s="181" t="s">
        <v>251</v>
      </c>
      <c r="C30" s="221"/>
      <c r="D30" s="184"/>
      <c r="E30" s="184"/>
      <c r="F30" s="188">
        <f t="shared" si="1"/>
        <v>0</v>
      </c>
      <c r="G30" s="187"/>
    </row>
    <row r="31" spans="1:8" ht="19.5" hidden="1" customHeight="1" outlineLevel="1" x14ac:dyDescent="0.25">
      <c r="A31" s="55"/>
      <c r="B31" s="181" t="s">
        <v>252</v>
      </c>
      <c r="C31" s="221"/>
      <c r="D31" s="184"/>
      <c r="E31" s="184"/>
      <c r="F31" s="188">
        <f t="shared" si="1"/>
        <v>0</v>
      </c>
      <c r="G31" s="187"/>
    </row>
    <row r="32" spans="1:8" ht="19.5" hidden="1" customHeight="1" outlineLevel="1" x14ac:dyDescent="0.25">
      <c r="A32" s="55"/>
      <c r="B32" s="181"/>
      <c r="C32" s="221"/>
      <c r="D32" s="184"/>
      <c r="E32" s="184"/>
      <c r="F32" s="188">
        <f t="shared" si="1"/>
        <v>0</v>
      </c>
      <c r="G32" s="187"/>
    </row>
    <row r="33" spans="1:8" ht="19.5" hidden="1" customHeight="1" outlineLevel="1" x14ac:dyDescent="0.25">
      <c r="A33" s="55"/>
      <c r="B33" s="181"/>
      <c r="C33" s="221"/>
      <c r="D33" s="184"/>
      <c r="E33" s="184"/>
      <c r="F33" s="188">
        <f t="shared" si="1"/>
        <v>0</v>
      </c>
      <c r="G33" s="187"/>
    </row>
    <row r="34" spans="1:8" ht="19.5" hidden="1" customHeight="1" outlineLevel="1" x14ac:dyDescent="0.25">
      <c r="A34" s="55"/>
      <c r="B34" s="181"/>
      <c r="C34" s="222"/>
      <c r="D34" s="184"/>
      <c r="E34" s="184"/>
      <c r="F34" s="188">
        <f t="shared" si="1"/>
        <v>0</v>
      </c>
      <c r="G34" s="187"/>
    </row>
    <row r="35" spans="1:8" ht="19.5" hidden="1" customHeight="1" outlineLevel="1" x14ac:dyDescent="0.25">
      <c r="A35" s="55"/>
      <c r="B35" s="181"/>
      <c r="C35" s="222"/>
      <c r="D35" s="184"/>
      <c r="E35" s="184"/>
      <c r="F35" s="188">
        <f t="shared" si="1"/>
        <v>0</v>
      </c>
      <c r="G35" s="187"/>
    </row>
    <row r="36" spans="1:8" ht="19.5" hidden="1" customHeight="1" outlineLevel="1" x14ac:dyDescent="0.25">
      <c r="A36" s="55"/>
      <c r="B36" s="181"/>
      <c r="C36" s="222"/>
      <c r="D36" s="184"/>
      <c r="E36" s="184"/>
      <c r="F36" s="188">
        <f t="shared" si="1"/>
        <v>0</v>
      </c>
      <c r="G36" s="187"/>
    </row>
    <row r="37" spans="1:8" ht="19.5" hidden="1" customHeight="1" outlineLevel="1" x14ac:dyDescent="0.25">
      <c r="A37" s="55"/>
      <c r="B37" s="181"/>
      <c r="C37" s="222"/>
      <c r="D37" s="184"/>
      <c r="E37" s="184"/>
      <c r="F37" s="188">
        <f t="shared" si="1"/>
        <v>0</v>
      </c>
      <c r="G37" s="187"/>
    </row>
    <row r="38" spans="1:8" ht="19.5" hidden="1" customHeight="1" outlineLevel="1" x14ac:dyDescent="0.25">
      <c r="A38" s="55"/>
      <c r="B38" s="181"/>
      <c r="C38" s="222"/>
      <c r="D38" s="184"/>
      <c r="E38" s="184"/>
      <c r="F38" s="188">
        <f t="shared" si="1"/>
        <v>0</v>
      </c>
      <c r="G38" s="187"/>
    </row>
    <row r="39" spans="1:8" ht="19.5" hidden="1" customHeight="1" outlineLevel="1" x14ac:dyDescent="0.25">
      <c r="A39" s="55"/>
      <c r="B39" s="181"/>
      <c r="C39" s="222"/>
      <c r="D39" s="184"/>
      <c r="E39" s="184"/>
      <c r="F39" s="188">
        <f t="shared" si="1"/>
        <v>0</v>
      </c>
      <c r="G39" s="187"/>
    </row>
    <row r="40" spans="1:8" ht="19.5" hidden="1" customHeight="1" outlineLevel="1" x14ac:dyDescent="0.25">
      <c r="A40" s="55"/>
      <c r="B40" s="181"/>
      <c r="C40" s="222"/>
      <c r="D40" s="184"/>
      <c r="E40" s="184"/>
      <c r="F40" s="188">
        <f t="shared" si="1"/>
        <v>0</v>
      </c>
      <c r="G40" s="187"/>
    </row>
    <row r="41" spans="1:8" ht="19.5" hidden="1" customHeight="1" outlineLevel="1" x14ac:dyDescent="0.25">
      <c r="A41" s="55"/>
      <c r="B41" s="181"/>
      <c r="C41" s="222"/>
      <c r="D41" s="184"/>
      <c r="E41" s="184"/>
      <c r="F41" s="188">
        <f t="shared" si="1"/>
        <v>0</v>
      </c>
      <c r="G41" s="187"/>
    </row>
    <row r="42" spans="1:8" ht="19.5" hidden="1" customHeight="1" outlineLevel="1" x14ac:dyDescent="0.25">
      <c r="A42" s="55"/>
      <c r="B42" s="181"/>
      <c r="C42" s="222"/>
      <c r="D42" s="184"/>
      <c r="E42" s="184"/>
      <c r="F42" s="188">
        <f t="shared" si="1"/>
        <v>0</v>
      </c>
      <c r="G42" s="187"/>
    </row>
    <row r="43" spans="1:8" ht="19.5" hidden="1" customHeight="1" outlineLevel="1" thickBot="1" x14ac:dyDescent="0.3">
      <c r="A43" s="55"/>
      <c r="B43" s="182"/>
      <c r="C43" s="223"/>
      <c r="D43" s="184"/>
      <c r="E43" s="184"/>
      <c r="F43" s="188">
        <f t="shared" si="1"/>
        <v>0</v>
      </c>
      <c r="G43" s="187"/>
    </row>
    <row r="44" spans="1:8" ht="36.75" hidden="1" customHeight="1" outlineLevel="1" thickTop="1" thickBot="1" x14ac:dyDescent="0.4">
      <c r="B44" s="361" t="s">
        <v>167</v>
      </c>
      <c r="C44" s="362"/>
      <c r="D44" s="185">
        <f>SUM(D28:D43)</f>
        <v>0</v>
      </c>
      <c r="E44" s="185">
        <f>SUM(E28:E43)</f>
        <v>0</v>
      </c>
      <c r="F44" s="185">
        <f>SUM(F28:F43)</f>
        <v>0</v>
      </c>
      <c r="G44" s="180"/>
    </row>
    <row r="45" spans="1:8" ht="15.75" hidden="1" customHeight="1" outlineLevel="1" x14ac:dyDescent="0.25"/>
    <row r="46" spans="1:8" ht="15.75" customHeight="1" thickBot="1" x14ac:dyDescent="0.3"/>
    <row r="47" spans="1:8" ht="33.75" customHeight="1" collapsed="1" thickBot="1" x14ac:dyDescent="0.3">
      <c r="A47" s="1"/>
      <c r="B47" s="789" t="s">
        <v>31</v>
      </c>
      <c r="C47" s="787"/>
      <c r="D47" s="787"/>
      <c r="E47" s="787"/>
      <c r="F47" s="787"/>
      <c r="G47" s="787"/>
      <c r="H47" s="788"/>
    </row>
    <row r="48" spans="1:8" ht="15.75" hidden="1" customHeight="1" outlineLevel="1" thickBot="1" x14ac:dyDescent="0.3">
      <c r="A48" s="1"/>
      <c r="B48" s="1"/>
      <c r="C48" s="1"/>
      <c r="D48" s="1"/>
      <c r="E48" s="1"/>
      <c r="F48" s="1"/>
      <c r="G48" s="1"/>
      <c r="H48" s="1"/>
    </row>
    <row r="49" spans="1:8" ht="30.75" hidden="1" customHeight="1" outlineLevel="1" thickBot="1" x14ac:dyDescent="0.3">
      <c r="A49" s="1"/>
      <c r="B49" s="191" t="s">
        <v>26</v>
      </c>
      <c r="C49" s="191" t="s">
        <v>27</v>
      </c>
      <c r="D49" s="191" t="s">
        <v>28</v>
      </c>
      <c r="E49" s="191" t="s">
        <v>29</v>
      </c>
      <c r="F49" s="191" t="s">
        <v>20</v>
      </c>
      <c r="G49" s="363" t="s">
        <v>32</v>
      </c>
      <c r="H49" s="364"/>
    </row>
    <row r="50" spans="1:8" ht="18.75" hidden="1" customHeight="1" outlineLevel="1" x14ac:dyDescent="0.25">
      <c r="A50" s="55"/>
      <c r="B50" s="194"/>
      <c r="C50" s="192"/>
      <c r="D50" s="192"/>
      <c r="E50" s="193">
        <f t="shared" ref="E50:E64" si="2">C50+D50</f>
        <v>0</v>
      </c>
      <c r="F50" s="190"/>
      <c r="G50" s="365"/>
      <c r="H50" s="366"/>
    </row>
    <row r="51" spans="1:8" ht="18.75" hidden="1" customHeight="1" outlineLevel="1" x14ac:dyDescent="0.25">
      <c r="A51" s="55"/>
      <c r="B51" s="183"/>
      <c r="C51" s="184"/>
      <c r="D51" s="184"/>
      <c r="E51" s="188">
        <f t="shared" si="2"/>
        <v>0</v>
      </c>
      <c r="F51" s="181"/>
      <c r="G51" s="367"/>
      <c r="H51" s="368"/>
    </row>
    <row r="52" spans="1:8" ht="18.75" hidden="1" customHeight="1" outlineLevel="1" x14ac:dyDescent="0.25">
      <c r="A52" s="55"/>
      <c r="B52" s="183"/>
      <c r="C52" s="184"/>
      <c r="D52" s="184"/>
      <c r="E52" s="188">
        <f t="shared" si="2"/>
        <v>0</v>
      </c>
      <c r="F52" s="181"/>
      <c r="G52" s="367"/>
      <c r="H52" s="368"/>
    </row>
    <row r="53" spans="1:8" ht="18.75" hidden="1" customHeight="1" outlineLevel="1" x14ac:dyDescent="0.25">
      <c r="A53" s="55"/>
      <c r="B53" s="183"/>
      <c r="C53" s="184"/>
      <c r="D53" s="184"/>
      <c r="E53" s="188">
        <f t="shared" si="2"/>
        <v>0</v>
      </c>
      <c r="F53" s="181"/>
      <c r="G53" s="367"/>
      <c r="H53" s="368"/>
    </row>
    <row r="54" spans="1:8" ht="18.75" hidden="1" customHeight="1" outlineLevel="1" x14ac:dyDescent="0.25">
      <c r="A54" s="55"/>
      <c r="B54" s="183"/>
      <c r="C54" s="184"/>
      <c r="D54" s="184"/>
      <c r="E54" s="188">
        <f t="shared" si="2"/>
        <v>0</v>
      </c>
      <c r="F54" s="181"/>
      <c r="G54" s="367"/>
      <c r="H54" s="368"/>
    </row>
    <row r="55" spans="1:8" ht="18.75" hidden="1" customHeight="1" outlineLevel="1" x14ac:dyDescent="0.25">
      <c r="A55" s="55"/>
      <c r="B55" s="183"/>
      <c r="C55" s="184"/>
      <c r="D55" s="184"/>
      <c r="E55" s="188">
        <f t="shared" si="2"/>
        <v>0</v>
      </c>
      <c r="F55" s="181"/>
      <c r="G55" s="367"/>
      <c r="H55" s="368"/>
    </row>
    <row r="56" spans="1:8" ht="18.75" hidden="1" customHeight="1" outlineLevel="1" x14ac:dyDescent="0.25">
      <c r="A56" s="55"/>
      <c r="B56" s="183"/>
      <c r="C56" s="184"/>
      <c r="D56" s="184"/>
      <c r="E56" s="188">
        <f t="shared" si="2"/>
        <v>0</v>
      </c>
      <c r="F56" s="181"/>
      <c r="G56" s="367"/>
      <c r="H56" s="368"/>
    </row>
    <row r="57" spans="1:8" ht="18.75" hidden="1" customHeight="1" outlineLevel="1" x14ac:dyDescent="0.25">
      <c r="A57" s="55"/>
      <c r="B57" s="183"/>
      <c r="C57" s="184"/>
      <c r="D57" s="184"/>
      <c r="E57" s="188">
        <f t="shared" si="2"/>
        <v>0</v>
      </c>
      <c r="F57" s="181"/>
      <c r="G57" s="367"/>
      <c r="H57" s="368"/>
    </row>
    <row r="58" spans="1:8" ht="18.75" hidden="1" customHeight="1" outlineLevel="1" x14ac:dyDescent="0.25">
      <c r="A58" s="55"/>
      <c r="B58" s="183"/>
      <c r="C58" s="184"/>
      <c r="D58" s="184"/>
      <c r="E58" s="188">
        <f t="shared" si="2"/>
        <v>0</v>
      </c>
      <c r="F58" s="181"/>
      <c r="G58" s="367"/>
      <c r="H58" s="368"/>
    </row>
    <row r="59" spans="1:8" ht="18.75" hidden="1" customHeight="1" outlineLevel="1" x14ac:dyDescent="0.25">
      <c r="A59" s="55"/>
      <c r="B59" s="183"/>
      <c r="C59" s="184"/>
      <c r="D59" s="184"/>
      <c r="E59" s="188">
        <f t="shared" si="2"/>
        <v>0</v>
      </c>
      <c r="F59" s="181"/>
      <c r="G59" s="367"/>
      <c r="H59" s="368"/>
    </row>
    <row r="60" spans="1:8" ht="18.75" hidden="1" customHeight="1" outlineLevel="1" x14ac:dyDescent="0.25">
      <c r="A60" s="55"/>
      <c r="B60" s="183"/>
      <c r="C60" s="184"/>
      <c r="D60" s="184"/>
      <c r="E60" s="188">
        <f t="shared" si="2"/>
        <v>0</v>
      </c>
      <c r="F60" s="181"/>
      <c r="G60" s="367"/>
      <c r="H60" s="368"/>
    </row>
    <row r="61" spans="1:8" ht="18.75" hidden="1" customHeight="1" outlineLevel="1" x14ac:dyDescent="0.25">
      <c r="A61" s="55"/>
      <c r="B61" s="183"/>
      <c r="C61" s="184"/>
      <c r="D61" s="184"/>
      <c r="E61" s="188">
        <f t="shared" si="2"/>
        <v>0</v>
      </c>
      <c r="F61" s="181"/>
      <c r="G61" s="367"/>
      <c r="H61" s="368"/>
    </row>
    <row r="62" spans="1:8" ht="18.75" hidden="1" customHeight="1" outlineLevel="1" x14ac:dyDescent="0.25">
      <c r="A62" s="55"/>
      <c r="B62" s="183"/>
      <c r="C62" s="184"/>
      <c r="D62" s="184"/>
      <c r="E62" s="188">
        <f t="shared" si="2"/>
        <v>0</v>
      </c>
      <c r="F62" s="181"/>
      <c r="G62" s="367"/>
      <c r="H62" s="368"/>
    </row>
    <row r="63" spans="1:8" ht="15.75" hidden="1" customHeight="1" outlineLevel="1" x14ac:dyDescent="0.25">
      <c r="B63" s="183"/>
      <c r="C63" s="184"/>
      <c r="D63" s="184"/>
      <c r="E63" s="188">
        <f t="shared" si="2"/>
        <v>0</v>
      </c>
      <c r="F63" s="181"/>
      <c r="G63" s="367"/>
      <c r="H63" s="368"/>
    </row>
    <row r="64" spans="1:8" ht="15.75" hidden="1" customHeight="1" outlineLevel="1" thickBot="1" x14ac:dyDescent="0.3">
      <c r="B64" s="195"/>
      <c r="C64" s="197"/>
      <c r="D64" s="199"/>
      <c r="E64" s="200">
        <f t="shared" si="2"/>
        <v>0</v>
      </c>
      <c r="F64" s="201"/>
      <c r="G64" s="369"/>
      <c r="H64" s="370"/>
    </row>
    <row r="65" spans="2:8" ht="33.75" hidden="1" customHeight="1" outlineLevel="1" thickBot="1" x14ac:dyDescent="0.3">
      <c r="B65" s="202" t="s">
        <v>33</v>
      </c>
      <c r="C65" s="198">
        <f>SUM(C50:C64)</f>
        <v>0</v>
      </c>
      <c r="D65" s="198">
        <f>SUM(D50:D64)</f>
        <v>0</v>
      </c>
      <c r="E65" s="198">
        <f>SUM(E50:E64)</f>
        <v>0</v>
      </c>
      <c r="F65" s="196"/>
      <c r="G65" s="358"/>
      <c r="H65" s="360"/>
    </row>
    <row r="66" spans="2:8" ht="15.75" hidden="1" customHeight="1" outlineLevel="1" x14ac:dyDescent="0.25"/>
    <row r="67" spans="2:8" ht="15.75" customHeight="1" thickBot="1" x14ac:dyDescent="0.3"/>
    <row r="68" spans="2:8" ht="37.5" customHeight="1" collapsed="1" thickBot="1" x14ac:dyDescent="0.3">
      <c r="B68" s="789" t="s">
        <v>34</v>
      </c>
      <c r="C68" s="787"/>
      <c r="D68" s="787"/>
      <c r="E68" s="787"/>
      <c r="F68" s="787"/>
      <c r="G68" s="787"/>
      <c r="H68" s="788"/>
    </row>
    <row r="69" spans="2:8" ht="15.75" hidden="1" customHeight="1" outlineLevel="1" x14ac:dyDescent="0.25">
      <c r="B69" s="1"/>
      <c r="C69" s="1"/>
      <c r="D69" s="1"/>
      <c r="E69" s="1"/>
      <c r="F69" s="1"/>
      <c r="G69" s="1"/>
      <c r="H69" s="1"/>
    </row>
    <row r="70" spans="2:8" ht="27" hidden="1" customHeight="1" outlineLevel="1" thickBot="1" x14ac:dyDescent="0.4">
      <c r="B70" s="285" t="s">
        <v>35</v>
      </c>
      <c r="C70" s="1"/>
      <c r="D70" s="1"/>
      <c r="E70" s="1"/>
      <c r="F70" s="1"/>
      <c r="G70" s="1"/>
      <c r="H70" s="1"/>
    </row>
    <row r="71" spans="2:8" ht="29.25" hidden="1" customHeight="1" outlineLevel="1" thickBot="1" x14ac:dyDescent="0.3">
      <c r="B71" s="191" t="s">
        <v>26</v>
      </c>
      <c r="C71" s="191" t="s">
        <v>27</v>
      </c>
      <c r="D71" s="191" t="s">
        <v>28</v>
      </c>
      <c r="E71" s="191" t="s">
        <v>29</v>
      </c>
      <c r="F71" s="191" t="s">
        <v>20</v>
      </c>
    </row>
    <row r="72" spans="2:8" ht="19.5" hidden="1" customHeight="1" outlineLevel="1" x14ac:dyDescent="0.25">
      <c r="B72" s="203" t="s">
        <v>36</v>
      </c>
      <c r="C72" s="192"/>
      <c r="D72" s="192"/>
      <c r="E72" s="193">
        <f t="shared" ref="E72:E83" si="3">C72+D72</f>
        <v>0</v>
      </c>
      <c r="F72" s="204"/>
    </row>
    <row r="73" spans="2:8" ht="19.5" hidden="1" customHeight="1" outlineLevel="1" x14ac:dyDescent="0.25">
      <c r="B73" s="189" t="s">
        <v>37</v>
      </c>
      <c r="C73" s="184"/>
      <c r="D73" s="184"/>
      <c r="E73" s="188">
        <f t="shared" si="3"/>
        <v>0</v>
      </c>
      <c r="F73" s="187"/>
    </row>
    <row r="74" spans="2:8" ht="19.5" hidden="1" customHeight="1" outlineLevel="1" x14ac:dyDescent="0.25">
      <c r="B74" s="189" t="s">
        <v>38</v>
      </c>
      <c r="C74" s="184"/>
      <c r="D74" s="184"/>
      <c r="E74" s="188">
        <f t="shared" si="3"/>
        <v>0</v>
      </c>
      <c r="F74" s="187"/>
    </row>
    <row r="75" spans="2:8" ht="19.5" hidden="1" customHeight="1" outlineLevel="1" x14ac:dyDescent="0.25">
      <c r="B75" s="189" t="s">
        <v>39</v>
      </c>
      <c r="C75" s="184"/>
      <c r="D75" s="184"/>
      <c r="E75" s="188">
        <f t="shared" si="3"/>
        <v>0</v>
      </c>
      <c r="F75" s="187"/>
    </row>
    <row r="76" spans="2:8" ht="19.5" hidden="1" customHeight="1" outlineLevel="1" x14ac:dyDescent="0.25">
      <c r="B76" s="189" t="s">
        <v>40</v>
      </c>
      <c r="C76" s="184"/>
      <c r="D76" s="184"/>
      <c r="E76" s="188">
        <f t="shared" si="3"/>
        <v>0</v>
      </c>
      <c r="F76" s="187"/>
    </row>
    <row r="77" spans="2:8" ht="19.5" hidden="1" customHeight="1" outlineLevel="1" x14ac:dyDescent="0.25">
      <c r="B77" s="189" t="s">
        <v>41</v>
      </c>
      <c r="C77" s="184"/>
      <c r="D77" s="184"/>
      <c r="E77" s="188">
        <f t="shared" si="3"/>
        <v>0</v>
      </c>
      <c r="F77" s="187"/>
    </row>
    <row r="78" spans="2:8" ht="19.5" hidden="1" customHeight="1" outlineLevel="1" x14ac:dyDescent="0.25">
      <c r="B78" s="189" t="s">
        <v>42</v>
      </c>
      <c r="C78" s="184"/>
      <c r="D78" s="184"/>
      <c r="E78" s="188">
        <f t="shared" si="3"/>
        <v>0</v>
      </c>
      <c r="F78" s="187"/>
    </row>
    <row r="79" spans="2:8" ht="19.5" hidden="1" customHeight="1" outlineLevel="1" x14ac:dyDescent="0.25">
      <c r="B79" s="189" t="s">
        <v>43</v>
      </c>
      <c r="C79" s="184"/>
      <c r="D79" s="184"/>
      <c r="E79" s="188">
        <f t="shared" si="3"/>
        <v>0</v>
      </c>
      <c r="F79" s="187"/>
    </row>
    <row r="80" spans="2:8" ht="19.5" hidden="1" customHeight="1" outlineLevel="1" x14ac:dyDescent="0.25">
      <c r="B80" s="189" t="s">
        <v>44</v>
      </c>
      <c r="C80" s="184"/>
      <c r="D80" s="184"/>
      <c r="E80" s="188">
        <f t="shared" si="3"/>
        <v>0</v>
      </c>
      <c r="F80" s="187"/>
    </row>
    <row r="81" spans="2:6" ht="19.5" hidden="1" customHeight="1" outlineLevel="1" x14ac:dyDescent="0.25">
      <c r="B81" s="189" t="s">
        <v>45</v>
      </c>
      <c r="C81" s="184"/>
      <c r="D81" s="184"/>
      <c r="E81" s="188">
        <f t="shared" si="3"/>
        <v>0</v>
      </c>
      <c r="F81" s="187"/>
    </row>
    <row r="82" spans="2:6" ht="19.5" hidden="1" customHeight="1" outlineLevel="1" x14ac:dyDescent="0.25">
      <c r="B82" s="189" t="s">
        <v>46</v>
      </c>
      <c r="C82" s="184"/>
      <c r="D82" s="184"/>
      <c r="E82" s="188">
        <f t="shared" si="3"/>
        <v>0</v>
      </c>
      <c r="F82" s="187"/>
    </row>
    <row r="83" spans="2:6" ht="19.5" hidden="1" customHeight="1" outlineLevel="1" thickBot="1" x14ac:dyDescent="0.3">
      <c r="B83" s="205" t="s">
        <v>47</v>
      </c>
      <c r="C83" s="197"/>
      <c r="D83" s="197"/>
      <c r="E83" s="200">
        <f t="shared" si="3"/>
        <v>0</v>
      </c>
      <c r="F83" s="206"/>
    </row>
    <row r="84" spans="2:6" ht="30.75" hidden="1" customHeight="1" outlineLevel="1" thickBot="1" x14ac:dyDescent="0.3">
      <c r="B84" s="196" t="s">
        <v>48</v>
      </c>
      <c r="C84" s="198">
        <f>SUM(C72:C83)</f>
        <v>0</v>
      </c>
      <c r="D84" s="198">
        <f>SUM(D72:D83)</f>
        <v>0</v>
      </c>
      <c r="E84" s="198">
        <f>SUM(E72:E83)</f>
        <v>0</v>
      </c>
      <c r="F84" s="196"/>
    </row>
    <row r="85" spans="2:6" ht="15.75" hidden="1" customHeight="1" outlineLevel="1" x14ac:dyDescent="0.25"/>
    <row r="86" spans="2:6" ht="22.5" hidden="1" customHeight="1" outlineLevel="1" thickBot="1" x14ac:dyDescent="0.4">
      <c r="B86" s="285" t="s">
        <v>49</v>
      </c>
      <c r="C86" s="1"/>
      <c r="D86" s="1"/>
      <c r="E86" s="1"/>
      <c r="F86" s="1"/>
    </row>
    <row r="87" spans="2:6" ht="36" hidden="1" customHeight="1" outlineLevel="1" thickBot="1" x14ac:dyDescent="0.3">
      <c r="B87" s="191" t="s">
        <v>26</v>
      </c>
      <c r="C87" s="191" t="s">
        <v>27</v>
      </c>
      <c r="D87" s="191" t="s">
        <v>28</v>
      </c>
      <c r="E87" s="191" t="s">
        <v>29</v>
      </c>
      <c r="F87" s="191" t="s">
        <v>20</v>
      </c>
    </row>
    <row r="88" spans="2:6" ht="21.75" hidden="1" customHeight="1" outlineLevel="1" x14ac:dyDescent="0.25">
      <c r="B88" s="203" t="s">
        <v>36</v>
      </c>
      <c r="C88" s="192"/>
      <c r="D88" s="192"/>
      <c r="E88" s="193">
        <f t="shared" ref="E88:E99" si="4">C88+D88</f>
        <v>0</v>
      </c>
      <c r="F88" s="207"/>
    </row>
    <row r="89" spans="2:6" ht="21.75" hidden="1" customHeight="1" outlineLevel="1" x14ac:dyDescent="0.25">
      <c r="B89" s="189" t="s">
        <v>37</v>
      </c>
      <c r="C89" s="184"/>
      <c r="D89" s="184"/>
      <c r="E89" s="188">
        <f t="shared" si="4"/>
        <v>0</v>
      </c>
      <c r="F89" s="207"/>
    </row>
    <row r="90" spans="2:6" ht="21.75" hidden="1" customHeight="1" outlineLevel="1" x14ac:dyDescent="0.25">
      <c r="B90" s="189" t="s">
        <v>38</v>
      </c>
      <c r="C90" s="184"/>
      <c r="D90" s="184"/>
      <c r="E90" s="188">
        <f t="shared" si="4"/>
        <v>0</v>
      </c>
      <c r="F90" s="207"/>
    </row>
    <row r="91" spans="2:6" ht="21.75" hidden="1" customHeight="1" outlineLevel="1" x14ac:dyDescent="0.25">
      <c r="B91" s="189" t="s">
        <v>39</v>
      </c>
      <c r="C91" s="184"/>
      <c r="D91" s="184"/>
      <c r="E91" s="188">
        <f t="shared" si="4"/>
        <v>0</v>
      </c>
      <c r="F91" s="207"/>
    </row>
    <row r="92" spans="2:6" ht="21.75" hidden="1" customHeight="1" outlineLevel="1" x14ac:dyDescent="0.25">
      <c r="B92" s="189" t="s">
        <v>40</v>
      </c>
      <c r="C92" s="184"/>
      <c r="D92" s="184"/>
      <c r="E92" s="188">
        <f t="shared" si="4"/>
        <v>0</v>
      </c>
      <c r="F92" s="207"/>
    </row>
    <row r="93" spans="2:6" ht="21.75" hidden="1" customHeight="1" outlineLevel="1" x14ac:dyDescent="0.25">
      <c r="B93" s="189" t="s">
        <v>41</v>
      </c>
      <c r="C93" s="184"/>
      <c r="D93" s="184"/>
      <c r="E93" s="188">
        <f t="shared" si="4"/>
        <v>0</v>
      </c>
      <c r="F93" s="207"/>
    </row>
    <row r="94" spans="2:6" ht="21.75" hidden="1" customHeight="1" outlineLevel="1" x14ac:dyDescent="0.25">
      <c r="B94" s="189" t="s">
        <v>42</v>
      </c>
      <c r="C94" s="184"/>
      <c r="D94" s="184"/>
      <c r="E94" s="188">
        <f t="shared" si="4"/>
        <v>0</v>
      </c>
      <c r="F94" s="207"/>
    </row>
    <row r="95" spans="2:6" ht="21.75" hidden="1" customHeight="1" outlineLevel="1" x14ac:dyDescent="0.25">
      <c r="B95" s="189" t="s">
        <v>43</v>
      </c>
      <c r="C95" s="184"/>
      <c r="D95" s="184"/>
      <c r="E95" s="188">
        <f t="shared" si="4"/>
        <v>0</v>
      </c>
      <c r="F95" s="207"/>
    </row>
    <row r="96" spans="2:6" ht="21.75" hidden="1" customHeight="1" outlineLevel="1" x14ac:dyDescent="0.25">
      <c r="B96" s="189" t="s">
        <v>44</v>
      </c>
      <c r="C96" s="184"/>
      <c r="D96" s="184"/>
      <c r="E96" s="188">
        <f t="shared" si="4"/>
        <v>0</v>
      </c>
      <c r="F96" s="207"/>
    </row>
    <row r="97" spans="2:8" ht="21.75" hidden="1" customHeight="1" outlineLevel="1" x14ac:dyDescent="0.25">
      <c r="B97" s="189" t="s">
        <v>45</v>
      </c>
      <c r="C97" s="184"/>
      <c r="D97" s="184"/>
      <c r="E97" s="188">
        <f t="shared" si="4"/>
        <v>0</v>
      </c>
      <c r="F97" s="207"/>
    </row>
    <row r="98" spans="2:8" ht="21.75" hidden="1" customHeight="1" outlineLevel="1" x14ac:dyDescent="0.25">
      <c r="B98" s="189" t="s">
        <v>46</v>
      </c>
      <c r="C98" s="184"/>
      <c r="D98" s="184"/>
      <c r="E98" s="188">
        <f t="shared" si="4"/>
        <v>0</v>
      </c>
      <c r="F98" s="207"/>
    </row>
    <row r="99" spans="2:8" ht="21.75" hidden="1" customHeight="1" outlineLevel="1" thickBot="1" x14ac:dyDescent="0.3">
      <c r="B99" s="205" t="s">
        <v>47</v>
      </c>
      <c r="C99" s="197"/>
      <c r="D99" s="197"/>
      <c r="E99" s="200">
        <f t="shared" si="4"/>
        <v>0</v>
      </c>
      <c r="F99" s="207"/>
    </row>
    <row r="100" spans="2:8" ht="21.75" hidden="1" customHeight="1" outlineLevel="1" thickBot="1" x14ac:dyDescent="0.3">
      <c r="B100" s="202" t="s">
        <v>50</v>
      </c>
      <c r="C100" s="198">
        <f>SUM(C88:C99)</f>
        <v>0</v>
      </c>
      <c r="D100" s="198">
        <f>SUM(D88:D99)</f>
        <v>0</v>
      </c>
      <c r="E100" s="198">
        <f>SUM(E88:E99)</f>
        <v>0</v>
      </c>
      <c r="F100" s="196"/>
    </row>
    <row r="101" spans="2:8" ht="15.75" hidden="1" customHeight="1" outlineLevel="1" x14ac:dyDescent="0.25"/>
    <row r="102" spans="2:8" ht="15.75" customHeight="1" thickBot="1" x14ac:dyDescent="0.3"/>
    <row r="103" spans="2:8" ht="33.75" customHeight="1" collapsed="1" thickBot="1" x14ac:dyDescent="0.3">
      <c r="B103" s="789" t="s">
        <v>51</v>
      </c>
      <c r="C103" s="787"/>
      <c r="D103" s="787"/>
      <c r="E103" s="787"/>
      <c r="F103" s="787"/>
      <c r="G103" s="787"/>
      <c r="H103" s="788"/>
    </row>
    <row r="104" spans="2:8" ht="15.75" hidden="1" customHeight="1" outlineLevel="1" thickBot="1" x14ac:dyDescent="0.3">
      <c r="B104" s="1"/>
      <c r="C104" s="1"/>
      <c r="D104" s="1"/>
      <c r="E104" s="1"/>
      <c r="F104" s="1"/>
      <c r="G104" s="1"/>
      <c r="H104" s="1"/>
    </row>
    <row r="105" spans="2:8" ht="37.5" hidden="1" customHeight="1" outlineLevel="1" thickBot="1" x14ac:dyDescent="0.3">
      <c r="B105" s="191" t="s">
        <v>26</v>
      </c>
      <c r="C105" s="191" t="s">
        <v>27</v>
      </c>
      <c r="D105" s="191" t="s">
        <v>28</v>
      </c>
      <c r="E105" s="191" t="s">
        <v>29</v>
      </c>
      <c r="F105" s="363" t="s">
        <v>32</v>
      </c>
      <c r="G105" s="375"/>
      <c r="H105" s="364"/>
    </row>
    <row r="106" spans="2:8" ht="19.5" hidden="1" customHeight="1" outlineLevel="1" x14ac:dyDescent="0.25">
      <c r="B106" s="194" t="str">
        <f>ID!B23</f>
        <v>Programa Sala de Recursos Multifuncionais</v>
      </c>
      <c r="C106" s="192"/>
      <c r="D106" s="192"/>
      <c r="E106" s="193">
        <f t="shared" ref="E106:E117" si="5">C106+D106</f>
        <v>0</v>
      </c>
      <c r="F106" s="376"/>
      <c r="G106" s="377"/>
      <c r="H106" s="366"/>
    </row>
    <row r="107" spans="2:8" ht="19.5" hidden="1" customHeight="1" outlineLevel="1" x14ac:dyDescent="0.25">
      <c r="B107" s="183" t="str">
        <f>ID!B24</f>
        <v>Programa Escola Acessível</v>
      </c>
      <c r="C107" s="184"/>
      <c r="D107" s="184"/>
      <c r="E107" s="188">
        <f t="shared" si="5"/>
        <v>0</v>
      </c>
      <c r="F107" s="371"/>
      <c r="G107" s="372"/>
      <c r="H107" s="368"/>
    </row>
    <row r="108" spans="2:8" ht="19.5" hidden="1" customHeight="1" outlineLevel="1" x14ac:dyDescent="0.25">
      <c r="B108" s="183" t="str">
        <f>ID!B25</f>
        <v>Programa Água e Esgotamento Sanitário nas Escolas Rurais</v>
      </c>
      <c r="C108" s="184"/>
      <c r="D108" s="184"/>
      <c r="E108" s="188">
        <f t="shared" si="5"/>
        <v>0</v>
      </c>
      <c r="F108" s="371"/>
      <c r="G108" s="372"/>
      <c r="H108" s="368"/>
    </row>
    <row r="109" spans="2:8" ht="19.5" hidden="1" customHeight="1" outlineLevel="1" x14ac:dyDescent="0.25">
      <c r="B109" s="183" t="str">
        <f>ID!B26</f>
        <v>Programa PDDE Escolas Rurais: Campo, Indígenas e Quilombolas</v>
      </c>
      <c r="C109" s="184"/>
      <c r="D109" s="184"/>
      <c r="E109" s="188">
        <f t="shared" si="5"/>
        <v>0</v>
      </c>
      <c r="F109" s="371"/>
      <c r="G109" s="372"/>
      <c r="H109" s="368"/>
    </row>
    <row r="110" spans="2:8" ht="19.5" hidden="1" customHeight="1" outlineLevel="1" x14ac:dyDescent="0.25">
      <c r="B110" s="183"/>
      <c r="C110" s="184"/>
      <c r="D110" s="184"/>
      <c r="E110" s="188">
        <f t="shared" si="5"/>
        <v>0</v>
      </c>
      <c r="F110" s="371"/>
      <c r="G110" s="372"/>
      <c r="H110" s="368"/>
    </row>
    <row r="111" spans="2:8" ht="19.5" hidden="1" customHeight="1" outlineLevel="1" x14ac:dyDescent="0.25">
      <c r="B111" s="183"/>
      <c r="C111" s="184"/>
      <c r="D111" s="184"/>
      <c r="E111" s="188">
        <f t="shared" si="5"/>
        <v>0</v>
      </c>
      <c r="F111" s="371"/>
      <c r="G111" s="372"/>
      <c r="H111" s="368"/>
    </row>
    <row r="112" spans="2:8" ht="19.5" hidden="1" customHeight="1" outlineLevel="1" x14ac:dyDescent="0.25">
      <c r="B112" s="183"/>
      <c r="C112" s="184"/>
      <c r="D112" s="184"/>
      <c r="E112" s="188">
        <f t="shared" si="5"/>
        <v>0</v>
      </c>
      <c r="F112" s="371"/>
      <c r="G112" s="372"/>
      <c r="H112" s="368"/>
    </row>
    <row r="113" spans="2:8" ht="19.5" hidden="1" customHeight="1" outlineLevel="1" x14ac:dyDescent="0.25">
      <c r="B113" s="183"/>
      <c r="C113" s="184"/>
      <c r="D113" s="184"/>
      <c r="E113" s="188">
        <f t="shared" si="5"/>
        <v>0</v>
      </c>
      <c r="F113" s="371"/>
      <c r="G113" s="372"/>
      <c r="H113" s="368"/>
    </row>
    <row r="114" spans="2:8" ht="19.5" hidden="1" customHeight="1" outlineLevel="1" x14ac:dyDescent="0.25">
      <c r="B114" s="183"/>
      <c r="C114" s="184"/>
      <c r="D114" s="184"/>
      <c r="E114" s="188">
        <f t="shared" si="5"/>
        <v>0</v>
      </c>
      <c r="F114" s="371"/>
      <c r="G114" s="372"/>
      <c r="H114" s="368"/>
    </row>
    <row r="115" spans="2:8" ht="19.5" hidden="1" customHeight="1" outlineLevel="1" x14ac:dyDescent="0.25">
      <c r="B115" s="183"/>
      <c r="C115" s="184"/>
      <c r="D115" s="184"/>
      <c r="E115" s="188">
        <f t="shared" si="5"/>
        <v>0</v>
      </c>
      <c r="F115" s="371"/>
      <c r="G115" s="372"/>
      <c r="H115" s="368"/>
    </row>
    <row r="116" spans="2:8" ht="19.5" hidden="1" customHeight="1" outlineLevel="1" x14ac:dyDescent="0.25">
      <c r="B116" s="183"/>
      <c r="C116" s="184"/>
      <c r="D116" s="184"/>
      <c r="E116" s="188">
        <f t="shared" si="5"/>
        <v>0</v>
      </c>
      <c r="F116" s="371"/>
      <c r="G116" s="372"/>
      <c r="H116" s="368"/>
    </row>
    <row r="117" spans="2:8" ht="19.5" hidden="1" customHeight="1" outlineLevel="1" thickBot="1" x14ac:dyDescent="0.3">
      <c r="B117" s="195"/>
      <c r="C117" s="197"/>
      <c r="D117" s="197"/>
      <c r="E117" s="200">
        <f t="shared" si="5"/>
        <v>0</v>
      </c>
      <c r="F117" s="373"/>
      <c r="G117" s="374"/>
      <c r="H117" s="370"/>
    </row>
    <row r="118" spans="2:8" ht="29.25" hidden="1" customHeight="1" outlineLevel="1" thickBot="1" x14ac:dyDescent="0.3">
      <c r="B118" s="202" t="s">
        <v>52</v>
      </c>
      <c r="C118" s="198">
        <f>SUM(C106:C117)</f>
        <v>0</v>
      </c>
      <c r="D118" s="198">
        <f>SUM(D106:D117)</f>
        <v>0</v>
      </c>
      <c r="E118" s="198">
        <f>SUM(E106:E117)</f>
        <v>0</v>
      </c>
      <c r="F118" s="358"/>
      <c r="G118" s="359"/>
      <c r="H118" s="360"/>
    </row>
    <row r="119" spans="2:8" ht="15.75" hidden="1" customHeight="1" outlineLevel="1" x14ac:dyDescent="0.25"/>
    <row r="120" spans="2:8" ht="15.75" customHeight="1" x14ac:dyDescent="0.25"/>
    <row r="121" spans="2:8" ht="15.75" customHeight="1" x14ac:dyDescent="0.25"/>
    <row r="122" spans="2:8" ht="15.75" customHeight="1" x14ac:dyDescent="0.25"/>
    <row r="123" spans="2:8" ht="15.75" customHeight="1" x14ac:dyDescent="0.25"/>
    <row r="124" spans="2:8" ht="15.75" customHeight="1" x14ac:dyDescent="0.25"/>
    <row r="125" spans="2:8" ht="15.75" customHeight="1" x14ac:dyDescent="0.25"/>
    <row r="126" spans="2:8" ht="15.75" customHeight="1" x14ac:dyDescent="0.25"/>
    <row r="127" spans="2:8" ht="15.75" customHeight="1" x14ac:dyDescent="0.25"/>
    <row r="128" spans="2: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</sheetData>
  <mergeCells count="38">
    <mergeCell ref="F114:H114"/>
    <mergeCell ref="F115:H115"/>
    <mergeCell ref="F116:H116"/>
    <mergeCell ref="F117:H117"/>
    <mergeCell ref="B68:H68"/>
    <mergeCell ref="B103:H103"/>
    <mergeCell ref="F105:H105"/>
    <mergeCell ref="F106:H106"/>
    <mergeCell ref="F107:H107"/>
    <mergeCell ref="F108:H108"/>
    <mergeCell ref="F109:H109"/>
    <mergeCell ref="G64:H64"/>
    <mergeCell ref="F110:H110"/>
    <mergeCell ref="F111:H111"/>
    <mergeCell ref="F112:H112"/>
    <mergeCell ref="F113:H113"/>
    <mergeCell ref="G65:H65"/>
    <mergeCell ref="G59:H59"/>
    <mergeCell ref="G60:H60"/>
    <mergeCell ref="G61:H61"/>
    <mergeCell ref="G62:H62"/>
    <mergeCell ref="G63:H63"/>
    <mergeCell ref="F118:H118"/>
    <mergeCell ref="G2:H3"/>
    <mergeCell ref="B7:H7"/>
    <mergeCell ref="B25:G25"/>
    <mergeCell ref="B44:C44"/>
    <mergeCell ref="B47:H47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</mergeCells>
  <conditionalFormatting sqref="C10:E21 B28:G43 B50:H64 B72:F83 B88:F99 B106:H117">
    <cfRule type="cellIs" dxfId="23" priority="1" operator="equal">
      <formula>""</formula>
    </cfRule>
  </conditionalFormatting>
  <dataValidations count="1">
    <dataValidation type="list" allowBlank="1" sqref="G28:G43" xr:uid="{00000000-0002-0000-0200-000001000000}">
      <formula1>"Parcela1,Parcela2,Parcela3,Parcela4,Parcela5,Parcela Extra"</formula1>
    </dataValidation>
  </dataValidations>
  <hyperlinks>
    <hyperlink ref="H4" location="MENU!A1" display="VOLTAR AO MENU" xr:uid="{EC764EEA-7421-4FAE-BEFC-9E842F875EB2}"/>
  </hyperlinks>
  <pageMargins left="0.511811024" right="0.511811024" top="0.78740157499999996" bottom="0.78740157499999996" header="0" footer="0"/>
  <pageSetup paperSize="9"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ione o Programa" xr:uid="{00000000-0002-0000-0200-000000000000}">
          <x14:formula1>
            <xm:f>ID!$B$23:$B$34</xm:f>
          </x14:formula1>
          <xm:sqref>B28:B43 F50:F64 F72:F83 F88:F99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>
    <outlinePr summaryBelow="0"/>
    <pageSetUpPr fitToPage="1"/>
  </sheetPr>
  <dimension ref="A1:AD1021"/>
  <sheetViews>
    <sheetView showGridLines="0" topLeftCell="A109" zoomScale="90" zoomScaleNormal="90" workbookViewId="0">
      <selection activeCell="B130" sqref="B130:G130"/>
    </sheetView>
  </sheetViews>
  <sheetFormatPr defaultColWidth="14.42578125" defaultRowHeight="15" customHeight="1" outlineLevelRow="1" x14ac:dyDescent="0.25"/>
  <cols>
    <col min="1" max="1" width="11.5703125" customWidth="1"/>
    <col min="2" max="4" width="9.140625" customWidth="1"/>
    <col min="5" max="5" width="19.7109375" customWidth="1"/>
    <col min="6" max="6" width="9.140625" customWidth="1"/>
    <col min="7" max="7" width="20" customWidth="1"/>
    <col min="8" max="9" width="9.140625" customWidth="1"/>
    <col min="10" max="10" width="8.8554687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18" width="9.140625" customWidth="1"/>
    <col min="19" max="19" width="42.85546875" customWidth="1"/>
    <col min="20" max="21" width="9.140625" customWidth="1"/>
    <col min="22" max="25" width="9.140625" style="232" customWidth="1"/>
    <col min="26" max="26" width="9.140625" style="235" customWidth="1"/>
    <col min="27" max="27" width="10.5703125" style="235" customWidth="1"/>
    <col min="28" max="29" width="9.140625" style="232" customWidth="1"/>
    <col min="30" max="30" width="25.85546875" customWidth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31"/>
      <c r="W1" s="231"/>
      <c r="X1" s="231"/>
      <c r="Y1" s="231"/>
      <c r="Z1" s="234"/>
      <c r="AA1" s="234"/>
      <c r="AB1" s="231"/>
      <c r="AC1" s="231"/>
      <c r="AD1" s="1"/>
    </row>
    <row r="2" spans="1:30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31"/>
      <c r="W2" s="231"/>
      <c r="X2" s="231"/>
      <c r="Y2" s="231"/>
      <c r="Z2" s="234"/>
      <c r="AA2" s="234"/>
      <c r="AB2" s="231"/>
      <c r="AC2" s="231"/>
      <c r="AD2" s="1"/>
    </row>
    <row r="3" spans="1:30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31"/>
      <c r="W3" s="231"/>
      <c r="X3" s="231"/>
      <c r="Y3" s="231"/>
      <c r="Z3" s="234"/>
      <c r="AA3" s="234"/>
      <c r="AB3" s="231"/>
      <c r="AC3" s="231"/>
      <c r="AD3" s="1"/>
    </row>
    <row r="4" spans="1:30" ht="26.25" x14ac:dyDescent="0.4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441" t="s">
        <v>53</v>
      </c>
      <c r="N4" s="318"/>
      <c r="O4" s="318"/>
      <c r="P4" s="318"/>
      <c r="Q4" s="318"/>
      <c r="R4" s="318"/>
      <c r="S4" s="318"/>
      <c r="T4" s="318"/>
      <c r="U4" s="318"/>
      <c r="V4" s="378" t="s">
        <v>235</v>
      </c>
      <c r="W4" s="378"/>
      <c r="X4" s="378"/>
      <c r="Y4" s="231"/>
      <c r="Z4" s="234"/>
      <c r="AA4" s="234"/>
      <c r="AB4" s="231"/>
      <c r="AC4" s="231"/>
      <c r="AD4" s="1"/>
    </row>
    <row r="5" spans="1:30" ht="16.5" thickBot="1" x14ac:dyDescent="0.3">
      <c r="A5" s="442" t="s">
        <v>54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</row>
    <row r="6" spans="1:30" ht="16.5" thickTop="1" thickBot="1" x14ac:dyDescent="0.3">
      <c r="A6" s="444" t="s">
        <v>55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7"/>
    </row>
    <row r="7" spans="1:30" ht="15" customHeight="1" x14ac:dyDescent="0.25">
      <c r="A7" s="445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446"/>
      <c r="AA7" s="447" t="s">
        <v>57</v>
      </c>
      <c r="AB7" s="334"/>
      <c r="AC7" s="334"/>
      <c r="AD7" s="448"/>
    </row>
    <row r="8" spans="1:30" ht="31.5" customHeight="1" thickBot="1" x14ac:dyDescent="0.3">
      <c r="A8" s="790" t="str">
        <f>ID!B10</f>
        <v>PDDE - PROGRAMA DINHEIRO DIRETO NA ESCOLA - ESTRUTURA</v>
      </c>
      <c r="B8" s="791"/>
      <c r="C8" s="791"/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1"/>
      <c r="W8" s="791"/>
      <c r="X8" s="791"/>
      <c r="Y8" s="791"/>
      <c r="Z8" s="792"/>
      <c r="AA8" s="449">
        <f>ID!H10</f>
        <v>2023</v>
      </c>
      <c r="AB8" s="450"/>
      <c r="AC8" s="450"/>
      <c r="AD8" s="451"/>
    </row>
    <row r="9" spans="1:30" ht="15.75" customHeight="1" thickBot="1" x14ac:dyDescent="0.3">
      <c r="A9" s="462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</row>
    <row r="10" spans="1:30" ht="34.5" customHeight="1" thickBot="1" x14ac:dyDescent="0.3">
      <c r="A10" s="793" t="s">
        <v>58</v>
      </c>
      <c r="B10" s="787"/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7"/>
      <c r="AA10" s="787"/>
      <c r="AB10" s="787"/>
      <c r="AC10" s="787"/>
      <c r="AD10" s="788"/>
    </row>
    <row r="11" spans="1:30" ht="15" customHeight="1" outlineLevel="1" thickBot="1" x14ac:dyDescent="0.3">
      <c r="A11" s="379" t="s">
        <v>59</v>
      </c>
      <c r="B11" s="464" t="s">
        <v>60</v>
      </c>
      <c r="C11" s="391"/>
      <c r="D11" s="391"/>
      <c r="E11" s="391"/>
      <c r="F11" s="391"/>
      <c r="G11" s="465"/>
      <c r="H11" s="390" t="s">
        <v>61</v>
      </c>
      <c r="I11" s="391"/>
      <c r="J11" s="465"/>
      <c r="K11" s="387" t="s">
        <v>62</v>
      </c>
      <c r="L11" s="318"/>
      <c r="M11" s="318"/>
      <c r="N11" s="318"/>
      <c r="O11" s="318"/>
      <c r="P11" s="388"/>
      <c r="Q11" s="390" t="s">
        <v>63</v>
      </c>
      <c r="R11" s="391"/>
      <c r="S11" s="379" t="s">
        <v>165</v>
      </c>
      <c r="T11" s="452" t="s">
        <v>64</v>
      </c>
      <c r="U11" s="453"/>
      <c r="V11" s="453"/>
      <c r="W11" s="453"/>
      <c r="X11" s="453"/>
      <c r="Y11" s="454"/>
      <c r="Z11" s="458" t="s">
        <v>65</v>
      </c>
      <c r="AA11" s="459"/>
      <c r="AB11" s="459"/>
      <c r="AC11" s="460"/>
      <c r="AD11" s="381" t="s">
        <v>66</v>
      </c>
    </row>
    <row r="12" spans="1:30" ht="16.5" customHeight="1" outlineLevel="1" thickBot="1" x14ac:dyDescent="0.3">
      <c r="A12" s="463"/>
      <c r="B12" s="391"/>
      <c r="C12" s="391"/>
      <c r="D12" s="391"/>
      <c r="E12" s="391"/>
      <c r="F12" s="391"/>
      <c r="G12" s="465"/>
      <c r="H12" s="392"/>
      <c r="I12" s="391"/>
      <c r="J12" s="465"/>
      <c r="K12" s="389"/>
      <c r="L12" s="318"/>
      <c r="M12" s="318"/>
      <c r="N12" s="318"/>
      <c r="O12" s="318"/>
      <c r="P12" s="388"/>
      <c r="Q12" s="392"/>
      <c r="R12" s="391"/>
      <c r="S12" s="380"/>
      <c r="T12" s="420" t="s">
        <v>67</v>
      </c>
      <c r="U12" s="455"/>
      <c r="V12" s="456" t="s">
        <v>68</v>
      </c>
      <c r="W12" s="457"/>
      <c r="X12" s="456" t="s">
        <v>69</v>
      </c>
      <c r="Y12" s="457"/>
      <c r="Z12" s="456" t="s">
        <v>70</v>
      </c>
      <c r="AA12" s="461"/>
      <c r="AB12" s="456" t="s">
        <v>71</v>
      </c>
      <c r="AC12" s="457"/>
      <c r="AD12" s="381"/>
    </row>
    <row r="13" spans="1:30" ht="15.75" customHeight="1" outlineLevel="1" x14ac:dyDescent="0.25">
      <c r="A13" s="208">
        <v>1</v>
      </c>
      <c r="B13" s="385"/>
      <c r="C13" s="372"/>
      <c r="D13" s="372"/>
      <c r="E13" s="372"/>
      <c r="F13" s="372"/>
      <c r="G13" s="368"/>
      <c r="H13" s="393"/>
      <c r="I13" s="372"/>
      <c r="J13" s="368"/>
      <c r="K13" s="394"/>
      <c r="L13" s="395"/>
      <c r="M13" s="395"/>
      <c r="N13" s="395"/>
      <c r="O13" s="395"/>
      <c r="P13" s="396"/>
      <c r="Q13" s="394"/>
      <c r="R13" s="396"/>
      <c r="S13" s="214"/>
      <c r="T13" s="382"/>
      <c r="U13" s="368"/>
      <c r="V13" s="382"/>
      <c r="W13" s="384"/>
      <c r="X13" s="386"/>
      <c r="Y13" s="384"/>
      <c r="Z13" s="393"/>
      <c r="AA13" s="383"/>
      <c r="AB13" s="386"/>
      <c r="AC13" s="384"/>
      <c r="AD13" s="218"/>
    </row>
    <row r="14" spans="1:30" ht="15" customHeight="1" outlineLevel="1" x14ac:dyDescent="0.25">
      <c r="A14" s="209">
        <v>2</v>
      </c>
      <c r="B14" s="385"/>
      <c r="C14" s="372"/>
      <c r="D14" s="372"/>
      <c r="E14" s="372"/>
      <c r="F14" s="372"/>
      <c r="G14" s="368"/>
      <c r="H14" s="393"/>
      <c r="I14" s="372"/>
      <c r="J14" s="368"/>
      <c r="K14" s="385"/>
      <c r="L14" s="372"/>
      <c r="M14" s="372"/>
      <c r="N14" s="372"/>
      <c r="O14" s="372"/>
      <c r="P14" s="368"/>
      <c r="Q14" s="385"/>
      <c r="R14" s="368"/>
      <c r="S14" s="215"/>
      <c r="T14" s="382"/>
      <c r="U14" s="368"/>
      <c r="V14" s="382"/>
      <c r="W14" s="384"/>
      <c r="X14" s="386"/>
      <c r="Y14" s="384"/>
      <c r="Z14" s="393"/>
      <c r="AA14" s="383"/>
      <c r="AB14" s="386"/>
      <c r="AC14" s="384"/>
      <c r="AD14" s="219"/>
    </row>
    <row r="15" spans="1:30" ht="15.75" customHeight="1" outlineLevel="1" x14ac:dyDescent="0.25">
      <c r="A15" s="209">
        <v>3</v>
      </c>
      <c r="B15" s="385"/>
      <c r="C15" s="372"/>
      <c r="D15" s="372"/>
      <c r="E15" s="372"/>
      <c r="F15" s="372"/>
      <c r="G15" s="368"/>
      <c r="H15" s="393"/>
      <c r="I15" s="372"/>
      <c r="J15" s="368"/>
      <c r="K15" s="385"/>
      <c r="L15" s="372"/>
      <c r="M15" s="372"/>
      <c r="N15" s="372"/>
      <c r="O15" s="372"/>
      <c r="P15" s="368"/>
      <c r="Q15" s="385"/>
      <c r="R15" s="368"/>
      <c r="S15" s="215"/>
      <c r="T15" s="382"/>
      <c r="U15" s="368"/>
      <c r="V15" s="382"/>
      <c r="W15" s="384"/>
      <c r="X15" s="386"/>
      <c r="Y15" s="384"/>
      <c r="Z15" s="393"/>
      <c r="AA15" s="383"/>
      <c r="AB15" s="386"/>
      <c r="AC15" s="384"/>
      <c r="AD15" s="219"/>
    </row>
    <row r="16" spans="1:30" ht="15" customHeight="1" outlineLevel="1" x14ac:dyDescent="0.25">
      <c r="A16" s="209">
        <v>4</v>
      </c>
      <c r="B16" s="385"/>
      <c r="C16" s="372"/>
      <c r="D16" s="372"/>
      <c r="E16" s="372"/>
      <c r="F16" s="372"/>
      <c r="G16" s="368"/>
      <c r="H16" s="393"/>
      <c r="I16" s="372"/>
      <c r="J16" s="368"/>
      <c r="K16" s="385"/>
      <c r="L16" s="372"/>
      <c r="M16" s="372"/>
      <c r="N16" s="372"/>
      <c r="O16" s="372"/>
      <c r="P16" s="368"/>
      <c r="Q16" s="385"/>
      <c r="R16" s="368"/>
      <c r="S16" s="215"/>
      <c r="T16" s="382"/>
      <c r="U16" s="368"/>
      <c r="V16" s="382"/>
      <c r="W16" s="384"/>
      <c r="X16" s="386"/>
      <c r="Y16" s="384"/>
      <c r="Z16" s="393"/>
      <c r="AA16" s="383"/>
      <c r="AB16" s="386"/>
      <c r="AC16" s="384"/>
      <c r="AD16" s="219"/>
    </row>
    <row r="17" spans="1:30" ht="15" customHeight="1" outlineLevel="1" x14ac:dyDescent="0.25">
      <c r="A17" s="209">
        <v>5</v>
      </c>
      <c r="B17" s="385"/>
      <c r="C17" s="372"/>
      <c r="D17" s="372"/>
      <c r="E17" s="372"/>
      <c r="F17" s="372"/>
      <c r="G17" s="368"/>
      <c r="H17" s="393"/>
      <c r="I17" s="372"/>
      <c r="J17" s="368"/>
      <c r="K17" s="385"/>
      <c r="L17" s="372"/>
      <c r="M17" s="372"/>
      <c r="N17" s="372"/>
      <c r="O17" s="372"/>
      <c r="P17" s="368"/>
      <c r="Q17" s="385"/>
      <c r="R17" s="368"/>
      <c r="S17" s="215"/>
      <c r="T17" s="382"/>
      <c r="U17" s="368"/>
      <c r="V17" s="382"/>
      <c r="W17" s="384"/>
      <c r="X17" s="386"/>
      <c r="Y17" s="384"/>
      <c r="Z17" s="393"/>
      <c r="AA17" s="383"/>
      <c r="AB17" s="386"/>
      <c r="AC17" s="384"/>
      <c r="AD17" s="219"/>
    </row>
    <row r="18" spans="1:30" ht="15" customHeight="1" outlineLevel="1" x14ac:dyDescent="0.25">
      <c r="A18" s="209">
        <v>6</v>
      </c>
      <c r="B18" s="385"/>
      <c r="C18" s="372"/>
      <c r="D18" s="372"/>
      <c r="E18" s="372"/>
      <c r="F18" s="372"/>
      <c r="G18" s="368"/>
      <c r="H18" s="393"/>
      <c r="I18" s="372"/>
      <c r="J18" s="368"/>
      <c r="K18" s="385"/>
      <c r="L18" s="372"/>
      <c r="M18" s="372"/>
      <c r="N18" s="372"/>
      <c r="O18" s="372"/>
      <c r="P18" s="368"/>
      <c r="Q18" s="385"/>
      <c r="R18" s="368"/>
      <c r="S18" s="215"/>
      <c r="T18" s="382"/>
      <c r="U18" s="368"/>
      <c r="V18" s="382"/>
      <c r="W18" s="384"/>
      <c r="X18" s="386"/>
      <c r="Y18" s="384"/>
      <c r="Z18" s="393"/>
      <c r="AA18" s="383"/>
      <c r="AB18" s="386"/>
      <c r="AC18" s="384"/>
      <c r="AD18" s="219"/>
    </row>
    <row r="19" spans="1:30" ht="15" customHeight="1" outlineLevel="1" x14ac:dyDescent="0.25">
      <c r="A19" s="209">
        <v>7</v>
      </c>
      <c r="B19" s="385"/>
      <c r="C19" s="372"/>
      <c r="D19" s="372"/>
      <c r="E19" s="372"/>
      <c r="F19" s="372"/>
      <c r="G19" s="368"/>
      <c r="H19" s="393"/>
      <c r="I19" s="372"/>
      <c r="J19" s="368"/>
      <c r="K19" s="385"/>
      <c r="L19" s="372"/>
      <c r="M19" s="372"/>
      <c r="N19" s="372"/>
      <c r="O19" s="372"/>
      <c r="P19" s="368"/>
      <c r="Q19" s="385"/>
      <c r="R19" s="368"/>
      <c r="S19" s="215"/>
      <c r="T19" s="382"/>
      <c r="U19" s="368"/>
      <c r="V19" s="382"/>
      <c r="W19" s="384"/>
      <c r="X19" s="386"/>
      <c r="Y19" s="384"/>
      <c r="Z19" s="393"/>
      <c r="AA19" s="383"/>
      <c r="AB19" s="386"/>
      <c r="AC19" s="384"/>
      <c r="AD19" s="219"/>
    </row>
    <row r="20" spans="1:30" ht="15" customHeight="1" outlineLevel="1" x14ac:dyDescent="0.25">
      <c r="A20" s="209">
        <v>8</v>
      </c>
      <c r="B20" s="385"/>
      <c r="C20" s="372"/>
      <c r="D20" s="372"/>
      <c r="E20" s="372"/>
      <c r="F20" s="372"/>
      <c r="G20" s="368"/>
      <c r="H20" s="393"/>
      <c r="I20" s="372"/>
      <c r="J20" s="368"/>
      <c r="K20" s="385"/>
      <c r="L20" s="372"/>
      <c r="M20" s="372"/>
      <c r="N20" s="372"/>
      <c r="O20" s="372"/>
      <c r="P20" s="368"/>
      <c r="Q20" s="385"/>
      <c r="R20" s="368"/>
      <c r="S20" s="215"/>
      <c r="T20" s="382"/>
      <c r="U20" s="368"/>
      <c r="V20" s="382"/>
      <c r="W20" s="384"/>
      <c r="X20" s="386"/>
      <c r="Y20" s="384"/>
      <c r="Z20" s="393"/>
      <c r="AA20" s="383"/>
      <c r="AB20" s="386"/>
      <c r="AC20" s="384"/>
      <c r="AD20" s="219"/>
    </row>
    <row r="21" spans="1:30" ht="15" customHeight="1" outlineLevel="1" x14ac:dyDescent="0.25">
      <c r="A21" s="209">
        <v>9</v>
      </c>
      <c r="B21" s="385"/>
      <c r="C21" s="372"/>
      <c r="D21" s="372"/>
      <c r="E21" s="372"/>
      <c r="F21" s="372"/>
      <c r="G21" s="368"/>
      <c r="H21" s="393"/>
      <c r="I21" s="372"/>
      <c r="J21" s="368"/>
      <c r="K21" s="385"/>
      <c r="L21" s="372"/>
      <c r="M21" s="372"/>
      <c r="N21" s="372"/>
      <c r="O21" s="372"/>
      <c r="P21" s="368"/>
      <c r="Q21" s="385"/>
      <c r="R21" s="368"/>
      <c r="S21" s="215"/>
      <c r="T21" s="382"/>
      <c r="U21" s="368"/>
      <c r="V21" s="382"/>
      <c r="W21" s="384"/>
      <c r="X21" s="386"/>
      <c r="Y21" s="384"/>
      <c r="Z21" s="393"/>
      <c r="AA21" s="383"/>
      <c r="AB21" s="386"/>
      <c r="AC21" s="384"/>
      <c r="AD21" s="219"/>
    </row>
    <row r="22" spans="1:30" ht="15" customHeight="1" outlineLevel="1" x14ac:dyDescent="0.25">
      <c r="A22" s="209">
        <v>10</v>
      </c>
      <c r="B22" s="385"/>
      <c r="C22" s="372"/>
      <c r="D22" s="372"/>
      <c r="E22" s="372"/>
      <c r="F22" s="372"/>
      <c r="G22" s="368"/>
      <c r="H22" s="393"/>
      <c r="I22" s="372"/>
      <c r="J22" s="368"/>
      <c r="K22" s="385"/>
      <c r="L22" s="372"/>
      <c r="M22" s="372"/>
      <c r="N22" s="372"/>
      <c r="O22" s="372"/>
      <c r="P22" s="368"/>
      <c r="Q22" s="385"/>
      <c r="R22" s="368"/>
      <c r="S22" s="215"/>
      <c r="T22" s="382"/>
      <c r="U22" s="368"/>
      <c r="V22" s="382"/>
      <c r="W22" s="384"/>
      <c r="X22" s="386"/>
      <c r="Y22" s="384"/>
      <c r="Z22" s="393"/>
      <c r="AA22" s="383"/>
      <c r="AB22" s="386"/>
      <c r="AC22" s="384"/>
      <c r="AD22" s="219"/>
    </row>
    <row r="23" spans="1:30" ht="15" customHeight="1" outlineLevel="1" x14ac:dyDescent="0.25">
      <c r="A23" s="209">
        <v>11</v>
      </c>
      <c r="B23" s="385"/>
      <c r="C23" s="372"/>
      <c r="D23" s="372"/>
      <c r="E23" s="372"/>
      <c r="F23" s="372"/>
      <c r="G23" s="368"/>
      <c r="H23" s="393"/>
      <c r="I23" s="372"/>
      <c r="J23" s="368"/>
      <c r="K23" s="385"/>
      <c r="L23" s="372"/>
      <c r="M23" s="372"/>
      <c r="N23" s="372"/>
      <c r="O23" s="372"/>
      <c r="P23" s="368"/>
      <c r="Q23" s="385"/>
      <c r="R23" s="368"/>
      <c r="S23" s="215"/>
      <c r="T23" s="382"/>
      <c r="U23" s="368"/>
      <c r="V23" s="382"/>
      <c r="W23" s="384"/>
      <c r="X23" s="386"/>
      <c r="Y23" s="384"/>
      <c r="Z23" s="393"/>
      <c r="AA23" s="383"/>
      <c r="AB23" s="386"/>
      <c r="AC23" s="384"/>
      <c r="AD23" s="219"/>
    </row>
    <row r="24" spans="1:30" ht="15" customHeight="1" outlineLevel="1" x14ac:dyDescent="0.25">
      <c r="A24" s="209">
        <v>12</v>
      </c>
      <c r="B24" s="385"/>
      <c r="C24" s="372"/>
      <c r="D24" s="372"/>
      <c r="E24" s="372"/>
      <c r="F24" s="372"/>
      <c r="G24" s="368"/>
      <c r="H24" s="393"/>
      <c r="I24" s="372"/>
      <c r="J24" s="368"/>
      <c r="K24" s="385"/>
      <c r="L24" s="372"/>
      <c r="M24" s="372"/>
      <c r="N24" s="372"/>
      <c r="O24" s="372"/>
      <c r="P24" s="368"/>
      <c r="Q24" s="385"/>
      <c r="R24" s="368"/>
      <c r="S24" s="215"/>
      <c r="T24" s="382"/>
      <c r="U24" s="368"/>
      <c r="V24" s="382"/>
      <c r="W24" s="384"/>
      <c r="X24" s="386"/>
      <c r="Y24" s="384"/>
      <c r="Z24" s="393"/>
      <c r="AA24" s="383"/>
      <c r="AB24" s="386"/>
      <c r="AC24" s="384"/>
      <c r="AD24" s="219"/>
    </row>
    <row r="25" spans="1:30" ht="15" customHeight="1" outlineLevel="1" x14ac:dyDescent="0.25">
      <c r="A25" s="209">
        <v>13</v>
      </c>
      <c r="B25" s="385"/>
      <c r="C25" s="372"/>
      <c r="D25" s="372"/>
      <c r="E25" s="372"/>
      <c r="F25" s="372"/>
      <c r="G25" s="368"/>
      <c r="H25" s="393"/>
      <c r="I25" s="372"/>
      <c r="J25" s="368"/>
      <c r="K25" s="385"/>
      <c r="L25" s="372"/>
      <c r="M25" s="372"/>
      <c r="N25" s="372"/>
      <c r="O25" s="372"/>
      <c r="P25" s="368"/>
      <c r="Q25" s="385"/>
      <c r="R25" s="368"/>
      <c r="S25" s="215"/>
      <c r="T25" s="382"/>
      <c r="U25" s="368"/>
      <c r="V25" s="382"/>
      <c r="W25" s="384"/>
      <c r="X25" s="386"/>
      <c r="Y25" s="384"/>
      <c r="Z25" s="393"/>
      <c r="AA25" s="383"/>
      <c r="AB25" s="386"/>
      <c r="AC25" s="384"/>
      <c r="AD25" s="219"/>
    </row>
    <row r="26" spans="1:30" ht="15" customHeight="1" outlineLevel="1" x14ac:dyDescent="0.25">
      <c r="A26" s="209">
        <v>14</v>
      </c>
      <c r="B26" s="385"/>
      <c r="C26" s="372"/>
      <c r="D26" s="372"/>
      <c r="E26" s="372"/>
      <c r="F26" s="372"/>
      <c r="G26" s="368"/>
      <c r="H26" s="393"/>
      <c r="I26" s="372"/>
      <c r="J26" s="368"/>
      <c r="K26" s="385"/>
      <c r="L26" s="372"/>
      <c r="M26" s="372"/>
      <c r="N26" s="372"/>
      <c r="O26" s="372"/>
      <c r="P26" s="368"/>
      <c r="Q26" s="385"/>
      <c r="R26" s="368"/>
      <c r="S26" s="215"/>
      <c r="T26" s="382"/>
      <c r="U26" s="368"/>
      <c r="V26" s="382"/>
      <c r="W26" s="384"/>
      <c r="X26" s="386"/>
      <c r="Y26" s="384"/>
      <c r="Z26" s="393"/>
      <c r="AA26" s="383"/>
      <c r="AB26" s="386"/>
      <c r="AC26" s="384"/>
      <c r="AD26" s="219"/>
    </row>
    <row r="27" spans="1:30" ht="15" customHeight="1" outlineLevel="1" x14ac:dyDescent="0.25">
      <c r="A27" s="209">
        <v>15</v>
      </c>
      <c r="B27" s="385"/>
      <c r="C27" s="372"/>
      <c r="D27" s="372"/>
      <c r="E27" s="372"/>
      <c r="F27" s="372"/>
      <c r="G27" s="368"/>
      <c r="H27" s="393"/>
      <c r="I27" s="372"/>
      <c r="J27" s="368"/>
      <c r="K27" s="385"/>
      <c r="L27" s="372"/>
      <c r="M27" s="372"/>
      <c r="N27" s="372"/>
      <c r="O27" s="372"/>
      <c r="P27" s="368"/>
      <c r="Q27" s="385"/>
      <c r="R27" s="368"/>
      <c r="S27" s="215"/>
      <c r="T27" s="382"/>
      <c r="U27" s="368"/>
      <c r="V27" s="382"/>
      <c r="W27" s="384"/>
      <c r="X27" s="386"/>
      <c r="Y27" s="384"/>
      <c r="Z27" s="393"/>
      <c r="AA27" s="383"/>
      <c r="AB27" s="386"/>
      <c r="AC27" s="384"/>
      <c r="AD27" s="219"/>
    </row>
    <row r="28" spans="1:30" ht="15" customHeight="1" outlineLevel="1" x14ac:dyDescent="0.25">
      <c r="A28" s="209">
        <v>16</v>
      </c>
      <c r="B28" s="385"/>
      <c r="C28" s="372"/>
      <c r="D28" s="372"/>
      <c r="E28" s="372"/>
      <c r="F28" s="372"/>
      <c r="G28" s="368"/>
      <c r="H28" s="393"/>
      <c r="I28" s="372"/>
      <c r="J28" s="368"/>
      <c r="K28" s="385"/>
      <c r="L28" s="372"/>
      <c r="M28" s="372"/>
      <c r="N28" s="372"/>
      <c r="O28" s="372"/>
      <c r="P28" s="368"/>
      <c r="Q28" s="385"/>
      <c r="R28" s="368"/>
      <c r="S28" s="215"/>
      <c r="T28" s="382"/>
      <c r="U28" s="368"/>
      <c r="V28" s="382"/>
      <c r="W28" s="384"/>
      <c r="X28" s="386"/>
      <c r="Y28" s="384"/>
      <c r="Z28" s="393"/>
      <c r="AA28" s="383"/>
      <c r="AB28" s="386"/>
      <c r="AC28" s="384"/>
      <c r="AD28" s="219"/>
    </row>
    <row r="29" spans="1:30" ht="15.75" customHeight="1" outlineLevel="1" x14ac:dyDescent="0.25">
      <c r="A29" s="209">
        <v>17</v>
      </c>
      <c r="B29" s="385"/>
      <c r="C29" s="372"/>
      <c r="D29" s="372"/>
      <c r="E29" s="372"/>
      <c r="F29" s="372"/>
      <c r="G29" s="368"/>
      <c r="H29" s="393"/>
      <c r="I29" s="372"/>
      <c r="J29" s="368"/>
      <c r="K29" s="385"/>
      <c r="L29" s="372"/>
      <c r="M29" s="372"/>
      <c r="N29" s="372"/>
      <c r="O29" s="372"/>
      <c r="P29" s="368"/>
      <c r="Q29" s="385"/>
      <c r="R29" s="368"/>
      <c r="S29" s="288"/>
      <c r="T29" s="382"/>
      <c r="U29" s="368"/>
      <c r="V29" s="382"/>
      <c r="W29" s="384"/>
      <c r="X29" s="386"/>
      <c r="Y29" s="384"/>
      <c r="Z29" s="393"/>
      <c r="AA29" s="383"/>
      <c r="AB29" s="386"/>
      <c r="AC29" s="384"/>
      <c r="AD29" s="219"/>
    </row>
    <row r="30" spans="1:30" ht="17.25" customHeight="1" outlineLevel="1" x14ac:dyDescent="0.25">
      <c r="A30" s="209">
        <v>18</v>
      </c>
      <c r="B30" s="385"/>
      <c r="C30" s="372"/>
      <c r="D30" s="372"/>
      <c r="E30" s="372"/>
      <c r="F30" s="372"/>
      <c r="G30" s="368"/>
      <c r="H30" s="393"/>
      <c r="I30" s="372"/>
      <c r="J30" s="368"/>
      <c r="K30" s="385"/>
      <c r="L30" s="372"/>
      <c r="M30" s="372"/>
      <c r="N30" s="372"/>
      <c r="O30" s="372"/>
      <c r="P30" s="368"/>
      <c r="Q30" s="385"/>
      <c r="R30" s="368"/>
      <c r="S30" s="215"/>
      <c r="T30" s="382"/>
      <c r="U30" s="368"/>
      <c r="V30" s="382"/>
      <c r="W30" s="384"/>
      <c r="X30" s="386"/>
      <c r="Y30" s="384"/>
      <c r="Z30" s="393"/>
      <c r="AA30" s="383"/>
      <c r="AB30" s="386"/>
      <c r="AC30" s="384"/>
      <c r="AD30" s="219"/>
    </row>
    <row r="31" spans="1:30" ht="15" customHeight="1" outlineLevel="1" x14ac:dyDescent="0.25">
      <c r="A31" s="209">
        <v>19</v>
      </c>
      <c r="B31" s="385"/>
      <c r="C31" s="372"/>
      <c r="D31" s="372"/>
      <c r="E31" s="372"/>
      <c r="F31" s="372"/>
      <c r="G31" s="368"/>
      <c r="H31" s="385"/>
      <c r="I31" s="372"/>
      <c r="J31" s="368"/>
      <c r="K31" s="385"/>
      <c r="L31" s="372"/>
      <c r="M31" s="372"/>
      <c r="N31" s="372"/>
      <c r="O31" s="372"/>
      <c r="P31" s="368"/>
      <c r="Q31" s="385"/>
      <c r="R31" s="368"/>
      <c r="S31" s="215"/>
      <c r="T31" s="382"/>
      <c r="U31" s="368"/>
      <c r="V31" s="382"/>
      <c r="W31" s="384"/>
      <c r="X31" s="386"/>
      <c r="Y31" s="384"/>
      <c r="Z31" s="382"/>
      <c r="AA31" s="383"/>
      <c r="AB31" s="386"/>
      <c r="AC31" s="384"/>
      <c r="AD31" s="219"/>
    </row>
    <row r="32" spans="1:30" ht="15" customHeight="1" outlineLevel="1" x14ac:dyDescent="0.25">
      <c r="A32" s="209">
        <v>20</v>
      </c>
      <c r="B32" s="385"/>
      <c r="C32" s="372"/>
      <c r="D32" s="372"/>
      <c r="E32" s="372"/>
      <c r="F32" s="372"/>
      <c r="G32" s="368"/>
      <c r="H32" s="385"/>
      <c r="I32" s="372"/>
      <c r="J32" s="368"/>
      <c r="K32" s="385"/>
      <c r="L32" s="372"/>
      <c r="M32" s="372"/>
      <c r="N32" s="372"/>
      <c r="O32" s="372"/>
      <c r="P32" s="368"/>
      <c r="Q32" s="385"/>
      <c r="R32" s="368"/>
      <c r="S32" s="215"/>
      <c r="T32" s="382"/>
      <c r="U32" s="368"/>
      <c r="V32" s="382"/>
      <c r="W32" s="384"/>
      <c r="X32" s="386"/>
      <c r="Y32" s="384"/>
      <c r="Z32" s="382"/>
      <c r="AA32" s="383"/>
      <c r="AB32" s="382"/>
      <c r="AC32" s="384"/>
      <c r="AD32" s="219"/>
    </row>
    <row r="33" spans="1:30" ht="15" customHeight="1" outlineLevel="1" x14ac:dyDescent="0.25">
      <c r="A33" s="209">
        <v>21</v>
      </c>
      <c r="B33" s="385"/>
      <c r="C33" s="372"/>
      <c r="D33" s="372"/>
      <c r="E33" s="372"/>
      <c r="F33" s="372"/>
      <c r="G33" s="368"/>
      <c r="H33" s="385"/>
      <c r="I33" s="372"/>
      <c r="J33" s="368"/>
      <c r="K33" s="385"/>
      <c r="L33" s="372"/>
      <c r="M33" s="372"/>
      <c r="N33" s="372"/>
      <c r="O33" s="372"/>
      <c r="P33" s="368"/>
      <c r="Q33" s="385"/>
      <c r="R33" s="368"/>
      <c r="S33" s="215"/>
      <c r="T33" s="382"/>
      <c r="U33" s="368"/>
      <c r="V33" s="382"/>
      <c r="W33" s="384"/>
      <c r="X33" s="386"/>
      <c r="Y33" s="384"/>
      <c r="Z33" s="382"/>
      <c r="AA33" s="383"/>
      <c r="AB33" s="382"/>
      <c r="AC33" s="384"/>
      <c r="AD33" s="219"/>
    </row>
    <row r="34" spans="1:30" ht="15" customHeight="1" outlineLevel="1" x14ac:dyDescent="0.25">
      <c r="A34" s="209">
        <v>22</v>
      </c>
      <c r="B34" s="385"/>
      <c r="C34" s="372"/>
      <c r="D34" s="372"/>
      <c r="E34" s="372"/>
      <c r="F34" s="372"/>
      <c r="G34" s="368"/>
      <c r="H34" s="385"/>
      <c r="I34" s="372"/>
      <c r="J34" s="368"/>
      <c r="K34" s="385"/>
      <c r="L34" s="372"/>
      <c r="M34" s="372"/>
      <c r="N34" s="372"/>
      <c r="O34" s="372"/>
      <c r="P34" s="368"/>
      <c r="Q34" s="385"/>
      <c r="R34" s="368"/>
      <c r="S34" s="215"/>
      <c r="T34" s="382"/>
      <c r="U34" s="368"/>
      <c r="V34" s="382"/>
      <c r="W34" s="384"/>
      <c r="X34" s="386"/>
      <c r="Y34" s="384"/>
      <c r="Z34" s="382"/>
      <c r="AA34" s="383"/>
      <c r="AB34" s="382"/>
      <c r="AC34" s="384"/>
      <c r="AD34" s="219"/>
    </row>
    <row r="35" spans="1:30" ht="15" customHeight="1" outlineLevel="1" x14ac:dyDescent="0.25">
      <c r="A35" s="209">
        <v>23</v>
      </c>
      <c r="B35" s="385"/>
      <c r="C35" s="372"/>
      <c r="D35" s="372"/>
      <c r="E35" s="372"/>
      <c r="F35" s="372"/>
      <c r="G35" s="368"/>
      <c r="H35" s="385"/>
      <c r="I35" s="372"/>
      <c r="J35" s="368"/>
      <c r="K35" s="385"/>
      <c r="L35" s="372"/>
      <c r="M35" s="372"/>
      <c r="N35" s="372"/>
      <c r="O35" s="372"/>
      <c r="P35" s="368"/>
      <c r="Q35" s="385"/>
      <c r="R35" s="368"/>
      <c r="S35" s="215"/>
      <c r="T35" s="382"/>
      <c r="U35" s="368"/>
      <c r="V35" s="382"/>
      <c r="W35" s="384"/>
      <c r="X35" s="386"/>
      <c r="Y35" s="384"/>
      <c r="Z35" s="382"/>
      <c r="AA35" s="383"/>
      <c r="AB35" s="382"/>
      <c r="AC35" s="384"/>
      <c r="AD35" s="219"/>
    </row>
    <row r="36" spans="1:30" ht="15" customHeight="1" outlineLevel="1" x14ac:dyDescent="0.25">
      <c r="A36" s="209">
        <v>24</v>
      </c>
      <c r="B36" s="385"/>
      <c r="C36" s="372"/>
      <c r="D36" s="372"/>
      <c r="E36" s="372"/>
      <c r="F36" s="372"/>
      <c r="G36" s="368"/>
      <c r="H36" s="385"/>
      <c r="I36" s="372"/>
      <c r="J36" s="368"/>
      <c r="K36" s="385"/>
      <c r="L36" s="372"/>
      <c r="M36" s="372"/>
      <c r="N36" s="372"/>
      <c r="O36" s="372"/>
      <c r="P36" s="368"/>
      <c r="Q36" s="385"/>
      <c r="R36" s="368"/>
      <c r="S36" s="215"/>
      <c r="T36" s="382"/>
      <c r="U36" s="368"/>
      <c r="V36" s="382"/>
      <c r="W36" s="384"/>
      <c r="X36" s="386"/>
      <c r="Y36" s="384"/>
      <c r="Z36" s="382"/>
      <c r="AA36" s="383"/>
      <c r="AB36" s="382"/>
      <c r="AC36" s="384"/>
      <c r="AD36" s="219"/>
    </row>
    <row r="37" spans="1:30" ht="15" customHeight="1" outlineLevel="1" x14ac:dyDescent="0.25">
      <c r="A37" s="209">
        <v>25</v>
      </c>
      <c r="B37" s="385"/>
      <c r="C37" s="372"/>
      <c r="D37" s="372"/>
      <c r="E37" s="372"/>
      <c r="F37" s="372"/>
      <c r="G37" s="368"/>
      <c r="H37" s="385"/>
      <c r="I37" s="372"/>
      <c r="J37" s="368"/>
      <c r="K37" s="385"/>
      <c r="L37" s="372"/>
      <c r="M37" s="372"/>
      <c r="N37" s="372"/>
      <c r="O37" s="372"/>
      <c r="P37" s="368"/>
      <c r="Q37" s="385"/>
      <c r="R37" s="368"/>
      <c r="S37" s="215"/>
      <c r="T37" s="382"/>
      <c r="U37" s="368"/>
      <c r="V37" s="382"/>
      <c r="W37" s="384"/>
      <c r="X37" s="386"/>
      <c r="Y37" s="384"/>
      <c r="Z37" s="382"/>
      <c r="AA37" s="383"/>
      <c r="AB37" s="382"/>
      <c r="AC37" s="384"/>
      <c r="AD37" s="219"/>
    </row>
    <row r="38" spans="1:30" ht="15" customHeight="1" outlineLevel="1" x14ac:dyDescent="0.25">
      <c r="A38" s="209">
        <v>26</v>
      </c>
      <c r="B38" s="385"/>
      <c r="C38" s="372"/>
      <c r="D38" s="372"/>
      <c r="E38" s="372"/>
      <c r="F38" s="372"/>
      <c r="G38" s="368"/>
      <c r="H38" s="385"/>
      <c r="I38" s="372"/>
      <c r="J38" s="368"/>
      <c r="K38" s="385"/>
      <c r="L38" s="372"/>
      <c r="M38" s="372"/>
      <c r="N38" s="372"/>
      <c r="O38" s="372"/>
      <c r="P38" s="368"/>
      <c r="Q38" s="385"/>
      <c r="R38" s="368"/>
      <c r="S38" s="215"/>
      <c r="T38" s="382"/>
      <c r="U38" s="368"/>
      <c r="V38" s="382"/>
      <c r="W38" s="384"/>
      <c r="X38" s="386"/>
      <c r="Y38" s="384"/>
      <c r="Z38" s="382"/>
      <c r="AA38" s="383"/>
      <c r="AB38" s="382"/>
      <c r="AC38" s="384"/>
      <c r="AD38" s="219"/>
    </row>
    <row r="39" spans="1:30" ht="15" customHeight="1" outlineLevel="1" x14ac:dyDescent="0.25">
      <c r="A39" s="209">
        <v>27</v>
      </c>
      <c r="B39" s="385"/>
      <c r="C39" s="372"/>
      <c r="D39" s="372"/>
      <c r="E39" s="372"/>
      <c r="F39" s="372"/>
      <c r="G39" s="368"/>
      <c r="H39" s="385"/>
      <c r="I39" s="372"/>
      <c r="J39" s="368"/>
      <c r="K39" s="385"/>
      <c r="L39" s="372"/>
      <c r="M39" s="372"/>
      <c r="N39" s="372"/>
      <c r="O39" s="372"/>
      <c r="P39" s="368"/>
      <c r="Q39" s="385"/>
      <c r="R39" s="368"/>
      <c r="S39" s="215"/>
      <c r="T39" s="382"/>
      <c r="U39" s="368"/>
      <c r="V39" s="382"/>
      <c r="W39" s="384"/>
      <c r="X39" s="386"/>
      <c r="Y39" s="384"/>
      <c r="Z39" s="382"/>
      <c r="AA39" s="383"/>
      <c r="AB39" s="382"/>
      <c r="AC39" s="384"/>
      <c r="AD39" s="219"/>
    </row>
    <row r="40" spans="1:30" ht="15" customHeight="1" outlineLevel="1" x14ac:dyDescent="0.25">
      <c r="A40" s="209">
        <v>28</v>
      </c>
      <c r="B40" s="385"/>
      <c r="C40" s="372"/>
      <c r="D40" s="372"/>
      <c r="E40" s="372"/>
      <c r="F40" s="372"/>
      <c r="G40" s="368"/>
      <c r="H40" s="385"/>
      <c r="I40" s="372"/>
      <c r="J40" s="368"/>
      <c r="K40" s="385"/>
      <c r="L40" s="372"/>
      <c r="M40" s="372"/>
      <c r="N40" s="372"/>
      <c r="O40" s="372"/>
      <c r="P40" s="368"/>
      <c r="Q40" s="385"/>
      <c r="R40" s="368"/>
      <c r="S40" s="215"/>
      <c r="T40" s="382"/>
      <c r="U40" s="368"/>
      <c r="V40" s="382"/>
      <c r="W40" s="384"/>
      <c r="X40" s="386"/>
      <c r="Y40" s="384"/>
      <c r="Z40" s="382"/>
      <c r="AA40" s="383"/>
      <c r="AB40" s="382"/>
      <c r="AC40" s="384"/>
      <c r="AD40" s="219"/>
    </row>
    <row r="41" spans="1:30" ht="15" customHeight="1" outlineLevel="1" x14ac:dyDescent="0.25">
      <c r="A41" s="209">
        <v>29</v>
      </c>
      <c r="B41" s="385"/>
      <c r="C41" s="372"/>
      <c r="D41" s="372"/>
      <c r="E41" s="372"/>
      <c r="F41" s="372"/>
      <c r="G41" s="368"/>
      <c r="H41" s="385"/>
      <c r="I41" s="372"/>
      <c r="J41" s="368"/>
      <c r="K41" s="385"/>
      <c r="L41" s="372"/>
      <c r="M41" s="372"/>
      <c r="N41" s="372"/>
      <c r="O41" s="372"/>
      <c r="P41" s="368"/>
      <c r="Q41" s="385"/>
      <c r="R41" s="368"/>
      <c r="S41" s="215"/>
      <c r="T41" s="382"/>
      <c r="U41" s="368"/>
      <c r="V41" s="382"/>
      <c r="W41" s="384"/>
      <c r="X41" s="386"/>
      <c r="Y41" s="384"/>
      <c r="Z41" s="382"/>
      <c r="AA41" s="383"/>
      <c r="AB41" s="382"/>
      <c r="AC41" s="384"/>
      <c r="AD41" s="219"/>
    </row>
    <row r="42" spans="1:30" ht="15" customHeight="1" outlineLevel="1" x14ac:dyDescent="0.25">
      <c r="A42" s="209">
        <v>30</v>
      </c>
      <c r="B42" s="385"/>
      <c r="C42" s="372"/>
      <c r="D42" s="372"/>
      <c r="E42" s="372"/>
      <c r="F42" s="372"/>
      <c r="G42" s="368"/>
      <c r="H42" s="385"/>
      <c r="I42" s="372"/>
      <c r="J42" s="368"/>
      <c r="K42" s="385"/>
      <c r="L42" s="372"/>
      <c r="M42" s="372"/>
      <c r="N42" s="372"/>
      <c r="O42" s="372"/>
      <c r="P42" s="368"/>
      <c r="Q42" s="385"/>
      <c r="R42" s="368"/>
      <c r="S42" s="215"/>
      <c r="T42" s="382"/>
      <c r="U42" s="368"/>
      <c r="V42" s="382"/>
      <c r="W42" s="384"/>
      <c r="X42" s="386"/>
      <c r="Y42" s="384"/>
      <c r="Z42" s="382"/>
      <c r="AA42" s="383"/>
      <c r="AB42" s="382"/>
      <c r="AC42" s="384"/>
      <c r="AD42" s="219"/>
    </row>
    <row r="43" spans="1:30" ht="15" customHeight="1" outlineLevel="1" x14ac:dyDescent="0.25">
      <c r="A43" s="209">
        <v>31</v>
      </c>
      <c r="B43" s="385"/>
      <c r="C43" s="372"/>
      <c r="D43" s="372"/>
      <c r="E43" s="372"/>
      <c r="F43" s="372"/>
      <c r="G43" s="368"/>
      <c r="H43" s="385"/>
      <c r="I43" s="372"/>
      <c r="J43" s="368"/>
      <c r="K43" s="385"/>
      <c r="L43" s="372"/>
      <c r="M43" s="372"/>
      <c r="N43" s="372"/>
      <c r="O43" s="372"/>
      <c r="P43" s="368"/>
      <c r="Q43" s="385"/>
      <c r="R43" s="368"/>
      <c r="S43" s="215"/>
      <c r="T43" s="382"/>
      <c r="U43" s="368"/>
      <c r="V43" s="382"/>
      <c r="W43" s="384"/>
      <c r="X43" s="386"/>
      <c r="Y43" s="384"/>
      <c r="Z43" s="382"/>
      <c r="AA43" s="383"/>
      <c r="AB43" s="382"/>
      <c r="AC43" s="384"/>
      <c r="AD43" s="219"/>
    </row>
    <row r="44" spans="1:30" ht="15" customHeight="1" outlineLevel="1" x14ac:dyDescent="0.25">
      <c r="A44" s="209">
        <v>32</v>
      </c>
      <c r="B44" s="385"/>
      <c r="C44" s="372"/>
      <c r="D44" s="372"/>
      <c r="E44" s="372"/>
      <c r="F44" s="372"/>
      <c r="G44" s="368"/>
      <c r="H44" s="385"/>
      <c r="I44" s="372"/>
      <c r="J44" s="368"/>
      <c r="K44" s="385"/>
      <c r="L44" s="372"/>
      <c r="M44" s="372"/>
      <c r="N44" s="372"/>
      <c r="O44" s="372"/>
      <c r="P44" s="368"/>
      <c r="Q44" s="385"/>
      <c r="R44" s="368"/>
      <c r="S44" s="215"/>
      <c r="T44" s="382"/>
      <c r="U44" s="368"/>
      <c r="V44" s="382"/>
      <c r="W44" s="384"/>
      <c r="X44" s="386"/>
      <c r="Y44" s="384"/>
      <c r="Z44" s="382"/>
      <c r="AA44" s="383"/>
      <c r="AB44" s="382"/>
      <c r="AC44" s="384"/>
      <c r="AD44" s="219"/>
    </row>
    <row r="45" spans="1:30" ht="15" customHeight="1" outlineLevel="1" x14ac:dyDescent="0.25">
      <c r="A45" s="209">
        <v>33</v>
      </c>
      <c r="B45" s="385"/>
      <c r="C45" s="372"/>
      <c r="D45" s="372"/>
      <c r="E45" s="372"/>
      <c r="F45" s="372"/>
      <c r="G45" s="368"/>
      <c r="H45" s="385"/>
      <c r="I45" s="372"/>
      <c r="J45" s="368"/>
      <c r="K45" s="385"/>
      <c r="L45" s="372"/>
      <c r="M45" s="372"/>
      <c r="N45" s="372"/>
      <c r="O45" s="372"/>
      <c r="P45" s="368"/>
      <c r="Q45" s="385"/>
      <c r="R45" s="368"/>
      <c r="S45" s="215"/>
      <c r="T45" s="382"/>
      <c r="U45" s="368"/>
      <c r="V45" s="382"/>
      <c r="W45" s="384"/>
      <c r="X45" s="386"/>
      <c r="Y45" s="384"/>
      <c r="Z45" s="382"/>
      <c r="AA45" s="383"/>
      <c r="AB45" s="382"/>
      <c r="AC45" s="384"/>
      <c r="AD45" s="219"/>
    </row>
    <row r="46" spans="1:30" ht="15.75" customHeight="1" outlineLevel="1" x14ac:dyDescent="0.25">
      <c r="A46" s="209">
        <v>34</v>
      </c>
      <c r="B46" s="385"/>
      <c r="C46" s="372"/>
      <c r="D46" s="372"/>
      <c r="E46" s="372"/>
      <c r="F46" s="372"/>
      <c r="G46" s="368"/>
      <c r="H46" s="385"/>
      <c r="I46" s="372"/>
      <c r="J46" s="368"/>
      <c r="K46" s="385"/>
      <c r="L46" s="372"/>
      <c r="M46" s="372"/>
      <c r="N46" s="372"/>
      <c r="O46" s="372"/>
      <c r="P46" s="368"/>
      <c r="Q46" s="385"/>
      <c r="R46" s="368"/>
      <c r="S46" s="215"/>
      <c r="T46" s="382"/>
      <c r="U46" s="368"/>
      <c r="V46" s="382"/>
      <c r="W46" s="384"/>
      <c r="X46" s="386"/>
      <c r="Y46" s="384"/>
      <c r="Z46" s="382"/>
      <c r="AA46" s="383"/>
      <c r="AB46" s="382"/>
      <c r="AC46" s="384"/>
      <c r="AD46" s="219"/>
    </row>
    <row r="47" spans="1:30" ht="17.25" customHeight="1" outlineLevel="1" x14ac:dyDescent="0.25">
      <c r="A47" s="209">
        <v>35</v>
      </c>
      <c r="B47" s="385"/>
      <c r="C47" s="372"/>
      <c r="D47" s="372"/>
      <c r="E47" s="372"/>
      <c r="F47" s="372"/>
      <c r="G47" s="368"/>
      <c r="H47" s="385"/>
      <c r="I47" s="372"/>
      <c r="J47" s="368"/>
      <c r="K47" s="385"/>
      <c r="L47" s="372"/>
      <c r="M47" s="372"/>
      <c r="N47" s="372"/>
      <c r="O47" s="372"/>
      <c r="P47" s="368"/>
      <c r="Q47" s="385"/>
      <c r="R47" s="368"/>
      <c r="S47" s="215"/>
      <c r="T47" s="382"/>
      <c r="U47" s="368"/>
      <c r="V47" s="382"/>
      <c r="W47" s="384"/>
      <c r="X47" s="386"/>
      <c r="Y47" s="384"/>
      <c r="Z47" s="382"/>
      <c r="AA47" s="383"/>
      <c r="AB47" s="382"/>
      <c r="AC47" s="384"/>
      <c r="AD47" s="219"/>
    </row>
    <row r="48" spans="1:30" ht="15" customHeight="1" outlineLevel="1" x14ac:dyDescent="0.25">
      <c r="A48" s="209">
        <v>36</v>
      </c>
      <c r="B48" s="385"/>
      <c r="C48" s="372"/>
      <c r="D48" s="372"/>
      <c r="E48" s="372"/>
      <c r="F48" s="372"/>
      <c r="G48" s="368"/>
      <c r="H48" s="385"/>
      <c r="I48" s="372"/>
      <c r="J48" s="368"/>
      <c r="K48" s="385"/>
      <c r="L48" s="372"/>
      <c r="M48" s="372"/>
      <c r="N48" s="372"/>
      <c r="O48" s="372"/>
      <c r="P48" s="368"/>
      <c r="Q48" s="385"/>
      <c r="R48" s="368"/>
      <c r="S48" s="215"/>
      <c r="T48" s="382"/>
      <c r="U48" s="368"/>
      <c r="V48" s="382"/>
      <c r="W48" s="384"/>
      <c r="X48" s="386"/>
      <c r="Y48" s="384"/>
      <c r="Z48" s="382"/>
      <c r="AA48" s="383"/>
      <c r="AB48" s="382"/>
      <c r="AC48" s="384"/>
      <c r="AD48" s="219"/>
    </row>
    <row r="49" spans="1:30" ht="15" customHeight="1" outlineLevel="1" x14ac:dyDescent="0.25">
      <c r="A49" s="209">
        <v>37</v>
      </c>
      <c r="B49" s="385"/>
      <c r="C49" s="372"/>
      <c r="D49" s="372"/>
      <c r="E49" s="372"/>
      <c r="F49" s="372"/>
      <c r="G49" s="368"/>
      <c r="H49" s="385"/>
      <c r="I49" s="372"/>
      <c r="J49" s="368"/>
      <c r="K49" s="385"/>
      <c r="L49" s="372"/>
      <c r="M49" s="372"/>
      <c r="N49" s="372"/>
      <c r="O49" s="372"/>
      <c r="P49" s="368"/>
      <c r="Q49" s="385"/>
      <c r="R49" s="368"/>
      <c r="S49" s="215"/>
      <c r="T49" s="382"/>
      <c r="U49" s="368"/>
      <c r="V49" s="382"/>
      <c r="W49" s="384"/>
      <c r="X49" s="386"/>
      <c r="Y49" s="384"/>
      <c r="Z49" s="382"/>
      <c r="AA49" s="383"/>
      <c r="AB49" s="382"/>
      <c r="AC49" s="384"/>
      <c r="AD49" s="219"/>
    </row>
    <row r="50" spans="1:30" ht="15" customHeight="1" outlineLevel="1" x14ac:dyDescent="0.25">
      <c r="A50" s="209">
        <v>38</v>
      </c>
      <c r="B50" s="385"/>
      <c r="C50" s="372"/>
      <c r="D50" s="372"/>
      <c r="E50" s="372"/>
      <c r="F50" s="372"/>
      <c r="G50" s="368"/>
      <c r="H50" s="385"/>
      <c r="I50" s="372"/>
      <c r="J50" s="368"/>
      <c r="K50" s="385"/>
      <c r="L50" s="372"/>
      <c r="M50" s="372"/>
      <c r="N50" s="372"/>
      <c r="O50" s="372"/>
      <c r="P50" s="368"/>
      <c r="Q50" s="385"/>
      <c r="R50" s="368"/>
      <c r="S50" s="215"/>
      <c r="T50" s="382"/>
      <c r="U50" s="368"/>
      <c r="V50" s="382"/>
      <c r="W50" s="384"/>
      <c r="X50" s="386"/>
      <c r="Y50" s="384"/>
      <c r="Z50" s="382"/>
      <c r="AA50" s="383"/>
      <c r="AB50" s="382"/>
      <c r="AC50" s="384"/>
      <c r="AD50" s="219"/>
    </row>
    <row r="51" spans="1:30" ht="15" customHeight="1" outlineLevel="1" x14ac:dyDescent="0.25">
      <c r="A51" s="209">
        <v>39</v>
      </c>
      <c r="B51" s="385"/>
      <c r="C51" s="372"/>
      <c r="D51" s="372"/>
      <c r="E51" s="372"/>
      <c r="F51" s="372"/>
      <c r="G51" s="368"/>
      <c r="H51" s="385"/>
      <c r="I51" s="372"/>
      <c r="J51" s="368"/>
      <c r="K51" s="385"/>
      <c r="L51" s="372"/>
      <c r="M51" s="372"/>
      <c r="N51" s="372"/>
      <c r="O51" s="372"/>
      <c r="P51" s="368"/>
      <c r="Q51" s="385"/>
      <c r="R51" s="368"/>
      <c r="S51" s="215"/>
      <c r="T51" s="382"/>
      <c r="U51" s="368"/>
      <c r="V51" s="382"/>
      <c r="W51" s="384"/>
      <c r="X51" s="386"/>
      <c r="Y51" s="384"/>
      <c r="Z51" s="382"/>
      <c r="AA51" s="383"/>
      <c r="AB51" s="382"/>
      <c r="AC51" s="384"/>
      <c r="AD51" s="219"/>
    </row>
    <row r="52" spans="1:30" ht="15" customHeight="1" outlineLevel="1" x14ac:dyDescent="0.25">
      <c r="A52" s="209">
        <v>40</v>
      </c>
      <c r="B52" s="385"/>
      <c r="C52" s="372"/>
      <c r="D52" s="372"/>
      <c r="E52" s="372"/>
      <c r="F52" s="372"/>
      <c r="G52" s="368"/>
      <c r="H52" s="385"/>
      <c r="I52" s="372"/>
      <c r="J52" s="368"/>
      <c r="K52" s="385"/>
      <c r="L52" s="372"/>
      <c r="M52" s="372"/>
      <c r="N52" s="372"/>
      <c r="O52" s="372"/>
      <c r="P52" s="368"/>
      <c r="Q52" s="385"/>
      <c r="R52" s="368"/>
      <c r="S52" s="215"/>
      <c r="T52" s="382"/>
      <c r="U52" s="368"/>
      <c r="V52" s="382"/>
      <c r="W52" s="384"/>
      <c r="X52" s="386"/>
      <c r="Y52" s="384"/>
      <c r="Z52" s="382"/>
      <c r="AA52" s="383"/>
      <c r="AB52" s="382"/>
      <c r="AC52" s="384"/>
      <c r="AD52" s="219"/>
    </row>
    <row r="53" spans="1:30" ht="15" customHeight="1" outlineLevel="1" x14ac:dyDescent="0.25">
      <c r="A53" s="209">
        <v>41</v>
      </c>
      <c r="B53" s="385"/>
      <c r="C53" s="372"/>
      <c r="D53" s="372"/>
      <c r="E53" s="372"/>
      <c r="F53" s="372"/>
      <c r="G53" s="368"/>
      <c r="H53" s="385"/>
      <c r="I53" s="372"/>
      <c r="J53" s="368"/>
      <c r="K53" s="385"/>
      <c r="L53" s="372"/>
      <c r="M53" s="372"/>
      <c r="N53" s="372"/>
      <c r="O53" s="372"/>
      <c r="P53" s="368"/>
      <c r="Q53" s="385"/>
      <c r="R53" s="368"/>
      <c r="S53" s="215"/>
      <c r="T53" s="382"/>
      <c r="U53" s="368"/>
      <c r="V53" s="382"/>
      <c r="W53" s="384"/>
      <c r="X53" s="386"/>
      <c r="Y53" s="384"/>
      <c r="Z53" s="382"/>
      <c r="AA53" s="383"/>
      <c r="AB53" s="382"/>
      <c r="AC53" s="384"/>
      <c r="AD53" s="219"/>
    </row>
    <row r="54" spans="1:30" ht="15" customHeight="1" outlineLevel="1" x14ac:dyDescent="0.25">
      <c r="A54" s="209">
        <v>42</v>
      </c>
      <c r="B54" s="385"/>
      <c r="C54" s="372"/>
      <c r="D54" s="372"/>
      <c r="E54" s="372"/>
      <c r="F54" s="372"/>
      <c r="G54" s="368"/>
      <c r="H54" s="385"/>
      <c r="I54" s="372"/>
      <c r="J54" s="368"/>
      <c r="K54" s="385"/>
      <c r="L54" s="372"/>
      <c r="M54" s="372"/>
      <c r="N54" s="372"/>
      <c r="O54" s="372"/>
      <c r="P54" s="368"/>
      <c r="Q54" s="385"/>
      <c r="R54" s="368"/>
      <c r="S54" s="215"/>
      <c r="T54" s="382"/>
      <c r="U54" s="368"/>
      <c r="V54" s="382"/>
      <c r="W54" s="384"/>
      <c r="X54" s="386"/>
      <c r="Y54" s="384"/>
      <c r="Z54" s="382"/>
      <c r="AA54" s="383"/>
      <c r="AB54" s="382"/>
      <c r="AC54" s="384"/>
      <c r="AD54" s="219"/>
    </row>
    <row r="55" spans="1:30" ht="15" customHeight="1" outlineLevel="1" x14ac:dyDescent="0.25">
      <c r="A55" s="209">
        <v>43</v>
      </c>
      <c r="B55" s="385"/>
      <c r="C55" s="372"/>
      <c r="D55" s="372"/>
      <c r="E55" s="372"/>
      <c r="F55" s="372"/>
      <c r="G55" s="368"/>
      <c r="H55" s="385"/>
      <c r="I55" s="372"/>
      <c r="J55" s="368"/>
      <c r="K55" s="385"/>
      <c r="L55" s="372"/>
      <c r="M55" s="372"/>
      <c r="N55" s="372"/>
      <c r="O55" s="372"/>
      <c r="P55" s="368"/>
      <c r="Q55" s="385"/>
      <c r="R55" s="368"/>
      <c r="S55" s="215"/>
      <c r="T55" s="382"/>
      <c r="U55" s="368"/>
      <c r="V55" s="382"/>
      <c r="W55" s="384"/>
      <c r="X55" s="386"/>
      <c r="Y55" s="384"/>
      <c r="Z55" s="382"/>
      <c r="AA55" s="383"/>
      <c r="AB55" s="382"/>
      <c r="AC55" s="384"/>
      <c r="AD55" s="219"/>
    </row>
    <row r="56" spans="1:30" ht="15" customHeight="1" outlineLevel="1" x14ac:dyDescent="0.25">
      <c r="A56" s="209">
        <v>44</v>
      </c>
      <c r="B56" s="385"/>
      <c r="C56" s="372"/>
      <c r="D56" s="372"/>
      <c r="E56" s="372"/>
      <c r="F56" s="372"/>
      <c r="G56" s="368"/>
      <c r="H56" s="385"/>
      <c r="I56" s="372"/>
      <c r="J56" s="368"/>
      <c r="K56" s="385"/>
      <c r="L56" s="372"/>
      <c r="M56" s="372"/>
      <c r="N56" s="372"/>
      <c r="O56" s="372"/>
      <c r="P56" s="368"/>
      <c r="Q56" s="385"/>
      <c r="R56" s="368"/>
      <c r="S56" s="215"/>
      <c r="T56" s="382"/>
      <c r="U56" s="368"/>
      <c r="V56" s="382"/>
      <c r="W56" s="384"/>
      <c r="X56" s="386"/>
      <c r="Y56" s="384"/>
      <c r="Z56" s="382"/>
      <c r="AA56" s="383"/>
      <c r="AB56" s="382"/>
      <c r="AC56" s="384"/>
      <c r="AD56" s="219"/>
    </row>
    <row r="57" spans="1:30" ht="15" customHeight="1" outlineLevel="1" x14ac:dyDescent="0.25">
      <c r="A57" s="209">
        <v>45</v>
      </c>
      <c r="B57" s="385"/>
      <c r="C57" s="372"/>
      <c r="D57" s="372"/>
      <c r="E57" s="372"/>
      <c r="F57" s="372"/>
      <c r="G57" s="368"/>
      <c r="H57" s="385"/>
      <c r="I57" s="372"/>
      <c r="J57" s="368"/>
      <c r="K57" s="385"/>
      <c r="L57" s="372"/>
      <c r="M57" s="372"/>
      <c r="N57" s="372"/>
      <c r="O57" s="372"/>
      <c r="P57" s="368"/>
      <c r="Q57" s="385"/>
      <c r="R57" s="368"/>
      <c r="S57" s="215"/>
      <c r="T57" s="382"/>
      <c r="U57" s="368"/>
      <c r="V57" s="382"/>
      <c r="W57" s="384"/>
      <c r="X57" s="386"/>
      <c r="Y57" s="384"/>
      <c r="Z57" s="382"/>
      <c r="AA57" s="383"/>
      <c r="AB57" s="382"/>
      <c r="AC57" s="384"/>
      <c r="AD57" s="219"/>
    </row>
    <row r="58" spans="1:30" ht="15" customHeight="1" outlineLevel="1" x14ac:dyDescent="0.25">
      <c r="A58" s="209">
        <v>46</v>
      </c>
      <c r="B58" s="385"/>
      <c r="C58" s="372"/>
      <c r="D58" s="372"/>
      <c r="E58" s="372"/>
      <c r="F58" s="372"/>
      <c r="G58" s="368"/>
      <c r="H58" s="385"/>
      <c r="I58" s="372"/>
      <c r="J58" s="368"/>
      <c r="K58" s="385"/>
      <c r="L58" s="372"/>
      <c r="M58" s="372"/>
      <c r="N58" s="372"/>
      <c r="O58" s="372"/>
      <c r="P58" s="368"/>
      <c r="Q58" s="385"/>
      <c r="R58" s="368"/>
      <c r="S58" s="215"/>
      <c r="T58" s="382"/>
      <c r="U58" s="368"/>
      <c r="V58" s="382"/>
      <c r="W58" s="384"/>
      <c r="X58" s="386"/>
      <c r="Y58" s="384"/>
      <c r="Z58" s="382"/>
      <c r="AA58" s="383"/>
      <c r="AB58" s="382"/>
      <c r="AC58" s="384"/>
      <c r="AD58" s="219"/>
    </row>
    <row r="59" spans="1:30" ht="15" customHeight="1" outlineLevel="1" x14ac:dyDescent="0.25">
      <c r="A59" s="209">
        <v>47</v>
      </c>
      <c r="B59" s="385"/>
      <c r="C59" s="372"/>
      <c r="D59" s="372"/>
      <c r="E59" s="372"/>
      <c r="F59" s="372"/>
      <c r="G59" s="368"/>
      <c r="H59" s="385"/>
      <c r="I59" s="372"/>
      <c r="J59" s="368"/>
      <c r="K59" s="385"/>
      <c r="L59" s="372"/>
      <c r="M59" s="372"/>
      <c r="N59" s="372"/>
      <c r="O59" s="372"/>
      <c r="P59" s="368"/>
      <c r="Q59" s="385"/>
      <c r="R59" s="368"/>
      <c r="S59" s="215"/>
      <c r="T59" s="382"/>
      <c r="U59" s="368"/>
      <c r="V59" s="382"/>
      <c r="W59" s="384"/>
      <c r="X59" s="386"/>
      <c r="Y59" s="384"/>
      <c r="Z59" s="382"/>
      <c r="AA59" s="383"/>
      <c r="AB59" s="382"/>
      <c r="AC59" s="384"/>
      <c r="AD59" s="219"/>
    </row>
    <row r="60" spans="1:30" ht="15" customHeight="1" outlineLevel="1" x14ac:dyDescent="0.25">
      <c r="A60" s="209">
        <v>48</v>
      </c>
      <c r="B60" s="385"/>
      <c r="C60" s="372"/>
      <c r="D60" s="372"/>
      <c r="E60" s="372"/>
      <c r="F60" s="372"/>
      <c r="G60" s="368"/>
      <c r="H60" s="385"/>
      <c r="I60" s="372"/>
      <c r="J60" s="368"/>
      <c r="K60" s="385"/>
      <c r="L60" s="372"/>
      <c r="M60" s="372"/>
      <c r="N60" s="372"/>
      <c r="O60" s="372"/>
      <c r="P60" s="368"/>
      <c r="Q60" s="385"/>
      <c r="R60" s="368"/>
      <c r="S60" s="215"/>
      <c r="T60" s="382"/>
      <c r="U60" s="368"/>
      <c r="V60" s="382"/>
      <c r="W60" s="384"/>
      <c r="X60" s="386"/>
      <c r="Y60" s="384"/>
      <c r="Z60" s="382"/>
      <c r="AA60" s="383"/>
      <c r="AB60" s="382"/>
      <c r="AC60" s="384"/>
      <c r="AD60" s="219"/>
    </row>
    <row r="61" spans="1:30" ht="15" customHeight="1" outlineLevel="1" x14ac:dyDescent="0.25">
      <c r="A61" s="209">
        <v>49</v>
      </c>
      <c r="B61" s="385"/>
      <c r="C61" s="372"/>
      <c r="D61" s="372"/>
      <c r="E61" s="372"/>
      <c r="F61" s="372"/>
      <c r="G61" s="368"/>
      <c r="H61" s="385"/>
      <c r="I61" s="372"/>
      <c r="J61" s="368"/>
      <c r="K61" s="385"/>
      <c r="L61" s="372"/>
      <c r="M61" s="372"/>
      <c r="N61" s="372"/>
      <c r="O61" s="372"/>
      <c r="P61" s="368"/>
      <c r="Q61" s="385"/>
      <c r="R61" s="368"/>
      <c r="S61" s="215"/>
      <c r="T61" s="382"/>
      <c r="U61" s="368"/>
      <c r="V61" s="382"/>
      <c r="W61" s="384"/>
      <c r="X61" s="386"/>
      <c r="Y61" s="384"/>
      <c r="Z61" s="382"/>
      <c r="AA61" s="383"/>
      <c r="AB61" s="382"/>
      <c r="AC61" s="384"/>
      <c r="AD61" s="219"/>
    </row>
    <row r="62" spans="1:30" ht="15" customHeight="1" outlineLevel="1" x14ac:dyDescent="0.25">
      <c r="A62" s="209">
        <v>50</v>
      </c>
      <c r="B62" s="385"/>
      <c r="C62" s="372"/>
      <c r="D62" s="372"/>
      <c r="E62" s="372"/>
      <c r="F62" s="372"/>
      <c r="G62" s="368"/>
      <c r="H62" s="385"/>
      <c r="I62" s="372"/>
      <c r="J62" s="368"/>
      <c r="K62" s="385"/>
      <c r="L62" s="372"/>
      <c r="M62" s="372"/>
      <c r="N62" s="372"/>
      <c r="O62" s="372"/>
      <c r="P62" s="368"/>
      <c r="Q62" s="385"/>
      <c r="R62" s="368"/>
      <c r="S62" s="215"/>
      <c r="T62" s="382"/>
      <c r="U62" s="368"/>
      <c r="V62" s="382"/>
      <c r="W62" s="384"/>
      <c r="X62" s="386"/>
      <c r="Y62" s="384"/>
      <c r="Z62" s="382"/>
      <c r="AA62" s="383"/>
      <c r="AB62" s="382"/>
      <c r="AC62" s="384"/>
      <c r="AD62" s="219"/>
    </row>
    <row r="63" spans="1:30" ht="15.75" customHeight="1" outlineLevel="1" x14ac:dyDescent="0.25">
      <c r="A63" s="209">
        <v>51</v>
      </c>
      <c r="B63" s="385"/>
      <c r="C63" s="372"/>
      <c r="D63" s="372"/>
      <c r="E63" s="372"/>
      <c r="F63" s="372"/>
      <c r="G63" s="368"/>
      <c r="H63" s="385"/>
      <c r="I63" s="372"/>
      <c r="J63" s="368"/>
      <c r="K63" s="385"/>
      <c r="L63" s="372"/>
      <c r="M63" s="372"/>
      <c r="N63" s="372"/>
      <c r="O63" s="372"/>
      <c r="P63" s="368"/>
      <c r="Q63" s="385"/>
      <c r="R63" s="368"/>
      <c r="S63" s="215"/>
      <c r="T63" s="382"/>
      <c r="U63" s="368"/>
      <c r="V63" s="382"/>
      <c r="W63" s="384"/>
      <c r="X63" s="386"/>
      <c r="Y63" s="384"/>
      <c r="Z63" s="382"/>
      <c r="AA63" s="383"/>
      <c r="AB63" s="382"/>
      <c r="AC63" s="384"/>
      <c r="AD63" s="219"/>
    </row>
    <row r="64" spans="1:30" ht="17.25" customHeight="1" outlineLevel="1" x14ac:dyDescent="0.25">
      <c r="A64" s="209">
        <v>52</v>
      </c>
      <c r="B64" s="385"/>
      <c r="C64" s="372"/>
      <c r="D64" s="372"/>
      <c r="E64" s="372"/>
      <c r="F64" s="372"/>
      <c r="G64" s="368"/>
      <c r="H64" s="385"/>
      <c r="I64" s="372"/>
      <c r="J64" s="368"/>
      <c r="K64" s="385"/>
      <c r="L64" s="372"/>
      <c r="M64" s="372"/>
      <c r="N64" s="372"/>
      <c r="O64" s="372"/>
      <c r="P64" s="368"/>
      <c r="Q64" s="385"/>
      <c r="R64" s="368"/>
      <c r="S64" s="215"/>
      <c r="T64" s="382"/>
      <c r="U64" s="368"/>
      <c r="V64" s="382"/>
      <c r="W64" s="384"/>
      <c r="X64" s="386"/>
      <c r="Y64" s="384"/>
      <c r="Z64" s="382"/>
      <c r="AA64" s="383"/>
      <c r="AB64" s="382"/>
      <c r="AC64" s="384"/>
      <c r="AD64" s="219"/>
    </row>
    <row r="65" spans="1:30" ht="15" customHeight="1" outlineLevel="1" x14ac:dyDescent="0.25">
      <c r="A65" s="209">
        <v>53</v>
      </c>
      <c r="B65" s="385"/>
      <c r="C65" s="372"/>
      <c r="D65" s="372"/>
      <c r="E65" s="372"/>
      <c r="F65" s="372"/>
      <c r="G65" s="368"/>
      <c r="H65" s="385"/>
      <c r="I65" s="372"/>
      <c r="J65" s="368"/>
      <c r="K65" s="385"/>
      <c r="L65" s="372"/>
      <c r="M65" s="372"/>
      <c r="N65" s="372"/>
      <c r="O65" s="372"/>
      <c r="P65" s="368"/>
      <c r="Q65" s="385"/>
      <c r="R65" s="368"/>
      <c r="S65" s="215"/>
      <c r="T65" s="382"/>
      <c r="U65" s="368"/>
      <c r="V65" s="382"/>
      <c r="W65" s="384"/>
      <c r="X65" s="386"/>
      <c r="Y65" s="384"/>
      <c r="Z65" s="382"/>
      <c r="AA65" s="383"/>
      <c r="AB65" s="382"/>
      <c r="AC65" s="384"/>
      <c r="AD65" s="219"/>
    </row>
    <row r="66" spans="1:30" ht="15" customHeight="1" outlineLevel="1" x14ac:dyDescent="0.25">
      <c r="A66" s="209">
        <v>54</v>
      </c>
      <c r="B66" s="385"/>
      <c r="C66" s="372"/>
      <c r="D66" s="372"/>
      <c r="E66" s="372"/>
      <c r="F66" s="372"/>
      <c r="G66" s="368"/>
      <c r="H66" s="385"/>
      <c r="I66" s="372"/>
      <c r="J66" s="368"/>
      <c r="K66" s="385"/>
      <c r="L66" s="372"/>
      <c r="M66" s="372"/>
      <c r="N66" s="372"/>
      <c r="O66" s="372"/>
      <c r="P66" s="368"/>
      <c r="Q66" s="385"/>
      <c r="R66" s="368"/>
      <c r="S66" s="215"/>
      <c r="T66" s="382"/>
      <c r="U66" s="368"/>
      <c r="V66" s="382"/>
      <c r="W66" s="384"/>
      <c r="X66" s="386"/>
      <c r="Y66" s="384"/>
      <c r="Z66" s="382"/>
      <c r="AA66" s="383"/>
      <c r="AB66" s="382"/>
      <c r="AC66" s="384"/>
      <c r="AD66" s="219"/>
    </row>
    <row r="67" spans="1:30" ht="15" customHeight="1" outlineLevel="1" x14ac:dyDescent="0.25">
      <c r="A67" s="209">
        <v>55</v>
      </c>
      <c r="B67" s="385"/>
      <c r="C67" s="372"/>
      <c r="D67" s="372"/>
      <c r="E67" s="372"/>
      <c r="F67" s="372"/>
      <c r="G67" s="368"/>
      <c r="H67" s="385"/>
      <c r="I67" s="372"/>
      <c r="J67" s="368"/>
      <c r="K67" s="385"/>
      <c r="L67" s="372"/>
      <c r="M67" s="372"/>
      <c r="N67" s="372"/>
      <c r="O67" s="372"/>
      <c r="P67" s="368"/>
      <c r="Q67" s="385"/>
      <c r="R67" s="368"/>
      <c r="S67" s="215"/>
      <c r="T67" s="382"/>
      <c r="U67" s="368"/>
      <c r="V67" s="382"/>
      <c r="W67" s="384"/>
      <c r="X67" s="386"/>
      <c r="Y67" s="384"/>
      <c r="Z67" s="382"/>
      <c r="AA67" s="383"/>
      <c r="AB67" s="382"/>
      <c r="AC67" s="384"/>
      <c r="AD67" s="219"/>
    </row>
    <row r="68" spans="1:30" ht="15" customHeight="1" outlineLevel="1" x14ac:dyDescent="0.25">
      <c r="A68" s="209">
        <v>56</v>
      </c>
      <c r="B68" s="385"/>
      <c r="C68" s="372"/>
      <c r="D68" s="372"/>
      <c r="E68" s="372"/>
      <c r="F68" s="372"/>
      <c r="G68" s="368"/>
      <c r="H68" s="385"/>
      <c r="I68" s="372"/>
      <c r="J68" s="368"/>
      <c r="K68" s="385"/>
      <c r="L68" s="372"/>
      <c r="M68" s="372"/>
      <c r="N68" s="372"/>
      <c r="O68" s="372"/>
      <c r="P68" s="368"/>
      <c r="Q68" s="385"/>
      <c r="R68" s="368"/>
      <c r="S68" s="215"/>
      <c r="T68" s="382"/>
      <c r="U68" s="368"/>
      <c r="V68" s="382"/>
      <c r="W68" s="384"/>
      <c r="X68" s="386"/>
      <c r="Y68" s="384"/>
      <c r="Z68" s="382"/>
      <c r="AA68" s="383"/>
      <c r="AB68" s="382"/>
      <c r="AC68" s="384"/>
      <c r="AD68" s="219"/>
    </row>
    <row r="69" spans="1:30" ht="15" customHeight="1" outlineLevel="1" x14ac:dyDescent="0.25">
      <c r="A69" s="209">
        <v>57</v>
      </c>
      <c r="B69" s="385"/>
      <c r="C69" s="372"/>
      <c r="D69" s="372"/>
      <c r="E69" s="372"/>
      <c r="F69" s="372"/>
      <c r="G69" s="368"/>
      <c r="H69" s="385"/>
      <c r="I69" s="372"/>
      <c r="J69" s="368"/>
      <c r="K69" s="385"/>
      <c r="L69" s="372"/>
      <c r="M69" s="372"/>
      <c r="N69" s="372"/>
      <c r="O69" s="372"/>
      <c r="P69" s="368"/>
      <c r="Q69" s="385"/>
      <c r="R69" s="368"/>
      <c r="S69" s="215"/>
      <c r="T69" s="382"/>
      <c r="U69" s="368"/>
      <c r="V69" s="382"/>
      <c r="W69" s="384"/>
      <c r="X69" s="386"/>
      <c r="Y69" s="384"/>
      <c r="Z69" s="382"/>
      <c r="AA69" s="383"/>
      <c r="AB69" s="382"/>
      <c r="AC69" s="384"/>
      <c r="AD69" s="219"/>
    </row>
    <row r="70" spans="1:30" ht="15" customHeight="1" outlineLevel="1" x14ac:dyDescent="0.25">
      <c r="A70" s="209">
        <v>58</v>
      </c>
      <c r="B70" s="385"/>
      <c r="C70" s="372"/>
      <c r="D70" s="372"/>
      <c r="E70" s="372"/>
      <c r="F70" s="372"/>
      <c r="G70" s="368"/>
      <c r="H70" s="385"/>
      <c r="I70" s="372"/>
      <c r="J70" s="368"/>
      <c r="K70" s="385"/>
      <c r="L70" s="372"/>
      <c r="M70" s="372"/>
      <c r="N70" s="372"/>
      <c r="O70" s="372"/>
      <c r="P70" s="368"/>
      <c r="Q70" s="385"/>
      <c r="R70" s="368"/>
      <c r="S70" s="215"/>
      <c r="T70" s="382"/>
      <c r="U70" s="368"/>
      <c r="V70" s="382"/>
      <c r="W70" s="384"/>
      <c r="X70" s="386"/>
      <c r="Y70" s="384"/>
      <c r="Z70" s="382"/>
      <c r="AA70" s="383"/>
      <c r="AB70" s="382"/>
      <c r="AC70" s="384"/>
      <c r="AD70" s="219"/>
    </row>
    <row r="71" spans="1:30" ht="15" customHeight="1" outlineLevel="1" x14ac:dyDescent="0.25">
      <c r="A71" s="209">
        <v>59</v>
      </c>
      <c r="B71" s="385"/>
      <c r="C71" s="372"/>
      <c r="D71" s="372"/>
      <c r="E71" s="372"/>
      <c r="F71" s="372"/>
      <c r="G71" s="368"/>
      <c r="H71" s="385"/>
      <c r="I71" s="372"/>
      <c r="J71" s="368"/>
      <c r="K71" s="385"/>
      <c r="L71" s="372"/>
      <c r="M71" s="372"/>
      <c r="N71" s="372"/>
      <c r="O71" s="372"/>
      <c r="P71" s="368"/>
      <c r="Q71" s="385"/>
      <c r="R71" s="368"/>
      <c r="S71" s="215"/>
      <c r="T71" s="382"/>
      <c r="U71" s="368"/>
      <c r="V71" s="382"/>
      <c r="W71" s="384"/>
      <c r="X71" s="386"/>
      <c r="Y71" s="384"/>
      <c r="Z71" s="382"/>
      <c r="AA71" s="383"/>
      <c r="AB71" s="382"/>
      <c r="AC71" s="384"/>
      <c r="AD71" s="219"/>
    </row>
    <row r="72" spans="1:30" ht="15" customHeight="1" outlineLevel="1" x14ac:dyDescent="0.25">
      <c r="A72" s="209">
        <v>60</v>
      </c>
      <c r="B72" s="385"/>
      <c r="C72" s="372"/>
      <c r="D72" s="372"/>
      <c r="E72" s="372"/>
      <c r="F72" s="372"/>
      <c r="G72" s="368"/>
      <c r="H72" s="385"/>
      <c r="I72" s="372"/>
      <c r="J72" s="368"/>
      <c r="K72" s="385"/>
      <c r="L72" s="372"/>
      <c r="M72" s="372"/>
      <c r="N72" s="372"/>
      <c r="O72" s="372"/>
      <c r="P72" s="368"/>
      <c r="Q72" s="385"/>
      <c r="R72" s="368"/>
      <c r="S72" s="215"/>
      <c r="T72" s="382"/>
      <c r="U72" s="368"/>
      <c r="V72" s="382"/>
      <c r="W72" s="384"/>
      <c r="X72" s="386"/>
      <c r="Y72" s="384"/>
      <c r="Z72" s="382"/>
      <c r="AA72" s="383"/>
      <c r="AB72" s="382"/>
      <c r="AC72" s="384"/>
      <c r="AD72" s="219"/>
    </row>
    <row r="73" spans="1:30" ht="15" customHeight="1" outlineLevel="1" x14ac:dyDescent="0.25">
      <c r="A73" s="209">
        <v>61</v>
      </c>
      <c r="B73" s="385"/>
      <c r="C73" s="372"/>
      <c r="D73" s="372"/>
      <c r="E73" s="372"/>
      <c r="F73" s="372"/>
      <c r="G73" s="368"/>
      <c r="H73" s="385"/>
      <c r="I73" s="372"/>
      <c r="J73" s="368"/>
      <c r="K73" s="385"/>
      <c r="L73" s="372"/>
      <c r="M73" s="372"/>
      <c r="N73" s="372"/>
      <c r="O73" s="372"/>
      <c r="P73" s="368"/>
      <c r="Q73" s="385"/>
      <c r="R73" s="368"/>
      <c r="S73" s="215"/>
      <c r="T73" s="382"/>
      <c r="U73" s="368"/>
      <c r="V73" s="382"/>
      <c r="W73" s="384"/>
      <c r="X73" s="386"/>
      <c r="Y73" s="384"/>
      <c r="Z73" s="382"/>
      <c r="AA73" s="383"/>
      <c r="AB73" s="382"/>
      <c r="AC73" s="384"/>
      <c r="AD73" s="219"/>
    </row>
    <row r="74" spans="1:30" ht="15" customHeight="1" outlineLevel="1" x14ac:dyDescent="0.25">
      <c r="A74" s="209">
        <v>62</v>
      </c>
      <c r="B74" s="385"/>
      <c r="C74" s="372"/>
      <c r="D74" s="372"/>
      <c r="E74" s="372"/>
      <c r="F74" s="372"/>
      <c r="G74" s="368"/>
      <c r="H74" s="385"/>
      <c r="I74" s="372"/>
      <c r="J74" s="368"/>
      <c r="K74" s="385"/>
      <c r="L74" s="372"/>
      <c r="M74" s="372"/>
      <c r="N74" s="372"/>
      <c r="O74" s="372"/>
      <c r="P74" s="368"/>
      <c r="Q74" s="385"/>
      <c r="R74" s="368"/>
      <c r="S74" s="215"/>
      <c r="T74" s="382"/>
      <c r="U74" s="368"/>
      <c r="V74" s="382"/>
      <c r="W74" s="384"/>
      <c r="X74" s="386"/>
      <c r="Y74" s="384"/>
      <c r="Z74" s="382"/>
      <c r="AA74" s="383"/>
      <c r="AB74" s="382"/>
      <c r="AC74" s="384"/>
      <c r="AD74" s="219"/>
    </row>
    <row r="75" spans="1:30" ht="15" customHeight="1" outlineLevel="1" x14ac:dyDescent="0.25">
      <c r="A75" s="209">
        <v>63</v>
      </c>
      <c r="B75" s="385"/>
      <c r="C75" s="372"/>
      <c r="D75" s="372"/>
      <c r="E75" s="372"/>
      <c r="F75" s="372"/>
      <c r="G75" s="368"/>
      <c r="H75" s="385"/>
      <c r="I75" s="372"/>
      <c r="J75" s="368"/>
      <c r="K75" s="385"/>
      <c r="L75" s="372"/>
      <c r="M75" s="372"/>
      <c r="N75" s="372"/>
      <c r="O75" s="372"/>
      <c r="P75" s="368"/>
      <c r="Q75" s="385"/>
      <c r="R75" s="368"/>
      <c r="S75" s="215"/>
      <c r="T75" s="382"/>
      <c r="U75" s="368"/>
      <c r="V75" s="382"/>
      <c r="W75" s="384"/>
      <c r="X75" s="386"/>
      <c r="Y75" s="384"/>
      <c r="Z75" s="382"/>
      <c r="AA75" s="383"/>
      <c r="AB75" s="382"/>
      <c r="AC75" s="384"/>
      <c r="AD75" s="219"/>
    </row>
    <row r="76" spans="1:30" ht="15" customHeight="1" outlineLevel="1" x14ac:dyDescent="0.25">
      <c r="A76" s="209">
        <v>64</v>
      </c>
      <c r="B76" s="385"/>
      <c r="C76" s="372"/>
      <c r="D76" s="372"/>
      <c r="E76" s="372"/>
      <c r="F76" s="372"/>
      <c r="G76" s="368"/>
      <c r="H76" s="385"/>
      <c r="I76" s="372"/>
      <c r="J76" s="368"/>
      <c r="K76" s="385"/>
      <c r="L76" s="372"/>
      <c r="M76" s="372"/>
      <c r="N76" s="372"/>
      <c r="O76" s="372"/>
      <c r="P76" s="368"/>
      <c r="Q76" s="385"/>
      <c r="R76" s="368"/>
      <c r="S76" s="215"/>
      <c r="T76" s="382"/>
      <c r="U76" s="368"/>
      <c r="V76" s="382"/>
      <c r="W76" s="384"/>
      <c r="X76" s="386"/>
      <c r="Y76" s="384"/>
      <c r="Z76" s="382"/>
      <c r="AA76" s="383"/>
      <c r="AB76" s="382"/>
      <c r="AC76" s="384"/>
      <c r="AD76" s="219"/>
    </row>
    <row r="77" spans="1:30" ht="15" customHeight="1" outlineLevel="1" x14ac:dyDescent="0.25">
      <c r="A77" s="209">
        <v>65</v>
      </c>
      <c r="B77" s="385"/>
      <c r="C77" s="372"/>
      <c r="D77" s="372"/>
      <c r="E77" s="372"/>
      <c r="F77" s="372"/>
      <c r="G77" s="368"/>
      <c r="H77" s="385"/>
      <c r="I77" s="372"/>
      <c r="J77" s="368"/>
      <c r="K77" s="385"/>
      <c r="L77" s="372"/>
      <c r="M77" s="372"/>
      <c r="N77" s="372"/>
      <c r="O77" s="372"/>
      <c r="P77" s="368"/>
      <c r="Q77" s="385"/>
      <c r="R77" s="368"/>
      <c r="S77" s="215"/>
      <c r="T77" s="382"/>
      <c r="U77" s="368"/>
      <c r="V77" s="382"/>
      <c r="W77" s="384"/>
      <c r="X77" s="386"/>
      <c r="Y77" s="384"/>
      <c r="Z77" s="382"/>
      <c r="AA77" s="383"/>
      <c r="AB77" s="382"/>
      <c r="AC77" s="384"/>
      <c r="AD77" s="219"/>
    </row>
    <row r="78" spans="1:30" ht="15" customHeight="1" outlineLevel="1" x14ac:dyDescent="0.25">
      <c r="A78" s="209">
        <v>66</v>
      </c>
      <c r="B78" s="385"/>
      <c r="C78" s="372"/>
      <c r="D78" s="372"/>
      <c r="E78" s="372"/>
      <c r="F78" s="372"/>
      <c r="G78" s="368"/>
      <c r="H78" s="385"/>
      <c r="I78" s="372"/>
      <c r="J78" s="368"/>
      <c r="K78" s="385"/>
      <c r="L78" s="372"/>
      <c r="M78" s="372"/>
      <c r="N78" s="372"/>
      <c r="O78" s="372"/>
      <c r="P78" s="368"/>
      <c r="Q78" s="385"/>
      <c r="R78" s="368"/>
      <c r="S78" s="215"/>
      <c r="T78" s="382"/>
      <c r="U78" s="368"/>
      <c r="V78" s="382"/>
      <c r="W78" s="384"/>
      <c r="X78" s="386"/>
      <c r="Y78" s="384"/>
      <c r="Z78" s="382"/>
      <c r="AA78" s="383"/>
      <c r="AB78" s="382"/>
      <c r="AC78" s="384"/>
      <c r="AD78" s="219"/>
    </row>
    <row r="79" spans="1:30" ht="15" customHeight="1" outlineLevel="1" x14ac:dyDescent="0.25">
      <c r="A79" s="209">
        <v>67</v>
      </c>
      <c r="B79" s="385"/>
      <c r="C79" s="372"/>
      <c r="D79" s="372"/>
      <c r="E79" s="372"/>
      <c r="F79" s="372"/>
      <c r="G79" s="368"/>
      <c r="H79" s="385"/>
      <c r="I79" s="372"/>
      <c r="J79" s="368"/>
      <c r="K79" s="385"/>
      <c r="L79" s="372"/>
      <c r="M79" s="372"/>
      <c r="N79" s="372"/>
      <c r="O79" s="372"/>
      <c r="P79" s="368"/>
      <c r="Q79" s="385"/>
      <c r="R79" s="368"/>
      <c r="S79" s="215"/>
      <c r="T79" s="382"/>
      <c r="U79" s="368"/>
      <c r="V79" s="382"/>
      <c r="W79" s="384"/>
      <c r="X79" s="386"/>
      <c r="Y79" s="384"/>
      <c r="Z79" s="382"/>
      <c r="AA79" s="383"/>
      <c r="AB79" s="382"/>
      <c r="AC79" s="384"/>
      <c r="AD79" s="219"/>
    </row>
    <row r="80" spans="1:30" ht="15.75" customHeight="1" outlineLevel="1" x14ac:dyDescent="0.25">
      <c r="A80" s="209">
        <v>68</v>
      </c>
      <c r="B80" s="397"/>
      <c r="C80" s="372"/>
      <c r="D80" s="372"/>
      <c r="E80" s="372"/>
      <c r="F80" s="372"/>
      <c r="G80" s="368"/>
      <c r="H80" s="382"/>
      <c r="I80" s="372"/>
      <c r="J80" s="368"/>
      <c r="K80" s="398"/>
      <c r="L80" s="372"/>
      <c r="M80" s="372"/>
      <c r="N80" s="372"/>
      <c r="O80" s="372"/>
      <c r="P80" s="368"/>
      <c r="Q80" s="397"/>
      <c r="R80" s="368"/>
      <c r="S80" s="215"/>
      <c r="T80" s="382"/>
      <c r="U80" s="368"/>
      <c r="V80" s="397"/>
      <c r="W80" s="384"/>
      <c r="X80" s="399"/>
      <c r="Y80" s="384"/>
      <c r="Z80" s="397"/>
      <c r="AA80" s="383"/>
      <c r="AB80" s="397"/>
      <c r="AC80" s="384"/>
      <c r="AD80" s="219"/>
    </row>
    <row r="81" spans="1:30" ht="15.75" outlineLevel="1" x14ac:dyDescent="0.25">
      <c r="A81" s="209">
        <v>69</v>
      </c>
      <c r="B81" s="385"/>
      <c r="C81" s="372"/>
      <c r="D81" s="372"/>
      <c r="E81" s="372"/>
      <c r="F81" s="372"/>
      <c r="G81" s="368"/>
      <c r="H81" s="385"/>
      <c r="I81" s="372"/>
      <c r="J81" s="368"/>
      <c r="K81" s="385"/>
      <c r="L81" s="372"/>
      <c r="M81" s="372"/>
      <c r="N81" s="372"/>
      <c r="O81" s="372"/>
      <c r="P81" s="368"/>
      <c r="Q81" s="385"/>
      <c r="R81" s="368"/>
      <c r="S81" s="215"/>
      <c r="T81" s="382"/>
      <c r="U81" s="368"/>
      <c r="V81" s="382"/>
      <c r="W81" s="384"/>
      <c r="X81" s="386"/>
      <c r="Y81" s="384"/>
      <c r="Z81" s="382"/>
      <c r="AA81" s="383"/>
      <c r="AB81" s="382"/>
      <c r="AC81" s="384"/>
      <c r="AD81" s="219"/>
    </row>
    <row r="82" spans="1:30" ht="15.75" outlineLevel="1" x14ac:dyDescent="0.25">
      <c r="A82" s="209">
        <v>70</v>
      </c>
      <c r="B82" s="385"/>
      <c r="C82" s="372"/>
      <c r="D82" s="372"/>
      <c r="E82" s="372"/>
      <c r="F82" s="372"/>
      <c r="G82" s="368"/>
      <c r="H82" s="385"/>
      <c r="I82" s="372"/>
      <c r="J82" s="368"/>
      <c r="K82" s="385"/>
      <c r="L82" s="372"/>
      <c r="M82" s="372"/>
      <c r="N82" s="372"/>
      <c r="O82" s="372"/>
      <c r="P82" s="368"/>
      <c r="Q82" s="385"/>
      <c r="R82" s="368"/>
      <c r="S82" s="215"/>
      <c r="T82" s="382"/>
      <c r="U82" s="368"/>
      <c r="V82" s="382"/>
      <c r="W82" s="384"/>
      <c r="X82" s="386"/>
      <c r="Y82" s="384"/>
      <c r="Z82" s="382"/>
      <c r="AA82" s="383"/>
      <c r="AB82" s="382"/>
      <c r="AC82" s="384"/>
      <c r="AD82" s="219"/>
    </row>
    <row r="83" spans="1:30" ht="15.75" outlineLevel="1" x14ac:dyDescent="0.25">
      <c r="A83" s="209">
        <v>71</v>
      </c>
      <c r="B83" s="397"/>
      <c r="C83" s="372"/>
      <c r="D83" s="372"/>
      <c r="E83" s="372"/>
      <c r="F83" s="372"/>
      <c r="G83" s="368"/>
      <c r="H83" s="382"/>
      <c r="I83" s="372"/>
      <c r="J83" s="368"/>
      <c r="K83" s="398"/>
      <c r="L83" s="372"/>
      <c r="M83" s="372"/>
      <c r="N83" s="372"/>
      <c r="O83" s="372"/>
      <c r="P83" s="368"/>
      <c r="Q83" s="397"/>
      <c r="R83" s="368"/>
      <c r="S83" s="215"/>
      <c r="T83" s="382"/>
      <c r="U83" s="368"/>
      <c r="V83" s="397"/>
      <c r="W83" s="384"/>
      <c r="X83" s="399"/>
      <c r="Y83" s="384"/>
      <c r="Z83" s="397"/>
      <c r="AA83" s="383"/>
      <c r="AB83" s="397"/>
      <c r="AC83" s="384"/>
      <c r="AD83" s="219"/>
    </row>
    <row r="84" spans="1:30" ht="15.75" outlineLevel="1" x14ac:dyDescent="0.25">
      <c r="A84" s="209">
        <v>72</v>
      </c>
      <c r="B84" s="385"/>
      <c r="C84" s="372"/>
      <c r="D84" s="372"/>
      <c r="E84" s="372"/>
      <c r="F84" s="372"/>
      <c r="G84" s="368"/>
      <c r="H84" s="385"/>
      <c r="I84" s="372"/>
      <c r="J84" s="368"/>
      <c r="K84" s="385"/>
      <c r="L84" s="372"/>
      <c r="M84" s="372"/>
      <c r="N84" s="372"/>
      <c r="O84" s="372"/>
      <c r="P84" s="368"/>
      <c r="Q84" s="385"/>
      <c r="R84" s="368"/>
      <c r="S84" s="215"/>
      <c r="T84" s="382"/>
      <c r="U84" s="368"/>
      <c r="V84" s="382"/>
      <c r="W84" s="384"/>
      <c r="X84" s="386"/>
      <c r="Y84" s="384"/>
      <c r="Z84" s="382"/>
      <c r="AA84" s="383"/>
      <c r="AB84" s="382"/>
      <c r="AC84" s="384"/>
      <c r="AD84" s="219"/>
    </row>
    <row r="85" spans="1:30" ht="15.75" outlineLevel="1" x14ac:dyDescent="0.25">
      <c r="A85" s="209">
        <v>73</v>
      </c>
      <c r="B85" s="385"/>
      <c r="C85" s="372"/>
      <c r="D85" s="372"/>
      <c r="E85" s="372"/>
      <c r="F85" s="372"/>
      <c r="G85" s="368"/>
      <c r="H85" s="385"/>
      <c r="I85" s="372"/>
      <c r="J85" s="368"/>
      <c r="K85" s="385"/>
      <c r="L85" s="372"/>
      <c r="M85" s="372"/>
      <c r="N85" s="372"/>
      <c r="O85" s="372"/>
      <c r="P85" s="368"/>
      <c r="Q85" s="385"/>
      <c r="R85" s="368"/>
      <c r="S85" s="215"/>
      <c r="T85" s="382"/>
      <c r="U85" s="368"/>
      <c r="V85" s="382"/>
      <c r="W85" s="384"/>
      <c r="X85" s="386"/>
      <c r="Y85" s="384"/>
      <c r="Z85" s="382"/>
      <c r="AA85" s="383"/>
      <c r="AB85" s="382"/>
      <c r="AC85" s="384"/>
      <c r="AD85" s="219"/>
    </row>
    <row r="86" spans="1:30" ht="15.75" outlineLevel="1" x14ac:dyDescent="0.25">
      <c r="A86" s="209">
        <v>74</v>
      </c>
      <c r="B86" s="397"/>
      <c r="C86" s="372"/>
      <c r="D86" s="372"/>
      <c r="E86" s="372"/>
      <c r="F86" s="372"/>
      <c r="G86" s="368"/>
      <c r="H86" s="382"/>
      <c r="I86" s="372"/>
      <c r="J86" s="368"/>
      <c r="K86" s="398"/>
      <c r="L86" s="372"/>
      <c r="M86" s="372"/>
      <c r="N86" s="372"/>
      <c r="O86" s="372"/>
      <c r="P86" s="368"/>
      <c r="Q86" s="397"/>
      <c r="R86" s="368"/>
      <c r="S86" s="215"/>
      <c r="T86" s="382"/>
      <c r="U86" s="368"/>
      <c r="V86" s="397"/>
      <c r="W86" s="384"/>
      <c r="X86" s="399"/>
      <c r="Y86" s="384"/>
      <c r="Z86" s="397"/>
      <c r="AA86" s="383"/>
      <c r="AB86" s="397"/>
      <c r="AC86" s="384"/>
      <c r="AD86" s="219"/>
    </row>
    <row r="87" spans="1:30" ht="15.75" outlineLevel="1" x14ac:dyDescent="0.25">
      <c r="A87" s="209">
        <v>75</v>
      </c>
      <c r="B87" s="385"/>
      <c r="C87" s="372"/>
      <c r="D87" s="372"/>
      <c r="E87" s="372"/>
      <c r="F87" s="372"/>
      <c r="G87" s="368"/>
      <c r="H87" s="385"/>
      <c r="I87" s="372"/>
      <c r="J87" s="368"/>
      <c r="K87" s="385"/>
      <c r="L87" s="372"/>
      <c r="M87" s="372"/>
      <c r="N87" s="372"/>
      <c r="O87" s="372"/>
      <c r="P87" s="368"/>
      <c r="Q87" s="385"/>
      <c r="R87" s="368"/>
      <c r="S87" s="215"/>
      <c r="T87" s="382"/>
      <c r="U87" s="368"/>
      <c r="V87" s="382"/>
      <c r="W87" s="384"/>
      <c r="X87" s="386"/>
      <c r="Y87" s="384"/>
      <c r="Z87" s="382"/>
      <c r="AA87" s="383"/>
      <c r="AB87" s="382"/>
      <c r="AC87" s="384"/>
      <c r="AD87" s="219"/>
    </row>
    <row r="88" spans="1:30" ht="15.75" outlineLevel="1" x14ac:dyDescent="0.25">
      <c r="A88" s="209">
        <v>76</v>
      </c>
      <c r="B88" s="385"/>
      <c r="C88" s="372"/>
      <c r="D88" s="372"/>
      <c r="E88" s="372"/>
      <c r="F88" s="372"/>
      <c r="G88" s="368"/>
      <c r="H88" s="385"/>
      <c r="I88" s="372"/>
      <c r="J88" s="368"/>
      <c r="K88" s="385"/>
      <c r="L88" s="372"/>
      <c r="M88" s="372"/>
      <c r="N88" s="372"/>
      <c r="O88" s="372"/>
      <c r="P88" s="368"/>
      <c r="Q88" s="385"/>
      <c r="R88" s="368"/>
      <c r="S88" s="215"/>
      <c r="T88" s="382"/>
      <c r="U88" s="368"/>
      <c r="V88" s="382"/>
      <c r="W88" s="384"/>
      <c r="X88" s="386"/>
      <c r="Y88" s="384"/>
      <c r="Z88" s="382"/>
      <c r="AA88" s="383"/>
      <c r="AB88" s="382"/>
      <c r="AC88" s="384"/>
      <c r="AD88" s="219"/>
    </row>
    <row r="89" spans="1:30" ht="15.75" outlineLevel="1" x14ac:dyDescent="0.25">
      <c r="A89" s="209">
        <v>77</v>
      </c>
      <c r="B89" s="397"/>
      <c r="C89" s="372"/>
      <c r="D89" s="372"/>
      <c r="E89" s="372"/>
      <c r="F89" s="372"/>
      <c r="G89" s="368"/>
      <c r="H89" s="382"/>
      <c r="I89" s="372"/>
      <c r="J89" s="368"/>
      <c r="K89" s="398"/>
      <c r="L89" s="372"/>
      <c r="M89" s="372"/>
      <c r="N89" s="372"/>
      <c r="O89" s="372"/>
      <c r="P89" s="368"/>
      <c r="Q89" s="397"/>
      <c r="R89" s="368"/>
      <c r="S89" s="215"/>
      <c r="T89" s="382"/>
      <c r="U89" s="368"/>
      <c r="V89" s="397"/>
      <c r="W89" s="384"/>
      <c r="X89" s="399"/>
      <c r="Y89" s="384"/>
      <c r="Z89" s="397"/>
      <c r="AA89" s="383"/>
      <c r="AB89" s="397"/>
      <c r="AC89" s="384"/>
      <c r="AD89" s="219"/>
    </row>
    <row r="90" spans="1:30" ht="15.75" outlineLevel="1" x14ac:dyDescent="0.25">
      <c r="A90" s="209">
        <v>78</v>
      </c>
      <c r="B90" s="385"/>
      <c r="C90" s="372"/>
      <c r="D90" s="372"/>
      <c r="E90" s="372"/>
      <c r="F90" s="372"/>
      <c r="G90" s="368"/>
      <c r="H90" s="385"/>
      <c r="I90" s="372"/>
      <c r="J90" s="368"/>
      <c r="K90" s="385"/>
      <c r="L90" s="372"/>
      <c r="M90" s="372"/>
      <c r="N90" s="372"/>
      <c r="O90" s="372"/>
      <c r="P90" s="368"/>
      <c r="Q90" s="385"/>
      <c r="R90" s="368"/>
      <c r="S90" s="215"/>
      <c r="T90" s="382"/>
      <c r="U90" s="368"/>
      <c r="V90" s="382"/>
      <c r="W90" s="384"/>
      <c r="X90" s="386"/>
      <c r="Y90" s="384"/>
      <c r="Z90" s="382"/>
      <c r="AA90" s="383"/>
      <c r="AB90" s="382"/>
      <c r="AC90" s="384"/>
      <c r="AD90" s="219"/>
    </row>
    <row r="91" spans="1:30" ht="15.75" outlineLevel="1" x14ac:dyDescent="0.25">
      <c r="A91" s="209">
        <v>79</v>
      </c>
      <c r="B91" s="385"/>
      <c r="C91" s="372"/>
      <c r="D91" s="372"/>
      <c r="E91" s="372"/>
      <c r="F91" s="372"/>
      <c r="G91" s="368"/>
      <c r="H91" s="385"/>
      <c r="I91" s="372"/>
      <c r="J91" s="368"/>
      <c r="K91" s="385"/>
      <c r="L91" s="372"/>
      <c r="M91" s="372"/>
      <c r="N91" s="372"/>
      <c r="O91" s="372"/>
      <c r="P91" s="368"/>
      <c r="Q91" s="385"/>
      <c r="R91" s="368"/>
      <c r="S91" s="215"/>
      <c r="T91" s="382"/>
      <c r="U91" s="368"/>
      <c r="V91" s="382"/>
      <c r="W91" s="384"/>
      <c r="X91" s="386"/>
      <c r="Y91" s="384"/>
      <c r="Z91" s="382"/>
      <c r="AA91" s="383"/>
      <c r="AB91" s="382"/>
      <c r="AC91" s="384"/>
      <c r="AD91" s="219"/>
    </row>
    <row r="92" spans="1:30" ht="15.75" outlineLevel="1" x14ac:dyDescent="0.25">
      <c r="A92" s="209">
        <v>80</v>
      </c>
      <c r="B92" s="397"/>
      <c r="C92" s="372"/>
      <c r="D92" s="372"/>
      <c r="E92" s="372"/>
      <c r="F92" s="372"/>
      <c r="G92" s="368"/>
      <c r="H92" s="382"/>
      <c r="I92" s="372"/>
      <c r="J92" s="368"/>
      <c r="K92" s="398"/>
      <c r="L92" s="372"/>
      <c r="M92" s="372"/>
      <c r="N92" s="372"/>
      <c r="O92" s="372"/>
      <c r="P92" s="368"/>
      <c r="Q92" s="397"/>
      <c r="R92" s="368"/>
      <c r="S92" s="215"/>
      <c r="T92" s="382"/>
      <c r="U92" s="368"/>
      <c r="V92" s="397"/>
      <c r="W92" s="384"/>
      <c r="X92" s="399"/>
      <c r="Y92" s="384"/>
      <c r="Z92" s="397"/>
      <c r="AA92" s="383"/>
      <c r="AB92" s="397"/>
      <c r="AC92" s="384"/>
      <c r="AD92" s="219"/>
    </row>
    <row r="93" spans="1:30" ht="15.75" outlineLevel="1" x14ac:dyDescent="0.25">
      <c r="A93" s="209">
        <v>81</v>
      </c>
      <c r="B93" s="385"/>
      <c r="C93" s="372"/>
      <c r="D93" s="372"/>
      <c r="E93" s="372"/>
      <c r="F93" s="372"/>
      <c r="G93" s="368"/>
      <c r="H93" s="385"/>
      <c r="I93" s="372"/>
      <c r="J93" s="368"/>
      <c r="K93" s="385"/>
      <c r="L93" s="372"/>
      <c r="M93" s="372"/>
      <c r="N93" s="372"/>
      <c r="O93" s="372"/>
      <c r="P93" s="368"/>
      <c r="Q93" s="385"/>
      <c r="R93" s="368"/>
      <c r="S93" s="215"/>
      <c r="T93" s="382"/>
      <c r="U93" s="368"/>
      <c r="V93" s="382"/>
      <c r="W93" s="384"/>
      <c r="X93" s="386"/>
      <c r="Y93" s="384"/>
      <c r="Z93" s="382"/>
      <c r="AA93" s="383"/>
      <c r="AB93" s="382"/>
      <c r="AC93" s="384"/>
      <c r="AD93" s="219"/>
    </row>
    <row r="94" spans="1:30" ht="15.75" outlineLevel="1" x14ac:dyDescent="0.25">
      <c r="A94" s="209">
        <v>82</v>
      </c>
      <c r="B94" s="385"/>
      <c r="C94" s="372"/>
      <c r="D94" s="372"/>
      <c r="E94" s="372"/>
      <c r="F94" s="372"/>
      <c r="G94" s="368"/>
      <c r="H94" s="385"/>
      <c r="I94" s="372"/>
      <c r="J94" s="368"/>
      <c r="K94" s="385"/>
      <c r="L94" s="372"/>
      <c r="M94" s="372"/>
      <c r="N94" s="372"/>
      <c r="O94" s="372"/>
      <c r="P94" s="368"/>
      <c r="Q94" s="385"/>
      <c r="R94" s="368"/>
      <c r="S94" s="215"/>
      <c r="T94" s="382"/>
      <c r="U94" s="368"/>
      <c r="V94" s="382"/>
      <c r="W94" s="384"/>
      <c r="X94" s="386"/>
      <c r="Y94" s="384"/>
      <c r="Z94" s="382"/>
      <c r="AA94" s="383"/>
      <c r="AB94" s="382"/>
      <c r="AC94" s="384"/>
      <c r="AD94" s="219"/>
    </row>
    <row r="95" spans="1:30" ht="15.75" outlineLevel="1" x14ac:dyDescent="0.25">
      <c r="A95" s="209">
        <v>83</v>
      </c>
      <c r="B95" s="397"/>
      <c r="C95" s="372"/>
      <c r="D95" s="372"/>
      <c r="E95" s="372"/>
      <c r="F95" s="372"/>
      <c r="G95" s="368"/>
      <c r="H95" s="382"/>
      <c r="I95" s="372"/>
      <c r="J95" s="368"/>
      <c r="K95" s="398"/>
      <c r="L95" s="372"/>
      <c r="M95" s="372"/>
      <c r="N95" s="372"/>
      <c r="O95" s="372"/>
      <c r="P95" s="368"/>
      <c r="Q95" s="397"/>
      <c r="R95" s="368"/>
      <c r="S95" s="215"/>
      <c r="T95" s="382"/>
      <c r="U95" s="368"/>
      <c r="V95" s="397"/>
      <c r="W95" s="384"/>
      <c r="X95" s="399"/>
      <c r="Y95" s="384"/>
      <c r="Z95" s="397"/>
      <c r="AA95" s="383"/>
      <c r="AB95" s="397"/>
      <c r="AC95" s="384"/>
      <c r="AD95" s="219"/>
    </row>
    <row r="96" spans="1:30" ht="15.75" outlineLevel="1" x14ac:dyDescent="0.25">
      <c r="A96" s="209">
        <v>84</v>
      </c>
      <c r="B96" s="385"/>
      <c r="C96" s="372"/>
      <c r="D96" s="372"/>
      <c r="E96" s="372"/>
      <c r="F96" s="372"/>
      <c r="G96" s="368"/>
      <c r="H96" s="385"/>
      <c r="I96" s="372"/>
      <c r="J96" s="368"/>
      <c r="K96" s="385"/>
      <c r="L96" s="372"/>
      <c r="M96" s="372"/>
      <c r="N96" s="372"/>
      <c r="O96" s="372"/>
      <c r="P96" s="368"/>
      <c r="Q96" s="385"/>
      <c r="R96" s="368"/>
      <c r="S96" s="215"/>
      <c r="T96" s="382"/>
      <c r="U96" s="368"/>
      <c r="V96" s="382"/>
      <c r="W96" s="384"/>
      <c r="X96" s="386"/>
      <c r="Y96" s="384"/>
      <c r="Z96" s="382"/>
      <c r="AA96" s="383"/>
      <c r="AB96" s="382"/>
      <c r="AC96" s="384"/>
      <c r="AD96" s="219"/>
    </row>
    <row r="97" spans="1:30" ht="15.75" outlineLevel="1" x14ac:dyDescent="0.25">
      <c r="A97" s="209">
        <v>85</v>
      </c>
      <c r="B97" s="385"/>
      <c r="C97" s="372"/>
      <c r="D97" s="372"/>
      <c r="E97" s="372"/>
      <c r="F97" s="372"/>
      <c r="G97" s="368"/>
      <c r="H97" s="385"/>
      <c r="I97" s="372"/>
      <c r="J97" s="368"/>
      <c r="K97" s="385"/>
      <c r="L97" s="372"/>
      <c r="M97" s="372"/>
      <c r="N97" s="372"/>
      <c r="O97" s="372"/>
      <c r="P97" s="368"/>
      <c r="Q97" s="385"/>
      <c r="R97" s="368"/>
      <c r="S97" s="215"/>
      <c r="T97" s="382"/>
      <c r="U97" s="368"/>
      <c r="V97" s="382"/>
      <c r="W97" s="384"/>
      <c r="X97" s="386"/>
      <c r="Y97" s="384"/>
      <c r="Z97" s="382"/>
      <c r="AA97" s="383"/>
      <c r="AB97" s="382"/>
      <c r="AC97" s="384"/>
      <c r="AD97" s="219"/>
    </row>
    <row r="98" spans="1:30" ht="15.75" outlineLevel="1" x14ac:dyDescent="0.25">
      <c r="A98" s="209">
        <v>86</v>
      </c>
      <c r="B98" s="397"/>
      <c r="C98" s="372"/>
      <c r="D98" s="372"/>
      <c r="E98" s="372"/>
      <c r="F98" s="372"/>
      <c r="G98" s="368"/>
      <c r="H98" s="382"/>
      <c r="I98" s="372"/>
      <c r="J98" s="368"/>
      <c r="K98" s="398"/>
      <c r="L98" s="372"/>
      <c r="M98" s="372"/>
      <c r="N98" s="372"/>
      <c r="O98" s="372"/>
      <c r="P98" s="368"/>
      <c r="Q98" s="397"/>
      <c r="R98" s="368"/>
      <c r="S98" s="215"/>
      <c r="T98" s="382"/>
      <c r="U98" s="368"/>
      <c r="V98" s="397"/>
      <c r="W98" s="384"/>
      <c r="X98" s="399"/>
      <c r="Y98" s="384"/>
      <c r="Z98" s="397"/>
      <c r="AA98" s="383"/>
      <c r="AB98" s="397"/>
      <c r="AC98" s="384"/>
      <c r="AD98" s="219"/>
    </row>
    <row r="99" spans="1:30" ht="15.75" outlineLevel="1" x14ac:dyDescent="0.25">
      <c r="A99" s="209">
        <v>87</v>
      </c>
      <c r="B99" s="385"/>
      <c r="C99" s="372"/>
      <c r="D99" s="372"/>
      <c r="E99" s="372"/>
      <c r="F99" s="372"/>
      <c r="G99" s="368"/>
      <c r="H99" s="385"/>
      <c r="I99" s="372"/>
      <c r="J99" s="368"/>
      <c r="K99" s="385"/>
      <c r="L99" s="372"/>
      <c r="M99" s="372"/>
      <c r="N99" s="372"/>
      <c r="O99" s="372"/>
      <c r="P99" s="368"/>
      <c r="Q99" s="385"/>
      <c r="R99" s="368"/>
      <c r="S99" s="215"/>
      <c r="T99" s="382"/>
      <c r="U99" s="368"/>
      <c r="V99" s="382"/>
      <c r="W99" s="384"/>
      <c r="X99" s="386"/>
      <c r="Y99" s="384"/>
      <c r="Z99" s="382"/>
      <c r="AA99" s="383"/>
      <c r="AB99" s="382"/>
      <c r="AC99" s="384"/>
      <c r="AD99" s="219"/>
    </row>
    <row r="100" spans="1:30" ht="15.75" outlineLevel="1" x14ac:dyDescent="0.25">
      <c r="A100" s="209">
        <v>88</v>
      </c>
      <c r="B100" s="385"/>
      <c r="C100" s="372"/>
      <c r="D100" s="372"/>
      <c r="E100" s="372"/>
      <c r="F100" s="372"/>
      <c r="G100" s="368"/>
      <c r="H100" s="385"/>
      <c r="I100" s="372"/>
      <c r="J100" s="368"/>
      <c r="K100" s="385"/>
      <c r="L100" s="372"/>
      <c r="M100" s="372"/>
      <c r="N100" s="372"/>
      <c r="O100" s="372"/>
      <c r="P100" s="368"/>
      <c r="Q100" s="385"/>
      <c r="R100" s="368"/>
      <c r="S100" s="215"/>
      <c r="T100" s="382"/>
      <c r="U100" s="368"/>
      <c r="V100" s="382"/>
      <c r="W100" s="384"/>
      <c r="X100" s="386"/>
      <c r="Y100" s="384"/>
      <c r="Z100" s="382"/>
      <c r="AA100" s="383"/>
      <c r="AB100" s="382"/>
      <c r="AC100" s="384"/>
      <c r="AD100" s="219"/>
    </row>
    <row r="101" spans="1:30" ht="15.75" outlineLevel="1" x14ac:dyDescent="0.25">
      <c r="A101" s="209">
        <v>89</v>
      </c>
      <c r="B101" s="397"/>
      <c r="C101" s="372"/>
      <c r="D101" s="372"/>
      <c r="E101" s="372"/>
      <c r="F101" s="372"/>
      <c r="G101" s="368"/>
      <c r="H101" s="382"/>
      <c r="I101" s="372"/>
      <c r="J101" s="368"/>
      <c r="K101" s="398"/>
      <c r="L101" s="372"/>
      <c r="M101" s="372"/>
      <c r="N101" s="372"/>
      <c r="O101" s="372"/>
      <c r="P101" s="368"/>
      <c r="Q101" s="397"/>
      <c r="R101" s="368"/>
      <c r="S101" s="215"/>
      <c r="T101" s="382"/>
      <c r="U101" s="368"/>
      <c r="V101" s="397"/>
      <c r="W101" s="384"/>
      <c r="X101" s="399"/>
      <c r="Y101" s="384"/>
      <c r="Z101" s="397"/>
      <c r="AA101" s="383"/>
      <c r="AB101" s="397"/>
      <c r="AC101" s="384"/>
      <c r="AD101" s="219"/>
    </row>
    <row r="102" spans="1:30" ht="15.75" outlineLevel="1" x14ac:dyDescent="0.25">
      <c r="A102" s="209">
        <v>90</v>
      </c>
      <c r="B102" s="385"/>
      <c r="C102" s="372"/>
      <c r="D102" s="372"/>
      <c r="E102" s="372"/>
      <c r="F102" s="372"/>
      <c r="G102" s="368"/>
      <c r="H102" s="385"/>
      <c r="I102" s="372"/>
      <c r="J102" s="368"/>
      <c r="K102" s="385"/>
      <c r="L102" s="372"/>
      <c r="M102" s="372"/>
      <c r="N102" s="372"/>
      <c r="O102" s="372"/>
      <c r="P102" s="368"/>
      <c r="Q102" s="385"/>
      <c r="R102" s="368"/>
      <c r="S102" s="215"/>
      <c r="T102" s="382"/>
      <c r="U102" s="368"/>
      <c r="V102" s="382"/>
      <c r="W102" s="384"/>
      <c r="X102" s="386"/>
      <c r="Y102" s="384"/>
      <c r="Z102" s="382"/>
      <c r="AA102" s="383"/>
      <c r="AB102" s="382"/>
      <c r="AC102" s="384"/>
      <c r="AD102" s="219"/>
    </row>
    <row r="103" spans="1:30" ht="15.75" outlineLevel="1" x14ac:dyDescent="0.25">
      <c r="A103" s="209">
        <v>91</v>
      </c>
      <c r="B103" s="385"/>
      <c r="C103" s="372"/>
      <c r="D103" s="372"/>
      <c r="E103" s="372"/>
      <c r="F103" s="372"/>
      <c r="G103" s="368"/>
      <c r="H103" s="385"/>
      <c r="I103" s="372"/>
      <c r="J103" s="368"/>
      <c r="K103" s="385"/>
      <c r="L103" s="372"/>
      <c r="M103" s="372"/>
      <c r="N103" s="372"/>
      <c r="O103" s="372"/>
      <c r="P103" s="368"/>
      <c r="Q103" s="385"/>
      <c r="R103" s="368"/>
      <c r="S103" s="215"/>
      <c r="T103" s="382"/>
      <c r="U103" s="368"/>
      <c r="V103" s="382"/>
      <c r="W103" s="384"/>
      <c r="X103" s="386"/>
      <c r="Y103" s="384"/>
      <c r="Z103" s="382"/>
      <c r="AA103" s="383"/>
      <c r="AB103" s="382"/>
      <c r="AC103" s="384"/>
      <c r="AD103" s="219"/>
    </row>
    <row r="104" spans="1:30" ht="15.75" outlineLevel="1" x14ac:dyDescent="0.25">
      <c r="A104" s="209">
        <v>92</v>
      </c>
      <c r="B104" s="397"/>
      <c r="C104" s="372"/>
      <c r="D104" s="372"/>
      <c r="E104" s="372"/>
      <c r="F104" s="372"/>
      <c r="G104" s="368"/>
      <c r="H104" s="382"/>
      <c r="I104" s="372"/>
      <c r="J104" s="368"/>
      <c r="K104" s="398"/>
      <c r="L104" s="372"/>
      <c r="M104" s="372"/>
      <c r="N104" s="372"/>
      <c r="O104" s="372"/>
      <c r="P104" s="368"/>
      <c r="Q104" s="397"/>
      <c r="R104" s="368"/>
      <c r="S104" s="215"/>
      <c r="T104" s="382"/>
      <c r="U104" s="368"/>
      <c r="V104" s="397"/>
      <c r="W104" s="384"/>
      <c r="X104" s="399"/>
      <c r="Y104" s="384"/>
      <c r="Z104" s="397"/>
      <c r="AA104" s="383"/>
      <c r="AB104" s="397"/>
      <c r="AC104" s="384"/>
      <c r="AD104" s="219"/>
    </row>
    <row r="105" spans="1:30" ht="15.75" outlineLevel="1" x14ac:dyDescent="0.25">
      <c r="A105" s="209">
        <v>93</v>
      </c>
      <c r="B105" s="385"/>
      <c r="C105" s="372"/>
      <c r="D105" s="372"/>
      <c r="E105" s="372"/>
      <c r="F105" s="372"/>
      <c r="G105" s="368"/>
      <c r="H105" s="385"/>
      <c r="I105" s="372"/>
      <c r="J105" s="368"/>
      <c r="K105" s="385"/>
      <c r="L105" s="372"/>
      <c r="M105" s="372"/>
      <c r="N105" s="372"/>
      <c r="O105" s="372"/>
      <c r="P105" s="368"/>
      <c r="Q105" s="385"/>
      <c r="R105" s="368"/>
      <c r="S105" s="215"/>
      <c r="T105" s="382"/>
      <c r="U105" s="368"/>
      <c r="V105" s="382"/>
      <c r="W105" s="384"/>
      <c r="X105" s="386"/>
      <c r="Y105" s="384"/>
      <c r="Z105" s="382"/>
      <c r="AA105" s="383"/>
      <c r="AB105" s="382"/>
      <c r="AC105" s="384"/>
      <c r="AD105" s="219"/>
    </row>
    <row r="106" spans="1:30" ht="15.75" outlineLevel="1" x14ac:dyDescent="0.25">
      <c r="A106" s="209">
        <v>94</v>
      </c>
      <c r="B106" s="385"/>
      <c r="C106" s="372"/>
      <c r="D106" s="372"/>
      <c r="E106" s="372"/>
      <c r="F106" s="372"/>
      <c r="G106" s="368"/>
      <c r="H106" s="385"/>
      <c r="I106" s="372"/>
      <c r="J106" s="368"/>
      <c r="K106" s="385"/>
      <c r="L106" s="372"/>
      <c r="M106" s="372"/>
      <c r="N106" s="372"/>
      <c r="O106" s="372"/>
      <c r="P106" s="368"/>
      <c r="Q106" s="385"/>
      <c r="R106" s="368"/>
      <c r="S106" s="215"/>
      <c r="T106" s="382"/>
      <c r="U106" s="368"/>
      <c r="V106" s="382"/>
      <c r="W106" s="384"/>
      <c r="X106" s="386"/>
      <c r="Y106" s="384"/>
      <c r="Z106" s="382"/>
      <c r="AA106" s="383"/>
      <c r="AB106" s="382"/>
      <c r="AC106" s="384"/>
      <c r="AD106" s="219"/>
    </row>
    <row r="107" spans="1:30" ht="15.75" outlineLevel="1" x14ac:dyDescent="0.25">
      <c r="A107" s="209">
        <v>95</v>
      </c>
      <c r="B107" s="397"/>
      <c r="C107" s="372"/>
      <c r="D107" s="372"/>
      <c r="E107" s="372"/>
      <c r="F107" s="372"/>
      <c r="G107" s="368"/>
      <c r="H107" s="382"/>
      <c r="I107" s="372"/>
      <c r="J107" s="368"/>
      <c r="K107" s="398"/>
      <c r="L107" s="372"/>
      <c r="M107" s="372"/>
      <c r="N107" s="372"/>
      <c r="O107" s="372"/>
      <c r="P107" s="368"/>
      <c r="Q107" s="397"/>
      <c r="R107" s="368"/>
      <c r="S107" s="215"/>
      <c r="T107" s="382"/>
      <c r="U107" s="368"/>
      <c r="V107" s="397"/>
      <c r="W107" s="384"/>
      <c r="X107" s="399"/>
      <c r="Y107" s="384"/>
      <c r="Z107" s="397"/>
      <c r="AA107" s="383"/>
      <c r="AB107" s="397"/>
      <c r="AC107" s="384"/>
      <c r="AD107" s="219"/>
    </row>
    <row r="108" spans="1:30" ht="15.75" outlineLevel="1" x14ac:dyDescent="0.25">
      <c r="A108" s="209">
        <v>96</v>
      </c>
      <c r="B108" s="385"/>
      <c r="C108" s="372"/>
      <c r="D108" s="372"/>
      <c r="E108" s="372"/>
      <c r="F108" s="372"/>
      <c r="G108" s="368"/>
      <c r="H108" s="385"/>
      <c r="I108" s="372"/>
      <c r="J108" s="368"/>
      <c r="K108" s="385"/>
      <c r="L108" s="372"/>
      <c r="M108" s="372"/>
      <c r="N108" s="372"/>
      <c r="O108" s="372"/>
      <c r="P108" s="368"/>
      <c r="Q108" s="385"/>
      <c r="R108" s="368"/>
      <c r="S108" s="215"/>
      <c r="T108" s="382"/>
      <c r="U108" s="368"/>
      <c r="V108" s="382"/>
      <c r="W108" s="384"/>
      <c r="X108" s="386"/>
      <c r="Y108" s="384"/>
      <c r="Z108" s="382"/>
      <c r="AA108" s="383"/>
      <c r="AB108" s="382"/>
      <c r="AC108" s="384"/>
      <c r="AD108" s="219"/>
    </row>
    <row r="109" spans="1:30" ht="15.75" outlineLevel="1" x14ac:dyDescent="0.25">
      <c r="A109" s="209">
        <v>97</v>
      </c>
      <c r="B109" s="385"/>
      <c r="C109" s="372"/>
      <c r="D109" s="372"/>
      <c r="E109" s="372"/>
      <c r="F109" s="372"/>
      <c r="G109" s="368"/>
      <c r="H109" s="385"/>
      <c r="I109" s="372"/>
      <c r="J109" s="368"/>
      <c r="K109" s="385"/>
      <c r="L109" s="372"/>
      <c r="M109" s="372"/>
      <c r="N109" s="372"/>
      <c r="O109" s="372"/>
      <c r="P109" s="368"/>
      <c r="Q109" s="385"/>
      <c r="R109" s="368"/>
      <c r="S109" s="215"/>
      <c r="T109" s="382"/>
      <c r="U109" s="368"/>
      <c r="V109" s="382"/>
      <c r="W109" s="384"/>
      <c r="X109" s="386"/>
      <c r="Y109" s="384"/>
      <c r="Z109" s="382"/>
      <c r="AA109" s="383"/>
      <c r="AB109" s="382"/>
      <c r="AC109" s="384"/>
      <c r="AD109" s="219"/>
    </row>
    <row r="110" spans="1:30" ht="15.75" outlineLevel="1" x14ac:dyDescent="0.25">
      <c r="A110" s="209">
        <v>98</v>
      </c>
      <c r="B110" s="397"/>
      <c r="C110" s="372"/>
      <c r="D110" s="372"/>
      <c r="E110" s="372"/>
      <c r="F110" s="372"/>
      <c r="G110" s="368"/>
      <c r="H110" s="382"/>
      <c r="I110" s="372"/>
      <c r="J110" s="368"/>
      <c r="K110" s="398"/>
      <c r="L110" s="372"/>
      <c r="M110" s="372"/>
      <c r="N110" s="372"/>
      <c r="O110" s="372"/>
      <c r="P110" s="368"/>
      <c r="Q110" s="397"/>
      <c r="R110" s="368"/>
      <c r="S110" s="215"/>
      <c r="T110" s="382"/>
      <c r="U110" s="368"/>
      <c r="V110" s="397"/>
      <c r="W110" s="384"/>
      <c r="X110" s="399"/>
      <c r="Y110" s="384"/>
      <c r="Z110" s="397"/>
      <c r="AA110" s="383"/>
      <c r="AB110" s="397"/>
      <c r="AC110" s="384"/>
      <c r="AD110" s="219"/>
    </row>
    <row r="111" spans="1:30" ht="15.75" outlineLevel="1" x14ac:dyDescent="0.25">
      <c r="A111" s="209">
        <v>99</v>
      </c>
      <c r="B111" s="385"/>
      <c r="C111" s="372"/>
      <c r="D111" s="372"/>
      <c r="E111" s="372"/>
      <c r="F111" s="372"/>
      <c r="G111" s="368"/>
      <c r="H111" s="385"/>
      <c r="I111" s="372"/>
      <c r="J111" s="368"/>
      <c r="K111" s="385"/>
      <c r="L111" s="372"/>
      <c r="M111" s="372"/>
      <c r="N111" s="372"/>
      <c r="O111" s="372"/>
      <c r="P111" s="368"/>
      <c r="Q111" s="385"/>
      <c r="R111" s="368"/>
      <c r="S111" s="215"/>
      <c r="T111" s="382"/>
      <c r="U111" s="368"/>
      <c r="V111" s="382"/>
      <c r="W111" s="384"/>
      <c r="X111" s="386"/>
      <c r="Y111" s="384"/>
      <c r="Z111" s="382"/>
      <c r="AA111" s="383"/>
      <c r="AB111" s="382"/>
      <c r="AC111" s="384"/>
      <c r="AD111" s="219"/>
    </row>
    <row r="112" spans="1:30" ht="16.5" outlineLevel="1" thickBot="1" x14ac:dyDescent="0.3">
      <c r="A112" s="210">
        <v>100</v>
      </c>
      <c r="B112" s="400"/>
      <c r="C112" s="374"/>
      <c r="D112" s="374"/>
      <c r="E112" s="374"/>
      <c r="F112" s="374"/>
      <c r="G112" s="370"/>
      <c r="H112" s="403"/>
      <c r="I112" s="374"/>
      <c r="J112" s="370"/>
      <c r="K112" s="404"/>
      <c r="L112" s="374"/>
      <c r="M112" s="374"/>
      <c r="N112" s="374"/>
      <c r="O112" s="374"/>
      <c r="P112" s="370"/>
      <c r="Q112" s="400"/>
      <c r="R112" s="370"/>
      <c r="S112" s="216"/>
      <c r="T112" s="403"/>
      <c r="U112" s="370"/>
      <c r="V112" s="400"/>
      <c r="W112" s="402"/>
      <c r="X112" s="405"/>
      <c r="Y112" s="402"/>
      <c r="Z112" s="400"/>
      <c r="AA112" s="401"/>
      <c r="AB112" s="400"/>
      <c r="AC112" s="402"/>
      <c r="AD112" s="220"/>
    </row>
    <row r="113" spans="1:30" ht="34.5" customHeight="1" outlineLevel="1" thickBot="1" x14ac:dyDescent="0.3">
      <c r="A113" s="212" t="s">
        <v>74</v>
      </c>
      <c r="B113" s="410"/>
      <c r="C113" s="411"/>
      <c r="D113" s="411"/>
      <c r="E113" s="411"/>
      <c r="F113" s="411"/>
      <c r="G113" s="412"/>
      <c r="H113" s="410"/>
      <c r="I113" s="411"/>
      <c r="J113" s="412"/>
      <c r="K113" s="410"/>
      <c r="L113" s="411"/>
      <c r="M113" s="411"/>
      <c r="N113" s="411"/>
      <c r="O113" s="411"/>
      <c r="P113" s="412"/>
      <c r="Q113" s="410"/>
      <c r="R113" s="412"/>
      <c r="S113" s="213"/>
      <c r="T113" s="410"/>
      <c r="U113" s="412"/>
      <c r="V113" s="408"/>
      <c r="W113" s="409"/>
      <c r="X113" s="408"/>
      <c r="Y113" s="409"/>
      <c r="Z113" s="406"/>
      <c r="AA113" s="407"/>
      <c r="AB113" s="408"/>
      <c r="AC113" s="409"/>
      <c r="AD113" s="217">
        <f>SUM(AD13:AD112)</f>
        <v>0</v>
      </c>
    </row>
    <row r="114" spans="1:30" ht="15.75" customHeight="1" outlineLevel="1" thickBot="1" x14ac:dyDescent="0.3">
      <c r="A114" s="211"/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T114" s="298"/>
      <c r="U114" s="298"/>
      <c r="V114" s="414"/>
      <c r="W114" s="414"/>
      <c r="X114" s="414"/>
      <c r="Y114" s="414"/>
      <c r="Z114" s="413"/>
      <c r="AA114" s="413"/>
      <c r="AB114" s="414"/>
      <c r="AC114" s="414"/>
    </row>
    <row r="115" spans="1:30" ht="15.75" customHeight="1" outlineLevel="1" thickTop="1" thickBot="1" x14ac:dyDescent="0.3">
      <c r="A115" s="415" t="s">
        <v>75</v>
      </c>
      <c r="B115" s="416"/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  <c r="T115" s="416"/>
      <c r="U115" s="416"/>
      <c r="V115" s="416"/>
      <c r="W115" s="416"/>
      <c r="X115" s="416"/>
      <c r="Y115" s="416"/>
      <c r="Z115" s="416"/>
      <c r="AA115" s="416"/>
      <c r="AB115" s="416"/>
      <c r="AC115" s="416"/>
      <c r="AD115" s="417"/>
    </row>
    <row r="116" spans="1:30" ht="15.75" customHeight="1" outlineLevel="1" x14ac:dyDescent="0.25">
      <c r="A116" s="418"/>
      <c r="B116" s="419"/>
      <c r="C116" s="419"/>
      <c r="D116" s="419"/>
      <c r="E116" s="419"/>
      <c r="F116" s="419"/>
      <c r="G116" s="419"/>
      <c r="H116" s="419"/>
      <c r="I116" s="420"/>
      <c r="J116" s="419"/>
      <c r="K116" s="419"/>
      <c r="L116" s="419"/>
      <c r="M116" s="419"/>
      <c r="N116" s="419"/>
      <c r="O116" s="419"/>
      <c r="P116" s="419"/>
      <c r="Q116" s="420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21"/>
    </row>
    <row r="117" spans="1:30" ht="15.75" customHeight="1" outlineLevel="1" x14ac:dyDescent="0.25">
      <c r="A117" s="422" t="s">
        <v>166</v>
      </c>
      <c r="B117" s="298"/>
      <c r="C117" s="298"/>
      <c r="D117" s="298"/>
      <c r="E117" s="298"/>
      <c r="F117" s="298"/>
      <c r="G117" s="298"/>
      <c r="H117" s="298"/>
      <c r="I117" s="423">
        <f>ID!B18</f>
        <v>0</v>
      </c>
      <c r="J117" s="298"/>
      <c r="K117" s="298"/>
      <c r="L117" s="298"/>
      <c r="M117" s="298"/>
      <c r="N117" s="298"/>
      <c r="O117" s="298"/>
      <c r="P117" s="298"/>
      <c r="Q117" s="423" t="s">
        <v>76</v>
      </c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424"/>
    </row>
    <row r="118" spans="1:30" ht="15.75" customHeight="1" outlineLevel="1" thickBot="1" x14ac:dyDescent="0.3">
      <c r="A118" s="425" t="s">
        <v>77</v>
      </c>
      <c r="B118" s="426"/>
      <c r="C118" s="426"/>
      <c r="D118" s="426"/>
      <c r="E118" s="426"/>
      <c r="F118" s="426"/>
      <c r="G118" s="426"/>
      <c r="H118" s="426"/>
      <c r="I118" s="427" t="s">
        <v>78</v>
      </c>
      <c r="J118" s="426"/>
      <c r="K118" s="426"/>
      <c r="L118" s="426"/>
      <c r="M118" s="426"/>
      <c r="N118" s="426"/>
      <c r="O118" s="426"/>
      <c r="P118" s="426"/>
      <c r="Q118" s="427" t="s">
        <v>79</v>
      </c>
      <c r="R118" s="426"/>
      <c r="S118" s="426"/>
      <c r="T118" s="426"/>
      <c r="U118" s="426"/>
      <c r="V118" s="426"/>
      <c r="W118" s="426"/>
      <c r="X118" s="426"/>
      <c r="Y118" s="426"/>
      <c r="Z118" s="426"/>
      <c r="AA118" s="426"/>
      <c r="AB118" s="426"/>
      <c r="AC118" s="426"/>
      <c r="AD118" s="428"/>
    </row>
    <row r="119" spans="1:30" ht="15.75" customHeight="1" outlineLevel="1" thickTop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233"/>
      <c r="W119" s="233"/>
      <c r="X119" s="233"/>
      <c r="Y119" s="233"/>
      <c r="Z119" s="236"/>
      <c r="AA119" s="236"/>
      <c r="AB119" s="233"/>
      <c r="AC119" s="233"/>
      <c r="AD119" s="17"/>
    </row>
    <row r="120" spans="1:30" ht="15.75" customHeight="1" thickBo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233"/>
      <c r="W120" s="233"/>
      <c r="X120" s="233"/>
      <c r="Y120" s="233"/>
      <c r="Z120" s="236"/>
      <c r="AA120" s="236"/>
      <c r="AB120" s="233"/>
      <c r="AC120" s="233"/>
      <c r="AD120" s="17"/>
    </row>
    <row r="121" spans="1:30" ht="33.75" customHeight="1" thickBot="1" x14ac:dyDescent="0.55000000000000004">
      <c r="A121" s="786" t="s">
        <v>80</v>
      </c>
      <c r="B121" s="787"/>
      <c r="C121" s="787"/>
      <c r="D121" s="787"/>
      <c r="E121" s="787"/>
      <c r="F121" s="787"/>
      <c r="G121" s="787"/>
      <c r="H121" s="787"/>
      <c r="I121" s="787"/>
      <c r="J121" s="787"/>
      <c r="K121" s="787"/>
      <c r="L121" s="787"/>
      <c r="M121" s="787"/>
      <c r="N121" s="787"/>
      <c r="O121" s="787"/>
      <c r="P121" s="787"/>
      <c r="Q121" s="787"/>
      <c r="R121" s="787"/>
      <c r="S121" s="787"/>
      <c r="T121" s="787"/>
      <c r="U121" s="787"/>
      <c r="V121" s="788"/>
      <c r="W121" s="233"/>
      <c r="X121" s="233"/>
      <c r="Y121" s="233"/>
      <c r="Z121" s="236"/>
      <c r="AA121" s="236"/>
      <c r="AB121" s="233"/>
      <c r="AC121" s="233"/>
      <c r="AD121" s="17"/>
    </row>
    <row r="122" spans="1:30" ht="15.75" customHeight="1" outlineLevel="1" thickBot="1" x14ac:dyDescent="0.3">
      <c r="A122" s="1" t="s">
        <v>236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31"/>
      <c r="W122" s="231"/>
      <c r="X122" s="231"/>
      <c r="Y122" s="231"/>
      <c r="Z122" s="234"/>
      <c r="AA122" s="234"/>
      <c r="AB122" s="231"/>
      <c r="AC122" s="231"/>
      <c r="AD122" s="1"/>
    </row>
    <row r="123" spans="1:30" ht="37.5" customHeight="1" outlineLevel="1" thickBot="1" x14ac:dyDescent="0.3">
      <c r="A123" s="1"/>
      <c r="B123" s="432" t="s">
        <v>81</v>
      </c>
      <c r="C123" s="411"/>
      <c r="D123" s="411"/>
      <c r="E123" s="411"/>
      <c r="F123" s="411"/>
      <c r="G123" s="412"/>
      <c r="H123" s="429" t="s">
        <v>82</v>
      </c>
      <c r="I123" s="411"/>
      <c r="J123" s="412"/>
      <c r="K123" s="429" t="s">
        <v>83</v>
      </c>
      <c r="L123" s="411"/>
      <c r="M123" s="412"/>
      <c r="N123" s="429" t="s">
        <v>23</v>
      </c>
      <c r="O123" s="411"/>
      <c r="P123" s="412"/>
      <c r="Q123" s="1"/>
      <c r="R123" s="1"/>
      <c r="S123" s="1"/>
      <c r="T123" s="1"/>
      <c r="U123" s="1"/>
      <c r="V123" s="231"/>
      <c r="W123" s="231"/>
      <c r="X123" s="231"/>
      <c r="Y123" s="231"/>
      <c r="Z123" s="234"/>
      <c r="AA123" s="234"/>
      <c r="AB123" s="231"/>
      <c r="AC123" s="231"/>
      <c r="AD123" s="1"/>
    </row>
    <row r="124" spans="1:30" ht="24.75" customHeight="1" outlineLevel="1" x14ac:dyDescent="0.25">
      <c r="A124" s="1"/>
      <c r="B124" s="433" t="str">
        <f>ID!B23</f>
        <v>Programa Sala de Recursos Multifuncionais</v>
      </c>
      <c r="C124" s="377"/>
      <c r="D124" s="377"/>
      <c r="E124" s="377"/>
      <c r="F124" s="377"/>
      <c r="G124" s="366"/>
      <c r="H124" s="434">
        <f t="shared" ref="H124:H135" si="0">SUMIFS(AD$13:AD$112,S$13:S$112,B124,Q$13:Q$112,$H$123)</f>
        <v>0</v>
      </c>
      <c r="I124" s="377"/>
      <c r="J124" s="366"/>
      <c r="K124" s="434">
        <f t="shared" ref="K124:K135" si="1">SUMIFS(AD$13:AD$112,S$13:S$112,B124,Q$13:Q$112,$K$123)</f>
        <v>0</v>
      </c>
      <c r="L124" s="377"/>
      <c r="M124" s="366"/>
      <c r="N124" s="435">
        <f t="shared" ref="N124:N135" si="2">SUMIF(S$13:S$112,B124,AD$13:AD$112)</f>
        <v>0</v>
      </c>
      <c r="O124" s="377"/>
      <c r="P124" s="366"/>
      <c r="S124" s="1"/>
      <c r="T124" s="1"/>
      <c r="U124" s="1"/>
      <c r="V124" s="231"/>
      <c r="W124" s="231"/>
      <c r="X124" s="231"/>
      <c r="Y124" s="231"/>
      <c r="Z124" s="234"/>
      <c r="AA124" s="234"/>
      <c r="AB124" s="231"/>
      <c r="AC124" s="231"/>
      <c r="AD124" s="1"/>
    </row>
    <row r="125" spans="1:30" ht="24.75" customHeight="1" outlineLevel="1" x14ac:dyDescent="0.25">
      <c r="A125" s="1"/>
      <c r="B125" s="398" t="str">
        <f>ID!B24</f>
        <v>Programa Escola Acessível</v>
      </c>
      <c r="C125" s="372"/>
      <c r="D125" s="372"/>
      <c r="E125" s="372"/>
      <c r="F125" s="372"/>
      <c r="G125" s="368"/>
      <c r="H125" s="430">
        <f t="shared" si="0"/>
        <v>0</v>
      </c>
      <c r="I125" s="372"/>
      <c r="J125" s="368"/>
      <c r="K125" s="430">
        <f t="shared" si="1"/>
        <v>0</v>
      </c>
      <c r="L125" s="372"/>
      <c r="M125" s="368"/>
      <c r="N125" s="431">
        <f t="shared" si="2"/>
        <v>0</v>
      </c>
      <c r="O125" s="372"/>
      <c r="P125" s="368"/>
      <c r="S125" s="1"/>
      <c r="T125" s="1"/>
      <c r="U125" s="1"/>
      <c r="V125" s="231"/>
      <c r="W125" s="231"/>
      <c r="X125" s="231"/>
      <c r="Y125" s="231"/>
      <c r="Z125" s="234"/>
      <c r="AA125" s="234"/>
      <c r="AB125" s="231"/>
      <c r="AC125" s="231"/>
      <c r="AD125" s="1"/>
    </row>
    <row r="126" spans="1:30" ht="24.75" customHeight="1" outlineLevel="1" x14ac:dyDescent="0.25">
      <c r="A126" s="1"/>
      <c r="B126" s="398" t="str">
        <f>ID!B25</f>
        <v>Programa Água e Esgotamento Sanitário nas Escolas Rurais</v>
      </c>
      <c r="C126" s="372"/>
      <c r="D126" s="372"/>
      <c r="E126" s="372"/>
      <c r="F126" s="372"/>
      <c r="G126" s="368"/>
      <c r="H126" s="430">
        <f t="shared" si="0"/>
        <v>0</v>
      </c>
      <c r="I126" s="372"/>
      <c r="J126" s="368"/>
      <c r="K126" s="430">
        <f t="shared" si="1"/>
        <v>0</v>
      </c>
      <c r="L126" s="372"/>
      <c r="M126" s="368"/>
      <c r="N126" s="431">
        <f t="shared" si="2"/>
        <v>0</v>
      </c>
      <c r="O126" s="372"/>
      <c r="P126" s="368"/>
      <c r="S126" s="1"/>
      <c r="T126" s="1"/>
      <c r="U126" s="1"/>
      <c r="V126" s="231"/>
      <c r="W126" s="231"/>
      <c r="X126" s="231"/>
      <c r="Y126" s="231"/>
      <c r="Z126" s="234"/>
      <c r="AA126" s="234"/>
      <c r="AB126" s="231"/>
      <c r="AC126" s="231"/>
      <c r="AD126" s="1"/>
    </row>
    <row r="127" spans="1:30" ht="24.75" customHeight="1" outlineLevel="1" x14ac:dyDescent="0.25">
      <c r="A127" s="1"/>
      <c r="B127" s="398" t="str">
        <f>ID!B26</f>
        <v>Programa PDDE Escolas Rurais: Campo, Indígenas e Quilombolas</v>
      </c>
      <c r="C127" s="372"/>
      <c r="D127" s="372"/>
      <c r="E127" s="372"/>
      <c r="F127" s="372"/>
      <c r="G127" s="368"/>
      <c r="H127" s="430">
        <f t="shared" si="0"/>
        <v>0</v>
      </c>
      <c r="I127" s="372"/>
      <c r="J127" s="368"/>
      <c r="K127" s="430">
        <f t="shared" si="1"/>
        <v>0</v>
      </c>
      <c r="L127" s="372"/>
      <c r="M127" s="368"/>
      <c r="N127" s="431">
        <f t="shared" si="2"/>
        <v>0</v>
      </c>
      <c r="O127" s="372"/>
      <c r="P127" s="368"/>
      <c r="S127" s="1"/>
      <c r="T127" s="1"/>
      <c r="U127" s="1"/>
      <c r="V127" s="231"/>
      <c r="W127" s="231"/>
      <c r="X127" s="231"/>
      <c r="Y127" s="231"/>
      <c r="Z127" s="234"/>
      <c r="AA127" s="234"/>
      <c r="AB127" s="231"/>
      <c r="AC127" s="231"/>
      <c r="AD127" s="1"/>
    </row>
    <row r="128" spans="1:30" ht="24.75" customHeight="1" outlineLevel="1" x14ac:dyDescent="0.25">
      <c r="A128" s="1"/>
      <c r="B128" s="398" t="str">
        <f>ID!B27</f>
        <v>A definir - 1</v>
      </c>
      <c r="C128" s="372"/>
      <c r="D128" s="372"/>
      <c r="E128" s="372"/>
      <c r="F128" s="372"/>
      <c r="G128" s="368"/>
      <c r="H128" s="430">
        <f t="shared" si="0"/>
        <v>0</v>
      </c>
      <c r="I128" s="372"/>
      <c r="J128" s="368"/>
      <c r="K128" s="430">
        <f t="shared" si="1"/>
        <v>0</v>
      </c>
      <c r="L128" s="372"/>
      <c r="M128" s="368"/>
      <c r="N128" s="431">
        <f t="shared" si="2"/>
        <v>0</v>
      </c>
      <c r="O128" s="372"/>
      <c r="P128" s="368"/>
      <c r="S128" s="1"/>
      <c r="T128" s="1"/>
      <c r="U128" s="1"/>
      <c r="V128" s="231"/>
      <c r="W128" s="231"/>
      <c r="X128" s="231"/>
      <c r="Y128" s="231"/>
      <c r="Z128" s="234"/>
      <c r="AA128" s="234"/>
      <c r="AB128" s="231"/>
      <c r="AC128" s="231"/>
      <c r="AD128" s="1"/>
    </row>
    <row r="129" spans="1:30" ht="24.75" customHeight="1" outlineLevel="1" x14ac:dyDescent="0.25">
      <c r="A129" s="1"/>
      <c r="B129" s="398" t="str">
        <f>ID!B28</f>
        <v>A definir - 2</v>
      </c>
      <c r="C129" s="372"/>
      <c r="D129" s="372"/>
      <c r="E129" s="372"/>
      <c r="F129" s="372"/>
      <c r="G129" s="368"/>
      <c r="H129" s="430">
        <f t="shared" si="0"/>
        <v>0</v>
      </c>
      <c r="I129" s="372"/>
      <c r="J129" s="368"/>
      <c r="K129" s="430">
        <f t="shared" si="1"/>
        <v>0</v>
      </c>
      <c r="L129" s="372"/>
      <c r="M129" s="368"/>
      <c r="N129" s="431">
        <f t="shared" si="2"/>
        <v>0</v>
      </c>
      <c r="O129" s="372"/>
      <c r="P129" s="368"/>
      <c r="S129" s="1"/>
      <c r="T129" s="1"/>
      <c r="U129" s="1"/>
      <c r="V129" s="231"/>
      <c r="W129" s="231"/>
      <c r="X129" s="231"/>
      <c r="Y129" s="231"/>
      <c r="Z129" s="234"/>
      <c r="AA129" s="234"/>
      <c r="AB129" s="231"/>
      <c r="AC129" s="231"/>
      <c r="AD129" s="1"/>
    </row>
    <row r="130" spans="1:30" ht="24.75" customHeight="1" outlineLevel="1" x14ac:dyDescent="0.25">
      <c r="A130" s="1"/>
      <c r="B130" s="398" t="str">
        <f>ID!B29</f>
        <v>A definir - 3</v>
      </c>
      <c r="C130" s="372"/>
      <c r="D130" s="372"/>
      <c r="E130" s="372"/>
      <c r="F130" s="372"/>
      <c r="G130" s="368"/>
      <c r="H130" s="430">
        <f t="shared" si="0"/>
        <v>0</v>
      </c>
      <c r="I130" s="372"/>
      <c r="J130" s="368"/>
      <c r="K130" s="430">
        <f t="shared" si="1"/>
        <v>0</v>
      </c>
      <c r="L130" s="372"/>
      <c r="M130" s="368"/>
      <c r="N130" s="431">
        <f t="shared" si="2"/>
        <v>0</v>
      </c>
      <c r="O130" s="372"/>
      <c r="P130" s="368"/>
      <c r="S130" s="1"/>
      <c r="T130" s="1"/>
      <c r="U130" s="1"/>
      <c r="V130" s="231"/>
      <c r="W130" s="231"/>
      <c r="X130" s="231"/>
      <c r="Y130" s="231"/>
      <c r="Z130" s="234"/>
      <c r="AA130" s="234"/>
      <c r="AB130" s="231"/>
      <c r="AC130" s="231"/>
      <c r="AD130" s="1"/>
    </row>
    <row r="131" spans="1:30" ht="24.75" customHeight="1" outlineLevel="1" x14ac:dyDescent="0.25">
      <c r="A131" s="1"/>
      <c r="B131" s="398" t="str">
        <f>ID!B30</f>
        <v>A definir - 4</v>
      </c>
      <c r="C131" s="372"/>
      <c r="D131" s="372"/>
      <c r="E131" s="372"/>
      <c r="F131" s="372"/>
      <c r="G131" s="368"/>
      <c r="H131" s="430">
        <f t="shared" si="0"/>
        <v>0</v>
      </c>
      <c r="I131" s="372"/>
      <c r="J131" s="368"/>
      <c r="K131" s="430">
        <f t="shared" si="1"/>
        <v>0</v>
      </c>
      <c r="L131" s="372"/>
      <c r="M131" s="368"/>
      <c r="N131" s="431">
        <f t="shared" si="2"/>
        <v>0</v>
      </c>
      <c r="O131" s="372"/>
      <c r="P131" s="368"/>
      <c r="S131" s="1"/>
      <c r="T131" s="1"/>
      <c r="U131" s="1"/>
      <c r="V131" s="231"/>
      <c r="W131" s="231"/>
      <c r="X131" s="231"/>
      <c r="Y131" s="231"/>
      <c r="Z131" s="234"/>
      <c r="AA131" s="234"/>
      <c r="AB131" s="231"/>
      <c r="AC131" s="231"/>
      <c r="AD131" s="1"/>
    </row>
    <row r="132" spans="1:30" ht="24.75" customHeight="1" outlineLevel="1" x14ac:dyDescent="0.25">
      <c r="A132" s="1"/>
      <c r="B132" s="398" t="str">
        <f>ID!B31</f>
        <v>A definir - 5</v>
      </c>
      <c r="C132" s="372"/>
      <c r="D132" s="372"/>
      <c r="E132" s="372"/>
      <c r="F132" s="372"/>
      <c r="G132" s="368"/>
      <c r="H132" s="430">
        <f t="shared" si="0"/>
        <v>0</v>
      </c>
      <c r="I132" s="372"/>
      <c r="J132" s="368"/>
      <c r="K132" s="430">
        <f t="shared" si="1"/>
        <v>0</v>
      </c>
      <c r="L132" s="372"/>
      <c r="M132" s="368"/>
      <c r="N132" s="431">
        <f t="shared" si="2"/>
        <v>0</v>
      </c>
      <c r="O132" s="372"/>
      <c r="P132" s="368"/>
      <c r="S132" s="1"/>
      <c r="T132" s="1"/>
      <c r="U132" s="1"/>
      <c r="V132" s="231"/>
      <c r="W132" s="231"/>
      <c r="X132" s="231"/>
      <c r="Y132" s="231"/>
      <c r="Z132" s="234"/>
      <c r="AA132" s="234"/>
      <c r="AB132" s="231"/>
      <c r="AC132" s="231"/>
      <c r="AD132" s="1"/>
    </row>
    <row r="133" spans="1:30" ht="24.75" customHeight="1" outlineLevel="1" x14ac:dyDescent="0.25">
      <c r="A133" s="1"/>
      <c r="B133" s="398" t="str">
        <f>ID!B32</f>
        <v>A definir - 6</v>
      </c>
      <c r="C133" s="372"/>
      <c r="D133" s="372"/>
      <c r="E133" s="372"/>
      <c r="F133" s="372"/>
      <c r="G133" s="368"/>
      <c r="H133" s="430">
        <f t="shared" si="0"/>
        <v>0</v>
      </c>
      <c r="I133" s="372"/>
      <c r="J133" s="368"/>
      <c r="K133" s="430">
        <f t="shared" si="1"/>
        <v>0</v>
      </c>
      <c r="L133" s="372"/>
      <c r="M133" s="368"/>
      <c r="N133" s="431">
        <f t="shared" si="2"/>
        <v>0</v>
      </c>
      <c r="O133" s="372"/>
      <c r="P133" s="368"/>
      <c r="S133" s="1"/>
      <c r="T133" s="1"/>
      <c r="U133" s="1"/>
      <c r="V133" s="231"/>
      <c r="W133" s="231"/>
      <c r="X133" s="231"/>
      <c r="Y133" s="231"/>
      <c r="Z133" s="234"/>
      <c r="AA133" s="234"/>
      <c r="AB133" s="231"/>
      <c r="AC133" s="231"/>
      <c r="AD133" s="1"/>
    </row>
    <row r="134" spans="1:30" ht="24.75" customHeight="1" outlineLevel="1" x14ac:dyDescent="0.25">
      <c r="A134" s="1"/>
      <c r="B134" s="398" t="str">
        <f>ID!B33</f>
        <v>A definir - 7</v>
      </c>
      <c r="C134" s="372"/>
      <c r="D134" s="372"/>
      <c r="E134" s="372"/>
      <c r="F134" s="372"/>
      <c r="G134" s="368"/>
      <c r="H134" s="430">
        <f t="shared" si="0"/>
        <v>0</v>
      </c>
      <c r="I134" s="372"/>
      <c r="J134" s="368"/>
      <c r="K134" s="430">
        <f t="shared" si="1"/>
        <v>0</v>
      </c>
      <c r="L134" s="372"/>
      <c r="M134" s="368"/>
      <c r="N134" s="431">
        <f t="shared" si="2"/>
        <v>0</v>
      </c>
      <c r="O134" s="372"/>
      <c r="P134" s="368"/>
      <c r="S134" s="1"/>
      <c r="T134" s="1"/>
      <c r="U134" s="1"/>
      <c r="V134" s="231"/>
      <c r="W134" s="231"/>
      <c r="X134" s="231"/>
      <c r="Y134" s="231"/>
      <c r="Z134" s="234"/>
      <c r="AA134" s="234"/>
      <c r="AB134" s="231"/>
      <c r="AC134" s="231"/>
      <c r="AD134" s="1"/>
    </row>
    <row r="135" spans="1:30" ht="24.75" customHeight="1" outlineLevel="1" thickBot="1" x14ac:dyDescent="0.3">
      <c r="A135" s="1"/>
      <c r="B135" s="404" t="str">
        <f>ID!B34</f>
        <v>A definir - 8</v>
      </c>
      <c r="C135" s="374"/>
      <c r="D135" s="374"/>
      <c r="E135" s="374"/>
      <c r="F135" s="374"/>
      <c r="G135" s="370"/>
      <c r="H135" s="436">
        <f t="shared" si="0"/>
        <v>0</v>
      </c>
      <c r="I135" s="374"/>
      <c r="J135" s="370"/>
      <c r="K135" s="436">
        <f t="shared" si="1"/>
        <v>0</v>
      </c>
      <c r="L135" s="374"/>
      <c r="M135" s="370"/>
      <c r="N135" s="437">
        <f t="shared" si="2"/>
        <v>0</v>
      </c>
      <c r="O135" s="374"/>
      <c r="P135" s="370"/>
      <c r="S135" s="1"/>
      <c r="T135" s="1"/>
      <c r="U135" s="1"/>
      <c r="V135" s="231"/>
      <c r="W135" s="231"/>
      <c r="X135" s="231"/>
      <c r="Y135" s="231"/>
      <c r="Z135" s="234"/>
      <c r="AA135" s="234"/>
      <c r="AB135" s="231"/>
      <c r="AC135" s="231"/>
      <c r="AD135" s="1"/>
    </row>
    <row r="136" spans="1:30" ht="27.75" customHeight="1" outlineLevel="1" thickBot="1" x14ac:dyDescent="0.3">
      <c r="A136" s="1"/>
      <c r="B136" s="432" t="s">
        <v>84</v>
      </c>
      <c r="C136" s="411"/>
      <c r="D136" s="411"/>
      <c r="E136" s="411"/>
      <c r="F136" s="411"/>
      <c r="G136" s="412"/>
      <c r="H136" s="439">
        <f>SUM(H124:H135)</f>
        <v>0</v>
      </c>
      <c r="I136" s="411"/>
      <c r="J136" s="412"/>
      <c r="K136" s="440">
        <f>SUM(K124:K135)</f>
        <v>0</v>
      </c>
      <c r="L136" s="411"/>
      <c r="M136" s="412"/>
      <c r="N136" s="440">
        <f>SUM(N124:N135)</f>
        <v>0</v>
      </c>
      <c r="O136" s="411"/>
      <c r="P136" s="412"/>
      <c r="Q136" s="1"/>
      <c r="R136" s="1"/>
      <c r="S136" s="1"/>
      <c r="T136" s="1"/>
      <c r="U136" s="1"/>
      <c r="V136" s="231"/>
      <c r="W136" s="231"/>
      <c r="X136" s="231"/>
      <c r="Y136" s="231"/>
      <c r="Z136" s="234"/>
      <c r="AA136" s="234"/>
      <c r="AB136" s="231"/>
      <c r="AC136" s="231"/>
      <c r="AD136" s="1"/>
    </row>
    <row r="137" spans="1:30" ht="15.75" customHeight="1" outlineLevel="1" x14ac:dyDescent="0.25">
      <c r="A137" s="1"/>
      <c r="B137" s="438"/>
      <c r="C137" s="298"/>
      <c r="D137" s="298"/>
      <c r="E137" s="298"/>
      <c r="F137" s="298"/>
      <c r="G137" s="29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31"/>
      <c r="W137" s="231"/>
      <c r="X137" s="231"/>
      <c r="Y137" s="231"/>
      <c r="Z137" s="234"/>
      <c r="AA137" s="234"/>
      <c r="AB137" s="231"/>
      <c r="AC137" s="231"/>
      <c r="AD137" s="1"/>
    </row>
    <row r="138" spans="1:30" ht="15.75" customHeight="1" x14ac:dyDescent="0.25">
      <c r="A138" s="1"/>
      <c r="B138" s="438"/>
      <c r="C138" s="298"/>
      <c r="D138" s="298"/>
      <c r="E138" s="298"/>
      <c r="F138" s="298"/>
      <c r="G138" s="29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31"/>
      <c r="W138" s="231"/>
      <c r="X138" s="231"/>
      <c r="Y138" s="231"/>
      <c r="Z138" s="234"/>
      <c r="AA138" s="234"/>
      <c r="AB138" s="231"/>
      <c r="AC138" s="231"/>
      <c r="AD138" s="1"/>
    </row>
    <row r="139" spans="1:30" ht="15.75" customHeight="1" x14ac:dyDescent="0.25">
      <c r="A139" s="1"/>
      <c r="B139" s="438"/>
      <c r="C139" s="298"/>
      <c r="D139" s="298"/>
      <c r="E139" s="298"/>
      <c r="F139" s="298"/>
      <c r="G139" s="29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31"/>
      <c r="W139" s="231"/>
      <c r="X139" s="231"/>
      <c r="Y139" s="231"/>
      <c r="Z139" s="234"/>
      <c r="AA139" s="234"/>
      <c r="AB139" s="231"/>
      <c r="AC139" s="231"/>
      <c r="AD139" s="1"/>
    </row>
    <row r="140" spans="1:30" ht="15.75" customHeight="1" x14ac:dyDescent="0.25">
      <c r="A140" s="1"/>
      <c r="B140" s="438"/>
      <c r="C140" s="298"/>
      <c r="D140" s="298"/>
      <c r="E140" s="298"/>
      <c r="F140" s="298"/>
      <c r="G140" s="29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31"/>
      <c r="W140" s="231"/>
      <c r="X140" s="231"/>
      <c r="Y140" s="231"/>
      <c r="Z140" s="234"/>
      <c r="AA140" s="234"/>
      <c r="AB140" s="231"/>
      <c r="AC140" s="231"/>
      <c r="AD140" s="1"/>
    </row>
    <row r="141" spans="1:30" ht="15.75" customHeight="1" x14ac:dyDescent="0.25">
      <c r="A141" s="1"/>
      <c r="B141" s="438"/>
      <c r="C141" s="298"/>
      <c r="D141" s="298"/>
      <c r="E141" s="298"/>
      <c r="F141" s="298"/>
      <c r="G141" s="29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31"/>
      <c r="W141" s="231"/>
      <c r="X141" s="231"/>
      <c r="Y141" s="231"/>
      <c r="Z141" s="234"/>
      <c r="AA141" s="234"/>
      <c r="AB141" s="231"/>
      <c r="AC141" s="231"/>
      <c r="AD141" s="1"/>
    </row>
    <row r="142" spans="1:30" ht="15.75" hidden="1" customHeight="1" x14ac:dyDescent="0.25">
      <c r="A142" s="1"/>
      <c r="B142" s="438"/>
      <c r="C142" s="298"/>
      <c r="D142" s="298"/>
      <c r="E142" s="298"/>
      <c r="F142" s="298"/>
      <c r="G142" s="29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31"/>
      <c r="W142" s="231"/>
      <c r="X142" s="231"/>
      <c r="Y142" s="231"/>
      <c r="Z142" s="234"/>
      <c r="AA142" s="234"/>
      <c r="AB142" s="231"/>
      <c r="AC142" s="231"/>
      <c r="AD142" s="1"/>
    </row>
    <row r="143" spans="1:30" ht="15.75" hidden="1" customHeight="1" x14ac:dyDescent="0.25">
      <c r="A143" s="1"/>
      <c r="B143" s="438"/>
      <c r="C143" s="298"/>
      <c r="D143" s="298"/>
      <c r="E143" s="298"/>
      <c r="F143" s="298"/>
      <c r="G143" s="29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31"/>
      <c r="W143" s="231"/>
      <c r="X143" s="231"/>
      <c r="Y143" s="231"/>
      <c r="Z143" s="234"/>
      <c r="AA143" s="234"/>
      <c r="AB143" s="231"/>
      <c r="AC143" s="231"/>
      <c r="AD143" s="1"/>
    </row>
    <row r="144" spans="1:30" ht="15.75" hidden="1" customHeight="1" x14ac:dyDescent="0.25">
      <c r="A144" s="1"/>
      <c r="B144" s="438"/>
      <c r="C144" s="298"/>
      <c r="D144" s="298"/>
      <c r="E144" s="298"/>
      <c r="F144" s="298"/>
      <c r="G144" s="29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31"/>
      <c r="W144" s="231"/>
      <c r="X144" s="231"/>
      <c r="Y144" s="231"/>
      <c r="Z144" s="234"/>
      <c r="AA144" s="234"/>
      <c r="AB144" s="231"/>
      <c r="AC144" s="231"/>
      <c r="AD144" s="1"/>
    </row>
    <row r="145" spans="2:7" ht="15.75" customHeight="1" x14ac:dyDescent="0.25">
      <c r="B145" s="298"/>
      <c r="C145" s="298"/>
      <c r="D145" s="298"/>
      <c r="E145" s="298"/>
      <c r="F145" s="298"/>
      <c r="G145" s="298"/>
    </row>
    <row r="146" spans="2:7" ht="15.75" customHeight="1" x14ac:dyDescent="0.25"/>
    <row r="147" spans="2:7" ht="15.75" customHeight="1" x14ac:dyDescent="0.25"/>
    <row r="148" spans="2:7" ht="15.75" customHeight="1" x14ac:dyDescent="0.25"/>
    <row r="149" spans="2:7" ht="15.75" customHeight="1" x14ac:dyDescent="0.25"/>
    <row r="150" spans="2:7" ht="15.75" customHeight="1" x14ac:dyDescent="0.25"/>
    <row r="151" spans="2:7" ht="15.75" customHeight="1" x14ac:dyDescent="0.25"/>
    <row r="152" spans="2:7" ht="15.75" customHeight="1" x14ac:dyDescent="0.25"/>
    <row r="153" spans="2:7" ht="15.75" customHeight="1" x14ac:dyDescent="0.25"/>
    <row r="154" spans="2:7" ht="15.75" customHeight="1" x14ac:dyDescent="0.25"/>
    <row r="155" spans="2:7" ht="15.75" customHeight="1" x14ac:dyDescent="0.25"/>
    <row r="156" spans="2:7" ht="15.75" customHeight="1" x14ac:dyDescent="0.25"/>
    <row r="157" spans="2:7" ht="15.75" customHeight="1" x14ac:dyDescent="0.25"/>
    <row r="158" spans="2:7" ht="15.75" customHeight="1" x14ac:dyDescent="0.25"/>
    <row r="159" spans="2:7" ht="15.75" customHeight="1" x14ac:dyDescent="0.25"/>
    <row r="160" spans="2:7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</sheetData>
  <mergeCells count="1018">
    <mergeCell ref="Z62:AA62"/>
    <mergeCell ref="AB62:AC62"/>
    <mergeCell ref="B62:G62"/>
    <mergeCell ref="H62:J62"/>
    <mergeCell ref="K62:P62"/>
    <mergeCell ref="Q62:R62"/>
    <mergeCell ref="T62:U62"/>
    <mergeCell ref="V62:W62"/>
    <mergeCell ref="X62:Y62"/>
    <mergeCell ref="Z60:AA60"/>
    <mergeCell ref="AB60:AC60"/>
    <mergeCell ref="B60:G60"/>
    <mergeCell ref="H60:J60"/>
    <mergeCell ref="K60:P60"/>
    <mergeCell ref="Q60:R60"/>
    <mergeCell ref="T60:U60"/>
    <mergeCell ref="V60:W60"/>
    <mergeCell ref="X60:Y60"/>
    <mergeCell ref="Z61:AA61"/>
    <mergeCell ref="AB61:AC61"/>
    <mergeCell ref="B61:G61"/>
    <mergeCell ref="H61:J61"/>
    <mergeCell ref="K61:P61"/>
    <mergeCell ref="Q61:R61"/>
    <mergeCell ref="T61:U61"/>
    <mergeCell ref="V61:W61"/>
    <mergeCell ref="X61:Y61"/>
    <mergeCell ref="Z58:AA58"/>
    <mergeCell ref="AB58:AC58"/>
    <mergeCell ref="B58:G58"/>
    <mergeCell ref="H58:J58"/>
    <mergeCell ref="K58:P58"/>
    <mergeCell ref="Q58:R58"/>
    <mergeCell ref="T58:U58"/>
    <mergeCell ref="V58:W58"/>
    <mergeCell ref="X58:Y58"/>
    <mergeCell ref="Z59:AA59"/>
    <mergeCell ref="AB59:AC59"/>
    <mergeCell ref="B59:G59"/>
    <mergeCell ref="H59:J59"/>
    <mergeCell ref="K59:P59"/>
    <mergeCell ref="Q59:R59"/>
    <mergeCell ref="T59:U59"/>
    <mergeCell ref="V59:W59"/>
    <mergeCell ref="X59:Y59"/>
    <mergeCell ref="Z56:AA56"/>
    <mergeCell ref="AB56:AC56"/>
    <mergeCell ref="B56:G56"/>
    <mergeCell ref="H56:J56"/>
    <mergeCell ref="K56:P56"/>
    <mergeCell ref="Q56:R56"/>
    <mergeCell ref="T56:U56"/>
    <mergeCell ref="V56:W56"/>
    <mergeCell ref="X56:Y56"/>
    <mergeCell ref="Z57:AA57"/>
    <mergeCell ref="AB57:AC57"/>
    <mergeCell ref="B57:G57"/>
    <mergeCell ref="H57:J57"/>
    <mergeCell ref="K57:P57"/>
    <mergeCell ref="Q57:R57"/>
    <mergeCell ref="T57:U57"/>
    <mergeCell ref="V57:W57"/>
    <mergeCell ref="X57:Y57"/>
    <mergeCell ref="Z54:AA54"/>
    <mergeCell ref="AB54:AC54"/>
    <mergeCell ref="B54:G54"/>
    <mergeCell ref="H54:J54"/>
    <mergeCell ref="K54:P54"/>
    <mergeCell ref="Q54:R54"/>
    <mergeCell ref="T54:U54"/>
    <mergeCell ref="V54:W54"/>
    <mergeCell ref="X54:Y54"/>
    <mergeCell ref="Z55:AA55"/>
    <mergeCell ref="AB55:AC55"/>
    <mergeCell ref="B55:G55"/>
    <mergeCell ref="H55:J55"/>
    <mergeCell ref="K55:P55"/>
    <mergeCell ref="Q55:R55"/>
    <mergeCell ref="T55:U55"/>
    <mergeCell ref="V55:W55"/>
    <mergeCell ref="X55:Y55"/>
    <mergeCell ref="Z52:AA52"/>
    <mergeCell ref="AB52:AC52"/>
    <mergeCell ref="B52:G52"/>
    <mergeCell ref="H52:J52"/>
    <mergeCell ref="K52:P52"/>
    <mergeCell ref="Q52:R52"/>
    <mergeCell ref="T52:U52"/>
    <mergeCell ref="V52:W52"/>
    <mergeCell ref="X52:Y52"/>
    <mergeCell ref="Z53:AA53"/>
    <mergeCell ref="AB53:AC53"/>
    <mergeCell ref="B53:G53"/>
    <mergeCell ref="H53:J53"/>
    <mergeCell ref="K53:P53"/>
    <mergeCell ref="Q53:R53"/>
    <mergeCell ref="T53:U53"/>
    <mergeCell ref="V53:W53"/>
    <mergeCell ref="X53:Y53"/>
    <mergeCell ref="Z50:AA50"/>
    <mergeCell ref="AB50:AC50"/>
    <mergeCell ref="B50:G50"/>
    <mergeCell ref="H50:J50"/>
    <mergeCell ref="K50:P50"/>
    <mergeCell ref="Q50:R50"/>
    <mergeCell ref="T50:U50"/>
    <mergeCell ref="V50:W50"/>
    <mergeCell ref="X50:Y50"/>
    <mergeCell ref="Z51:AA51"/>
    <mergeCell ref="AB51:AC51"/>
    <mergeCell ref="B51:G51"/>
    <mergeCell ref="H51:J51"/>
    <mergeCell ref="K51:P51"/>
    <mergeCell ref="Q51:R51"/>
    <mergeCell ref="T51:U51"/>
    <mergeCell ref="V51:W51"/>
    <mergeCell ref="X51:Y51"/>
    <mergeCell ref="Z48:AA48"/>
    <mergeCell ref="AB48:AC48"/>
    <mergeCell ref="B48:G48"/>
    <mergeCell ref="H48:J48"/>
    <mergeCell ref="K48:P48"/>
    <mergeCell ref="Q48:R48"/>
    <mergeCell ref="T48:U48"/>
    <mergeCell ref="V48:W48"/>
    <mergeCell ref="X48:Y48"/>
    <mergeCell ref="Z49:AA49"/>
    <mergeCell ref="AB49:AC49"/>
    <mergeCell ref="B49:G49"/>
    <mergeCell ref="H49:J49"/>
    <mergeCell ref="K49:P49"/>
    <mergeCell ref="Q49:R49"/>
    <mergeCell ref="T49:U49"/>
    <mergeCell ref="V49:W49"/>
    <mergeCell ref="X49:Y49"/>
    <mergeCell ref="Z46:AA46"/>
    <mergeCell ref="AB46:AC46"/>
    <mergeCell ref="B46:G46"/>
    <mergeCell ref="H46:J46"/>
    <mergeCell ref="K46:P46"/>
    <mergeCell ref="Q46:R46"/>
    <mergeCell ref="T46:U46"/>
    <mergeCell ref="V46:W46"/>
    <mergeCell ref="X46:Y46"/>
    <mergeCell ref="Z47:AA47"/>
    <mergeCell ref="AB47:AC47"/>
    <mergeCell ref="B47:G47"/>
    <mergeCell ref="H47:J47"/>
    <mergeCell ref="K47:P47"/>
    <mergeCell ref="Q47:R47"/>
    <mergeCell ref="T47:U47"/>
    <mergeCell ref="V47:W47"/>
    <mergeCell ref="X47:Y47"/>
    <mergeCell ref="Z44:AA44"/>
    <mergeCell ref="AB44:AC44"/>
    <mergeCell ref="B44:G44"/>
    <mergeCell ref="H44:J44"/>
    <mergeCell ref="K44:P44"/>
    <mergeCell ref="Q44:R44"/>
    <mergeCell ref="T44:U44"/>
    <mergeCell ref="V44:W44"/>
    <mergeCell ref="X44:Y44"/>
    <mergeCell ref="Z45:AA45"/>
    <mergeCell ref="AB45:AC45"/>
    <mergeCell ref="B45:G45"/>
    <mergeCell ref="H45:J45"/>
    <mergeCell ref="K45:P45"/>
    <mergeCell ref="Q45:R45"/>
    <mergeCell ref="T45:U45"/>
    <mergeCell ref="V45:W45"/>
    <mergeCell ref="X45:Y45"/>
    <mergeCell ref="Z42:AA42"/>
    <mergeCell ref="AB42:AC42"/>
    <mergeCell ref="B42:G42"/>
    <mergeCell ref="H42:J42"/>
    <mergeCell ref="K42:P42"/>
    <mergeCell ref="Q42:R42"/>
    <mergeCell ref="T42:U42"/>
    <mergeCell ref="V42:W42"/>
    <mergeCell ref="X42:Y42"/>
    <mergeCell ref="Z43:AA43"/>
    <mergeCell ref="AB43:AC43"/>
    <mergeCell ref="B43:G43"/>
    <mergeCell ref="H43:J43"/>
    <mergeCell ref="K43:P43"/>
    <mergeCell ref="Q43:R43"/>
    <mergeCell ref="T43:U43"/>
    <mergeCell ref="V43:W43"/>
    <mergeCell ref="X43:Y43"/>
    <mergeCell ref="Z40:AA40"/>
    <mergeCell ref="AB40:AC40"/>
    <mergeCell ref="B40:G40"/>
    <mergeCell ref="H40:J40"/>
    <mergeCell ref="K40:P40"/>
    <mergeCell ref="Q40:R40"/>
    <mergeCell ref="T40:U40"/>
    <mergeCell ref="V40:W40"/>
    <mergeCell ref="X40:Y40"/>
    <mergeCell ref="Z41:AA41"/>
    <mergeCell ref="AB41:AC41"/>
    <mergeCell ref="B41:G41"/>
    <mergeCell ref="H41:J41"/>
    <mergeCell ref="K41:P41"/>
    <mergeCell ref="Q41:R41"/>
    <mergeCell ref="T41:U41"/>
    <mergeCell ref="V41:W41"/>
    <mergeCell ref="X41:Y41"/>
    <mergeCell ref="Z38:AA38"/>
    <mergeCell ref="AB38:AC38"/>
    <mergeCell ref="B38:G38"/>
    <mergeCell ref="H38:J38"/>
    <mergeCell ref="K38:P38"/>
    <mergeCell ref="Q38:R38"/>
    <mergeCell ref="T38:U38"/>
    <mergeCell ref="V38:W38"/>
    <mergeCell ref="X38:Y38"/>
    <mergeCell ref="Z39:AA39"/>
    <mergeCell ref="AB39:AC39"/>
    <mergeCell ref="B39:G39"/>
    <mergeCell ref="H39:J39"/>
    <mergeCell ref="K39:P39"/>
    <mergeCell ref="Q39:R39"/>
    <mergeCell ref="T39:U39"/>
    <mergeCell ref="V39:W39"/>
    <mergeCell ref="X39:Y39"/>
    <mergeCell ref="Z36:AA36"/>
    <mergeCell ref="AB36:AC36"/>
    <mergeCell ref="B36:G36"/>
    <mergeCell ref="H36:J36"/>
    <mergeCell ref="K36:P36"/>
    <mergeCell ref="Q36:R36"/>
    <mergeCell ref="T36:U36"/>
    <mergeCell ref="V36:W36"/>
    <mergeCell ref="X36:Y36"/>
    <mergeCell ref="Z37:AA37"/>
    <mergeCell ref="AB37:AC37"/>
    <mergeCell ref="B37:G37"/>
    <mergeCell ref="H37:J37"/>
    <mergeCell ref="K37:P37"/>
    <mergeCell ref="Q37:R37"/>
    <mergeCell ref="T37:U37"/>
    <mergeCell ref="V37:W37"/>
    <mergeCell ref="X37:Y37"/>
    <mergeCell ref="Z34:AA34"/>
    <mergeCell ref="AB34:AC34"/>
    <mergeCell ref="B34:G34"/>
    <mergeCell ref="H34:J34"/>
    <mergeCell ref="K34:P34"/>
    <mergeCell ref="Q34:R34"/>
    <mergeCell ref="T34:U34"/>
    <mergeCell ref="V34:W34"/>
    <mergeCell ref="X34:Y34"/>
    <mergeCell ref="Z35:AA35"/>
    <mergeCell ref="AB35:AC35"/>
    <mergeCell ref="B35:G35"/>
    <mergeCell ref="H35:J35"/>
    <mergeCell ref="K35:P35"/>
    <mergeCell ref="Q35:R35"/>
    <mergeCell ref="T35:U35"/>
    <mergeCell ref="V35:W35"/>
    <mergeCell ref="X35:Y35"/>
    <mergeCell ref="Z32:AA32"/>
    <mergeCell ref="AB32:AC32"/>
    <mergeCell ref="B32:G32"/>
    <mergeCell ref="H32:J32"/>
    <mergeCell ref="K32:P32"/>
    <mergeCell ref="Q32:R32"/>
    <mergeCell ref="T32:U32"/>
    <mergeCell ref="V32:W32"/>
    <mergeCell ref="X32:Y32"/>
    <mergeCell ref="Z33:AA33"/>
    <mergeCell ref="AB33:AC33"/>
    <mergeCell ref="B33:G33"/>
    <mergeCell ref="H33:J33"/>
    <mergeCell ref="K33:P33"/>
    <mergeCell ref="Q33:R33"/>
    <mergeCell ref="T33:U33"/>
    <mergeCell ref="V33:W33"/>
    <mergeCell ref="X33:Y33"/>
    <mergeCell ref="Z30:AA30"/>
    <mergeCell ref="AB30:AC30"/>
    <mergeCell ref="B30:G30"/>
    <mergeCell ref="H30:J30"/>
    <mergeCell ref="K30:P30"/>
    <mergeCell ref="Q30:R30"/>
    <mergeCell ref="T30:U30"/>
    <mergeCell ref="V30:W30"/>
    <mergeCell ref="X30:Y30"/>
    <mergeCell ref="Z31:AA31"/>
    <mergeCell ref="AB31:AC31"/>
    <mergeCell ref="B31:G31"/>
    <mergeCell ref="H31:J31"/>
    <mergeCell ref="K31:P31"/>
    <mergeCell ref="Q31:R31"/>
    <mergeCell ref="T31:U31"/>
    <mergeCell ref="V31:W31"/>
    <mergeCell ref="X31:Y31"/>
    <mergeCell ref="Z28:AA28"/>
    <mergeCell ref="AB28:AC28"/>
    <mergeCell ref="B28:G28"/>
    <mergeCell ref="H28:J28"/>
    <mergeCell ref="K28:P28"/>
    <mergeCell ref="Q28:R28"/>
    <mergeCell ref="T28:U28"/>
    <mergeCell ref="V28:W28"/>
    <mergeCell ref="X28:Y28"/>
    <mergeCell ref="Z29:AA29"/>
    <mergeCell ref="AB29:AC29"/>
    <mergeCell ref="B29:G29"/>
    <mergeCell ref="H29:J29"/>
    <mergeCell ref="K29:P29"/>
    <mergeCell ref="Q29:R29"/>
    <mergeCell ref="T29:U29"/>
    <mergeCell ref="V29:W29"/>
    <mergeCell ref="X29:Y29"/>
    <mergeCell ref="Z26:AA26"/>
    <mergeCell ref="AB26:AC26"/>
    <mergeCell ref="B26:G26"/>
    <mergeCell ref="H26:J26"/>
    <mergeCell ref="K26:P26"/>
    <mergeCell ref="Q26:R26"/>
    <mergeCell ref="T26:U26"/>
    <mergeCell ref="V26:W26"/>
    <mergeCell ref="X26:Y26"/>
    <mergeCell ref="Z27:AA27"/>
    <mergeCell ref="AB27:AC27"/>
    <mergeCell ref="B27:G27"/>
    <mergeCell ref="H27:J27"/>
    <mergeCell ref="K27:P27"/>
    <mergeCell ref="Q27:R27"/>
    <mergeCell ref="T27:U27"/>
    <mergeCell ref="V27:W27"/>
    <mergeCell ref="X27:Y27"/>
    <mergeCell ref="Z24:AA24"/>
    <mergeCell ref="AB24:AC24"/>
    <mergeCell ref="B24:G24"/>
    <mergeCell ref="H24:J24"/>
    <mergeCell ref="K24:P24"/>
    <mergeCell ref="Q24:R24"/>
    <mergeCell ref="T24:U24"/>
    <mergeCell ref="V24:W24"/>
    <mergeCell ref="X24:Y24"/>
    <mergeCell ref="Z25:AA25"/>
    <mergeCell ref="AB25:AC25"/>
    <mergeCell ref="B25:G25"/>
    <mergeCell ref="H25:J25"/>
    <mergeCell ref="K25:P25"/>
    <mergeCell ref="Q25:R25"/>
    <mergeCell ref="T25:U25"/>
    <mergeCell ref="V25:W25"/>
    <mergeCell ref="X25:Y25"/>
    <mergeCell ref="Z22:AA22"/>
    <mergeCell ref="AB22:AC22"/>
    <mergeCell ref="B22:G22"/>
    <mergeCell ref="H22:J22"/>
    <mergeCell ref="K22:P22"/>
    <mergeCell ref="Q22:R22"/>
    <mergeCell ref="T22:U22"/>
    <mergeCell ref="V22:W22"/>
    <mergeCell ref="X22:Y22"/>
    <mergeCell ref="Z23:AA23"/>
    <mergeCell ref="AB23:AC23"/>
    <mergeCell ref="B23:G23"/>
    <mergeCell ref="H23:J23"/>
    <mergeCell ref="K23:P23"/>
    <mergeCell ref="Q23:R23"/>
    <mergeCell ref="T23:U23"/>
    <mergeCell ref="V23:W23"/>
    <mergeCell ref="X23:Y23"/>
    <mergeCell ref="Z20:AA20"/>
    <mergeCell ref="AB20:AC20"/>
    <mergeCell ref="B20:G20"/>
    <mergeCell ref="H20:J20"/>
    <mergeCell ref="K20:P20"/>
    <mergeCell ref="Q20:R20"/>
    <mergeCell ref="T20:U20"/>
    <mergeCell ref="V20:W20"/>
    <mergeCell ref="X20:Y20"/>
    <mergeCell ref="Z21:AA21"/>
    <mergeCell ref="AB21:AC21"/>
    <mergeCell ref="B21:G21"/>
    <mergeCell ref="H21:J21"/>
    <mergeCell ref="K21:P21"/>
    <mergeCell ref="Q21:R21"/>
    <mergeCell ref="T21:U21"/>
    <mergeCell ref="V21:W21"/>
    <mergeCell ref="X21:Y21"/>
    <mergeCell ref="AB18:AC18"/>
    <mergeCell ref="B18:G18"/>
    <mergeCell ref="H18:J18"/>
    <mergeCell ref="K18:P18"/>
    <mergeCell ref="Q18:R18"/>
    <mergeCell ref="T18:U18"/>
    <mergeCell ref="V18:W18"/>
    <mergeCell ref="X18:Y18"/>
    <mergeCell ref="Z19:AA19"/>
    <mergeCell ref="AB19:AC19"/>
    <mergeCell ref="B19:G19"/>
    <mergeCell ref="H19:J19"/>
    <mergeCell ref="K19:P19"/>
    <mergeCell ref="Q19:R19"/>
    <mergeCell ref="T19:U19"/>
    <mergeCell ref="V19:W19"/>
    <mergeCell ref="X19:Y19"/>
    <mergeCell ref="Z111:AA111"/>
    <mergeCell ref="AB111:AC111"/>
    <mergeCell ref="B111:G111"/>
    <mergeCell ref="H111:J111"/>
    <mergeCell ref="K111:P111"/>
    <mergeCell ref="Q111:R111"/>
    <mergeCell ref="T111:U111"/>
    <mergeCell ref="V111:W111"/>
    <mergeCell ref="X111:Y111"/>
    <mergeCell ref="Z14:AA14"/>
    <mergeCell ref="AB14:AC14"/>
    <mergeCell ref="B14:G14"/>
    <mergeCell ref="H14:J14"/>
    <mergeCell ref="K14:P14"/>
    <mergeCell ref="Q14:R14"/>
    <mergeCell ref="T14:U14"/>
    <mergeCell ref="V14:W14"/>
    <mergeCell ref="X14:Y14"/>
    <mergeCell ref="Z15:AA15"/>
    <mergeCell ref="AB15:AC15"/>
    <mergeCell ref="B15:G15"/>
    <mergeCell ref="H15:J15"/>
    <mergeCell ref="K15:P15"/>
    <mergeCell ref="Q15:R15"/>
    <mergeCell ref="T15:U15"/>
    <mergeCell ref="V15:W15"/>
    <mergeCell ref="X15:Y15"/>
    <mergeCell ref="Z16:AA16"/>
    <mergeCell ref="AB16:AC16"/>
    <mergeCell ref="B16:G16"/>
    <mergeCell ref="H16:J16"/>
    <mergeCell ref="K16:P16"/>
    <mergeCell ref="Z109:AA109"/>
    <mergeCell ref="AB109:AC109"/>
    <mergeCell ref="B109:G109"/>
    <mergeCell ref="H109:J109"/>
    <mergeCell ref="K109:P109"/>
    <mergeCell ref="Q109:R109"/>
    <mergeCell ref="T109:U109"/>
    <mergeCell ref="V109:W109"/>
    <mergeCell ref="X109:Y109"/>
    <mergeCell ref="Z110:AA110"/>
    <mergeCell ref="AB110:AC110"/>
    <mergeCell ref="B110:G110"/>
    <mergeCell ref="H110:J110"/>
    <mergeCell ref="K110:P110"/>
    <mergeCell ref="Q110:R110"/>
    <mergeCell ref="T110:U110"/>
    <mergeCell ref="V110:W110"/>
    <mergeCell ref="X110:Y110"/>
    <mergeCell ref="Z107:AA107"/>
    <mergeCell ref="AB107:AC107"/>
    <mergeCell ref="B107:G107"/>
    <mergeCell ref="H107:J107"/>
    <mergeCell ref="K107:P107"/>
    <mergeCell ref="Q107:R107"/>
    <mergeCell ref="T107:U107"/>
    <mergeCell ref="V107:W107"/>
    <mergeCell ref="X107:Y107"/>
    <mergeCell ref="Z108:AA108"/>
    <mergeCell ref="AB108:AC108"/>
    <mergeCell ref="B108:G108"/>
    <mergeCell ref="H108:J108"/>
    <mergeCell ref="K108:P108"/>
    <mergeCell ref="Q108:R108"/>
    <mergeCell ref="T108:U108"/>
    <mergeCell ref="V108:W108"/>
    <mergeCell ref="X108:Y108"/>
    <mergeCell ref="Z105:AA105"/>
    <mergeCell ref="AB105:AC105"/>
    <mergeCell ref="B105:G105"/>
    <mergeCell ref="H105:J105"/>
    <mergeCell ref="K105:P105"/>
    <mergeCell ref="Q105:R105"/>
    <mergeCell ref="T105:U105"/>
    <mergeCell ref="V105:W105"/>
    <mergeCell ref="X105:Y105"/>
    <mergeCell ref="Z106:AA106"/>
    <mergeCell ref="AB106:AC106"/>
    <mergeCell ref="B106:G106"/>
    <mergeCell ref="H106:J106"/>
    <mergeCell ref="K106:P106"/>
    <mergeCell ref="Q106:R106"/>
    <mergeCell ref="T106:U106"/>
    <mergeCell ref="V106:W106"/>
    <mergeCell ref="X106:Y106"/>
    <mergeCell ref="B140:G140"/>
    <mergeCell ref="B141:G141"/>
    <mergeCell ref="B142:G142"/>
    <mergeCell ref="B143:G143"/>
    <mergeCell ref="B144:G144"/>
    <mergeCell ref="B145:G145"/>
    <mergeCell ref="B135:G135"/>
    <mergeCell ref="B136:G136"/>
    <mergeCell ref="H136:J136"/>
    <mergeCell ref="K136:M136"/>
    <mergeCell ref="N136:P136"/>
    <mergeCell ref="B137:G137"/>
    <mergeCell ref="B138:G138"/>
    <mergeCell ref="M4:U4"/>
    <mergeCell ref="A5:AD5"/>
    <mergeCell ref="A6:AD6"/>
    <mergeCell ref="A7:Z7"/>
    <mergeCell ref="AA7:AD7"/>
    <mergeCell ref="A8:Z8"/>
    <mergeCell ref="AA8:AD8"/>
    <mergeCell ref="T11:Y11"/>
    <mergeCell ref="T12:U12"/>
    <mergeCell ref="V12:W12"/>
    <mergeCell ref="X12:Y12"/>
    <mergeCell ref="Z11:AC11"/>
    <mergeCell ref="Z12:AA12"/>
    <mergeCell ref="AB12:AC12"/>
    <mergeCell ref="A9:AD9"/>
    <mergeCell ref="A10:AD10"/>
    <mergeCell ref="A11:A12"/>
    <mergeCell ref="B11:G12"/>
    <mergeCell ref="H11:J12"/>
    <mergeCell ref="K133:M133"/>
    <mergeCell ref="N133:P133"/>
    <mergeCell ref="B131:G131"/>
    <mergeCell ref="B132:G132"/>
    <mergeCell ref="H132:J132"/>
    <mergeCell ref="K132:M132"/>
    <mergeCell ref="N132:P132"/>
    <mergeCell ref="B133:G133"/>
    <mergeCell ref="H133:J133"/>
    <mergeCell ref="B134:G134"/>
    <mergeCell ref="H134:J134"/>
    <mergeCell ref="K134:M134"/>
    <mergeCell ref="N134:P134"/>
    <mergeCell ref="H135:J135"/>
    <mergeCell ref="K135:M135"/>
    <mergeCell ref="N135:P135"/>
    <mergeCell ref="B139:G139"/>
    <mergeCell ref="H127:J127"/>
    <mergeCell ref="K127:M127"/>
    <mergeCell ref="N127:P127"/>
    <mergeCell ref="B127:G127"/>
    <mergeCell ref="B128:G128"/>
    <mergeCell ref="H128:J128"/>
    <mergeCell ref="K128:M128"/>
    <mergeCell ref="N128:P128"/>
    <mergeCell ref="B129:G129"/>
    <mergeCell ref="H129:J129"/>
    <mergeCell ref="B130:G130"/>
    <mergeCell ref="H130:J130"/>
    <mergeCell ref="K130:M130"/>
    <mergeCell ref="N130:P130"/>
    <mergeCell ref="H131:J131"/>
    <mergeCell ref="K131:M131"/>
    <mergeCell ref="N131:P131"/>
    <mergeCell ref="K129:M129"/>
    <mergeCell ref="N129:P129"/>
    <mergeCell ref="A121:V121"/>
    <mergeCell ref="H123:J123"/>
    <mergeCell ref="K123:M123"/>
    <mergeCell ref="N123:P123"/>
    <mergeCell ref="K125:M125"/>
    <mergeCell ref="N125:P125"/>
    <mergeCell ref="B123:G123"/>
    <mergeCell ref="B124:G124"/>
    <mergeCell ref="H124:J124"/>
    <mergeCell ref="K124:M124"/>
    <mergeCell ref="N124:P124"/>
    <mergeCell ref="B125:G125"/>
    <mergeCell ref="H125:J125"/>
    <mergeCell ref="B126:G126"/>
    <mergeCell ref="H126:J126"/>
    <mergeCell ref="K126:M126"/>
    <mergeCell ref="N126:P126"/>
    <mergeCell ref="Z114:AA114"/>
    <mergeCell ref="AB114:AC114"/>
    <mergeCell ref="H114:J114"/>
    <mergeCell ref="K114:P114"/>
    <mergeCell ref="Q114:R114"/>
    <mergeCell ref="T114:U114"/>
    <mergeCell ref="V114:W114"/>
    <mergeCell ref="X114:Y114"/>
    <mergeCell ref="A115:AD115"/>
    <mergeCell ref="B114:G114"/>
    <mergeCell ref="A116:H116"/>
    <mergeCell ref="I116:P116"/>
    <mergeCell ref="Q116:AD116"/>
    <mergeCell ref="A117:H117"/>
    <mergeCell ref="I117:P117"/>
    <mergeCell ref="Q117:AD117"/>
    <mergeCell ref="A118:H118"/>
    <mergeCell ref="I118:P118"/>
    <mergeCell ref="Q118:AD118"/>
    <mergeCell ref="Z112:AA112"/>
    <mergeCell ref="AB112:AC112"/>
    <mergeCell ref="B112:G112"/>
    <mergeCell ref="H112:J112"/>
    <mergeCell ref="K112:P112"/>
    <mergeCell ref="Q112:R112"/>
    <mergeCell ref="T112:U112"/>
    <mergeCell ref="V112:W112"/>
    <mergeCell ref="X112:Y112"/>
    <mergeCell ref="Z113:AA113"/>
    <mergeCell ref="AB113:AC113"/>
    <mergeCell ref="B113:G113"/>
    <mergeCell ref="H113:J113"/>
    <mergeCell ref="K113:P113"/>
    <mergeCell ref="Q113:R113"/>
    <mergeCell ref="T113:U113"/>
    <mergeCell ref="V113:W113"/>
    <mergeCell ref="X113:Y113"/>
    <mergeCell ref="Z103:AA103"/>
    <mergeCell ref="AB103:AC103"/>
    <mergeCell ref="B103:G103"/>
    <mergeCell ref="H103:J103"/>
    <mergeCell ref="K103:P103"/>
    <mergeCell ref="Q103:R103"/>
    <mergeCell ref="T103:U103"/>
    <mergeCell ref="V103:W103"/>
    <mergeCell ref="X103:Y103"/>
    <mergeCell ref="Z104:AA104"/>
    <mergeCell ref="AB104:AC104"/>
    <mergeCell ref="B104:G104"/>
    <mergeCell ref="H104:J104"/>
    <mergeCell ref="K104:P104"/>
    <mergeCell ref="Q104:R104"/>
    <mergeCell ref="T104:U104"/>
    <mergeCell ref="V104:W104"/>
    <mergeCell ref="X104:Y104"/>
    <mergeCell ref="Z101:AA101"/>
    <mergeCell ref="AB101:AC101"/>
    <mergeCell ref="B101:G101"/>
    <mergeCell ref="H101:J101"/>
    <mergeCell ref="K101:P101"/>
    <mergeCell ref="Q101:R101"/>
    <mergeCell ref="T101:U101"/>
    <mergeCell ref="V101:W101"/>
    <mergeCell ref="X101:Y101"/>
    <mergeCell ref="Z102:AA102"/>
    <mergeCell ref="AB102:AC102"/>
    <mergeCell ref="B102:G102"/>
    <mergeCell ref="H102:J102"/>
    <mergeCell ref="K102:P102"/>
    <mergeCell ref="Q102:R102"/>
    <mergeCell ref="T102:U102"/>
    <mergeCell ref="V102:W102"/>
    <mergeCell ref="X102:Y102"/>
    <mergeCell ref="Z99:AA99"/>
    <mergeCell ref="AB99:AC99"/>
    <mergeCell ref="B99:G99"/>
    <mergeCell ref="H99:J99"/>
    <mergeCell ref="K99:P99"/>
    <mergeCell ref="Q99:R99"/>
    <mergeCell ref="T99:U99"/>
    <mergeCell ref="V99:W99"/>
    <mergeCell ref="X99:Y99"/>
    <mergeCell ref="Z100:AA100"/>
    <mergeCell ref="AB100:AC100"/>
    <mergeCell ref="B100:G100"/>
    <mergeCell ref="H100:J100"/>
    <mergeCell ref="K100:P100"/>
    <mergeCell ref="Q100:R100"/>
    <mergeCell ref="T100:U100"/>
    <mergeCell ref="V100:W100"/>
    <mergeCell ref="X100:Y100"/>
    <mergeCell ref="Z97:AA97"/>
    <mergeCell ref="AB97:AC97"/>
    <mergeCell ref="B97:G97"/>
    <mergeCell ref="H97:J97"/>
    <mergeCell ref="K97:P97"/>
    <mergeCell ref="Q97:R97"/>
    <mergeCell ref="T97:U97"/>
    <mergeCell ref="V97:W97"/>
    <mergeCell ref="X97:Y97"/>
    <mergeCell ref="Z98:AA98"/>
    <mergeCell ref="AB98:AC98"/>
    <mergeCell ref="B98:G98"/>
    <mergeCell ref="H98:J98"/>
    <mergeCell ref="K98:P98"/>
    <mergeCell ref="Q98:R98"/>
    <mergeCell ref="T98:U98"/>
    <mergeCell ref="V98:W98"/>
    <mergeCell ref="X98:Y98"/>
    <mergeCell ref="Z95:AA95"/>
    <mergeCell ref="AB95:AC95"/>
    <mergeCell ref="B95:G95"/>
    <mergeCell ref="H95:J95"/>
    <mergeCell ref="K95:P95"/>
    <mergeCell ref="Q95:R95"/>
    <mergeCell ref="T95:U95"/>
    <mergeCell ref="V95:W95"/>
    <mergeCell ref="X95:Y95"/>
    <mergeCell ref="Z96:AA96"/>
    <mergeCell ref="AB96:AC96"/>
    <mergeCell ref="B96:G96"/>
    <mergeCell ref="H96:J96"/>
    <mergeCell ref="K96:P96"/>
    <mergeCell ref="Q96:R96"/>
    <mergeCell ref="T96:U96"/>
    <mergeCell ref="V96:W96"/>
    <mergeCell ref="X96:Y96"/>
    <mergeCell ref="Z93:AA93"/>
    <mergeCell ref="AB93:AC93"/>
    <mergeCell ref="B93:G93"/>
    <mergeCell ref="H93:J93"/>
    <mergeCell ref="K93:P93"/>
    <mergeCell ref="Q93:R93"/>
    <mergeCell ref="T93:U93"/>
    <mergeCell ref="V93:W93"/>
    <mergeCell ref="X93:Y93"/>
    <mergeCell ref="Z94:AA94"/>
    <mergeCell ref="AB94:AC94"/>
    <mergeCell ref="B94:G94"/>
    <mergeCell ref="H94:J94"/>
    <mergeCell ref="K94:P94"/>
    <mergeCell ref="Q94:R94"/>
    <mergeCell ref="T94:U94"/>
    <mergeCell ref="V94:W94"/>
    <mergeCell ref="X94:Y94"/>
    <mergeCell ref="Z91:AA91"/>
    <mergeCell ref="AB91:AC91"/>
    <mergeCell ref="B91:G91"/>
    <mergeCell ref="H91:J91"/>
    <mergeCell ref="K91:P91"/>
    <mergeCell ref="Q91:R91"/>
    <mergeCell ref="T91:U91"/>
    <mergeCell ref="V91:W91"/>
    <mergeCell ref="X91:Y91"/>
    <mergeCell ref="Z92:AA92"/>
    <mergeCell ref="AB92:AC92"/>
    <mergeCell ref="B92:G92"/>
    <mergeCell ref="H92:J92"/>
    <mergeCell ref="K92:P92"/>
    <mergeCell ref="Q92:R92"/>
    <mergeCell ref="T92:U92"/>
    <mergeCell ref="V92:W92"/>
    <mergeCell ref="X92:Y92"/>
    <mergeCell ref="Z89:AA89"/>
    <mergeCell ref="AB89:AC89"/>
    <mergeCell ref="B89:G89"/>
    <mergeCell ref="H89:J89"/>
    <mergeCell ref="K89:P89"/>
    <mergeCell ref="Q89:R89"/>
    <mergeCell ref="T89:U89"/>
    <mergeCell ref="V89:W89"/>
    <mergeCell ref="X89:Y89"/>
    <mergeCell ref="Z90:AA90"/>
    <mergeCell ref="AB90:AC90"/>
    <mergeCell ref="B90:G90"/>
    <mergeCell ref="H90:J90"/>
    <mergeCell ref="K90:P90"/>
    <mergeCell ref="Q90:R90"/>
    <mergeCell ref="T90:U90"/>
    <mergeCell ref="V90:W90"/>
    <mergeCell ref="X90:Y90"/>
    <mergeCell ref="Z87:AA87"/>
    <mergeCell ref="AB87:AC87"/>
    <mergeCell ref="B87:G87"/>
    <mergeCell ref="H87:J87"/>
    <mergeCell ref="K87:P87"/>
    <mergeCell ref="Q87:R87"/>
    <mergeCell ref="T87:U87"/>
    <mergeCell ref="V87:W87"/>
    <mergeCell ref="X87:Y87"/>
    <mergeCell ref="Z88:AA88"/>
    <mergeCell ref="AB88:AC88"/>
    <mergeCell ref="B88:G88"/>
    <mergeCell ref="H88:J88"/>
    <mergeCell ref="K88:P88"/>
    <mergeCell ref="Q88:R88"/>
    <mergeCell ref="T88:U88"/>
    <mergeCell ref="V88:W88"/>
    <mergeCell ref="X88:Y88"/>
    <mergeCell ref="Z85:AA85"/>
    <mergeCell ref="AB85:AC85"/>
    <mergeCell ref="B85:G85"/>
    <mergeCell ref="H85:J85"/>
    <mergeCell ref="K85:P85"/>
    <mergeCell ref="Q85:R85"/>
    <mergeCell ref="T85:U85"/>
    <mergeCell ref="V85:W85"/>
    <mergeCell ref="X85:Y85"/>
    <mergeCell ref="Z86:AA86"/>
    <mergeCell ref="AB86:AC86"/>
    <mergeCell ref="B86:G86"/>
    <mergeCell ref="H86:J86"/>
    <mergeCell ref="K86:P86"/>
    <mergeCell ref="Q86:R86"/>
    <mergeCell ref="T86:U86"/>
    <mergeCell ref="V86:W86"/>
    <mergeCell ref="X86:Y86"/>
    <mergeCell ref="Z83:AA83"/>
    <mergeCell ref="AB83:AC83"/>
    <mergeCell ref="B83:G83"/>
    <mergeCell ref="H83:J83"/>
    <mergeCell ref="K83:P83"/>
    <mergeCell ref="Q83:R83"/>
    <mergeCell ref="T83:U83"/>
    <mergeCell ref="V83:W83"/>
    <mergeCell ref="X83:Y83"/>
    <mergeCell ref="Z84:AA84"/>
    <mergeCell ref="AB84:AC84"/>
    <mergeCell ref="B84:G84"/>
    <mergeCell ref="H84:J84"/>
    <mergeCell ref="K84:P84"/>
    <mergeCell ref="Q84:R84"/>
    <mergeCell ref="T84:U84"/>
    <mergeCell ref="V84:W84"/>
    <mergeCell ref="X84:Y84"/>
    <mergeCell ref="Z81:AA81"/>
    <mergeCell ref="AB81:AC81"/>
    <mergeCell ref="B81:G81"/>
    <mergeCell ref="H81:J81"/>
    <mergeCell ref="K81:P81"/>
    <mergeCell ref="Q81:R81"/>
    <mergeCell ref="T81:U81"/>
    <mergeCell ref="V81:W81"/>
    <mergeCell ref="X81:Y81"/>
    <mergeCell ref="Z82:AA82"/>
    <mergeCell ref="AB82:AC82"/>
    <mergeCell ref="B82:G82"/>
    <mergeCell ref="H82:J82"/>
    <mergeCell ref="K82:P82"/>
    <mergeCell ref="Q82:R82"/>
    <mergeCell ref="T82:U82"/>
    <mergeCell ref="V82:W82"/>
    <mergeCell ref="X82:Y82"/>
    <mergeCell ref="Z79:AA79"/>
    <mergeCell ref="AB79:AC79"/>
    <mergeCell ref="B79:G79"/>
    <mergeCell ref="H79:J79"/>
    <mergeCell ref="K79:P79"/>
    <mergeCell ref="Q79:R79"/>
    <mergeCell ref="T79:U79"/>
    <mergeCell ref="V79:W79"/>
    <mergeCell ref="X79:Y79"/>
    <mergeCell ref="Z80:AA80"/>
    <mergeCell ref="AB80:AC80"/>
    <mergeCell ref="B80:G80"/>
    <mergeCell ref="H80:J80"/>
    <mergeCell ref="K80:P80"/>
    <mergeCell ref="Q80:R80"/>
    <mergeCell ref="T80:U80"/>
    <mergeCell ref="V80:W80"/>
    <mergeCell ref="X80:Y80"/>
    <mergeCell ref="Z77:AA77"/>
    <mergeCell ref="AB77:AC77"/>
    <mergeCell ref="B77:G77"/>
    <mergeCell ref="H77:J77"/>
    <mergeCell ref="K77:P77"/>
    <mergeCell ref="Q77:R77"/>
    <mergeCell ref="T77:U77"/>
    <mergeCell ref="V77:W77"/>
    <mergeCell ref="X77:Y77"/>
    <mergeCell ref="Z78:AA78"/>
    <mergeCell ref="AB78:AC78"/>
    <mergeCell ref="B78:G78"/>
    <mergeCell ref="H78:J78"/>
    <mergeCell ref="K78:P78"/>
    <mergeCell ref="Q78:R78"/>
    <mergeCell ref="T78:U78"/>
    <mergeCell ref="V78:W78"/>
    <mergeCell ref="X78:Y78"/>
    <mergeCell ref="Z75:AA75"/>
    <mergeCell ref="AB75:AC75"/>
    <mergeCell ref="B75:G75"/>
    <mergeCell ref="H75:J75"/>
    <mergeCell ref="K75:P75"/>
    <mergeCell ref="Q75:R75"/>
    <mergeCell ref="T75:U75"/>
    <mergeCell ref="V75:W75"/>
    <mergeCell ref="X75:Y75"/>
    <mergeCell ref="Z76:AA76"/>
    <mergeCell ref="AB76:AC76"/>
    <mergeCell ref="B76:G76"/>
    <mergeCell ref="H76:J76"/>
    <mergeCell ref="K76:P76"/>
    <mergeCell ref="Q76:R76"/>
    <mergeCell ref="T76:U76"/>
    <mergeCell ref="V76:W76"/>
    <mergeCell ref="X76:Y76"/>
    <mergeCell ref="Z73:AA73"/>
    <mergeCell ref="AB73:AC73"/>
    <mergeCell ref="B73:G73"/>
    <mergeCell ref="H73:J73"/>
    <mergeCell ref="K73:P73"/>
    <mergeCell ref="Q73:R73"/>
    <mergeCell ref="T73:U73"/>
    <mergeCell ref="V73:W73"/>
    <mergeCell ref="X73:Y73"/>
    <mergeCell ref="Z74:AA74"/>
    <mergeCell ref="AB74:AC74"/>
    <mergeCell ref="B74:G74"/>
    <mergeCell ref="H74:J74"/>
    <mergeCell ref="K74:P74"/>
    <mergeCell ref="Q74:R74"/>
    <mergeCell ref="T74:U74"/>
    <mergeCell ref="V74:W74"/>
    <mergeCell ref="X74:Y74"/>
    <mergeCell ref="Z71:AA71"/>
    <mergeCell ref="AB71:AC71"/>
    <mergeCell ref="B71:G71"/>
    <mergeCell ref="H71:J71"/>
    <mergeCell ref="K71:P71"/>
    <mergeCell ref="Q71:R71"/>
    <mergeCell ref="T71:U71"/>
    <mergeCell ref="V71:W71"/>
    <mergeCell ref="X71:Y71"/>
    <mergeCell ref="Z72:AA72"/>
    <mergeCell ref="AB72:AC72"/>
    <mergeCell ref="B72:G72"/>
    <mergeCell ref="H72:J72"/>
    <mergeCell ref="K72:P72"/>
    <mergeCell ref="Q72:R72"/>
    <mergeCell ref="T72:U72"/>
    <mergeCell ref="V72:W72"/>
    <mergeCell ref="X72:Y72"/>
    <mergeCell ref="Z69:AA69"/>
    <mergeCell ref="AB69:AC69"/>
    <mergeCell ref="B69:G69"/>
    <mergeCell ref="H69:J69"/>
    <mergeCell ref="K69:P69"/>
    <mergeCell ref="Q69:R69"/>
    <mergeCell ref="T69:U69"/>
    <mergeCell ref="V69:W69"/>
    <mergeCell ref="X69:Y69"/>
    <mergeCell ref="Z70:AA70"/>
    <mergeCell ref="AB70:AC70"/>
    <mergeCell ref="B70:G70"/>
    <mergeCell ref="H70:J70"/>
    <mergeCell ref="K70:P70"/>
    <mergeCell ref="Q70:R70"/>
    <mergeCell ref="T70:U70"/>
    <mergeCell ref="V70:W70"/>
    <mergeCell ref="X70:Y70"/>
    <mergeCell ref="Z67:AA67"/>
    <mergeCell ref="AB67:AC67"/>
    <mergeCell ref="B67:G67"/>
    <mergeCell ref="H67:J67"/>
    <mergeCell ref="K67:P67"/>
    <mergeCell ref="Q67:R67"/>
    <mergeCell ref="T67:U67"/>
    <mergeCell ref="V67:W67"/>
    <mergeCell ref="X67:Y67"/>
    <mergeCell ref="Z68:AA68"/>
    <mergeCell ref="AB68:AC68"/>
    <mergeCell ref="B68:G68"/>
    <mergeCell ref="H68:J68"/>
    <mergeCell ref="K68:P68"/>
    <mergeCell ref="Q68:R68"/>
    <mergeCell ref="T68:U68"/>
    <mergeCell ref="V68:W68"/>
    <mergeCell ref="X68:Y68"/>
    <mergeCell ref="Q16:R16"/>
    <mergeCell ref="Z65:AA65"/>
    <mergeCell ref="AB65:AC65"/>
    <mergeCell ref="B65:G65"/>
    <mergeCell ref="H65:J65"/>
    <mergeCell ref="K65:P65"/>
    <mergeCell ref="Q65:R65"/>
    <mergeCell ref="T65:U65"/>
    <mergeCell ref="V65:W65"/>
    <mergeCell ref="X65:Y65"/>
    <mergeCell ref="Z66:AA66"/>
    <mergeCell ref="AB66:AC66"/>
    <mergeCell ref="B66:G66"/>
    <mergeCell ref="H66:J66"/>
    <mergeCell ref="K66:P66"/>
    <mergeCell ref="Q66:R66"/>
    <mergeCell ref="T66:U66"/>
    <mergeCell ref="V66:W66"/>
    <mergeCell ref="X66:Y66"/>
    <mergeCell ref="T16:U16"/>
    <mergeCell ref="V16:W16"/>
    <mergeCell ref="X16:Y16"/>
    <mergeCell ref="Z17:AA17"/>
    <mergeCell ref="AB17:AC17"/>
    <mergeCell ref="B17:G17"/>
    <mergeCell ref="H17:J17"/>
    <mergeCell ref="K17:P17"/>
    <mergeCell ref="Q17:R17"/>
    <mergeCell ref="T17:U17"/>
    <mergeCell ref="V17:W17"/>
    <mergeCell ref="X17:Y17"/>
    <mergeCell ref="Z18:AA18"/>
    <mergeCell ref="V4:X4"/>
    <mergeCell ref="S11:S12"/>
    <mergeCell ref="AD11:AD12"/>
    <mergeCell ref="Z63:AA63"/>
    <mergeCell ref="AB63:AC63"/>
    <mergeCell ref="B63:G63"/>
    <mergeCell ref="H63:J63"/>
    <mergeCell ref="K63:P63"/>
    <mergeCell ref="Q63:R63"/>
    <mergeCell ref="T63:U63"/>
    <mergeCell ref="V63:W63"/>
    <mergeCell ref="X63:Y63"/>
    <mergeCell ref="Z64:AA64"/>
    <mergeCell ref="AB64:AC64"/>
    <mergeCell ref="B64:G64"/>
    <mergeCell ref="H64:J64"/>
    <mergeCell ref="K64:P64"/>
    <mergeCell ref="Q64:R64"/>
    <mergeCell ref="T64:U64"/>
    <mergeCell ref="V64:W64"/>
    <mergeCell ref="X64:Y64"/>
    <mergeCell ref="K11:P12"/>
    <mergeCell ref="Q11:R12"/>
    <mergeCell ref="Z13:AA13"/>
    <mergeCell ref="AB13:AC13"/>
    <mergeCell ref="B13:G13"/>
    <mergeCell ref="H13:J13"/>
    <mergeCell ref="K13:P13"/>
    <mergeCell ref="Q13:R13"/>
    <mergeCell ref="T13:U13"/>
    <mergeCell ref="V13:W13"/>
    <mergeCell ref="X13:Y13"/>
  </mergeCells>
  <phoneticPr fontId="54" type="noConversion"/>
  <conditionalFormatting sqref="A13:AD112 B124:H135 K124:K135 N124:N135">
    <cfRule type="cellIs" dxfId="22" priority="1" operator="equal">
      <formula>""</formula>
    </cfRule>
  </conditionalFormatting>
  <dataValidations count="2">
    <dataValidation type="list" allowBlank="1" showInputMessage="1" showErrorMessage="1" prompt="Clique e insira um valor de a lista de itens" sqref="T13:T112" xr:uid="{00000000-0002-0000-0300-000001000000}">
      <formula1>"Nota Fiscal,Cupom Fiscal,Recibo"</formula1>
    </dataValidation>
    <dataValidation type="list" allowBlank="1" showErrorMessage="1" sqref="Q13:Q112" xr:uid="{00000000-0002-0000-0300-000002000000}">
      <formula1>"Custeio,Capital"</formula1>
    </dataValidation>
  </dataValidations>
  <hyperlinks>
    <hyperlink ref="V4" location="MENU!A1" display="VOLTAR AO MENU" xr:uid="{E5FB9D26-43C0-40A2-9361-045FD9918C54}"/>
  </hyperlinks>
  <pageMargins left="0.511811024" right="0.511811024" top="0.78740157499999996" bottom="0.78740157499999996" header="0" footer="0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ione o Programa" xr:uid="{00000000-0002-0000-0300-000000000000}">
          <x14:formula1>
            <xm:f>ID!$B$23:$B$34</xm:f>
          </x14:formula1>
          <xm:sqref>S13:S112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>
    <outlinePr summaryBelow="0"/>
    <pageSetUpPr fitToPage="1"/>
  </sheetPr>
  <dimension ref="A1:I813"/>
  <sheetViews>
    <sheetView showGridLines="0" zoomScale="80" zoomScaleNormal="80" workbookViewId="0">
      <selection activeCell="G3" sqref="G3"/>
    </sheetView>
  </sheetViews>
  <sheetFormatPr defaultColWidth="14.42578125" defaultRowHeight="15" customHeight="1" outlineLevelRow="1" x14ac:dyDescent="0.25"/>
  <cols>
    <col min="1" max="1" width="21.5703125" customWidth="1"/>
    <col min="2" max="2" width="74.140625" customWidth="1"/>
    <col min="3" max="4" width="23.85546875" customWidth="1"/>
    <col min="5" max="9" width="23.7109375" customWidth="1"/>
  </cols>
  <sheetData>
    <row r="1" spans="1:9" ht="17.2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 x14ac:dyDescent="0.25">
      <c r="A2" s="1"/>
      <c r="B2" s="2"/>
      <c r="D2" s="1"/>
      <c r="E2" s="1"/>
      <c r="F2" s="1"/>
      <c r="G2" s="1"/>
      <c r="H2" s="1"/>
      <c r="I2" s="1"/>
    </row>
    <row r="3" spans="1:9" ht="17.25" customHeight="1" x14ac:dyDescent="0.25">
      <c r="A3" s="1"/>
      <c r="B3" s="3"/>
      <c r="D3" s="1"/>
      <c r="E3" s="1"/>
      <c r="F3" s="1"/>
      <c r="G3" s="1"/>
      <c r="H3" s="1"/>
      <c r="I3" s="1"/>
    </row>
    <row r="4" spans="1:9" ht="17.25" customHeight="1" x14ac:dyDescent="0.25">
      <c r="A4" s="1"/>
      <c r="B4" s="3"/>
      <c r="D4" s="1"/>
      <c r="E4" s="1"/>
      <c r="F4" s="1"/>
      <c r="G4" s="1"/>
      <c r="H4" s="1"/>
      <c r="I4" s="1"/>
    </row>
    <row r="5" spans="1:9" ht="17.25" customHeight="1" thickBot="1" x14ac:dyDescent="0.3">
      <c r="A5" s="52"/>
      <c r="B5" s="52"/>
      <c r="C5" s="52"/>
      <c r="D5" s="52"/>
      <c r="E5" s="52"/>
      <c r="F5" s="466" t="s">
        <v>235</v>
      </c>
      <c r="G5" s="378"/>
      <c r="H5" s="378"/>
      <c r="I5" s="4"/>
    </row>
    <row r="6" spans="1:9" ht="16.5" thickTop="1" thickBot="1" x14ac:dyDescent="0.3">
      <c r="A6" s="57"/>
      <c r="B6" s="57"/>
      <c r="C6" s="57"/>
      <c r="D6" s="57"/>
      <c r="E6" s="57"/>
      <c r="F6" s="57"/>
      <c r="G6" s="57"/>
      <c r="H6" s="57"/>
      <c r="I6" s="57"/>
    </row>
    <row r="7" spans="1:9" ht="31.5" x14ac:dyDescent="0.5">
      <c r="A7" s="57"/>
      <c r="B7" s="795" t="s">
        <v>85</v>
      </c>
      <c r="C7" s="796"/>
      <c r="D7" s="796"/>
      <c r="E7" s="796"/>
      <c r="F7" s="796"/>
      <c r="G7" s="797"/>
      <c r="H7" s="58"/>
      <c r="I7" s="58"/>
    </row>
    <row r="8" spans="1:9" ht="32.25" thickBot="1" x14ac:dyDescent="0.55000000000000004">
      <c r="A8" s="57"/>
      <c r="B8" s="798"/>
      <c r="C8" s="799"/>
      <c r="D8" s="799"/>
      <c r="E8" s="799"/>
      <c r="F8" s="799"/>
      <c r="G8" s="800"/>
      <c r="H8" s="58"/>
      <c r="I8" s="58"/>
    </row>
    <row r="9" spans="1:9" ht="32.25" thickBot="1" x14ac:dyDescent="0.55000000000000004">
      <c r="A9" s="57"/>
      <c r="B9" s="59"/>
      <c r="C9" s="60"/>
      <c r="D9" s="60"/>
      <c r="E9" s="60"/>
      <c r="F9" s="60"/>
      <c r="G9" s="58"/>
      <c r="H9" s="58"/>
      <c r="I9" s="58"/>
    </row>
    <row r="10" spans="1:9" ht="32.25" thickBot="1" x14ac:dyDescent="0.55000000000000004">
      <c r="A10" s="57"/>
      <c r="B10" s="121" t="s">
        <v>20</v>
      </c>
      <c r="C10" s="122" t="s">
        <v>21</v>
      </c>
      <c r="D10" s="118" t="s">
        <v>22</v>
      </c>
      <c r="E10" s="122" t="s">
        <v>86</v>
      </c>
      <c r="F10" s="60"/>
      <c r="G10" s="58"/>
      <c r="H10" s="58"/>
      <c r="I10" s="58"/>
    </row>
    <row r="11" spans="1:9" ht="32.25" thickBot="1" x14ac:dyDescent="0.55000000000000004">
      <c r="A11" s="57"/>
      <c r="B11" s="131" t="str">
        <f>ID!B23</f>
        <v>Programa Sala de Recursos Multifuncionais</v>
      </c>
      <c r="C11" s="134">
        <f>G31</f>
        <v>0</v>
      </c>
      <c r="D11" s="134">
        <f>H31</f>
        <v>0</v>
      </c>
      <c r="E11" s="137">
        <f t="shared" ref="E11:E22" si="0">C11+D11</f>
        <v>0</v>
      </c>
      <c r="F11" s="60"/>
      <c r="G11" s="801" t="s">
        <v>87</v>
      </c>
      <c r="H11" s="802"/>
      <c r="I11" s="58"/>
    </row>
    <row r="12" spans="1:9" ht="32.25" thickBot="1" x14ac:dyDescent="0.55000000000000004">
      <c r="A12" s="57"/>
      <c r="B12" s="132" t="str">
        <f>ID!B24</f>
        <v>Programa Escola Acessível</v>
      </c>
      <c r="C12" s="135">
        <f>G43</f>
        <v>0</v>
      </c>
      <c r="D12" s="135">
        <f>H43</f>
        <v>0</v>
      </c>
      <c r="E12" s="138">
        <f t="shared" si="0"/>
        <v>0</v>
      </c>
      <c r="F12" s="60"/>
      <c r="G12" s="475" t="str">
        <f>B10</f>
        <v>PROGRAMA</v>
      </c>
      <c r="H12" s="412"/>
      <c r="I12" s="58"/>
    </row>
    <row r="13" spans="1:9" ht="32.25" thickBot="1" x14ac:dyDescent="0.55000000000000004">
      <c r="A13" s="57"/>
      <c r="B13" s="132" t="str">
        <f>ID!B25</f>
        <v>Programa Água e Esgotamento Sanitário nas Escolas Rurais</v>
      </c>
      <c r="C13" s="135">
        <f>G55</f>
        <v>0</v>
      </c>
      <c r="D13" s="135">
        <f>H55</f>
        <v>0</v>
      </c>
      <c r="E13" s="138">
        <f t="shared" si="0"/>
        <v>0</v>
      </c>
      <c r="F13" s="60"/>
      <c r="G13" s="116" t="s">
        <v>82</v>
      </c>
      <c r="H13" s="117" t="s">
        <v>83</v>
      </c>
      <c r="I13" s="58"/>
    </row>
    <row r="14" spans="1:9" ht="31.5" x14ac:dyDescent="0.5">
      <c r="A14" s="57"/>
      <c r="B14" s="132" t="str">
        <f>ID!B26</f>
        <v>Programa PDDE Escolas Rurais: Campo, Indígenas e Quilombolas</v>
      </c>
      <c r="C14" s="135">
        <f>G67</f>
        <v>0</v>
      </c>
      <c r="D14" s="135">
        <f>H67</f>
        <v>0</v>
      </c>
      <c r="E14" s="138">
        <f t="shared" si="0"/>
        <v>0</v>
      </c>
      <c r="F14" s="60"/>
      <c r="G14" s="476">
        <f>C23</f>
        <v>0</v>
      </c>
      <c r="H14" s="479">
        <f ca="1">D23</f>
        <v>0</v>
      </c>
      <c r="I14" s="58"/>
    </row>
    <row r="15" spans="1:9" ht="31.5" x14ac:dyDescent="0.5">
      <c r="A15" s="57"/>
      <c r="B15" s="132" t="str">
        <f>ID!B27</f>
        <v>A definir - 1</v>
      </c>
      <c r="C15" s="135">
        <f>G79</f>
        <v>0</v>
      </c>
      <c r="D15" s="135">
        <f ca="1">H79</f>
        <v>0</v>
      </c>
      <c r="E15" s="138">
        <f t="shared" ca="1" si="0"/>
        <v>0</v>
      </c>
      <c r="F15" s="60"/>
      <c r="G15" s="477"/>
      <c r="H15" s="388"/>
      <c r="I15" s="58"/>
    </row>
    <row r="16" spans="1:9" ht="32.25" thickBot="1" x14ac:dyDescent="0.55000000000000004">
      <c r="A16" s="57"/>
      <c r="B16" s="132" t="str">
        <f>ID!B28</f>
        <v>A definir - 2</v>
      </c>
      <c r="C16" s="135">
        <f>G91</f>
        <v>0</v>
      </c>
      <c r="D16" s="135">
        <f>H91</f>
        <v>0</v>
      </c>
      <c r="E16" s="138">
        <f t="shared" si="0"/>
        <v>0</v>
      </c>
      <c r="F16" s="60"/>
      <c r="G16" s="478"/>
      <c r="H16" s="460"/>
      <c r="I16" s="58"/>
    </row>
    <row r="17" spans="1:9" ht="31.5" x14ac:dyDescent="0.5">
      <c r="A17" s="57"/>
      <c r="B17" s="132" t="str">
        <f>ID!B29</f>
        <v>A definir - 3</v>
      </c>
      <c r="C17" s="135">
        <f>G103</f>
        <v>0</v>
      </c>
      <c r="D17" s="135">
        <f>H103</f>
        <v>0</v>
      </c>
      <c r="E17" s="138">
        <f t="shared" si="0"/>
        <v>0</v>
      </c>
      <c r="F17" s="60"/>
      <c r="G17" s="480">
        <f ca="1">E23</f>
        <v>0</v>
      </c>
      <c r="H17" s="455"/>
      <c r="I17" s="58"/>
    </row>
    <row r="18" spans="1:9" ht="31.5" x14ac:dyDescent="0.5">
      <c r="A18" s="57"/>
      <c r="B18" s="132"/>
      <c r="C18" s="135">
        <f>G115</f>
        <v>0</v>
      </c>
      <c r="D18" s="135">
        <f>H115</f>
        <v>0</v>
      </c>
      <c r="E18" s="138">
        <f t="shared" si="0"/>
        <v>0</v>
      </c>
      <c r="F18" s="60"/>
      <c r="G18" s="481"/>
      <c r="H18" s="482"/>
      <c r="I18" s="58"/>
    </row>
    <row r="19" spans="1:9" ht="32.25" thickBot="1" x14ac:dyDescent="0.55000000000000004">
      <c r="A19" s="57"/>
      <c r="B19" s="132"/>
      <c r="C19" s="135">
        <f>G127</f>
        <v>0</v>
      </c>
      <c r="D19" s="135">
        <f>H127</f>
        <v>0</v>
      </c>
      <c r="E19" s="138">
        <f t="shared" si="0"/>
        <v>0</v>
      </c>
      <c r="F19" s="60"/>
      <c r="G19" s="483"/>
      <c r="H19" s="484"/>
      <c r="I19" s="58"/>
    </row>
    <row r="20" spans="1:9" ht="31.5" x14ac:dyDescent="0.5">
      <c r="A20" s="57"/>
      <c r="B20" s="132"/>
      <c r="C20" s="135">
        <f>G139</f>
        <v>0</v>
      </c>
      <c r="D20" s="135">
        <f>H139</f>
        <v>0</v>
      </c>
      <c r="E20" s="138">
        <f t="shared" si="0"/>
        <v>0</v>
      </c>
      <c r="F20" s="60"/>
      <c r="G20" s="58"/>
      <c r="H20" s="58"/>
      <c r="I20" s="58"/>
    </row>
    <row r="21" spans="1:9" ht="31.5" x14ac:dyDescent="0.5">
      <c r="A21" s="57"/>
      <c r="B21" s="132"/>
      <c r="C21" s="135">
        <f>G151</f>
        <v>0</v>
      </c>
      <c r="D21" s="135">
        <f>H151</f>
        <v>0</v>
      </c>
      <c r="E21" s="138">
        <f t="shared" si="0"/>
        <v>0</v>
      </c>
      <c r="F21" s="60"/>
      <c r="G21" s="58"/>
      <c r="H21" s="58"/>
      <c r="I21" s="58"/>
    </row>
    <row r="22" spans="1:9" ht="32.25" thickBot="1" x14ac:dyDescent="0.55000000000000004">
      <c r="A22" s="57"/>
      <c r="B22" s="133"/>
      <c r="C22" s="136">
        <f>G163</f>
        <v>0</v>
      </c>
      <c r="D22" s="136">
        <f>H163</f>
        <v>0</v>
      </c>
      <c r="E22" s="138">
        <f t="shared" si="0"/>
        <v>0</v>
      </c>
      <c r="F22" s="60"/>
      <c r="G22" s="58"/>
      <c r="H22" s="58"/>
      <c r="I22" s="58"/>
    </row>
    <row r="23" spans="1:9" ht="32.25" thickBot="1" x14ac:dyDescent="0.55000000000000004">
      <c r="A23" s="57"/>
      <c r="B23" s="123" t="s">
        <v>88</v>
      </c>
      <c r="C23" s="124">
        <f>SUM(C11:C22)</f>
        <v>0</v>
      </c>
      <c r="D23" s="124">
        <f ca="1">SUM(D11:D22)</f>
        <v>0</v>
      </c>
      <c r="E23" s="125">
        <f ca="1">SUM(E11:E22)</f>
        <v>0</v>
      </c>
      <c r="F23" s="60"/>
      <c r="G23" s="58"/>
      <c r="H23" s="58"/>
      <c r="I23" s="58"/>
    </row>
    <row r="24" spans="1:9" ht="31.5" x14ac:dyDescent="0.5">
      <c r="A24" s="57"/>
      <c r="B24" s="59"/>
      <c r="C24" s="60"/>
      <c r="D24" s="60"/>
      <c r="E24" s="60"/>
      <c r="F24" s="60"/>
      <c r="G24" s="58"/>
      <c r="H24" s="58"/>
      <c r="I24" s="58"/>
    </row>
    <row r="25" spans="1:9" ht="31.5" x14ac:dyDescent="0.5">
      <c r="A25" s="57"/>
      <c r="B25" s="60"/>
      <c r="C25" s="60"/>
      <c r="D25" s="60"/>
      <c r="E25" s="60"/>
      <c r="F25" s="60"/>
      <c r="G25" s="58"/>
      <c r="H25" s="58"/>
      <c r="I25" s="58"/>
    </row>
    <row r="26" spans="1:9" ht="32.25" thickBot="1" x14ac:dyDescent="0.55000000000000004">
      <c r="A26" s="63"/>
      <c r="B26" s="64"/>
      <c r="C26" s="64"/>
      <c r="D26" s="64"/>
      <c r="E26" s="64"/>
      <c r="F26" s="64"/>
      <c r="G26" s="64"/>
      <c r="H26" s="64"/>
      <c r="I26" s="64"/>
    </row>
    <row r="27" spans="1:9" ht="32.25" collapsed="1" thickBot="1" x14ac:dyDescent="0.55000000000000004">
      <c r="A27" s="1"/>
      <c r="B27" s="786" t="str">
        <f>"1 - "&amp;ID!B23</f>
        <v>1 - Programa Sala de Recursos Multifuncionais</v>
      </c>
      <c r="C27" s="787"/>
      <c r="D27" s="787"/>
      <c r="E27" s="788"/>
      <c r="F27" s="65"/>
      <c r="G27" s="65"/>
      <c r="H27" s="65"/>
      <c r="I27" s="65"/>
    </row>
    <row r="28" spans="1:9" ht="32.25" hidden="1" outlineLevel="1" thickBot="1" x14ac:dyDescent="0.55000000000000004">
      <c r="A28" s="1"/>
      <c r="B28" s="118" t="s">
        <v>20</v>
      </c>
      <c r="C28" s="118" t="s">
        <v>21</v>
      </c>
      <c r="D28" s="118" t="s">
        <v>22</v>
      </c>
      <c r="E28" s="122" t="s">
        <v>21</v>
      </c>
      <c r="F28" s="66"/>
      <c r="G28" s="485" t="s">
        <v>89</v>
      </c>
      <c r="H28" s="298"/>
      <c r="I28" s="66"/>
    </row>
    <row r="29" spans="1:9" ht="24" hidden="1" outlineLevel="1" thickBot="1" x14ac:dyDescent="0.4">
      <c r="A29" s="1"/>
      <c r="B29" s="139" t="s">
        <v>90</v>
      </c>
      <c r="C29" s="142">
        <f>FF!$C$10</f>
        <v>0</v>
      </c>
      <c r="D29" s="142">
        <f>FF!$D$10</f>
        <v>0</v>
      </c>
      <c r="E29" s="145">
        <f>FF!E10</f>
        <v>0</v>
      </c>
      <c r="F29" s="67"/>
      <c r="G29" s="486" t="str">
        <f>B27</f>
        <v>1 - Programa Sala de Recursos Multifuncionais</v>
      </c>
      <c r="H29" s="298"/>
      <c r="I29" s="67"/>
    </row>
    <row r="30" spans="1:9" ht="24" hidden="1" outlineLevel="1" thickBot="1" x14ac:dyDescent="0.4">
      <c r="A30" s="1"/>
      <c r="B30" s="140" t="s">
        <v>91</v>
      </c>
      <c r="C30" s="143">
        <f>SUMIF(FF!$B$28:$B$43,ID!$B$23,FF!$D$28:$D$43)</f>
        <v>0</v>
      </c>
      <c r="D30" s="143">
        <f>SUMIF(FF!$B$28:$B$43,ID!$B$23,FF!$E$28:$E$43)</f>
        <v>0</v>
      </c>
      <c r="E30" s="146">
        <f t="shared" ref="E30:E35" si="1">C30+D30</f>
        <v>0</v>
      </c>
      <c r="F30" s="67"/>
      <c r="G30" s="115" t="s">
        <v>82</v>
      </c>
      <c r="H30" s="62" t="s">
        <v>83</v>
      </c>
      <c r="I30" s="67"/>
    </row>
    <row r="31" spans="1:9" ht="18.75" hidden="1" outlineLevel="1" x14ac:dyDescent="0.3">
      <c r="A31" s="1"/>
      <c r="B31" s="140" t="s">
        <v>92</v>
      </c>
      <c r="C31" s="143">
        <f>SUMIF(FF!$F$72:$F$83,ID!$B$23,FF!$C$72:$C$83)</f>
        <v>0</v>
      </c>
      <c r="D31" s="143">
        <f>SUMIF(FF!$F$72:$F$83,ID!$B$23,FF!$D$72:$D$83)</f>
        <v>0</v>
      </c>
      <c r="E31" s="146">
        <f t="shared" si="1"/>
        <v>0</v>
      </c>
      <c r="F31" s="67"/>
      <c r="G31" s="476">
        <f>C36</f>
        <v>0</v>
      </c>
      <c r="H31" s="479">
        <f>D36</f>
        <v>0</v>
      </c>
      <c r="I31" s="67"/>
    </row>
    <row r="32" spans="1:9" ht="18.75" hidden="1" outlineLevel="1" x14ac:dyDescent="0.3">
      <c r="A32" s="1"/>
      <c r="B32" s="140" t="s">
        <v>93</v>
      </c>
      <c r="C32" s="143">
        <f>SUMIF(FF!$F$50:$F$64,ID!$B$23,FF!$C$50:$C$64)</f>
        <v>0</v>
      </c>
      <c r="D32" s="143">
        <f>SUMIF(FF!$F$50:$F$64,ID!$B$23,FF!$D$50:$D$64)</f>
        <v>0</v>
      </c>
      <c r="E32" s="146">
        <f t="shared" si="1"/>
        <v>0</v>
      </c>
      <c r="F32" s="67"/>
      <c r="G32" s="477"/>
      <c r="H32" s="388"/>
      <c r="I32" s="67"/>
    </row>
    <row r="33" spans="1:9" ht="19.5" hidden="1" outlineLevel="1" thickBot="1" x14ac:dyDescent="0.35">
      <c r="A33" s="1"/>
      <c r="B33" s="140" t="s">
        <v>94</v>
      </c>
      <c r="C33" s="143">
        <f>PE!$H$124</f>
        <v>0</v>
      </c>
      <c r="D33" s="143">
        <f>PE!$K$124</f>
        <v>0</v>
      </c>
      <c r="E33" s="146">
        <f t="shared" si="1"/>
        <v>0</v>
      </c>
      <c r="F33" s="67"/>
      <c r="G33" s="478"/>
      <c r="H33" s="460"/>
      <c r="I33" s="67"/>
    </row>
    <row r="34" spans="1:9" ht="18.75" hidden="1" outlineLevel="1" x14ac:dyDescent="0.3">
      <c r="A34" s="1"/>
      <c r="B34" s="140" t="s">
        <v>95</v>
      </c>
      <c r="C34" s="143">
        <f>SUMIF(FF!$F$88:$F$99,ID!$B$23,FF!$C$88:$C$99)</f>
        <v>0</v>
      </c>
      <c r="D34" s="143">
        <f>SUMIF(FF!$F$88:$F$99,ID!$B$23,FF!$D$88:$D$99)</f>
        <v>0</v>
      </c>
      <c r="E34" s="146">
        <f t="shared" si="1"/>
        <v>0</v>
      </c>
      <c r="F34" s="67"/>
      <c r="G34" s="488">
        <f>E36</f>
        <v>0</v>
      </c>
      <c r="H34" s="455"/>
      <c r="I34" s="67"/>
    </row>
    <row r="35" spans="1:9" ht="19.5" hidden="1" outlineLevel="1" thickBot="1" x14ac:dyDescent="0.35">
      <c r="A35" s="1"/>
      <c r="B35" s="141" t="s">
        <v>96</v>
      </c>
      <c r="C35" s="144">
        <f>FF!$C$106</f>
        <v>0</v>
      </c>
      <c r="D35" s="144">
        <f>FF!$D$106</f>
        <v>0</v>
      </c>
      <c r="E35" s="147">
        <f t="shared" si="1"/>
        <v>0</v>
      </c>
      <c r="F35" s="67"/>
      <c r="G35" s="481"/>
      <c r="H35" s="482"/>
      <c r="I35" s="67"/>
    </row>
    <row r="36" spans="1:9" ht="24" hidden="1" outlineLevel="1" thickBot="1" x14ac:dyDescent="0.4">
      <c r="A36" s="1"/>
      <c r="B36" s="126" t="s">
        <v>88</v>
      </c>
      <c r="C36" s="127">
        <f>(C29+C30+C31+C32)-(C33+C34+C35)</f>
        <v>0</v>
      </c>
      <c r="D36" s="127">
        <f>(D29+D30+D31+D32)-(D33+D34+D35)</f>
        <v>0</v>
      </c>
      <c r="E36" s="148">
        <f>(E29+E30+E31+E32)-(E33+E34+E35)</f>
        <v>0</v>
      </c>
      <c r="F36" s="68"/>
      <c r="G36" s="483"/>
      <c r="H36" s="484"/>
      <c r="I36" s="68"/>
    </row>
    <row r="37" spans="1:9" ht="31.5" hidden="1" outlineLevel="1" x14ac:dyDescent="0.5">
      <c r="A37" s="1"/>
      <c r="B37" s="53"/>
      <c r="C37" s="53"/>
      <c r="D37" s="53"/>
      <c r="E37" s="53"/>
      <c r="F37" s="53"/>
      <c r="G37" s="53"/>
      <c r="H37" s="53"/>
      <c r="I37" s="53"/>
    </row>
    <row r="38" spans="1:9" ht="32.25" thickBot="1" x14ac:dyDescent="0.55000000000000004">
      <c r="A38" s="63"/>
      <c r="B38" s="69"/>
      <c r="C38" s="69"/>
      <c r="D38" s="69"/>
      <c r="E38" s="69"/>
      <c r="F38" s="69"/>
      <c r="G38" s="69"/>
      <c r="H38" s="69"/>
      <c r="I38" s="69"/>
    </row>
    <row r="39" spans="1:9" ht="32.25" collapsed="1" thickBot="1" x14ac:dyDescent="0.55000000000000004">
      <c r="A39" s="1"/>
      <c r="B39" s="786" t="str">
        <f>"2 - "&amp;ID!B24</f>
        <v>2 - Programa Escola Acessível</v>
      </c>
      <c r="C39" s="787"/>
      <c r="D39" s="787"/>
      <c r="E39" s="788"/>
      <c r="F39" s="65"/>
      <c r="G39" s="65"/>
      <c r="H39" s="65"/>
      <c r="I39" s="65"/>
    </row>
    <row r="40" spans="1:9" ht="32.25" hidden="1" outlineLevel="1" thickBot="1" x14ac:dyDescent="0.55000000000000004">
      <c r="A40" s="1"/>
      <c r="B40" s="119" t="s">
        <v>20</v>
      </c>
      <c r="C40" s="120" t="s">
        <v>21</v>
      </c>
      <c r="D40" s="149" t="s">
        <v>22</v>
      </c>
      <c r="E40" s="118" t="s">
        <v>23</v>
      </c>
      <c r="F40" s="66"/>
      <c r="G40" s="485" t="s">
        <v>89</v>
      </c>
      <c r="H40" s="298"/>
      <c r="I40" s="66"/>
    </row>
    <row r="41" spans="1:9" ht="24" hidden="1" outlineLevel="1" thickBot="1" x14ac:dyDescent="0.4">
      <c r="A41" s="1"/>
      <c r="B41" s="139" t="s">
        <v>90</v>
      </c>
      <c r="C41" s="142">
        <f>FF!$C$11</f>
        <v>0</v>
      </c>
      <c r="D41" s="142">
        <f>FF!$D$11</f>
        <v>0</v>
      </c>
      <c r="E41" s="145">
        <f>C41+D41</f>
        <v>0</v>
      </c>
      <c r="F41" s="67"/>
      <c r="G41" s="486" t="str">
        <f>B39</f>
        <v>2 - Programa Escola Acessível</v>
      </c>
      <c r="H41" s="298"/>
      <c r="I41" s="67"/>
    </row>
    <row r="42" spans="1:9" ht="24" hidden="1" outlineLevel="1" thickBot="1" x14ac:dyDescent="0.4">
      <c r="A42" s="1"/>
      <c r="B42" s="140" t="s">
        <v>91</v>
      </c>
      <c r="C42" s="143">
        <f>SUMIF(FF!$B$28:$B$43,ID!$B$24,FF!$D$28:$D$43)</f>
        <v>0</v>
      </c>
      <c r="D42" s="143">
        <f>SUMIF(FF!$B$28:$B$43,ID!$B$24,FF!$E$28:$E$43)</f>
        <v>0</v>
      </c>
      <c r="E42" s="146">
        <f t="shared" ref="E42:E47" si="2">C42+D42</f>
        <v>0</v>
      </c>
      <c r="F42" s="67"/>
      <c r="G42" s="115" t="s">
        <v>82</v>
      </c>
      <c r="H42" s="62" t="s">
        <v>83</v>
      </c>
      <c r="I42" s="67"/>
    </row>
    <row r="43" spans="1:9" ht="18.75" hidden="1" outlineLevel="1" x14ac:dyDescent="0.3">
      <c r="A43" s="1"/>
      <c r="B43" s="140" t="s">
        <v>92</v>
      </c>
      <c r="C43" s="143">
        <f>SUMIF(FF!$F$72:$F$83,ID!$B$24,FF!$C$72:$C$83)</f>
        <v>0</v>
      </c>
      <c r="D43" s="143">
        <f>SUMIF(FF!$F$72:$F$83,ID!$B$24,FF!$D$72:$D$83)</f>
        <v>0</v>
      </c>
      <c r="E43" s="146">
        <f t="shared" si="2"/>
        <v>0</v>
      </c>
      <c r="F43" s="67"/>
      <c r="G43" s="476">
        <f>C48</f>
        <v>0</v>
      </c>
      <c r="H43" s="479">
        <f>D48</f>
        <v>0</v>
      </c>
      <c r="I43" s="67"/>
    </row>
    <row r="44" spans="1:9" ht="18.75" hidden="1" outlineLevel="1" x14ac:dyDescent="0.3">
      <c r="A44" s="1"/>
      <c r="B44" s="140" t="s">
        <v>93</v>
      </c>
      <c r="C44" s="143">
        <f>SUMIF(FF!$F$50:$F$64,ID!$B$24,FF!$C$50:$C$64)</f>
        <v>0</v>
      </c>
      <c r="D44" s="143">
        <f>SUMIF(FF!$F$50:$F$64,ID!$B$24,FF!$D$50:$D$64)</f>
        <v>0</v>
      </c>
      <c r="E44" s="146">
        <f t="shared" si="2"/>
        <v>0</v>
      </c>
      <c r="F44" s="67"/>
      <c r="G44" s="477"/>
      <c r="H44" s="388"/>
      <c r="I44" s="67"/>
    </row>
    <row r="45" spans="1:9" ht="19.5" hidden="1" outlineLevel="1" thickBot="1" x14ac:dyDescent="0.35">
      <c r="A45" s="1"/>
      <c r="B45" s="140" t="s">
        <v>94</v>
      </c>
      <c r="C45" s="143">
        <f>PE!$H$125</f>
        <v>0</v>
      </c>
      <c r="D45" s="143">
        <f>PE!$K$125</f>
        <v>0</v>
      </c>
      <c r="E45" s="146">
        <f t="shared" si="2"/>
        <v>0</v>
      </c>
      <c r="F45" s="67"/>
      <c r="G45" s="478"/>
      <c r="H45" s="460"/>
      <c r="I45" s="67"/>
    </row>
    <row r="46" spans="1:9" ht="18.75" hidden="1" outlineLevel="1" x14ac:dyDescent="0.3">
      <c r="A46" s="1"/>
      <c r="B46" s="140" t="s">
        <v>95</v>
      </c>
      <c r="C46" s="143">
        <f>SUMIF(FF!$F$88:$F$99,ID!$B$24,FF!$C$88:$C$99)</f>
        <v>0</v>
      </c>
      <c r="D46" s="143">
        <f>SUMIF(FF!$F$88:$F$99,ID!$B$24,FF!$D$88:$D$99)</f>
        <v>0</v>
      </c>
      <c r="E46" s="146">
        <f t="shared" si="2"/>
        <v>0</v>
      </c>
      <c r="F46" s="67"/>
      <c r="G46" s="488">
        <f>E48</f>
        <v>0</v>
      </c>
      <c r="H46" s="455"/>
      <c r="I46" s="67"/>
    </row>
    <row r="47" spans="1:9" ht="19.5" hidden="1" outlineLevel="1" thickBot="1" x14ac:dyDescent="0.35">
      <c r="A47" s="1"/>
      <c r="B47" s="141" t="s">
        <v>96</v>
      </c>
      <c r="C47" s="144">
        <f>FF!$C$107</f>
        <v>0</v>
      </c>
      <c r="D47" s="144">
        <f>FF!$D$107</f>
        <v>0</v>
      </c>
      <c r="E47" s="147">
        <f t="shared" si="2"/>
        <v>0</v>
      </c>
      <c r="F47" s="67"/>
      <c r="G47" s="481"/>
      <c r="H47" s="482"/>
      <c r="I47" s="67"/>
    </row>
    <row r="48" spans="1:9" ht="24" hidden="1" outlineLevel="1" thickBot="1" x14ac:dyDescent="0.4">
      <c r="A48" s="1"/>
      <c r="B48" s="126" t="s">
        <v>88</v>
      </c>
      <c r="C48" s="127">
        <f>(C41+C42+C43+C44)-(C45+C46+C47)</f>
        <v>0</v>
      </c>
      <c r="D48" s="127">
        <f>(D41+D42+D43+D44)-(D45+D46+D47)</f>
        <v>0</v>
      </c>
      <c r="E48" s="127">
        <f>(E41+E42+E43+E44)-(E45+E46+E47)</f>
        <v>0</v>
      </c>
      <c r="F48" s="68"/>
      <c r="G48" s="483"/>
      <c r="H48" s="484"/>
      <c r="I48" s="68"/>
    </row>
    <row r="49" spans="1:9" ht="15.75" hidden="1" customHeight="1" outlineLevel="1" x14ac:dyDescent="0.25"/>
    <row r="50" spans="1:9" ht="15.75" customHeight="1" thickBot="1" x14ac:dyDescent="0.3">
      <c r="A50" s="70"/>
      <c r="B50" s="70"/>
      <c r="C50" s="70"/>
      <c r="D50" s="70"/>
      <c r="E50" s="70"/>
      <c r="F50" s="70"/>
      <c r="G50" s="70"/>
      <c r="H50" s="70"/>
      <c r="I50" s="70"/>
    </row>
    <row r="51" spans="1:9" ht="32.25" collapsed="1" thickBot="1" x14ac:dyDescent="0.55000000000000004">
      <c r="A51" s="1"/>
      <c r="B51" s="786" t="str">
        <f>"3 - "&amp;ID!B25</f>
        <v>3 - Programa Água e Esgotamento Sanitário nas Escolas Rurais</v>
      </c>
      <c r="C51" s="787"/>
      <c r="D51" s="787"/>
      <c r="E51" s="788"/>
      <c r="F51" s="65"/>
      <c r="G51" s="65"/>
      <c r="H51" s="65"/>
      <c r="I51" s="65"/>
    </row>
    <row r="52" spans="1:9" ht="32.25" hidden="1" outlineLevel="1" thickBot="1" x14ac:dyDescent="0.55000000000000004">
      <c r="A52" s="1"/>
      <c r="B52" s="118" t="s">
        <v>20</v>
      </c>
      <c r="C52" s="122" t="s">
        <v>21</v>
      </c>
      <c r="D52" s="118" t="s">
        <v>22</v>
      </c>
      <c r="E52" s="129" t="s">
        <v>23</v>
      </c>
      <c r="F52" s="66"/>
      <c r="G52" s="485" t="s">
        <v>89</v>
      </c>
      <c r="H52" s="298"/>
      <c r="I52" s="66"/>
    </row>
    <row r="53" spans="1:9" ht="24" hidden="1" outlineLevel="1" thickBot="1" x14ac:dyDescent="0.4">
      <c r="A53" s="1"/>
      <c r="B53" s="139" t="s">
        <v>90</v>
      </c>
      <c r="C53" s="150">
        <f>FF!$C$12</f>
        <v>0</v>
      </c>
      <c r="D53" s="150">
        <f>FF!$D$1</f>
        <v>0</v>
      </c>
      <c r="E53" s="145">
        <f>FF!E12</f>
        <v>0</v>
      </c>
      <c r="F53" s="67"/>
      <c r="G53" s="486" t="str">
        <f>B51</f>
        <v>3 - Programa Água e Esgotamento Sanitário nas Escolas Rurais</v>
      </c>
      <c r="H53" s="298"/>
      <c r="I53" s="67"/>
    </row>
    <row r="54" spans="1:9" ht="24" hidden="1" outlineLevel="1" thickBot="1" x14ac:dyDescent="0.4">
      <c r="A54" s="1"/>
      <c r="B54" s="140" t="s">
        <v>91</v>
      </c>
      <c r="C54" s="143">
        <f>SUMIF(FF!$B$28:$B$43,ID!$B$25,FF!$D$28:$D$43)</f>
        <v>0</v>
      </c>
      <c r="D54" s="143">
        <f>SUMIF(FF!$B$28:$B$43,ID!$B$25,FF!$E$28:$E$43)</f>
        <v>0</v>
      </c>
      <c r="E54" s="145">
        <f t="shared" ref="E54:E59" si="3">C54+D54</f>
        <v>0</v>
      </c>
      <c r="F54" s="67"/>
      <c r="G54" s="115" t="s">
        <v>82</v>
      </c>
      <c r="H54" s="62" t="s">
        <v>83</v>
      </c>
      <c r="I54" s="67"/>
    </row>
    <row r="55" spans="1:9" ht="18.75" hidden="1" outlineLevel="1" x14ac:dyDescent="0.3">
      <c r="A55" s="1"/>
      <c r="B55" s="140" t="s">
        <v>92</v>
      </c>
      <c r="C55" s="143">
        <f>SUMIF(FF!$F$72:$F$83,ID!$B$25,FF!$C$72:$C$83)</f>
        <v>0</v>
      </c>
      <c r="D55" s="143">
        <f>SUMIF(FF!$F$72:$F$83,ID!$B$25,FF!$D$72:$D$83)</f>
        <v>0</v>
      </c>
      <c r="E55" s="145">
        <f t="shared" si="3"/>
        <v>0</v>
      </c>
      <c r="F55" s="67"/>
      <c r="G55" s="476">
        <f>C60</f>
        <v>0</v>
      </c>
      <c r="H55" s="479">
        <f>D60</f>
        <v>0</v>
      </c>
      <c r="I55" s="67"/>
    </row>
    <row r="56" spans="1:9" ht="18.75" hidden="1" outlineLevel="1" x14ac:dyDescent="0.3">
      <c r="A56" s="1"/>
      <c r="B56" s="140" t="s">
        <v>93</v>
      </c>
      <c r="C56" s="143">
        <f>SUMIF(FF!$F$50:$F$64,ID!$B$27,FF!$C$50:$C$64)</f>
        <v>0</v>
      </c>
      <c r="D56" s="143">
        <f>SUMIF(FF!$F$50:$F$64,ID!$B$27,FF!$D$50:$D$64)</f>
        <v>0</v>
      </c>
      <c r="E56" s="145">
        <f t="shared" si="3"/>
        <v>0</v>
      </c>
      <c r="F56" s="67"/>
      <c r="G56" s="477"/>
      <c r="H56" s="388"/>
      <c r="I56" s="67"/>
    </row>
    <row r="57" spans="1:9" ht="19.5" hidden="1" outlineLevel="1" thickBot="1" x14ac:dyDescent="0.35">
      <c r="A57" s="1"/>
      <c r="B57" s="140" t="s">
        <v>94</v>
      </c>
      <c r="C57" s="143">
        <f>PE!$H$126</f>
        <v>0</v>
      </c>
      <c r="D57" s="143">
        <f>PE!$K$126</f>
        <v>0</v>
      </c>
      <c r="E57" s="145">
        <f t="shared" si="3"/>
        <v>0</v>
      </c>
      <c r="F57" s="67"/>
      <c r="G57" s="478"/>
      <c r="H57" s="460"/>
      <c r="I57" s="67"/>
    </row>
    <row r="58" spans="1:9" ht="18.75" hidden="1" outlineLevel="1" x14ac:dyDescent="0.3">
      <c r="A58" s="1"/>
      <c r="B58" s="140" t="s">
        <v>95</v>
      </c>
      <c r="C58" s="143">
        <f>SUMIF(FF!$F$88:$F$99,ID!$B$25,FF!$C$88:$C$99)</f>
        <v>0</v>
      </c>
      <c r="D58" s="143">
        <f>SUMIF(FF!$F$88:$F$99,ID!$B$25,FF!$D$88:$D$99)</f>
        <v>0</v>
      </c>
      <c r="E58" s="145">
        <f t="shared" si="3"/>
        <v>0</v>
      </c>
      <c r="F58" s="67"/>
      <c r="G58" s="488">
        <f>E60</f>
        <v>0</v>
      </c>
      <c r="H58" s="455"/>
      <c r="I58" s="67"/>
    </row>
    <row r="59" spans="1:9" ht="19.5" hidden="1" outlineLevel="1" thickBot="1" x14ac:dyDescent="0.35">
      <c r="A59" s="1"/>
      <c r="B59" s="141" t="s">
        <v>96</v>
      </c>
      <c r="C59" s="144">
        <f>FF!$C$108</f>
        <v>0</v>
      </c>
      <c r="D59" s="144">
        <f>FF!$D$108</f>
        <v>0</v>
      </c>
      <c r="E59" s="145">
        <f t="shared" si="3"/>
        <v>0</v>
      </c>
      <c r="F59" s="67"/>
      <c r="G59" s="481"/>
      <c r="H59" s="482"/>
      <c r="I59" s="67"/>
    </row>
    <row r="60" spans="1:9" ht="24" hidden="1" outlineLevel="1" thickBot="1" x14ac:dyDescent="0.4">
      <c r="A60" s="1"/>
      <c r="B60" s="126" t="s">
        <v>88</v>
      </c>
      <c r="C60" s="127">
        <f>(C53+C54+C55+C56)-(C57+C58+C59)</f>
        <v>0</v>
      </c>
      <c r="D60" s="127">
        <f>(D53+D54+D55+D56)-(D57+D58+D59)</f>
        <v>0</v>
      </c>
      <c r="E60" s="128">
        <f>(E53+E54+E55+E56)-(E57+E58+E59)</f>
        <v>0</v>
      </c>
      <c r="F60" s="68"/>
      <c r="G60" s="483"/>
      <c r="H60" s="484"/>
      <c r="I60" s="68"/>
    </row>
    <row r="61" spans="1:9" ht="15.75" customHeight="1" x14ac:dyDescent="0.25"/>
    <row r="62" spans="1:9" ht="15.75" customHeight="1" thickBot="1" x14ac:dyDescent="0.3">
      <c r="A62" s="70"/>
      <c r="B62" s="70"/>
      <c r="C62" s="70"/>
      <c r="D62" s="70"/>
      <c r="E62" s="70"/>
      <c r="F62" s="70"/>
      <c r="G62" s="70"/>
      <c r="H62" s="70"/>
      <c r="I62" s="70"/>
    </row>
    <row r="63" spans="1:9" ht="32.25" collapsed="1" thickBot="1" x14ac:dyDescent="0.55000000000000004">
      <c r="A63" s="1"/>
      <c r="B63" s="786" t="str">
        <f>"4 - "&amp;ID!B26</f>
        <v>4 - Programa PDDE Escolas Rurais: Campo, Indígenas e Quilombolas</v>
      </c>
      <c r="C63" s="787"/>
      <c r="D63" s="787"/>
      <c r="E63" s="788"/>
      <c r="F63" s="65"/>
      <c r="G63" s="65"/>
      <c r="H63" s="65"/>
      <c r="I63" s="65"/>
    </row>
    <row r="64" spans="1:9" ht="32.25" hidden="1" outlineLevel="1" thickBot="1" x14ac:dyDescent="0.55000000000000004">
      <c r="A64" s="1"/>
      <c r="B64" s="118" t="s">
        <v>20</v>
      </c>
      <c r="C64" s="118" t="s">
        <v>21</v>
      </c>
      <c r="D64" s="118" t="s">
        <v>22</v>
      </c>
      <c r="E64" s="130" t="s">
        <v>23</v>
      </c>
      <c r="F64" s="66"/>
      <c r="G64" s="485" t="s">
        <v>89</v>
      </c>
      <c r="H64" s="298"/>
      <c r="I64" s="66"/>
    </row>
    <row r="65" spans="1:9" ht="24" hidden="1" outlineLevel="1" thickBot="1" x14ac:dyDescent="0.4">
      <c r="A65" s="1"/>
      <c r="B65" s="151" t="s">
        <v>90</v>
      </c>
      <c r="C65" s="150">
        <f>FF!$C$13</f>
        <v>0</v>
      </c>
      <c r="D65" s="150">
        <f>FF!$D$13</f>
        <v>0</v>
      </c>
      <c r="E65" s="145">
        <f t="shared" ref="E65:E71" si="4">C65+D65</f>
        <v>0</v>
      </c>
      <c r="F65" s="67"/>
      <c r="G65" s="486" t="str">
        <f>B63</f>
        <v>4 - Programa PDDE Escolas Rurais: Campo, Indígenas e Quilombolas</v>
      </c>
      <c r="H65" s="298"/>
      <c r="I65" s="67"/>
    </row>
    <row r="66" spans="1:9" ht="24" hidden="1" outlineLevel="1" thickBot="1" x14ac:dyDescent="0.4">
      <c r="A66" s="1"/>
      <c r="B66" s="140" t="s">
        <v>91</v>
      </c>
      <c r="C66" s="143">
        <f>SUMIF(FF!$B$28:$B$43,ID!$B$26,FF!$D$28:$D$43)</f>
        <v>0</v>
      </c>
      <c r="D66" s="143">
        <f>SUMIF(FF!$B$28:$B$43,ID!$B$26,FF!$E$28:$E$43)</f>
        <v>0</v>
      </c>
      <c r="E66" s="146">
        <f t="shared" si="4"/>
        <v>0</v>
      </c>
      <c r="F66" s="67"/>
      <c r="G66" s="61" t="s">
        <v>82</v>
      </c>
      <c r="H66" s="62" t="s">
        <v>83</v>
      </c>
      <c r="I66" s="67"/>
    </row>
    <row r="67" spans="1:9" ht="18.75" hidden="1" outlineLevel="1" x14ac:dyDescent="0.3">
      <c r="A67" s="1"/>
      <c r="B67" s="140" t="s">
        <v>92</v>
      </c>
      <c r="C67" s="143">
        <f>SUMIF(FF!$F$72:$F$83,ID!$B$26,FF!$C$72:$C$83)</f>
        <v>0</v>
      </c>
      <c r="D67" s="143">
        <f>SUMIF(FF!$F$72:$F$83,ID!$B$2,FF!$D$72:$D$83)</f>
        <v>0</v>
      </c>
      <c r="E67" s="146">
        <f t="shared" si="4"/>
        <v>0</v>
      </c>
      <c r="F67" s="67"/>
      <c r="G67" s="469">
        <f>C72</f>
        <v>0</v>
      </c>
      <c r="H67" s="472">
        <f>D72</f>
        <v>0</v>
      </c>
      <c r="I67" s="67"/>
    </row>
    <row r="68" spans="1:9" ht="18.75" hidden="1" outlineLevel="1" x14ac:dyDescent="0.3">
      <c r="A68" s="1"/>
      <c r="B68" s="140" t="s">
        <v>93</v>
      </c>
      <c r="C68" s="143">
        <f>SUMIF(FF!$F$50:$F$64,ID!$B$26,FF!$C$50:$C$64)</f>
        <v>0</v>
      </c>
      <c r="D68" s="143">
        <f>SUMIF(FF!$F$50:$F$64,ID!$B$26,FF!$D$50:$D$64)</f>
        <v>0</v>
      </c>
      <c r="E68" s="146">
        <f t="shared" si="4"/>
        <v>0</v>
      </c>
      <c r="F68" s="67"/>
      <c r="G68" s="470"/>
      <c r="H68" s="473"/>
      <c r="I68" s="67"/>
    </row>
    <row r="69" spans="1:9" ht="19.5" hidden="1" outlineLevel="1" thickBot="1" x14ac:dyDescent="0.35">
      <c r="A69" s="1"/>
      <c r="B69" s="140" t="s">
        <v>94</v>
      </c>
      <c r="C69" s="143">
        <f>PE!$H$127</f>
        <v>0</v>
      </c>
      <c r="D69" s="143">
        <f>PE!$K$127</f>
        <v>0</v>
      </c>
      <c r="E69" s="146">
        <f t="shared" si="4"/>
        <v>0</v>
      </c>
      <c r="F69" s="67"/>
      <c r="G69" s="471"/>
      <c r="H69" s="474"/>
      <c r="I69" s="67"/>
    </row>
    <row r="70" spans="1:9" ht="18.75" hidden="1" outlineLevel="1" x14ac:dyDescent="0.3">
      <c r="A70" s="1"/>
      <c r="B70" s="140" t="s">
        <v>95</v>
      </c>
      <c r="C70" s="143">
        <f>SUMIF(FF!$F$88:$F$99,ID!$B$26,FF!$C$88:$C$99)</f>
        <v>0</v>
      </c>
      <c r="D70" s="143">
        <f>SUMIF(FF!$F$88:$F$99,ID!$B$26,FF!$D$88:$D$99)</f>
        <v>0</v>
      </c>
      <c r="E70" s="146">
        <f t="shared" si="4"/>
        <v>0</v>
      </c>
      <c r="F70" s="67"/>
      <c r="G70" s="487">
        <f>E72</f>
        <v>0</v>
      </c>
      <c r="H70" s="455"/>
      <c r="I70" s="67"/>
    </row>
    <row r="71" spans="1:9" ht="19.5" hidden="1" outlineLevel="1" thickBot="1" x14ac:dyDescent="0.35">
      <c r="A71" s="1"/>
      <c r="B71" s="141" t="s">
        <v>96</v>
      </c>
      <c r="C71" s="144">
        <f>FF!$C$109</f>
        <v>0</v>
      </c>
      <c r="D71" s="144">
        <f>FF!$D$109</f>
        <v>0</v>
      </c>
      <c r="E71" s="147">
        <f t="shared" si="4"/>
        <v>0</v>
      </c>
      <c r="F71" s="67"/>
      <c r="G71" s="481"/>
      <c r="H71" s="482"/>
      <c r="I71" s="67"/>
    </row>
    <row r="72" spans="1:9" ht="24" hidden="1" outlineLevel="1" thickBot="1" x14ac:dyDescent="0.4">
      <c r="A72" s="1"/>
      <c r="B72" s="126" t="s">
        <v>88</v>
      </c>
      <c r="C72" s="127">
        <f>(C65+C66+C67+C68)-(C69+C70+C71)</f>
        <v>0</v>
      </c>
      <c r="D72" s="127">
        <f>(D65+D66+D67+D68)-(D69+D70+D71)</f>
        <v>0</v>
      </c>
      <c r="E72" s="127">
        <f>(E65+E66+E67+E68)-(E69+E70+E71)</f>
        <v>0</v>
      </c>
      <c r="F72" s="68"/>
      <c r="G72" s="483"/>
      <c r="H72" s="484"/>
      <c r="I72" s="68"/>
    </row>
    <row r="73" spans="1:9" ht="31.5" hidden="1" outlineLevel="1" x14ac:dyDescent="0.5">
      <c r="A73" s="1"/>
      <c r="B73" s="53"/>
      <c r="C73" s="53"/>
      <c r="D73" s="53"/>
      <c r="E73" s="53"/>
      <c r="F73" s="53"/>
      <c r="G73" s="53"/>
      <c r="H73" s="53"/>
      <c r="I73" s="53"/>
    </row>
    <row r="74" spans="1:9" ht="16.5" customHeight="1" thickBot="1" x14ac:dyDescent="0.55000000000000004">
      <c r="A74" s="63"/>
      <c r="B74" s="69"/>
      <c r="C74" s="69"/>
      <c r="D74" s="69"/>
      <c r="E74" s="69"/>
      <c r="F74" s="69"/>
      <c r="G74" s="69"/>
      <c r="H74" s="69"/>
      <c r="I74" s="69"/>
    </row>
    <row r="75" spans="1:9" ht="32.25" collapsed="1" thickBot="1" x14ac:dyDescent="0.55000000000000004">
      <c r="A75" s="1"/>
      <c r="B75" s="786" t="str">
        <f>"5 - "&amp;ID!B27</f>
        <v>5 - A definir - 1</v>
      </c>
      <c r="C75" s="787"/>
      <c r="D75" s="787"/>
      <c r="E75" s="788"/>
      <c r="F75" s="65"/>
      <c r="G75" s="65"/>
      <c r="H75" s="65"/>
      <c r="I75" s="65"/>
    </row>
    <row r="76" spans="1:9" ht="31.5" hidden="1" outlineLevel="1" x14ac:dyDescent="0.5">
      <c r="A76" s="1"/>
      <c r="B76" s="152" t="s">
        <v>20</v>
      </c>
      <c r="C76" s="152" t="s">
        <v>21</v>
      </c>
      <c r="D76" s="152" t="s">
        <v>22</v>
      </c>
      <c r="E76" s="155" t="s">
        <v>23</v>
      </c>
      <c r="F76" s="66"/>
      <c r="G76" s="485" t="s">
        <v>89</v>
      </c>
      <c r="H76" s="298"/>
      <c r="I76" s="66"/>
    </row>
    <row r="77" spans="1:9" ht="24" hidden="1" outlineLevel="1" thickBot="1" x14ac:dyDescent="0.4">
      <c r="A77" s="1"/>
      <c r="B77" s="140" t="s">
        <v>90</v>
      </c>
      <c r="C77" s="143">
        <f>FF!$C$14</f>
        <v>0</v>
      </c>
      <c r="D77" s="143">
        <f>FF!$D$14</f>
        <v>0</v>
      </c>
      <c r="E77" s="146">
        <f t="shared" ref="E77:E83" si="5">C77+D77</f>
        <v>0</v>
      </c>
      <c r="F77" s="67"/>
      <c r="G77" s="486" t="str">
        <f>B75</f>
        <v>5 - A definir - 1</v>
      </c>
      <c r="H77" s="298"/>
      <c r="I77" s="67"/>
    </row>
    <row r="78" spans="1:9" ht="24" hidden="1" outlineLevel="1" thickBot="1" x14ac:dyDescent="0.4">
      <c r="A78" s="1"/>
      <c r="B78" s="140" t="s">
        <v>91</v>
      </c>
      <c r="C78" s="143">
        <f>SUMIF(FF!$B$28:$B$43,ID!$B$27,FF!$D$28:$D$43)</f>
        <v>0</v>
      </c>
      <c r="D78" s="143">
        <f>SUMIF(FF!$B$28:$B$43,ID!$B$27,FF!$E$28:$E$43)</f>
        <v>0</v>
      </c>
      <c r="E78" s="146">
        <f t="shared" si="5"/>
        <v>0</v>
      </c>
      <c r="F78" s="67"/>
      <c r="G78" s="115" t="s">
        <v>82</v>
      </c>
      <c r="H78" s="62" t="s">
        <v>83</v>
      </c>
      <c r="I78" s="67"/>
    </row>
    <row r="79" spans="1:9" ht="18.75" hidden="1" customHeight="1" outlineLevel="1" x14ac:dyDescent="0.3">
      <c r="A79" s="1"/>
      <c r="B79" s="140" t="s">
        <v>92</v>
      </c>
      <c r="C79" s="143">
        <f>SUMIF(FF!$F$72:$F$83,ID!$B$27,FF!$C$72:$C$83)</f>
        <v>0</v>
      </c>
      <c r="D79" s="143">
        <f>SUMIF(FF!$F$72:$F$83,ID!$B$27,FF!$D$72:$D$83)</f>
        <v>0</v>
      </c>
      <c r="E79" s="146">
        <f t="shared" si="5"/>
        <v>0</v>
      </c>
      <c r="F79" s="67"/>
      <c r="G79" s="469">
        <f>C84</f>
        <v>0</v>
      </c>
      <c r="H79" s="472">
        <f ca="1">D84</f>
        <v>0</v>
      </c>
      <c r="I79" s="67"/>
    </row>
    <row r="80" spans="1:9" ht="18.75" hidden="1" outlineLevel="1" x14ac:dyDescent="0.3">
      <c r="A80" s="1"/>
      <c r="B80" s="140" t="s">
        <v>93</v>
      </c>
      <c r="C80" s="143">
        <f>SUMIF(FF!$F$50:$F$64,ID!$B$27,FF!$C$50:$C$64)</f>
        <v>0</v>
      </c>
      <c r="D80" s="143">
        <f>SUMIF(FF!$F$50:$F$64,ID!$B$27,FF!$D$50:$D$64)</f>
        <v>0</v>
      </c>
      <c r="E80" s="146">
        <f t="shared" si="5"/>
        <v>0</v>
      </c>
      <c r="F80" s="67"/>
      <c r="G80" s="470"/>
      <c r="H80" s="473"/>
      <c r="I80" s="67"/>
    </row>
    <row r="81" spans="1:9" ht="19.5" hidden="1" outlineLevel="1" thickBot="1" x14ac:dyDescent="0.35">
      <c r="A81" s="1"/>
      <c r="B81" s="140" t="s">
        <v>94</v>
      </c>
      <c r="C81" s="143">
        <f>PE!$H$128</f>
        <v>0</v>
      </c>
      <c r="D81" s="143">
        <f>PE!$K$128</f>
        <v>0</v>
      </c>
      <c r="E81" s="146">
        <f t="shared" si="5"/>
        <v>0</v>
      </c>
      <c r="F81" s="67"/>
      <c r="G81" s="471"/>
      <c r="H81" s="474"/>
      <c r="I81" s="67"/>
    </row>
    <row r="82" spans="1:9" ht="18.75" hidden="1" customHeight="1" outlineLevel="1" x14ac:dyDescent="0.3">
      <c r="A82" s="1"/>
      <c r="B82" s="140" t="s">
        <v>95</v>
      </c>
      <c r="C82" s="143">
        <f>SUMIF(FF!$E$88:$E$99,ID!$B$27,FF!$C$88:$C$99)</f>
        <v>0</v>
      </c>
      <c r="D82" s="143">
        <f ca="1">SUMIF(FF!$E$88:$F$99,ID!$B$27,FF!$C$88:$C$99)</f>
        <v>0</v>
      </c>
      <c r="E82" s="146">
        <f t="shared" ca="1" si="5"/>
        <v>0</v>
      </c>
      <c r="F82" s="67"/>
      <c r="G82" s="487">
        <f ca="1">E84</f>
        <v>0</v>
      </c>
      <c r="H82" s="455"/>
      <c r="I82" s="67"/>
    </row>
    <row r="83" spans="1:9" ht="18.75" hidden="1" outlineLevel="1" x14ac:dyDescent="0.3">
      <c r="A83" s="1"/>
      <c r="B83" s="140" t="s">
        <v>96</v>
      </c>
      <c r="C83" s="143">
        <f>FF!$C$110</f>
        <v>0</v>
      </c>
      <c r="D83" s="143">
        <f>FF!$D$110</f>
        <v>0</v>
      </c>
      <c r="E83" s="146">
        <f t="shared" si="5"/>
        <v>0</v>
      </c>
      <c r="F83" s="67"/>
      <c r="G83" s="481"/>
      <c r="H83" s="482"/>
      <c r="I83" s="67"/>
    </row>
    <row r="84" spans="1:9" ht="24" hidden="1" outlineLevel="1" thickBot="1" x14ac:dyDescent="0.4">
      <c r="A84" s="1"/>
      <c r="B84" s="153" t="s">
        <v>88</v>
      </c>
      <c r="C84" s="154">
        <f>(C77+C78+C79+C80)-(C81+C82+C83)</f>
        <v>0</v>
      </c>
      <c r="D84" s="154">
        <f ca="1">(D77+D78+D79+D80)-(D81+D82+D83)</f>
        <v>0</v>
      </c>
      <c r="E84" s="128">
        <f ca="1">(E77+E78+E79+E80)-(E81+E82+E83)</f>
        <v>0</v>
      </c>
      <c r="F84" s="68"/>
      <c r="G84" s="483"/>
      <c r="H84" s="484"/>
      <c r="I84" s="68"/>
    </row>
    <row r="85" spans="1:9" ht="15.75" hidden="1" customHeight="1" outlineLevel="1" x14ac:dyDescent="0.25"/>
    <row r="86" spans="1:9" ht="15.75" customHeight="1" thickBot="1" x14ac:dyDescent="0.3">
      <c r="A86" s="70"/>
      <c r="B86" s="70"/>
      <c r="C86" s="70"/>
      <c r="D86" s="70"/>
      <c r="E86" s="70"/>
      <c r="F86" s="70"/>
      <c r="G86" s="70"/>
      <c r="H86" s="70"/>
      <c r="I86" s="70"/>
    </row>
    <row r="87" spans="1:9" ht="32.25" collapsed="1" thickBot="1" x14ac:dyDescent="0.55000000000000004">
      <c r="A87" s="1"/>
      <c r="B87" s="786" t="str">
        <f>"6 - "&amp;ID!B28</f>
        <v>6 - A definir - 2</v>
      </c>
      <c r="C87" s="787"/>
      <c r="D87" s="787"/>
      <c r="E87" s="788"/>
      <c r="F87" s="65"/>
      <c r="G87" s="65"/>
      <c r="H87" s="65"/>
      <c r="I87" s="65"/>
    </row>
    <row r="88" spans="1:9" ht="31.5" hidden="1" outlineLevel="1" x14ac:dyDescent="0.5">
      <c r="A88" s="1"/>
      <c r="B88" s="156" t="s">
        <v>20</v>
      </c>
      <c r="C88" s="156" t="s">
        <v>21</v>
      </c>
      <c r="D88" s="156" t="s">
        <v>22</v>
      </c>
      <c r="E88" s="129" t="s">
        <v>23</v>
      </c>
      <c r="F88" s="66"/>
      <c r="G88" s="485" t="s">
        <v>89</v>
      </c>
      <c r="H88" s="298"/>
      <c r="I88" s="66"/>
    </row>
    <row r="89" spans="1:9" ht="24" hidden="1" outlineLevel="1" thickBot="1" x14ac:dyDescent="0.4">
      <c r="A89" s="1"/>
      <c r="B89" s="140" t="s">
        <v>90</v>
      </c>
      <c r="C89" s="143">
        <f>FF!$C$15</f>
        <v>0</v>
      </c>
      <c r="D89" s="143">
        <f>FF!$D$15</f>
        <v>0</v>
      </c>
      <c r="E89" s="145">
        <f t="shared" ref="E89:E95" si="6">C89+D89</f>
        <v>0</v>
      </c>
      <c r="F89" s="67"/>
      <c r="G89" s="486" t="str">
        <f>B87</f>
        <v>6 - A definir - 2</v>
      </c>
      <c r="H89" s="298"/>
      <c r="I89" s="67"/>
    </row>
    <row r="90" spans="1:9" ht="24" hidden="1" outlineLevel="1" thickBot="1" x14ac:dyDescent="0.4">
      <c r="A90" s="1"/>
      <c r="B90" s="140" t="s">
        <v>91</v>
      </c>
      <c r="C90" s="143">
        <f>SUMIF(FF!$B$28:$B$43,ID!$B$28,FF!$D$28:$D$43)</f>
        <v>0</v>
      </c>
      <c r="D90" s="143">
        <f>SUMIF(FF!$B$28:$B$43,ID!$B$28,FF!$E$28:$E$43)</f>
        <v>0</v>
      </c>
      <c r="E90" s="145">
        <f t="shared" si="6"/>
        <v>0</v>
      </c>
      <c r="F90" s="67"/>
      <c r="G90" s="115" t="s">
        <v>82</v>
      </c>
      <c r="H90" s="62" t="s">
        <v>83</v>
      </c>
      <c r="I90" s="67"/>
    </row>
    <row r="91" spans="1:9" ht="18.75" hidden="1" customHeight="1" outlineLevel="1" x14ac:dyDescent="0.3">
      <c r="A91" s="1"/>
      <c r="B91" s="140" t="s">
        <v>92</v>
      </c>
      <c r="C91" s="143">
        <f>SUMIF(FF!$F$72:$F$83,ID!$B$28,FF!$C$72:$C$83)</f>
        <v>0</v>
      </c>
      <c r="D91" s="143">
        <f>SUMIF(FF!$F$72:$F$83,ID!$B$28,FF!$D$72:$D$83)</f>
        <v>0</v>
      </c>
      <c r="E91" s="145">
        <f t="shared" si="6"/>
        <v>0</v>
      </c>
      <c r="F91" s="67"/>
      <c r="G91" s="469">
        <f>C96</f>
        <v>0</v>
      </c>
      <c r="H91" s="472">
        <f>D96</f>
        <v>0</v>
      </c>
      <c r="I91" s="67"/>
    </row>
    <row r="92" spans="1:9" ht="18.75" hidden="1" outlineLevel="1" x14ac:dyDescent="0.3">
      <c r="A92" s="1"/>
      <c r="B92" s="140" t="s">
        <v>93</v>
      </c>
      <c r="C92" s="143">
        <f>SUMIF(FF!$F$50:$F$64,ID!$B$28,FF!$C$50:$C$64)</f>
        <v>0</v>
      </c>
      <c r="D92" s="143">
        <f>SUMIF(FF!$F$50:$F$64,ID!$B$28,FF!$D$50:$D$64)</f>
        <v>0</v>
      </c>
      <c r="E92" s="145">
        <f t="shared" si="6"/>
        <v>0</v>
      </c>
      <c r="F92" s="67"/>
      <c r="G92" s="470"/>
      <c r="H92" s="473"/>
      <c r="I92" s="67"/>
    </row>
    <row r="93" spans="1:9" ht="19.5" hidden="1" outlineLevel="1" thickBot="1" x14ac:dyDescent="0.35">
      <c r="A93" s="1"/>
      <c r="B93" s="140" t="s">
        <v>94</v>
      </c>
      <c r="C93" s="143">
        <f>PE!$H$129</f>
        <v>0</v>
      </c>
      <c r="D93" s="143">
        <f>PE!$K$129</f>
        <v>0</v>
      </c>
      <c r="E93" s="145">
        <f t="shared" si="6"/>
        <v>0</v>
      </c>
      <c r="F93" s="67"/>
      <c r="G93" s="471"/>
      <c r="H93" s="474"/>
      <c r="I93" s="67"/>
    </row>
    <row r="94" spans="1:9" ht="18.75" hidden="1" customHeight="1" outlineLevel="1" x14ac:dyDescent="0.3">
      <c r="A94" s="1"/>
      <c r="B94" s="140" t="s">
        <v>95</v>
      </c>
      <c r="C94" s="143">
        <f>SUMIF(FF!$F$88:$F$99,ID!$B$28,FF!$C$88:$C$99)</f>
        <v>0</v>
      </c>
      <c r="D94" s="143">
        <f>SUMIF(FF!$F$88:$F$99,ID!$B$28,FF!$D$88:$D$99)</f>
        <v>0</v>
      </c>
      <c r="E94" s="145">
        <f t="shared" si="6"/>
        <v>0</v>
      </c>
      <c r="F94" s="67"/>
      <c r="G94" s="487">
        <f>E96</f>
        <v>0</v>
      </c>
      <c r="H94" s="455"/>
      <c r="I94" s="67"/>
    </row>
    <row r="95" spans="1:9" ht="18.75" hidden="1" outlineLevel="1" x14ac:dyDescent="0.3">
      <c r="A95" s="1"/>
      <c r="B95" s="140" t="s">
        <v>96</v>
      </c>
      <c r="C95" s="143">
        <f>FF!$C$111</f>
        <v>0</v>
      </c>
      <c r="D95" s="143">
        <f>FF!$D$111</f>
        <v>0</v>
      </c>
      <c r="E95" s="145">
        <f t="shared" si="6"/>
        <v>0</v>
      </c>
      <c r="F95" s="67"/>
      <c r="G95" s="481"/>
      <c r="H95" s="482"/>
      <c r="I95" s="67"/>
    </row>
    <row r="96" spans="1:9" ht="24" hidden="1" outlineLevel="1" thickBot="1" x14ac:dyDescent="0.4">
      <c r="A96" s="1"/>
      <c r="B96" s="153" t="s">
        <v>88</v>
      </c>
      <c r="C96" s="154">
        <f>(C89+C90+C91+C92)-(C93+C94+C95)</f>
        <v>0</v>
      </c>
      <c r="D96" s="154">
        <f>(D89+D90+D91+D92)-(D93+D94+D95)</f>
        <v>0</v>
      </c>
      <c r="E96" s="128">
        <f>(E89+E90+E91+E92)-(E93+E94+E95)</f>
        <v>0</v>
      </c>
      <c r="F96" s="68"/>
      <c r="G96" s="483"/>
      <c r="H96" s="484"/>
      <c r="I96" s="68"/>
    </row>
    <row r="97" spans="1:9" ht="15.75" hidden="1" customHeight="1" outlineLevel="1" x14ac:dyDescent="0.25"/>
    <row r="98" spans="1:9" ht="15.75" customHeight="1" thickBot="1" x14ac:dyDescent="0.3">
      <c r="A98" s="70"/>
      <c r="B98" s="70"/>
      <c r="C98" s="70"/>
      <c r="D98" s="70"/>
      <c r="E98" s="70"/>
      <c r="F98" s="70"/>
      <c r="G98" s="70"/>
      <c r="H98" s="70"/>
      <c r="I98" s="70"/>
    </row>
    <row r="99" spans="1:9" ht="29.25" customHeight="1" collapsed="1" thickBot="1" x14ac:dyDescent="0.55000000000000004">
      <c r="A99" s="1"/>
      <c r="B99" s="794" t="str">
        <f>"7 - "&amp;ID!B29</f>
        <v>7 - A definir - 3</v>
      </c>
      <c r="C99" s="787"/>
      <c r="D99" s="787"/>
      <c r="E99" s="788"/>
      <c r="F99" s="1"/>
      <c r="G99" s="1"/>
      <c r="H99" s="1"/>
      <c r="I99" s="1"/>
    </row>
    <row r="100" spans="1:9" ht="24.75" hidden="1" customHeight="1" outlineLevel="1" x14ac:dyDescent="0.5">
      <c r="A100" s="157"/>
      <c r="B100" s="158" t="s">
        <v>20</v>
      </c>
      <c r="C100" s="158" t="s">
        <v>21</v>
      </c>
      <c r="D100" s="158" t="s">
        <v>22</v>
      </c>
      <c r="E100" s="114" t="s">
        <v>23</v>
      </c>
      <c r="F100" s="1"/>
      <c r="G100" s="467" t="s">
        <v>89</v>
      </c>
      <c r="H100" s="298"/>
      <c r="I100" s="1"/>
    </row>
    <row r="101" spans="1:9" ht="20.25" hidden="1" customHeight="1" outlineLevel="1" thickBot="1" x14ac:dyDescent="0.4">
      <c r="A101" s="157"/>
      <c r="B101" s="159" t="s">
        <v>90</v>
      </c>
      <c r="C101" s="161">
        <f>FF!$C$16</f>
        <v>0</v>
      </c>
      <c r="D101" s="161">
        <f>FF!$D$16</f>
        <v>0</v>
      </c>
      <c r="E101" s="71">
        <f t="shared" ref="E101:E107" si="7">C101+D101</f>
        <v>0</v>
      </c>
      <c r="F101" s="72"/>
      <c r="G101" s="468" t="str">
        <f>B99</f>
        <v>7 - A definir - 3</v>
      </c>
      <c r="H101" s="298"/>
      <c r="I101" s="72"/>
    </row>
    <row r="102" spans="1:9" ht="24" hidden="1" customHeight="1" outlineLevel="1" thickBot="1" x14ac:dyDescent="0.4">
      <c r="A102" s="157"/>
      <c r="B102" s="159" t="s">
        <v>91</v>
      </c>
      <c r="C102" s="161">
        <f>SUMIF(FF!$B$28:$B$43,ID!$B$29,FF!$D$28:$D$43)</f>
        <v>0</v>
      </c>
      <c r="D102" s="161">
        <f>SUMIF(FF!$B$28:$B$43,ID!$B$29,FF!$E$28:$E$43)</f>
        <v>0</v>
      </c>
      <c r="E102" s="71">
        <f t="shared" si="7"/>
        <v>0</v>
      </c>
      <c r="F102" s="72"/>
      <c r="G102" s="164" t="s">
        <v>82</v>
      </c>
      <c r="H102" s="73" t="s">
        <v>83</v>
      </c>
      <c r="I102" s="72"/>
    </row>
    <row r="103" spans="1:9" ht="15.75" hidden="1" customHeight="1" outlineLevel="1" x14ac:dyDescent="0.3">
      <c r="A103" s="157"/>
      <c r="B103" s="159" t="s">
        <v>92</v>
      </c>
      <c r="C103" s="161">
        <f>SUMIF(FF!$F$72:$F$83,ID!$B$29,FF!$C$72:$C$83)</f>
        <v>0</v>
      </c>
      <c r="D103" s="161">
        <f>SUMIF(FF!$F$72:$F$83,ID!$B$29,FF!$D$72:$D$83)</f>
        <v>0</v>
      </c>
      <c r="E103" s="71">
        <f t="shared" si="7"/>
        <v>0</v>
      </c>
      <c r="F103" s="72"/>
      <c r="G103" s="469">
        <f>C108</f>
        <v>0</v>
      </c>
      <c r="H103" s="472">
        <f>D108</f>
        <v>0</v>
      </c>
      <c r="I103" s="72"/>
    </row>
    <row r="104" spans="1:9" ht="15.75" hidden="1" customHeight="1" outlineLevel="1" x14ac:dyDescent="0.3">
      <c r="A104" s="157"/>
      <c r="B104" s="159" t="s">
        <v>93</v>
      </c>
      <c r="C104" s="161">
        <f>SUMIF(FF!$F$50:$F$64,ID!$B$29,FF!$C$50:$C$64)</f>
        <v>0</v>
      </c>
      <c r="D104" s="161">
        <f>SUMIF(FF!$F$50:$F$64,ID!$B$29,FF!$D$50:$D$64)</f>
        <v>0</v>
      </c>
      <c r="E104" s="71">
        <f t="shared" si="7"/>
        <v>0</v>
      </c>
      <c r="F104" s="72"/>
      <c r="G104" s="470"/>
      <c r="H104" s="473"/>
      <c r="I104" s="72"/>
    </row>
    <row r="105" spans="1:9" ht="15.75" hidden="1" customHeight="1" outlineLevel="1" thickBot="1" x14ac:dyDescent="0.35">
      <c r="A105" s="157"/>
      <c r="B105" s="159" t="s">
        <v>94</v>
      </c>
      <c r="C105" s="161">
        <f>PE!$H$130</f>
        <v>0</v>
      </c>
      <c r="D105" s="161">
        <f>PE!$K$130</f>
        <v>0</v>
      </c>
      <c r="E105" s="71">
        <f t="shared" si="7"/>
        <v>0</v>
      </c>
      <c r="F105" s="72"/>
      <c r="G105" s="471"/>
      <c r="H105" s="474"/>
      <c r="I105" s="72"/>
    </row>
    <row r="106" spans="1:9" ht="15.75" hidden="1" customHeight="1" outlineLevel="1" x14ac:dyDescent="0.3">
      <c r="A106" s="157"/>
      <c r="B106" s="159" t="s">
        <v>95</v>
      </c>
      <c r="C106" s="161">
        <f>SUMIF(FF!$F$88:$F$99,ID!$B$29,FF!$C$88:$C$99)</f>
        <v>0</v>
      </c>
      <c r="D106" s="161">
        <f>SUMIF(FF!$F$88:$F$99,ID!$B$29,FF!$D$88:$D$99)</f>
        <v>0</v>
      </c>
      <c r="E106" s="71">
        <f t="shared" si="7"/>
        <v>0</v>
      </c>
      <c r="F106" s="74"/>
      <c r="G106" s="487">
        <f>E108</f>
        <v>0</v>
      </c>
      <c r="H106" s="455"/>
      <c r="I106" s="72"/>
    </row>
    <row r="107" spans="1:9" ht="15.75" hidden="1" customHeight="1" outlineLevel="1" x14ac:dyDescent="0.3">
      <c r="A107" s="157"/>
      <c r="B107" s="159" t="s">
        <v>96</v>
      </c>
      <c r="C107" s="161">
        <f>FF!$C$112</f>
        <v>0</v>
      </c>
      <c r="D107" s="161">
        <f>FF!$D$112</f>
        <v>0</v>
      </c>
      <c r="E107" s="71">
        <f t="shared" si="7"/>
        <v>0</v>
      </c>
      <c r="F107" s="74"/>
      <c r="G107" s="481"/>
      <c r="H107" s="482"/>
      <c r="I107" s="72"/>
    </row>
    <row r="108" spans="1:9" ht="24" hidden="1" outlineLevel="1" thickBot="1" x14ac:dyDescent="0.4">
      <c r="A108" s="157"/>
      <c r="B108" s="160" t="s">
        <v>88</v>
      </c>
      <c r="C108" s="162">
        <f>(C101+C102+C103+C104)-(C105+C106+C107)</f>
        <v>0</v>
      </c>
      <c r="D108" s="163">
        <f>(D101+D102+D103+D104)-(D105+D106+D107)</f>
        <v>0</v>
      </c>
      <c r="E108" s="75">
        <f>(E101+E102+E103+E104)-(E105+E106+E107)</f>
        <v>0</v>
      </c>
      <c r="F108" s="13"/>
      <c r="G108" s="483"/>
      <c r="H108" s="484"/>
      <c r="I108" s="1"/>
    </row>
    <row r="109" spans="1:9" ht="15.75" hidden="1" customHeight="1" outlineLevel="1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 customHeight="1" thickBot="1" x14ac:dyDescent="0.3">
      <c r="A110" s="63"/>
      <c r="B110" s="63"/>
      <c r="C110" s="63"/>
      <c r="D110" s="63"/>
      <c r="E110" s="63"/>
      <c r="F110" s="63"/>
      <c r="G110" s="63"/>
      <c r="H110" s="63"/>
      <c r="I110" s="63"/>
    </row>
    <row r="111" spans="1:9" ht="32.25" collapsed="1" thickBot="1" x14ac:dyDescent="0.55000000000000004">
      <c r="A111" s="157"/>
      <c r="B111" s="794" t="str">
        <f>"8 - "&amp;ID!B30</f>
        <v>8 - A definir - 4</v>
      </c>
      <c r="C111" s="787"/>
      <c r="D111" s="787"/>
      <c r="E111" s="788"/>
      <c r="F111" s="1"/>
      <c r="G111" s="1"/>
      <c r="H111" s="1"/>
      <c r="I111" s="1"/>
    </row>
    <row r="112" spans="1:9" ht="31.5" hidden="1" outlineLevel="1" x14ac:dyDescent="0.5">
      <c r="A112" s="157"/>
      <c r="B112" s="168" t="s">
        <v>20</v>
      </c>
      <c r="C112" s="158" t="s">
        <v>21</v>
      </c>
      <c r="D112" s="158" t="s">
        <v>22</v>
      </c>
      <c r="E112" s="173" t="s">
        <v>23</v>
      </c>
      <c r="F112" s="1"/>
      <c r="G112" s="467" t="s">
        <v>89</v>
      </c>
      <c r="H112" s="298"/>
      <c r="I112" s="1"/>
    </row>
    <row r="113" spans="1:9" ht="19.5" hidden="1" customHeight="1" outlineLevel="1" thickBot="1" x14ac:dyDescent="0.4">
      <c r="A113" s="157"/>
      <c r="B113" s="169" t="s">
        <v>90</v>
      </c>
      <c r="C113" s="161">
        <f>FF!$C$17</f>
        <v>0</v>
      </c>
      <c r="D113" s="161">
        <f>FF!$D$17</f>
        <v>0</v>
      </c>
      <c r="E113" s="174">
        <f t="shared" ref="E113:E119" si="8">C113+D113</f>
        <v>0</v>
      </c>
      <c r="F113" s="72"/>
      <c r="G113" s="468" t="str">
        <f>B111</f>
        <v>8 - A definir - 4</v>
      </c>
      <c r="H113" s="298"/>
      <c r="I113" s="72"/>
    </row>
    <row r="114" spans="1:9" ht="24" hidden="1" outlineLevel="1" thickBot="1" x14ac:dyDescent="0.4">
      <c r="A114" s="157"/>
      <c r="B114" s="169" t="s">
        <v>91</v>
      </c>
      <c r="C114" s="161">
        <f>SUMIF(FF!$B$28:$B$43,ID!$B$30,FF!$D$28:$D$43)</f>
        <v>0</v>
      </c>
      <c r="D114" s="161">
        <f>SUMIF(FF!$B$28:$B$43,ID!$B$30,FF!$E$28:$E$43)</f>
        <v>0</v>
      </c>
      <c r="E114" s="174">
        <f t="shared" si="8"/>
        <v>0</v>
      </c>
      <c r="F114" s="72"/>
      <c r="G114" s="164" t="s">
        <v>82</v>
      </c>
      <c r="H114" s="73" t="s">
        <v>83</v>
      </c>
      <c r="I114" s="72"/>
    </row>
    <row r="115" spans="1:9" ht="15.75" hidden="1" customHeight="1" outlineLevel="1" x14ac:dyDescent="0.3">
      <c r="A115" s="157"/>
      <c r="B115" s="169" t="s">
        <v>92</v>
      </c>
      <c r="C115" s="161">
        <f>SUMIF(FF!$F$72:$F$83,ID!$B$30,FF!$C$72:$C$83)</f>
        <v>0</v>
      </c>
      <c r="D115" s="161">
        <f>SUMIF(FF!$F$72:$F$83,ID!$B$30,FF!$D$72:$D$83)</f>
        <v>0</v>
      </c>
      <c r="E115" s="174">
        <f t="shared" si="8"/>
        <v>0</v>
      </c>
      <c r="F115" s="72"/>
      <c r="G115" s="469">
        <f>C120</f>
        <v>0</v>
      </c>
      <c r="H115" s="472">
        <f>D120</f>
        <v>0</v>
      </c>
      <c r="I115" s="72"/>
    </row>
    <row r="116" spans="1:9" ht="15.75" hidden="1" customHeight="1" outlineLevel="1" x14ac:dyDescent="0.3">
      <c r="A116" s="157"/>
      <c r="B116" s="169" t="s">
        <v>93</v>
      </c>
      <c r="C116" s="161">
        <f>SUMIF(FF!$F$50:$F$64,ID!$B$30,FF!$C$50:$C$64)</f>
        <v>0</v>
      </c>
      <c r="D116" s="161">
        <f>SUMIF(FF!$F$50:$F$64,ID!$B$30,FF!$D$50:$D$64)</f>
        <v>0</v>
      </c>
      <c r="E116" s="174">
        <f t="shared" si="8"/>
        <v>0</v>
      </c>
      <c r="F116" s="72"/>
      <c r="G116" s="470"/>
      <c r="H116" s="473"/>
      <c r="I116" s="72"/>
    </row>
    <row r="117" spans="1:9" ht="15.75" hidden="1" customHeight="1" outlineLevel="1" thickBot="1" x14ac:dyDescent="0.35">
      <c r="A117" s="157"/>
      <c r="B117" s="169" t="s">
        <v>94</v>
      </c>
      <c r="C117" s="161">
        <f>PE!$H$131</f>
        <v>0</v>
      </c>
      <c r="D117" s="172">
        <f>PE!$K$131</f>
        <v>0</v>
      </c>
      <c r="E117" s="174">
        <f t="shared" si="8"/>
        <v>0</v>
      </c>
      <c r="F117" s="72"/>
      <c r="G117" s="471"/>
      <c r="H117" s="474"/>
      <c r="I117" s="72"/>
    </row>
    <row r="118" spans="1:9" ht="15.75" hidden="1" customHeight="1" outlineLevel="1" x14ac:dyDescent="0.3">
      <c r="A118" s="157"/>
      <c r="B118" s="169" t="s">
        <v>95</v>
      </c>
      <c r="C118" s="161">
        <f>SUMIF(FF!$F$88:$F$99,ID!$B$30,FF!$C$88:$C$99)</f>
        <v>0</v>
      </c>
      <c r="D118" s="161">
        <f>SUMIF(FF!$F$88:$F$99,ID!$B$30,FF!$D$88:$D$99)</f>
        <v>0</v>
      </c>
      <c r="E118" s="174">
        <f t="shared" si="8"/>
        <v>0</v>
      </c>
      <c r="F118" s="72"/>
      <c r="G118" s="487">
        <f>E120</f>
        <v>0</v>
      </c>
      <c r="H118" s="455"/>
      <c r="I118" s="72"/>
    </row>
    <row r="119" spans="1:9" ht="15.75" hidden="1" customHeight="1" outlineLevel="1" thickBot="1" x14ac:dyDescent="0.35">
      <c r="A119" s="157"/>
      <c r="B119" s="170" t="s">
        <v>96</v>
      </c>
      <c r="C119" s="161">
        <f>FF!$C$113</f>
        <v>0</v>
      </c>
      <c r="D119" s="161">
        <f>FF!$D$113</f>
        <v>0</v>
      </c>
      <c r="E119" s="174">
        <f t="shared" si="8"/>
        <v>0</v>
      </c>
      <c r="F119" s="72"/>
      <c r="G119" s="481"/>
      <c r="H119" s="482"/>
      <c r="I119" s="72"/>
    </row>
    <row r="120" spans="1:9" ht="24" hidden="1" outlineLevel="1" thickBot="1" x14ac:dyDescent="0.4">
      <c r="A120" s="157"/>
      <c r="B120" s="171" t="s">
        <v>88</v>
      </c>
      <c r="C120" s="163">
        <f>(C113+C114+C115+C116)-(C117+C118+C119)</f>
        <v>0</v>
      </c>
      <c r="D120" s="163">
        <f>(D113+D114+D115+D116)-(D117+D118+D119)</f>
        <v>0</v>
      </c>
      <c r="E120" s="163">
        <f>(E113+E114+E115+E116)-(E117+E118+E119)</f>
        <v>0</v>
      </c>
      <c r="F120" s="1"/>
      <c r="G120" s="483"/>
      <c r="H120" s="484"/>
      <c r="I120" s="1"/>
    </row>
    <row r="121" spans="1:9" ht="15.75" hidden="1" customHeight="1" outlineLevel="1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 customHeight="1" thickBot="1" x14ac:dyDescent="0.3">
      <c r="A122" s="63"/>
      <c r="B122" s="63"/>
      <c r="C122" s="63"/>
      <c r="D122" s="63"/>
      <c r="E122" s="63"/>
      <c r="F122" s="63"/>
      <c r="G122" s="63"/>
      <c r="H122" s="63"/>
      <c r="I122" s="63"/>
    </row>
    <row r="123" spans="1:9" ht="32.25" collapsed="1" thickBot="1" x14ac:dyDescent="0.55000000000000004">
      <c r="A123" s="157"/>
      <c r="B123" s="794" t="str">
        <f>"9 - "&amp;ID!B31</f>
        <v>9 - A definir - 5</v>
      </c>
      <c r="C123" s="787"/>
      <c r="D123" s="787"/>
      <c r="E123" s="788"/>
      <c r="F123" s="1"/>
      <c r="G123" s="1"/>
      <c r="H123" s="1"/>
      <c r="I123" s="1"/>
    </row>
    <row r="124" spans="1:9" ht="31.5" hidden="1" outlineLevel="1" x14ac:dyDescent="0.5">
      <c r="A124" s="157"/>
      <c r="B124" s="158" t="s">
        <v>20</v>
      </c>
      <c r="C124" s="158" t="s">
        <v>21</v>
      </c>
      <c r="D124" s="158" t="s">
        <v>22</v>
      </c>
      <c r="E124" s="175" t="s">
        <v>23</v>
      </c>
      <c r="F124" s="1"/>
      <c r="G124" s="467" t="s">
        <v>89</v>
      </c>
      <c r="H124" s="298"/>
      <c r="I124" s="1"/>
    </row>
    <row r="125" spans="1:9" ht="18.75" hidden="1" customHeight="1" outlineLevel="1" thickBot="1" x14ac:dyDescent="0.4">
      <c r="A125" s="157"/>
      <c r="B125" s="159" t="s">
        <v>90</v>
      </c>
      <c r="C125" s="161">
        <f>FF!$C$18</f>
        <v>0</v>
      </c>
      <c r="D125" s="161">
        <f>FF!$D$18</f>
        <v>0</v>
      </c>
      <c r="E125" s="166">
        <f t="shared" ref="E125:E131" si="9">C125+D125</f>
        <v>0</v>
      </c>
      <c r="F125" s="72"/>
      <c r="G125" s="468" t="str">
        <f>B123</f>
        <v>9 - A definir - 5</v>
      </c>
      <c r="H125" s="298"/>
      <c r="I125" s="72"/>
    </row>
    <row r="126" spans="1:9" ht="24" hidden="1" outlineLevel="1" thickBot="1" x14ac:dyDescent="0.4">
      <c r="A126" s="157"/>
      <c r="B126" s="159" t="s">
        <v>91</v>
      </c>
      <c r="C126" s="161">
        <f>SUMIF(FF!$B$28:$B$43,ID!$B$31,FF!$D$28:$D$43)</f>
        <v>0</v>
      </c>
      <c r="D126" s="161">
        <f>SUMIF(FF!$B$28:$B$43,ID!$B$31,FF!$E$28:$E$43)</f>
        <v>0</v>
      </c>
      <c r="E126" s="166">
        <f t="shared" si="9"/>
        <v>0</v>
      </c>
      <c r="F126" s="72"/>
      <c r="G126" s="164" t="s">
        <v>82</v>
      </c>
      <c r="H126" s="73" t="s">
        <v>83</v>
      </c>
      <c r="I126" s="72"/>
    </row>
    <row r="127" spans="1:9" ht="15.75" hidden="1" customHeight="1" outlineLevel="1" x14ac:dyDescent="0.3">
      <c r="A127" s="157"/>
      <c r="B127" s="159" t="s">
        <v>92</v>
      </c>
      <c r="C127" s="161">
        <f>SUMIF(FF!$F$72:$F$83,ID!$B$31,FF!$C$72:$C$83)</f>
        <v>0</v>
      </c>
      <c r="D127" s="161">
        <f>SUMIF(FF!$F$72:$F$83,ID!$B$31,FF!$D$72:$D$83)</f>
        <v>0</v>
      </c>
      <c r="E127" s="166">
        <f t="shared" si="9"/>
        <v>0</v>
      </c>
      <c r="F127" s="72"/>
      <c r="G127" s="469">
        <f>C132</f>
        <v>0</v>
      </c>
      <c r="H127" s="472">
        <f>D132</f>
        <v>0</v>
      </c>
      <c r="I127" s="72"/>
    </row>
    <row r="128" spans="1:9" ht="15.75" hidden="1" customHeight="1" outlineLevel="1" x14ac:dyDescent="0.3">
      <c r="A128" s="157"/>
      <c r="B128" s="159" t="s">
        <v>93</v>
      </c>
      <c r="C128" s="161">
        <f>SUMIF(FF!$F$50:$F$64,ID!$B$31,FF!$C$50:$C$64)</f>
        <v>0</v>
      </c>
      <c r="D128" s="161">
        <f>SUMIF(FF!$F$50:$F$64,ID!$B$31,FF!$D$50:$D$64)</f>
        <v>0</v>
      </c>
      <c r="E128" s="166">
        <f t="shared" si="9"/>
        <v>0</v>
      </c>
      <c r="F128" s="72"/>
      <c r="G128" s="470"/>
      <c r="H128" s="473"/>
      <c r="I128" s="72"/>
    </row>
    <row r="129" spans="1:9" ht="15.75" hidden="1" customHeight="1" outlineLevel="1" thickBot="1" x14ac:dyDescent="0.35">
      <c r="A129" s="157"/>
      <c r="B129" s="159" t="s">
        <v>94</v>
      </c>
      <c r="C129" s="161">
        <f>PE!$H$132</f>
        <v>0</v>
      </c>
      <c r="D129" s="161">
        <f>PE!$K$132</f>
        <v>0</v>
      </c>
      <c r="E129" s="166">
        <f t="shared" si="9"/>
        <v>0</v>
      </c>
      <c r="F129" s="72"/>
      <c r="G129" s="471"/>
      <c r="H129" s="474"/>
      <c r="I129" s="72"/>
    </row>
    <row r="130" spans="1:9" ht="15.75" hidden="1" customHeight="1" outlineLevel="1" x14ac:dyDescent="0.3">
      <c r="A130" s="157"/>
      <c r="B130" s="159" t="s">
        <v>95</v>
      </c>
      <c r="C130" s="161">
        <f>SUMIF(FF!$F$88:$F$99,ID!$B$31,FF!$C$88:$C$99)</f>
        <v>0</v>
      </c>
      <c r="D130" s="161">
        <f>SUMIF(FF!$F$88:$F$99,ID!$B$31,FF!$D$88:$D$99)</f>
        <v>0</v>
      </c>
      <c r="E130" s="166">
        <f t="shared" si="9"/>
        <v>0</v>
      </c>
      <c r="F130" s="72"/>
      <c r="G130" s="487">
        <f>E132</f>
        <v>0</v>
      </c>
      <c r="H130" s="455"/>
      <c r="I130" s="72"/>
    </row>
    <row r="131" spans="1:9" ht="15.75" hidden="1" customHeight="1" outlineLevel="1" x14ac:dyDescent="0.3">
      <c r="A131" s="157"/>
      <c r="B131" s="159" t="s">
        <v>96</v>
      </c>
      <c r="C131" s="161">
        <f>FF!$C$114</f>
        <v>0</v>
      </c>
      <c r="D131" s="161">
        <f>FF!$D$114</f>
        <v>0</v>
      </c>
      <c r="E131" s="166">
        <f t="shared" si="9"/>
        <v>0</v>
      </c>
      <c r="F131" s="72"/>
      <c r="G131" s="481"/>
      <c r="H131" s="482"/>
      <c r="I131" s="72"/>
    </row>
    <row r="132" spans="1:9" ht="24" hidden="1" outlineLevel="1" thickBot="1" x14ac:dyDescent="0.4">
      <c r="A132" s="157"/>
      <c r="B132" s="160" t="s">
        <v>88</v>
      </c>
      <c r="C132" s="162">
        <f>(C125+C126+C127+C128)-(C129+C130+C131)</f>
        <v>0</v>
      </c>
      <c r="D132" s="163">
        <f>(D125+D126+D127+D128)-(D129+D130+D131)</f>
        <v>0</v>
      </c>
      <c r="E132" s="167">
        <f>(E125+E126+E127+E128)-(E129+E130+E131)</f>
        <v>0</v>
      </c>
      <c r="F132" s="1"/>
      <c r="G132" s="483"/>
      <c r="H132" s="484"/>
      <c r="I132" s="1"/>
    </row>
    <row r="133" spans="1:9" ht="15.75" hidden="1" customHeight="1" outlineLevel="1" x14ac:dyDescent="0.25"/>
    <row r="134" spans="1:9" ht="15.75" customHeight="1" thickBot="1" x14ac:dyDescent="0.3">
      <c r="A134" s="70"/>
      <c r="B134" s="70"/>
      <c r="C134" s="70"/>
      <c r="D134" s="70"/>
      <c r="E134" s="70"/>
      <c r="F134" s="70"/>
      <c r="G134" s="70"/>
      <c r="H134" s="70"/>
      <c r="I134" s="70"/>
    </row>
    <row r="135" spans="1:9" ht="32.25" collapsed="1" thickBot="1" x14ac:dyDescent="0.55000000000000004">
      <c r="A135" s="157"/>
      <c r="B135" s="794" t="str">
        <f>"10 - "&amp;ID!B32</f>
        <v>10 - A definir - 6</v>
      </c>
      <c r="C135" s="787"/>
      <c r="D135" s="787"/>
      <c r="E135" s="788"/>
      <c r="F135" s="1"/>
      <c r="G135" s="1"/>
      <c r="H135" s="1"/>
      <c r="I135" s="1"/>
    </row>
    <row r="136" spans="1:9" ht="31.5" hidden="1" outlineLevel="1" x14ac:dyDescent="0.5">
      <c r="A136" s="157"/>
      <c r="B136" s="158" t="s">
        <v>20</v>
      </c>
      <c r="C136" s="158" t="s">
        <v>21</v>
      </c>
      <c r="D136" s="176" t="s">
        <v>22</v>
      </c>
      <c r="E136" s="175" t="s">
        <v>23</v>
      </c>
      <c r="F136" s="1"/>
      <c r="G136" s="467" t="s">
        <v>89</v>
      </c>
      <c r="H136" s="298"/>
      <c r="I136" s="1"/>
    </row>
    <row r="137" spans="1:9" ht="19.5" hidden="1" customHeight="1" outlineLevel="1" thickBot="1" x14ac:dyDescent="0.4">
      <c r="A137" s="157"/>
      <c r="B137" s="159" t="s">
        <v>90</v>
      </c>
      <c r="C137" s="161">
        <f>FF!$C$19</f>
        <v>0</v>
      </c>
      <c r="D137" s="178">
        <f>FF!$D$19</f>
        <v>0</v>
      </c>
      <c r="E137" s="166">
        <f>FF!E75</f>
        <v>0</v>
      </c>
      <c r="F137" s="72"/>
      <c r="G137" s="468" t="str">
        <f>B135</f>
        <v>10 - A definir - 6</v>
      </c>
      <c r="H137" s="298"/>
      <c r="I137" s="72"/>
    </row>
    <row r="138" spans="1:9" ht="24" hidden="1" outlineLevel="1" thickBot="1" x14ac:dyDescent="0.4">
      <c r="A138" s="157"/>
      <c r="B138" s="159" t="s">
        <v>91</v>
      </c>
      <c r="C138" s="161">
        <f>SUMIF(FF!$B$28:$B$43,ID!$B$32,FF!$D$28:$D$43)</f>
        <v>0</v>
      </c>
      <c r="D138" s="178">
        <f>SUMIF(FF!$B$28:$B$43,ID!$B$32,FF!$E$28:$E$43)</f>
        <v>0</v>
      </c>
      <c r="E138" s="166">
        <f t="shared" ref="E138:E143" si="10">C138+D138</f>
        <v>0</v>
      </c>
      <c r="F138" s="72"/>
      <c r="G138" s="164" t="s">
        <v>82</v>
      </c>
      <c r="H138" s="73" t="s">
        <v>83</v>
      </c>
      <c r="I138" s="72"/>
    </row>
    <row r="139" spans="1:9" ht="15.75" hidden="1" customHeight="1" outlineLevel="1" x14ac:dyDescent="0.3">
      <c r="A139" s="157"/>
      <c r="B139" s="159" t="s">
        <v>92</v>
      </c>
      <c r="C139" s="161">
        <f>SUMIF(FF!$F$72:$F$83,ID!$B$32,FF!$C$72:$C$83)</f>
        <v>0</v>
      </c>
      <c r="D139" s="178">
        <f>SUMIF(FF!$F$72:$F$83,ID!$B$32,FF!$D$72:$D$83)</f>
        <v>0</v>
      </c>
      <c r="E139" s="166">
        <f t="shared" si="10"/>
        <v>0</v>
      </c>
      <c r="F139" s="72"/>
      <c r="G139" s="469">
        <f>C144</f>
        <v>0</v>
      </c>
      <c r="H139" s="472">
        <f>D144</f>
        <v>0</v>
      </c>
      <c r="I139" s="72"/>
    </row>
    <row r="140" spans="1:9" ht="15.75" hidden="1" customHeight="1" outlineLevel="1" x14ac:dyDescent="0.3">
      <c r="A140" s="157"/>
      <c r="B140" s="159" t="s">
        <v>93</v>
      </c>
      <c r="C140" s="161">
        <f>SUMIF(FF!$F$50:$F$64,ID!$B$32,FF!$C$50:$C$64)</f>
        <v>0</v>
      </c>
      <c r="D140" s="178">
        <f>SUMIF(FF!$F$50:$F$64,ID!$B$32,FF!$D$50:$D$64)</f>
        <v>0</v>
      </c>
      <c r="E140" s="166">
        <f t="shared" si="10"/>
        <v>0</v>
      </c>
      <c r="F140" s="72"/>
      <c r="G140" s="470"/>
      <c r="H140" s="473"/>
      <c r="I140" s="72"/>
    </row>
    <row r="141" spans="1:9" ht="15.75" hidden="1" customHeight="1" outlineLevel="1" thickBot="1" x14ac:dyDescent="0.35">
      <c r="A141" s="157"/>
      <c r="B141" s="159" t="s">
        <v>94</v>
      </c>
      <c r="C141" s="161">
        <f>PE!$H$133</f>
        <v>0</v>
      </c>
      <c r="D141" s="178">
        <f>PE!$K$133</f>
        <v>0</v>
      </c>
      <c r="E141" s="166">
        <f t="shared" si="10"/>
        <v>0</v>
      </c>
      <c r="F141" s="72"/>
      <c r="G141" s="471"/>
      <c r="H141" s="474"/>
      <c r="I141" s="72"/>
    </row>
    <row r="142" spans="1:9" ht="15.75" hidden="1" customHeight="1" outlineLevel="1" x14ac:dyDescent="0.3">
      <c r="A142" s="157"/>
      <c r="B142" s="159" t="s">
        <v>95</v>
      </c>
      <c r="C142" s="161">
        <f>SUMIF(FF!$F$88:$F$99,ID!$B$32,FF!$C$88:$C$99)</f>
        <v>0</v>
      </c>
      <c r="D142" s="178">
        <f>SUMIF(FF!$F$88:$F$99,ID!$B$32,FF!$D$88:$D$99)</f>
        <v>0</v>
      </c>
      <c r="E142" s="166">
        <f t="shared" si="10"/>
        <v>0</v>
      </c>
      <c r="F142" s="72"/>
      <c r="G142" s="487">
        <f>E144</f>
        <v>0</v>
      </c>
      <c r="H142" s="455"/>
      <c r="I142" s="72"/>
    </row>
    <row r="143" spans="1:9" ht="15.75" hidden="1" customHeight="1" outlineLevel="1" x14ac:dyDescent="0.3">
      <c r="A143" s="157"/>
      <c r="B143" s="159" t="s">
        <v>96</v>
      </c>
      <c r="C143" s="161">
        <f>FF!$C$115</f>
        <v>0</v>
      </c>
      <c r="D143" s="178">
        <f>FF!$D$115</f>
        <v>0</v>
      </c>
      <c r="E143" s="166">
        <f t="shared" si="10"/>
        <v>0</v>
      </c>
      <c r="F143" s="72"/>
      <c r="G143" s="481"/>
      <c r="H143" s="482"/>
      <c r="I143" s="72"/>
    </row>
    <row r="144" spans="1:9" ht="24" hidden="1" outlineLevel="1" thickBot="1" x14ac:dyDescent="0.4">
      <c r="A144" s="157"/>
      <c r="B144" s="160" t="s">
        <v>88</v>
      </c>
      <c r="C144" s="162">
        <f>(C137+C138+C139+C140)-(C141+C142+C143)</f>
        <v>0</v>
      </c>
      <c r="D144" s="177">
        <f>(D137+D138+D139+D140)-(D141+D142+D143)</f>
        <v>0</v>
      </c>
      <c r="E144" s="167">
        <f>(E137+E138+E139+E140)-(E141+E142+E143)</f>
        <v>0</v>
      </c>
      <c r="F144" s="1"/>
      <c r="G144" s="483"/>
      <c r="H144" s="484"/>
      <c r="I144" s="1"/>
    </row>
    <row r="145" spans="1:9" hidden="1" outlineLevel="1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 customHeight="1" thickBot="1" x14ac:dyDescent="0.3">
      <c r="A146" s="63"/>
      <c r="B146" s="63"/>
      <c r="C146" s="63"/>
      <c r="D146" s="63"/>
      <c r="E146" s="63"/>
      <c r="F146" s="63"/>
      <c r="G146" s="63"/>
      <c r="H146" s="63"/>
      <c r="I146" s="63"/>
    </row>
    <row r="147" spans="1:9" ht="32.25" collapsed="1" thickBot="1" x14ac:dyDescent="0.55000000000000004">
      <c r="A147" s="157"/>
      <c r="B147" s="794" t="str">
        <f>"11 - "&amp;ID!B33</f>
        <v>11 - A definir - 7</v>
      </c>
      <c r="C147" s="787"/>
      <c r="D147" s="787"/>
      <c r="E147" s="788"/>
      <c r="F147" s="1"/>
      <c r="G147" s="1"/>
      <c r="H147" s="1"/>
      <c r="I147" s="1"/>
    </row>
    <row r="148" spans="1:9" ht="31.5" hidden="1" outlineLevel="1" x14ac:dyDescent="0.5">
      <c r="A148" s="157"/>
      <c r="B148" s="158" t="s">
        <v>20</v>
      </c>
      <c r="C148" s="158" t="s">
        <v>21</v>
      </c>
      <c r="D148" s="158" t="s">
        <v>22</v>
      </c>
      <c r="E148" s="165" t="s">
        <v>23</v>
      </c>
      <c r="F148" s="1"/>
      <c r="G148" s="467" t="s">
        <v>89</v>
      </c>
      <c r="H148" s="298"/>
      <c r="I148" s="1"/>
    </row>
    <row r="149" spans="1:9" ht="20.25" hidden="1" customHeight="1" outlineLevel="1" thickBot="1" x14ac:dyDescent="0.4">
      <c r="A149" s="157"/>
      <c r="B149" s="159" t="s">
        <v>90</v>
      </c>
      <c r="C149" s="161">
        <f>FF!$C$20</f>
        <v>0</v>
      </c>
      <c r="D149" s="161">
        <f>FF!$D$20</f>
        <v>0</v>
      </c>
      <c r="E149" s="166">
        <f>FF!E86</f>
        <v>0</v>
      </c>
      <c r="F149" s="72"/>
      <c r="G149" s="468" t="str">
        <f>B147</f>
        <v>11 - A definir - 7</v>
      </c>
      <c r="H149" s="298"/>
      <c r="I149" s="72"/>
    </row>
    <row r="150" spans="1:9" ht="24" hidden="1" outlineLevel="1" thickBot="1" x14ac:dyDescent="0.4">
      <c r="A150" s="157"/>
      <c r="B150" s="159" t="s">
        <v>91</v>
      </c>
      <c r="C150" s="161">
        <f>SUMIF(FF!$B$28:$B$43,ID!$B$33,FF!$D$28:$D$43)</f>
        <v>0</v>
      </c>
      <c r="D150" s="161">
        <f>SUMIF(FF!$B$28:$B$43,ID!$B$33,FF!$E$28:$E$43)</f>
        <v>0</v>
      </c>
      <c r="E150" s="166">
        <f t="shared" ref="E150:E155" si="11">C150+D150</f>
        <v>0</v>
      </c>
      <c r="F150" s="72"/>
      <c r="G150" s="164" t="s">
        <v>82</v>
      </c>
      <c r="H150" s="73" t="s">
        <v>83</v>
      </c>
      <c r="I150" s="72"/>
    </row>
    <row r="151" spans="1:9" ht="15.75" hidden="1" customHeight="1" outlineLevel="1" x14ac:dyDescent="0.3">
      <c r="A151" s="157"/>
      <c r="B151" s="159" t="s">
        <v>92</v>
      </c>
      <c r="C151" s="161">
        <f>SUMIF(FF!$F$72:$F$83,ID!$B$33,FF!$C$72:$C$83)</f>
        <v>0</v>
      </c>
      <c r="D151" s="161">
        <f>SUMIF(FF!$F$72:$F$83,ID!$B$33,FF!$D$72:$D$83)</f>
        <v>0</v>
      </c>
      <c r="E151" s="166">
        <f t="shared" si="11"/>
        <v>0</v>
      </c>
      <c r="F151" s="72"/>
      <c r="G151" s="469">
        <f>C156</f>
        <v>0</v>
      </c>
      <c r="H151" s="472">
        <f>D156</f>
        <v>0</v>
      </c>
      <c r="I151" s="72"/>
    </row>
    <row r="152" spans="1:9" ht="15.75" hidden="1" customHeight="1" outlineLevel="1" x14ac:dyDescent="0.3">
      <c r="A152" s="157"/>
      <c r="B152" s="159" t="s">
        <v>93</v>
      </c>
      <c r="C152" s="161">
        <f>SUMIF(FF!$F$50:$F$64,ID!$B$33,FF!$C$50:$C$64)</f>
        <v>0</v>
      </c>
      <c r="D152" s="161">
        <f>SUMIF(FF!$F$50:$F$64,ID!$B$33,FF!$D$50:$D$64)</f>
        <v>0</v>
      </c>
      <c r="E152" s="166">
        <f t="shared" si="11"/>
        <v>0</v>
      </c>
      <c r="F152" s="72"/>
      <c r="G152" s="470"/>
      <c r="H152" s="473"/>
      <c r="I152" s="72"/>
    </row>
    <row r="153" spans="1:9" ht="15.75" hidden="1" customHeight="1" outlineLevel="1" thickBot="1" x14ac:dyDescent="0.35">
      <c r="A153" s="157"/>
      <c r="B153" s="159" t="s">
        <v>94</v>
      </c>
      <c r="C153" s="161">
        <f>PE!$H$134</f>
        <v>0</v>
      </c>
      <c r="D153" s="172">
        <f>PE!$K$134</f>
        <v>0</v>
      </c>
      <c r="E153" s="166">
        <f t="shared" si="11"/>
        <v>0</v>
      </c>
      <c r="F153" s="72"/>
      <c r="G153" s="471"/>
      <c r="H153" s="474"/>
      <c r="I153" s="72"/>
    </row>
    <row r="154" spans="1:9" ht="15.75" hidden="1" customHeight="1" outlineLevel="1" x14ac:dyDescent="0.3">
      <c r="A154" s="157"/>
      <c r="B154" s="159" t="s">
        <v>95</v>
      </c>
      <c r="C154" s="161">
        <f>SUMIF(FF!$F$88:$F$99,ID!$B$33,FF!$C$88:$C$99)</f>
        <v>0</v>
      </c>
      <c r="D154" s="161">
        <f>SUMIF(FF!$F$88:$F$99,ID!$B$33,FF!$D$88:$D$99)</f>
        <v>0</v>
      </c>
      <c r="E154" s="166">
        <f t="shared" si="11"/>
        <v>0</v>
      </c>
      <c r="F154" s="72"/>
      <c r="G154" s="487">
        <f>E156</f>
        <v>0</v>
      </c>
      <c r="H154" s="455"/>
      <c r="I154" s="72"/>
    </row>
    <row r="155" spans="1:9" ht="15.75" hidden="1" customHeight="1" outlineLevel="1" x14ac:dyDescent="0.3">
      <c r="A155" s="157"/>
      <c r="B155" s="159" t="s">
        <v>96</v>
      </c>
      <c r="C155" s="161">
        <f>FF!$C$116</f>
        <v>0</v>
      </c>
      <c r="D155" s="161">
        <f>FF!$D$116</f>
        <v>0</v>
      </c>
      <c r="E155" s="166">
        <f t="shared" si="11"/>
        <v>0</v>
      </c>
      <c r="F155" s="72"/>
      <c r="G155" s="481"/>
      <c r="H155" s="482"/>
      <c r="I155" s="72"/>
    </row>
    <row r="156" spans="1:9" ht="24" hidden="1" outlineLevel="1" thickBot="1" x14ac:dyDescent="0.4">
      <c r="A156" s="157"/>
      <c r="B156" s="160" t="s">
        <v>88</v>
      </c>
      <c r="C156" s="163">
        <f>(C149+C150+C151+C152)-(C153+C154+C155)</f>
        <v>0</v>
      </c>
      <c r="D156" s="163">
        <f>(D149+D150+D151+D152)-(D153+D154+D155)</f>
        <v>0</v>
      </c>
      <c r="E156" s="167">
        <f>(E149+E150+E151+E152)-(E153+E154+E155)</f>
        <v>0</v>
      </c>
      <c r="F156" s="1"/>
      <c r="G156" s="483"/>
      <c r="H156" s="484"/>
      <c r="I156" s="1"/>
    </row>
    <row r="157" spans="1:9" ht="15.75" hidden="1" customHeight="1" outlineLevel="1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 customHeight="1" thickBot="1" x14ac:dyDescent="0.3">
      <c r="A158" s="63"/>
      <c r="B158" s="63"/>
      <c r="C158" s="63"/>
      <c r="D158" s="63"/>
      <c r="E158" s="63"/>
      <c r="F158" s="63"/>
      <c r="G158" s="63"/>
      <c r="H158" s="63"/>
      <c r="I158" s="63"/>
    </row>
    <row r="159" spans="1:9" ht="32.25" collapsed="1" thickBot="1" x14ac:dyDescent="0.55000000000000004">
      <c r="A159" s="157"/>
      <c r="B159" s="794" t="str">
        <f>"12 - "&amp;ID!B34</f>
        <v>12 - A definir - 8</v>
      </c>
      <c r="C159" s="787"/>
      <c r="D159" s="787"/>
      <c r="E159" s="788"/>
      <c r="F159" s="1"/>
      <c r="G159" s="1"/>
      <c r="H159" s="1"/>
      <c r="I159" s="1"/>
    </row>
    <row r="160" spans="1:9" ht="31.5" hidden="1" outlineLevel="1" x14ac:dyDescent="0.5">
      <c r="A160" s="157"/>
      <c r="B160" s="158" t="s">
        <v>20</v>
      </c>
      <c r="C160" s="158" t="s">
        <v>21</v>
      </c>
      <c r="D160" s="158" t="s">
        <v>22</v>
      </c>
      <c r="E160" s="175" t="s">
        <v>23</v>
      </c>
      <c r="F160" s="1"/>
      <c r="G160" s="467" t="s">
        <v>89</v>
      </c>
      <c r="H160" s="298"/>
      <c r="I160" s="1"/>
    </row>
    <row r="161" spans="1:9" ht="19.5" hidden="1" customHeight="1" outlineLevel="1" thickBot="1" x14ac:dyDescent="0.4">
      <c r="A161" s="157"/>
      <c r="B161" s="159" t="s">
        <v>90</v>
      </c>
      <c r="C161" s="161">
        <f>FF!$C$21</f>
        <v>0</v>
      </c>
      <c r="D161" s="161">
        <f>FF!$D$21</f>
        <v>0</v>
      </c>
      <c r="E161" s="166">
        <f t="shared" ref="E161:E167" si="12">C161+D161</f>
        <v>0</v>
      </c>
      <c r="F161" s="72"/>
      <c r="G161" s="468" t="str">
        <f>B159</f>
        <v>12 - A definir - 8</v>
      </c>
      <c r="H161" s="298"/>
      <c r="I161" s="72"/>
    </row>
    <row r="162" spans="1:9" ht="24" hidden="1" outlineLevel="1" thickBot="1" x14ac:dyDescent="0.4">
      <c r="A162" s="157"/>
      <c r="B162" s="159" t="s">
        <v>91</v>
      </c>
      <c r="C162" s="161">
        <f>SUMIF(FF!$B$28:$B$43,ID!$B$34,FF!$D$28:$D$43)</f>
        <v>0</v>
      </c>
      <c r="D162" s="161">
        <f>SUMIF(FF!$B$28:$B$43,ID!$B$34,FF!$E$28:$E$43)</f>
        <v>0</v>
      </c>
      <c r="E162" s="166">
        <f t="shared" si="12"/>
        <v>0</v>
      </c>
      <c r="F162" s="72"/>
      <c r="G162" s="164" t="s">
        <v>82</v>
      </c>
      <c r="H162" s="73" t="s">
        <v>83</v>
      </c>
      <c r="I162" s="72"/>
    </row>
    <row r="163" spans="1:9" ht="15.75" hidden="1" customHeight="1" outlineLevel="1" x14ac:dyDescent="0.3">
      <c r="A163" s="157"/>
      <c r="B163" s="159" t="s">
        <v>92</v>
      </c>
      <c r="C163" s="161">
        <f>SUMIF(FF!$F$72:$F$83,ID!$B$34,FF!$C$72:$C$83)</f>
        <v>0</v>
      </c>
      <c r="D163" s="161">
        <f>SUMIF(FF!$F$72:$F$83,ID!$B$34,FF!$D$72:$D$83)</f>
        <v>0</v>
      </c>
      <c r="E163" s="166">
        <f t="shared" si="12"/>
        <v>0</v>
      </c>
      <c r="F163" s="72"/>
      <c r="G163" s="469">
        <f>C168</f>
        <v>0</v>
      </c>
      <c r="H163" s="472">
        <f>D168</f>
        <v>0</v>
      </c>
      <c r="I163" s="72"/>
    </row>
    <row r="164" spans="1:9" ht="15.75" hidden="1" customHeight="1" outlineLevel="1" x14ac:dyDescent="0.3">
      <c r="A164" s="157"/>
      <c r="B164" s="159" t="s">
        <v>93</v>
      </c>
      <c r="C164" s="161">
        <f>SUMIF(FF!$F$50:$F$64,ID!$B$34,FF!$C$50:$C$64)</f>
        <v>0</v>
      </c>
      <c r="D164" s="161">
        <f>SUMIF(FF!$F$50:$F$64,ID!$B$34,FF!$D$50:$D$64)</f>
        <v>0</v>
      </c>
      <c r="E164" s="166">
        <f t="shared" si="12"/>
        <v>0</v>
      </c>
      <c r="F164" s="72"/>
      <c r="G164" s="470"/>
      <c r="H164" s="473"/>
      <c r="I164" s="72"/>
    </row>
    <row r="165" spans="1:9" ht="15.75" hidden="1" customHeight="1" outlineLevel="1" thickBot="1" x14ac:dyDescent="0.35">
      <c r="A165" s="157"/>
      <c r="B165" s="159" t="s">
        <v>94</v>
      </c>
      <c r="C165" s="161">
        <f>PE!$H$135</f>
        <v>0</v>
      </c>
      <c r="D165" s="161">
        <f>PE!$K$135</f>
        <v>0</v>
      </c>
      <c r="E165" s="166">
        <f t="shared" si="12"/>
        <v>0</v>
      </c>
      <c r="F165" s="72"/>
      <c r="G165" s="471"/>
      <c r="H165" s="474"/>
      <c r="I165" s="72"/>
    </row>
    <row r="166" spans="1:9" ht="15.75" hidden="1" customHeight="1" outlineLevel="1" x14ac:dyDescent="0.3">
      <c r="A166" s="157"/>
      <c r="B166" s="159" t="s">
        <v>95</v>
      </c>
      <c r="C166" s="161">
        <f>SUMIF(FF!$F$88:$F$99,ID!$B$34,FF!$C$88:$C$99)</f>
        <v>0</v>
      </c>
      <c r="D166" s="161">
        <f>SUMIF(FF!$F$88:$F$99,ID!$B$34,FF!$D$88:$D$99)</f>
        <v>0</v>
      </c>
      <c r="E166" s="166">
        <f t="shared" si="12"/>
        <v>0</v>
      </c>
      <c r="F166" s="72"/>
      <c r="G166" s="487">
        <f>E168</f>
        <v>0</v>
      </c>
      <c r="H166" s="455"/>
      <c r="I166" s="72"/>
    </row>
    <row r="167" spans="1:9" ht="15.75" hidden="1" customHeight="1" outlineLevel="1" x14ac:dyDescent="0.3">
      <c r="A167" s="157"/>
      <c r="B167" s="159" t="s">
        <v>96</v>
      </c>
      <c r="C167" s="161">
        <f>FF!$C$135</f>
        <v>0</v>
      </c>
      <c r="D167" s="161">
        <f>FF!$D$135</f>
        <v>0</v>
      </c>
      <c r="E167" s="166">
        <f t="shared" si="12"/>
        <v>0</v>
      </c>
      <c r="F167" s="72"/>
      <c r="G167" s="481"/>
      <c r="H167" s="482"/>
      <c r="I167" s="72"/>
    </row>
    <row r="168" spans="1:9" ht="24" hidden="1" outlineLevel="1" thickBot="1" x14ac:dyDescent="0.4">
      <c r="A168" s="157"/>
      <c r="B168" s="160" t="s">
        <v>88</v>
      </c>
      <c r="C168" s="162">
        <f>(C161+C162+C163+C164)-(C165+C166+C167)</f>
        <v>0</v>
      </c>
      <c r="D168" s="163">
        <f>(D161+D162+D163+D164)-(D165+D166+D167)</f>
        <v>0</v>
      </c>
      <c r="E168" s="167">
        <f>(E161+E162+E163+E164)-(E165+E166+E167)</f>
        <v>0</v>
      </c>
      <c r="F168" s="1"/>
      <c r="G168" s="483"/>
      <c r="H168" s="484"/>
      <c r="I168" s="1"/>
    </row>
    <row r="169" spans="1:9" ht="15.75" hidden="1" customHeight="1" outlineLevel="1" x14ac:dyDescent="0.25"/>
    <row r="170" spans="1:9" ht="15.75" hidden="1" customHeight="1" outlineLevel="1" x14ac:dyDescent="0.25"/>
    <row r="171" spans="1:9" ht="15.75" customHeight="1" x14ac:dyDescent="0.25">
      <c r="A171" s="70"/>
      <c r="B171" s="70"/>
      <c r="C171" s="70"/>
      <c r="D171" s="70"/>
      <c r="E171" s="70"/>
      <c r="F171" s="70"/>
      <c r="G171" s="70"/>
      <c r="H171" s="70"/>
      <c r="I171" s="70"/>
    </row>
    <row r="172" spans="1:9" ht="15.75" customHeight="1" x14ac:dyDescent="0.25"/>
    <row r="173" spans="1:9" ht="15.75" customHeight="1" x14ac:dyDescent="0.25"/>
    <row r="174" spans="1:9" ht="15.75" customHeight="1" x14ac:dyDescent="0.25"/>
    <row r="175" spans="1:9" ht="15.75" customHeight="1" x14ac:dyDescent="0.25"/>
    <row r="176" spans="1:9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</sheetData>
  <mergeCells count="79">
    <mergeCell ref="G166:H168"/>
    <mergeCell ref="B147:E147"/>
    <mergeCell ref="G148:H148"/>
    <mergeCell ref="G149:H149"/>
    <mergeCell ref="G151:G153"/>
    <mergeCell ref="H151:H153"/>
    <mergeCell ref="G154:H156"/>
    <mergeCell ref="B159:E159"/>
    <mergeCell ref="B99:E99"/>
    <mergeCell ref="G160:H160"/>
    <mergeCell ref="G161:H161"/>
    <mergeCell ref="G163:G165"/>
    <mergeCell ref="H163:H165"/>
    <mergeCell ref="G142:H144"/>
    <mergeCell ref="G127:G129"/>
    <mergeCell ref="H127:H129"/>
    <mergeCell ref="G130:H132"/>
    <mergeCell ref="B135:E135"/>
    <mergeCell ref="G136:H136"/>
    <mergeCell ref="G137:H137"/>
    <mergeCell ref="G139:G141"/>
    <mergeCell ref="G118:H120"/>
    <mergeCell ref="B123:E123"/>
    <mergeCell ref="G124:H124"/>
    <mergeCell ref="G94:H96"/>
    <mergeCell ref="G55:G57"/>
    <mergeCell ref="H55:H57"/>
    <mergeCell ref="G58:H60"/>
    <mergeCell ref="B63:E63"/>
    <mergeCell ref="G64:H64"/>
    <mergeCell ref="G65:H65"/>
    <mergeCell ref="G67:G69"/>
    <mergeCell ref="B75:E75"/>
    <mergeCell ref="G76:H76"/>
    <mergeCell ref="G77:H77"/>
    <mergeCell ref="B87:E87"/>
    <mergeCell ref="G88:H88"/>
    <mergeCell ref="G89:H89"/>
    <mergeCell ref="G70:H72"/>
    <mergeCell ref="G79:G81"/>
    <mergeCell ref="H79:H81"/>
    <mergeCell ref="G82:H84"/>
    <mergeCell ref="G91:G93"/>
    <mergeCell ref="H91:H93"/>
    <mergeCell ref="G46:H48"/>
    <mergeCell ref="B51:E51"/>
    <mergeCell ref="G52:H52"/>
    <mergeCell ref="G53:H53"/>
    <mergeCell ref="H67:H69"/>
    <mergeCell ref="G34:H36"/>
    <mergeCell ref="B39:E39"/>
    <mergeCell ref="G40:H40"/>
    <mergeCell ref="G41:H41"/>
    <mergeCell ref="G43:G45"/>
    <mergeCell ref="H43:H45"/>
    <mergeCell ref="G106:H108"/>
    <mergeCell ref="G125:H125"/>
    <mergeCell ref="H139:H141"/>
    <mergeCell ref="B111:E111"/>
    <mergeCell ref="G112:H112"/>
    <mergeCell ref="G113:H113"/>
    <mergeCell ref="G115:G117"/>
    <mergeCell ref="H115:H117"/>
    <mergeCell ref="F5:H5"/>
    <mergeCell ref="G100:H100"/>
    <mergeCell ref="G101:H101"/>
    <mergeCell ref="G103:G105"/>
    <mergeCell ref="H103:H105"/>
    <mergeCell ref="B7:G8"/>
    <mergeCell ref="G11:H11"/>
    <mergeCell ref="G12:H12"/>
    <mergeCell ref="G14:G16"/>
    <mergeCell ref="H14:H16"/>
    <mergeCell ref="G17:H19"/>
    <mergeCell ref="B27:E27"/>
    <mergeCell ref="G28:H28"/>
    <mergeCell ref="G29:H29"/>
    <mergeCell ref="G31:G33"/>
    <mergeCell ref="H31:H33"/>
  </mergeCells>
  <conditionalFormatting sqref="C23:E23 C36:E36 C48:E48 C60:E60 C72:E72 C84:E84 C96:E96">
    <cfRule type="cellIs" dxfId="21" priority="7" operator="lessThan">
      <formula>0</formula>
    </cfRule>
  </conditionalFormatting>
  <conditionalFormatting sqref="G14:H19 G31:H36 G43:H48 G55:H60 G67:H72 G79:H84 G91:H96">
    <cfRule type="cellIs" dxfId="20" priority="8" operator="lessThan">
      <formula>0</formula>
    </cfRule>
  </conditionalFormatting>
  <conditionalFormatting sqref="G103:H108">
    <cfRule type="cellIs" dxfId="19" priority="6" operator="lessThan">
      <formula>0</formula>
    </cfRule>
  </conditionalFormatting>
  <conditionalFormatting sqref="G115:H120">
    <cfRule type="cellIs" dxfId="18" priority="5" operator="lessThan">
      <formula>0</formula>
    </cfRule>
  </conditionalFormatting>
  <conditionalFormatting sqref="G127:H132">
    <cfRule type="cellIs" dxfId="17" priority="4" operator="lessThan">
      <formula>0</formula>
    </cfRule>
  </conditionalFormatting>
  <conditionalFormatting sqref="G139:H144">
    <cfRule type="cellIs" dxfId="16" priority="3" operator="lessThan">
      <formula>0</formula>
    </cfRule>
  </conditionalFormatting>
  <conditionalFormatting sqref="G151:H156">
    <cfRule type="cellIs" dxfId="15" priority="2" operator="lessThan">
      <formula>0</formula>
    </cfRule>
  </conditionalFormatting>
  <conditionalFormatting sqref="G163:H168">
    <cfRule type="cellIs" dxfId="14" priority="1" operator="lessThan">
      <formula>0</formula>
    </cfRule>
  </conditionalFormatting>
  <hyperlinks>
    <hyperlink ref="F5" location="MENU!A1" display="VOLTAR AO MENU" xr:uid="{24AD8DAC-41D2-4D3B-ADF0-5DA26E2B76C1}"/>
  </hyperlinks>
  <pageMargins left="0.511811024" right="0.511811024" top="0.78740157499999996" bottom="0.78740157499999996" header="0" footer="0"/>
  <pageSetup paperSize="9"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7">
    <pageSetUpPr fitToPage="1"/>
  </sheetPr>
  <dimension ref="A1:AH929"/>
  <sheetViews>
    <sheetView showGridLines="0" zoomScale="70" zoomScaleNormal="70" workbookViewId="0">
      <selection activeCell="M4" sqref="M4:W4"/>
    </sheetView>
  </sheetViews>
  <sheetFormatPr defaultColWidth="14.42578125" defaultRowHeight="15" customHeight="1" x14ac:dyDescent="0.25"/>
  <cols>
    <col min="1" max="1" width="11.5703125" customWidth="1"/>
    <col min="2" max="4" width="9.140625" customWidth="1"/>
    <col min="5" max="5" width="19.7109375" customWidth="1"/>
    <col min="6" max="9" width="9.140625" customWidth="1"/>
    <col min="10" max="10" width="5.85546875" customWidth="1"/>
    <col min="11" max="11" width="12.85546875" customWidth="1"/>
    <col min="12" max="14" width="9.140625" customWidth="1"/>
    <col min="15" max="15" width="7.28515625" customWidth="1"/>
    <col min="16" max="16" width="7.7109375" customWidth="1"/>
    <col min="17" max="28" width="9.140625" customWidth="1"/>
    <col min="29" max="29" width="10.5703125" customWidth="1"/>
    <col min="30" max="34" width="9.140625" customWidth="1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6.25" x14ac:dyDescent="0.4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803" t="s">
        <v>0</v>
      </c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378" t="s">
        <v>235</v>
      </c>
      <c r="Y4" s="378"/>
      <c r="Z4" s="378"/>
      <c r="AA4" s="1"/>
      <c r="AB4" s="1"/>
      <c r="AC4" s="1"/>
      <c r="AD4" s="1"/>
      <c r="AE4" s="1"/>
      <c r="AF4" s="1"/>
      <c r="AG4" s="1"/>
      <c r="AH4" s="1"/>
    </row>
    <row r="5" spans="1:34" ht="16.5" thickBot="1" x14ac:dyDescent="0.3">
      <c r="A5" s="489" t="s">
        <v>97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</row>
    <row r="6" spans="1:34" x14ac:dyDescent="0.25">
      <c r="A6" s="444" t="s">
        <v>55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7"/>
    </row>
    <row r="7" spans="1:34" ht="15" customHeight="1" x14ac:dyDescent="0.25">
      <c r="A7" s="49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446"/>
      <c r="AC7" s="491" t="s">
        <v>57</v>
      </c>
      <c r="AD7" s="334"/>
      <c r="AE7" s="334"/>
      <c r="AF7" s="334"/>
      <c r="AG7" s="334"/>
      <c r="AH7" s="448"/>
    </row>
    <row r="8" spans="1:34" ht="24.75" customHeight="1" x14ac:dyDescent="0.25">
      <c r="A8" s="492" t="str">
        <f>ID!B10</f>
        <v>PDDE - PROGRAMA DINHEIRO DIRETO NA ESCOLA - ESTRUTURA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84"/>
      <c r="AC8" s="493">
        <f>ID!H10</f>
        <v>2023</v>
      </c>
      <c r="AD8" s="450"/>
      <c r="AE8" s="450"/>
      <c r="AF8" s="450"/>
      <c r="AG8" s="450"/>
      <c r="AH8" s="451"/>
    </row>
    <row r="9" spans="1:34" ht="15" customHeight="1" x14ac:dyDescent="0.25">
      <c r="A9" s="49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446"/>
      <c r="X9" s="491" t="s">
        <v>99</v>
      </c>
      <c r="Y9" s="334"/>
      <c r="Z9" s="334"/>
      <c r="AA9" s="334"/>
      <c r="AB9" s="334"/>
      <c r="AC9" s="334"/>
      <c r="AD9" s="334"/>
      <c r="AE9" s="334"/>
      <c r="AF9" s="334"/>
      <c r="AG9" s="334"/>
      <c r="AH9" s="448"/>
    </row>
    <row r="10" spans="1:34" ht="19.5" customHeight="1" x14ac:dyDescent="0.25">
      <c r="A10" s="494">
        <f>ID!B12</f>
        <v>0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482"/>
      <c r="X10" s="495">
        <f>ID!H12</f>
        <v>0</v>
      </c>
      <c r="Y10" s="298"/>
      <c r="Z10" s="298"/>
      <c r="AA10" s="298"/>
      <c r="AB10" s="298"/>
      <c r="AC10" s="298"/>
      <c r="AD10" s="298"/>
      <c r="AE10" s="298"/>
      <c r="AF10" s="298"/>
      <c r="AG10" s="298"/>
      <c r="AH10" s="424"/>
    </row>
    <row r="11" spans="1:34" ht="15" customHeight="1" x14ac:dyDescent="0.25">
      <c r="A11" s="490" t="s">
        <v>100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446"/>
      <c r="S11" s="491" t="s">
        <v>101</v>
      </c>
      <c r="T11" s="334"/>
      <c r="U11" s="334"/>
      <c r="V11" s="334"/>
      <c r="W11" s="334"/>
      <c r="X11" s="334"/>
      <c r="Y11" s="334"/>
      <c r="Z11" s="334"/>
      <c r="AA11" s="334"/>
      <c r="AB11" s="334"/>
      <c r="AC11" s="446"/>
      <c r="AD11" s="491" t="s">
        <v>102</v>
      </c>
      <c r="AE11" s="334"/>
      <c r="AF11" s="334"/>
      <c r="AG11" s="334"/>
      <c r="AH11" s="448"/>
    </row>
    <row r="12" spans="1:34" ht="22.5" customHeight="1" x14ac:dyDescent="0.25">
      <c r="A12" s="494">
        <f>ID!B14</f>
        <v>0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482"/>
      <c r="S12" s="495">
        <f>ID!G14</f>
        <v>0</v>
      </c>
      <c r="T12" s="298"/>
      <c r="U12" s="298"/>
      <c r="V12" s="298"/>
      <c r="W12" s="298"/>
      <c r="X12" s="298"/>
      <c r="Y12" s="298"/>
      <c r="Z12" s="298"/>
      <c r="AA12" s="298"/>
      <c r="AB12" s="298"/>
      <c r="AC12" s="482"/>
      <c r="AD12" s="501">
        <f>ID!H14</f>
        <v>0</v>
      </c>
      <c r="AE12" s="298"/>
      <c r="AF12" s="298"/>
      <c r="AG12" s="298"/>
      <c r="AH12" s="424"/>
    </row>
    <row r="13" spans="1:34" ht="15.75" x14ac:dyDescent="0.25">
      <c r="A13" s="502"/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</row>
    <row r="14" spans="1:34" x14ac:dyDescent="0.25">
      <c r="A14" s="504" t="s">
        <v>103</v>
      </c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5"/>
    </row>
    <row r="15" spans="1:34" ht="30.75" customHeight="1" x14ac:dyDescent="0.25">
      <c r="A15" s="506" t="s">
        <v>104</v>
      </c>
      <c r="B15" s="507"/>
      <c r="C15" s="507"/>
      <c r="D15" s="507"/>
      <c r="E15" s="507"/>
      <c r="F15" s="508"/>
      <c r="G15" s="509" t="s">
        <v>105</v>
      </c>
      <c r="H15" s="416"/>
      <c r="I15" s="416"/>
      <c r="J15" s="416"/>
      <c r="K15" s="497"/>
      <c r="L15" s="509" t="s">
        <v>106</v>
      </c>
      <c r="M15" s="416"/>
      <c r="N15" s="416"/>
      <c r="O15" s="416"/>
      <c r="P15" s="497"/>
      <c r="Q15" s="510" t="s">
        <v>107</v>
      </c>
      <c r="R15" s="507"/>
      <c r="S15" s="507"/>
      <c r="T15" s="507"/>
      <c r="U15" s="507"/>
      <c r="V15" s="507"/>
      <c r="W15" s="496" t="s">
        <v>108</v>
      </c>
      <c r="X15" s="416"/>
      <c r="Y15" s="416"/>
      <c r="Z15" s="416"/>
      <c r="AA15" s="416"/>
      <c r="AB15" s="497"/>
      <c r="AC15" s="498" t="s">
        <v>109</v>
      </c>
      <c r="AD15" s="499"/>
      <c r="AE15" s="499"/>
      <c r="AF15" s="499"/>
      <c r="AG15" s="499"/>
      <c r="AH15" s="500"/>
    </row>
    <row r="16" spans="1:34" x14ac:dyDescent="0.25">
      <c r="A16" s="511" t="s">
        <v>73</v>
      </c>
      <c r="B16" s="512"/>
      <c r="C16" s="513"/>
      <c r="D16" s="514" t="s">
        <v>72</v>
      </c>
      <c r="E16" s="512"/>
      <c r="F16" s="513"/>
      <c r="G16" s="514" t="s">
        <v>73</v>
      </c>
      <c r="H16" s="512"/>
      <c r="I16" s="513"/>
      <c r="J16" s="514" t="s">
        <v>72</v>
      </c>
      <c r="K16" s="513"/>
      <c r="L16" s="514" t="s">
        <v>73</v>
      </c>
      <c r="M16" s="513"/>
      <c r="N16" s="514" t="s">
        <v>72</v>
      </c>
      <c r="O16" s="512"/>
      <c r="P16" s="513"/>
      <c r="Q16" s="514" t="s">
        <v>73</v>
      </c>
      <c r="R16" s="512"/>
      <c r="S16" s="512"/>
      <c r="T16" s="514" t="s">
        <v>72</v>
      </c>
      <c r="U16" s="512"/>
      <c r="V16" s="512"/>
      <c r="W16" s="514" t="s">
        <v>73</v>
      </c>
      <c r="X16" s="512"/>
      <c r="Y16" s="513"/>
      <c r="Z16" s="514" t="s">
        <v>72</v>
      </c>
      <c r="AA16" s="512"/>
      <c r="AB16" s="512"/>
      <c r="AC16" s="514" t="s">
        <v>73</v>
      </c>
      <c r="AD16" s="512"/>
      <c r="AE16" s="512"/>
      <c r="AF16" s="514" t="s">
        <v>72</v>
      </c>
      <c r="AG16" s="512"/>
      <c r="AH16" s="512"/>
    </row>
    <row r="17" spans="1:34" ht="34.5" customHeight="1" x14ac:dyDescent="0.25">
      <c r="A17" s="532">
        <f>FF!C22</f>
        <v>0</v>
      </c>
      <c r="B17" s="512"/>
      <c r="C17" s="513"/>
      <c r="D17" s="524">
        <f>FF!D22</f>
        <v>0</v>
      </c>
      <c r="E17" s="512"/>
      <c r="F17" s="513"/>
      <c r="G17" s="524">
        <f>FF!D44</f>
        <v>0</v>
      </c>
      <c r="H17" s="512"/>
      <c r="I17" s="513"/>
      <c r="J17" s="524">
        <f>FF!E44</f>
        <v>0</v>
      </c>
      <c r="K17" s="513"/>
      <c r="L17" s="524">
        <f>FF!C65</f>
        <v>0</v>
      </c>
      <c r="M17" s="513"/>
      <c r="N17" s="524">
        <f>FF!D65</f>
        <v>0</v>
      </c>
      <c r="O17" s="512"/>
      <c r="P17" s="513"/>
      <c r="Q17" s="529">
        <f>(FF!C84)  - AC17</f>
        <v>0</v>
      </c>
      <c r="R17" s="512"/>
      <c r="S17" s="512"/>
      <c r="T17" s="528">
        <f>(FF!D84)  - AF17</f>
        <v>0</v>
      </c>
      <c r="U17" s="526"/>
      <c r="V17" s="526"/>
      <c r="W17" s="537">
        <f>FF!C118</f>
        <v>0</v>
      </c>
      <c r="X17" s="512"/>
      <c r="Y17" s="513"/>
      <c r="Z17" s="529">
        <f>FF!D118</f>
        <v>0</v>
      </c>
      <c r="AA17" s="512"/>
      <c r="AB17" s="513"/>
      <c r="AC17" s="530">
        <f>FF!C100</f>
        <v>0</v>
      </c>
      <c r="AD17" s="450"/>
      <c r="AE17" s="450"/>
      <c r="AF17" s="531">
        <f>FF!D100</f>
        <v>0</v>
      </c>
      <c r="AG17" s="450"/>
      <c r="AH17" s="450"/>
    </row>
    <row r="18" spans="1:34" ht="34.5" customHeight="1" x14ac:dyDescent="0.25">
      <c r="A18" s="519" t="s">
        <v>110</v>
      </c>
      <c r="B18" s="512"/>
      <c r="C18" s="512"/>
      <c r="D18" s="513"/>
      <c r="E18" s="520" t="s">
        <v>111</v>
      </c>
      <c r="F18" s="512"/>
      <c r="G18" s="512"/>
      <c r="H18" s="512"/>
      <c r="I18" s="512"/>
      <c r="J18" s="513"/>
      <c r="K18" s="520" t="s">
        <v>112</v>
      </c>
      <c r="L18" s="512"/>
      <c r="M18" s="512"/>
      <c r="N18" s="512"/>
      <c r="O18" s="513"/>
      <c r="P18" s="521" t="s">
        <v>113</v>
      </c>
      <c r="Q18" s="419"/>
      <c r="R18" s="455"/>
      <c r="S18" s="522" t="s">
        <v>114</v>
      </c>
      <c r="T18" s="512"/>
      <c r="U18" s="512"/>
      <c r="V18" s="512"/>
      <c r="W18" s="512"/>
      <c r="X18" s="512"/>
      <c r="Y18" s="513"/>
      <c r="Z18" s="522" t="s">
        <v>115</v>
      </c>
      <c r="AA18" s="512"/>
      <c r="AB18" s="512"/>
      <c r="AC18" s="512"/>
      <c r="AD18" s="512"/>
      <c r="AE18" s="513"/>
      <c r="AF18" s="525" t="s">
        <v>116</v>
      </c>
      <c r="AG18" s="526"/>
      <c r="AH18" s="527"/>
    </row>
    <row r="19" spans="1:34" ht="24.75" customHeight="1" x14ac:dyDescent="0.25">
      <c r="A19" s="514" t="s">
        <v>73</v>
      </c>
      <c r="B19" s="513"/>
      <c r="C19" s="514" t="s">
        <v>72</v>
      </c>
      <c r="D19" s="513"/>
      <c r="E19" s="514" t="s">
        <v>73</v>
      </c>
      <c r="F19" s="512"/>
      <c r="G19" s="513"/>
      <c r="H19" s="514" t="s">
        <v>72</v>
      </c>
      <c r="I19" s="512"/>
      <c r="J19" s="513"/>
      <c r="K19" s="523" t="s">
        <v>73</v>
      </c>
      <c r="L19" s="446"/>
      <c r="M19" s="523" t="s">
        <v>72</v>
      </c>
      <c r="N19" s="334"/>
      <c r="O19" s="446"/>
      <c r="P19" s="483"/>
      <c r="Q19" s="450"/>
      <c r="R19" s="484"/>
      <c r="S19" s="514" t="s">
        <v>73</v>
      </c>
      <c r="T19" s="512"/>
      <c r="U19" s="513"/>
      <c r="V19" s="514" t="s">
        <v>72</v>
      </c>
      <c r="W19" s="512"/>
      <c r="X19" s="512"/>
      <c r="Y19" s="513"/>
      <c r="Z19" s="514" t="s">
        <v>117</v>
      </c>
      <c r="AA19" s="512"/>
      <c r="AB19" s="513"/>
      <c r="AC19" s="538" t="s">
        <v>118</v>
      </c>
      <c r="AD19" s="512"/>
      <c r="AE19" s="513"/>
      <c r="AF19" s="539">
        <v>1</v>
      </c>
      <c r="AG19" s="300"/>
      <c r="AH19" s="540"/>
    </row>
    <row r="20" spans="1:34" ht="35.25" customHeight="1" x14ac:dyDescent="0.25">
      <c r="A20" s="536">
        <f>A17+G17+L17+Q17</f>
        <v>0</v>
      </c>
      <c r="B20" s="535"/>
      <c r="C20" s="533">
        <f>D17+J17+N17+T17</f>
        <v>0</v>
      </c>
      <c r="D20" s="535"/>
      <c r="E20" s="533">
        <f>PE!H136</f>
        <v>0</v>
      </c>
      <c r="F20" s="534"/>
      <c r="G20" s="535"/>
      <c r="H20" s="533">
        <f>PE!K136</f>
        <v>0</v>
      </c>
      <c r="I20" s="534"/>
      <c r="J20" s="535"/>
      <c r="K20" s="518">
        <f>A20-E20-S20</f>
        <v>0</v>
      </c>
      <c r="L20" s="517"/>
      <c r="M20" s="515">
        <f>C20-H20-V20</f>
        <v>0</v>
      </c>
      <c r="N20" s="516"/>
      <c r="O20" s="517"/>
      <c r="P20" s="518">
        <f>K20+M20</f>
        <v>0</v>
      </c>
      <c r="Q20" s="516"/>
      <c r="R20" s="517"/>
      <c r="S20" s="518">
        <f>W17</f>
        <v>0</v>
      </c>
      <c r="T20" s="516"/>
      <c r="U20" s="517"/>
      <c r="V20" s="518">
        <f>Z17</f>
        <v>0</v>
      </c>
      <c r="W20" s="516"/>
      <c r="X20" s="516"/>
      <c r="Y20" s="517"/>
      <c r="Z20" s="542">
        <v>44927</v>
      </c>
      <c r="AA20" s="516"/>
      <c r="AB20" s="517"/>
      <c r="AC20" s="543">
        <v>45291</v>
      </c>
      <c r="AD20" s="516"/>
      <c r="AE20" s="517"/>
      <c r="AF20" s="541"/>
      <c r="AG20" s="426"/>
      <c r="AH20" s="428"/>
    </row>
    <row r="21" spans="1:34" ht="15.75" customHeight="1" x14ac:dyDescent="0.25">
      <c r="A21" s="550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</row>
    <row r="22" spans="1:34" ht="15.75" customHeight="1" x14ac:dyDescent="0.25">
      <c r="A22" s="551"/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</row>
    <row r="23" spans="1:34" ht="15.75" customHeight="1" x14ac:dyDescent="0.25">
      <c r="A23" s="76"/>
      <c r="B23" s="77"/>
      <c r="C23" s="77"/>
      <c r="D23" s="77"/>
      <c r="E23" s="77"/>
      <c r="F23" s="77"/>
      <c r="G23" s="77"/>
      <c r="H23" s="77"/>
      <c r="I23" s="553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3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5"/>
    </row>
    <row r="24" spans="1:34" ht="15.75" customHeight="1" x14ac:dyDescent="0.25">
      <c r="A24" s="78"/>
      <c r="I24" s="423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423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545"/>
    </row>
    <row r="25" spans="1:34" ht="15.75" customHeight="1" x14ac:dyDescent="0.25">
      <c r="A25" s="78"/>
      <c r="I25" s="423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423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545"/>
    </row>
    <row r="26" spans="1:34" ht="15.75" customHeight="1" x14ac:dyDescent="0.25">
      <c r="A26" s="544" t="str">
        <f>CO!G8</f>
        <v>Caçador, 31 de dezembro de 2023</v>
      </c>
      <c r="B26" s="298"/>
      <c r="C26" s="298"/>
      <c r="D26" s="298"/>
      <c r="E26" s="298"/>
      <c r="F26" s="298"/>
      <c r="G26" s="298"/>
      <c r="H26" s="298"/>
      <c r="I26" s="423">
        <f>ID!B18</f>
        <v>0</v>
      </c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423" t="s">
        <v>76</v>
      </c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545"/>
    </row>
    <row r="27" spans="1:34" ht="15.75" customHeight="1" x14ac:dyDescent="0.25">
      <c r="A27" s="546" t="s">
        <v>77</v>
      </c>
      <c r="B27" s="547"/>
      <c r="C27" s="547"/>
      <c r="D27" s="547"/>
      <c r="E27" s="547"/>
      <c r="F27" s="547"/>
      <c r="G27" s="547"/>
      <c r="H27" s="547"/>
      <c r="I27" s="548" t="s">
        <v>78</v>
      </c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8" t="s">
        <v>79</v>
      </c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9"/>
    </row>
    <row r="28" spans="1:34" ht="15.7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5.7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5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hidden="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hidden="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hidden="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5"/>
    <row r="54" spans="1:34" ht="15.75" customHeight="1" x14ac:dyDescent="0.25"/>
    <row r="55" spans="1:34" ht="15.75" customHeight="1" x14ac:dyDescent="0.25"/>
    <row r="56" spans="1:34" ht="15.75" customHeight="1" x14ac:dyDescent="0.25"/>
    <row r="57" spans="1:34" ht="15.75" customHeight="1" x14ac:dyDescent="0.25"/>
    <row r="58" spans="1:34" ht="15.75" customHeight="1" x14ac:dyDescent="0.25"/>
    <row r="59" spans="1:34" ht="15.75" customHeight="1" x14ac:dyDescent="0.25"/>
    <row r="60" spans="1:34" ht="15.75" customHeight="1" x14ac:dyDescent="0.25"/>
    <row r="61" spans="1:34" ht="15.75" customHeight="1" x14ac:dyDescent="0.25"/>
    <row r="62" spans="1:34" ht="15.75" customHeight="1" x14ac:dyDescent="0.25"/>
    <row r="63" spans="1:34" ht="15.75" customHeight="1" x14ac:dyDescent="0.25"/>
    <row r="64" spans="1:3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</sheetData>
  <mergeCells count="93">
    <mergeCell ref="A21:AH21"/>
    <mergeCell ref="A22:AH22"/>
    <mergeCell ref="I23:S23"/>
    <mergeCell ref="T23:AH23"/>
    <mergeCell ref="I24:S24"/>
    <mergeCell ref="T24:AH24"/>
    <mergeCell ref="I25:S25"/>
    <mergeCell ref="A26:H26"/>
    <mergeCell ref="I26:S26"/>
    <mergeCell ref="T26:AH26"/>
    <mergeCell ref="A27:H27"/>
    <mergeCell ref="I27:S27"/>
    <mergeCell ref="T27:AH27"/>
    <mergeCell ref="T25:AH25"/>
    <mergeCell ref="Z19:AB19"/>
    <mergeCell ref="AC19:AE19"/>
    <mergeCell ref="AF19:AH20"/>
    <mergeCell ref="Z20:AB20"/>
    <mergeCell ref="AC20:AE20"/>
    <mergeCell ref="A17:C17"/>
    <mergeCell ref="D17:F17"/>
    <mergeCell ref="G17:I17"/>
    <mergeCell ref="J17:K17"/>
    <mergeCell ref="V20:Y20"/>
    <mergeCell ref="H19:J19"/>
    <mergeCell ref="E20:G20"/>
    <mergeCell ref="H20:J20"/>
    <mergeCell ref="K20:L20"/>
    <mergeCell ref="S19:U19"/>
    <mergeCell ref="A19:B19"/>
    <mergeCell ref="C19:D19"/>
    <mergeCell ref="A20:B20"/>
    <mergeCell ref="C20:D20"/>
    <mergeCell ref="E19:G19"/>
    <mergeCell ref="W17:Y17"/>
    <mergeCell ref="Z17:AB17"/>
    <mergeCell ref="AC17:AE17"/>
    <mergeCell ref="AF17:AH17"/>
    <mergeCell ref="N17:P17"/>
    <mergeCell ref="Q17:S17"/>
    <mergeCell ref="AC16:AE16"/>
    <mergeCell ref="AF16:AH16"/>
    <mergeCell ref="W16:Y16"/>
    <mergeCell ref="Z16:AB16"/>
    <mergeCell ref="A18:D18"/>
    <mergeCell ref="E18:J18"/>
    <mergeCell ref="K18:O18"/>
    <mergeCell ref="P18:R19"/>
    <mergeCell ref="S18:Y18"/>
    <mergeCell ref="V19:Y19"/>
    <mergeCell ref="K19:L19"/>
    <mergeCell ref="M19:O19"/>
    <mergeCell ref="L17:M17"/>
    <mergeCell ref="Z18:AE18"/>
    <mergeCell ref="AF18:AH18"/>
    <mergeCell ref="T17:V17"/>
    <mergeCell ref="N16:P16"/>
    <mergeCell ref="Q16:S16"/>
    <mergeCell ref="T16:V16"/>
    <mergeCell ref="M20:O20"/>
    <mergeCell ref="P20:R20"/>
    <mergeCell ref="S20:U20"/>
    <mergeCell ref="A16:C16"/>
    <mergeCell ref="D16:F16"/>
    <mergeCell ref="G16:I16"/>
    <mergeCell ref="J16:K16"/>
    <mergeCell ref="L16:M16"/>
    <mergeCell ref="A11:R11"/>
    <mergeCell ref="S11:AC11"/>
    <mergeCell ref="AD11:AH11"/>
    <mergeCell ref="W15:AB15"/>
    <mergeCell ref="AC15:AH15"/>
    <mergeCell ref="A12:R12"/>
    <mergeCell ref="S12:AC12"/>
    <mergeCell ref="AD12:AH12"/>
    <mergeCell ref="A13:AH13"/>
    <mergeCell ref="A14:AH14"/>
    <mergeCell ref="A15:F15"/>
    <mergeCell ref="G15:K15"/>
    <mergeCell ref="L15:P15"/>
    <mergeCell ref="Q15:V15"/>
    <mergeCell ref="A8:AB8"/>
    <mergeCell ref="AC8:AH8"/>
    <mergeCell ref="A9:W9"/>
    <mergeCell ref="X9:AH9"/>
    <mergeCell ref="A10:W10"/>
    <mergeCell ref="X10:AH10"/>
    <mergeCell ref="M4:W4"/>
    <mergeCell ref="A5:AH5"/>
    <mergeCell ref="A6:AH6"/>
    <mergeCell ref="A7:AB7"/>
    <mergeCell ref="AC7:AH7"/>
    <mergeCell ref="X4:Z4"/>
  </mergeCells>
  <conditionalFormatting sqref="Q17:AB17">
    <cfRule type="cellIs" dxfId="13" priority="1" operator="equal">
      <formula>""</formula>
    </cfRule>
  </conditionalFormatting>
  <hyperlinks>
    <hyperlink ref="X4" location="MENU!A1" display="VOLTAR AO MENU" xr:uid="{63BBDA9C-2BB4-48ED-A0AC-FF01698447D0}"/>
  </hyperlinks>
  <pageMargins left="0.511811024" right="0.511811024" top="0.78740157499999996" bottom="0.78740157499999996" header="0" footer="0"/>
  <pageSetup paperSize="9" scale="4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DE6D8-2174-417C-B57B-0820050532E5}">
  <sheetPr codeName="Planilha8">
    <pageSetUpPr fitToPage="1"/>
  </sheetPr>
  <dimension ref="A1:S925"/>
  <sheetViews>
    <sheetView showGridLines="0" zoomScale="70" zoomScaleNormal="70" workbookViewId="0">
      <selection activeCell="A8" sqref="A8:S8"/>
    </sheetView>
  </sheetViews>
  <sheetFormatPr defaultColWidth="14.42578125" defaultRowHeight="15" customHeight="1" x14ac:dyDescent="0.25"/>
  <cols>
    <col min="1" max="1" width="11.5703125" customWidth="1"/>
    <col min="2" max="4" width="9.140625" customWidth="1"/>
    <col min="5" max="5" width="19.7109375" customWidth="1"/>
    <col min="6" max="9" width="9.140625" customWidth="1"/>
    <col min="10" max="10" width="14.42578125" customWidth="1"/>
    <col min="11" max="11" width="22.140625" customWidth="1"/>
    <col min="12" max="13" width="14.42578125" customWidth="1"/>
    <col min="14" max="14" width="19.42578125" customWidth="1"/>
    <col min="15" max="16" width="14.42578125" customWidth="1"/>
    <col min="17" max="17" width="23.42578125" customWidth="1"/>
    <col min="18" max="18" width="14.42578125" customWidth="1"/>
    <col min="19" max="19" width="9.1406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6.25" x14ac:dyDescent="0.4">
      <c r="A4" s="1"/>
      <c r="B4" s="1"/>
      <c r="C4" s="287"/>
      <c r="D4" s="1"/>
      <c r="E4" s="1"/>
      <c r="F4" s="1"/>
      <c r="G4" s="1"/>
      <c r="H4" s="1"/>
      <c r="I4" s="1"/>
      <c r="J4" s="1"/>
      <c r="K4" s="1"/>
      <c r="L4" s="286"/>
      <c r="M4" s="277"/>
      <c r="N4" s="277"/>
      <c r="O4" s="277"/>
      <c r="P4" s="277"/>
      <c r="Q4" s="466" t="s">
        <v>235</v>
      </c>
      <c r="R4" s="378"/>
      <c r="S4" s="378"/>
    </row>
    <row r="5" spans="1:19" ht="16.5" thickBot="1" x14ac:dyDescent="0.3">
      <c r="A5" s="556" t="s">
        <v>177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</row>
    <row r="6" spans="1:19" ht="16.5" thickTop="1" thickBot="1" x14ac:dyDescent="0.3">
      <c r="A6" s="444" t="s">
        <v>55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ht="15" customHeight="1" x14ac:dyDescent="0.25">
      <c r="A7" s="490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</row>
    <row r="8" spans="1:19" ht="24.75" customHeight="1" thickBot="1" x14ac:dyDescent="0.3">
      <c r="A8" s="492" t="str">
        <f>ID!B10</f>
        <v>PDDE - PROGRAMA DINHEIRO DIRETO NA ESCOLA - ESTRUTURA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</row>
    <row r="9" spans="1:19" ht="15" customHeight="1" x14ac:dyDescent="0.25">
      <c r="A9" s="490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</row>
    <row r="10" spans="1:19" ht="19.5" customHeight="1" thickBot="1" x14ac:dyDescent="0.3">
      <c r="A10" s="494">
        <f>ID!B12</f>
        <v>0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</row>
    <row r="11" spans="1:19" ht="22.5" thickTop="1" thickBot="1" x14ac:dyDescent="0.4">
      <c r="A11" s="560" t="s">
        <v>178</v>
      </c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</row>
    <row r="12" spans="1:19" ht="15.75" customHeight="1" thickTop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8.75" customHeight="1" x14ac:dyDescent="0.25">
      <c r="A13" s="17"/>
      <c r="B13" s="564" t="s">
        <v>179</v>
      </c>
      <c r="C13" s="564"/>
      <c r="D13" s="564"/>
      <c r="E13" s="564"/>
      <c r="F13" s="564"/>
      <c r="G13" s="564"/>
      <c r="H13" s="564"/>
      <c r="I13" s="564"/>
      <c r="J13" s="564" t="s">
        <v>183</v>
      </c>
      <c r="K13" s="564"/>
      <c r="L13" s="564"/>
      <c r="M13" s="564"/>
      <c r="N13" s="564"/>
      <c r="O13" s="564"/>
      <c r="P13" s="564"/>
      <c r="Q13" s="564"/>
      <c r="R13" s="564"/>
      <c r="S13" s="17"/>
    </row>
    <row r="14" spans="1:19" ht="18.75" customHeight="1" x14ac:dyDescent="0.25">
      <c r="A14" s="17"/>
      <c r="B14" s="564"/>
      <c r="C14" s="564"/>
      <c r="D14" s="564"/>
      <c r="E14" s="564"/>
      <c r="F14" s="564"/>
      <c r="G14" s="564"/>
      <c r="H14" s="564"/>
      <c r="I14" s="564"/>
      <c r="J14" s="562" t="s">
        <v>180</v>
      </c>
      <c r="K14" s="562"/>
      <c r="L14" s="562"/>
      <c r="M14" s="563" t="s">
        <v>181</v>
      </c>
      <c r="N14" s="562"/>
      <c r="O14" s="562"/>
      <c r="P14" s="562" t="s">
        <v>182</v>
      </c>
      <c r="Q14" s="562"/>
      <c r="R14" s="562"/>
      <c r="S14" s="17"/>
    </row>
    <row r="15" spans="1:19" ht="7.5" customHeight="1" x14ac:dyDescent="0.25">
      <c r="A15" s="1"/>
      <c r="B15" s="565"/>
      <c r="C15" s="565"/>
      <c r="D15" s="565"/>
      <c r="E15" s="565"/>
      <c r="F15" s="565"/>
      <c r="G15" s="565"/>
      <c r="H15" s="565"/>
      <c r="I15" s="565"/>
      <c r="J15" s="237"/>
      <c r="K15" s="237"/>
      <c r="L15" s="237"/>
      <c r="M15" s="237"/>
      <c r="N15" s="237"/>
      <c r="O15" s="237"/>
      <c r="P15" s="237"/>
      <c r="Q15" s="237"/>
      <c r="R15" s="237"/>
      <c r="S15" s="1"/>
    </row>
    <row r="16" spans="1:19" ht="15.75" customHeight="1" x14ac:dyDescent="0.25">
      <c r="A16" s="1"/>
      <c r="B16" s="566" t="s">
        <v>184</v>
      </c>
      <c r="C16" s="567"/>
      <c r="D16" s="567"/>
      <c r="E16" s="567"/>
      <c r="F16" s="567"/>
      <c r="G16" s="567"/>
      <c r="H16" s="567"/>
      <c r="I16" s="567"/>
      <c r="J16" s="255"/>
      <c r="K16" s="244">
        <v>0</v>
      </c>
      <c r="L16" s="258"/>
      <c r="M16" s="243"/>
      <c r="N16" s="244">
        <v>0</v>
      </c>
      <c r="O16" s="243"/>
      <c r="P16" s="255"/>
      <c r="Q16" s="244">
        <f>FF!E22</f>
        <v>0</v>
      </c>
      <c r="R16" s="245"/>
      <c r="S16" s="1"/>
    </row>
    <row r="17" spans="1:19" ht="5.25" customHeight="1" x14ac:dyDescent="0.25">
      <c r="A17" s="1"/>
      <c r="B17" s="246"/>
      <c r="C17" s="238"/>
      <c r="D17" s="238"/>
      <c r="E17" s="238"/>
      <c r="F17" s="238"/>
      <c r="G17" s="238"/>
      <c r="H17" s="238"/>
      <c r="I17" s="238"/>
      <c r="J17" s="256"/>
      <c r="K17" s="239"/>
      <c r="L17" s="259"/>
      <c r="M17" s="157"/>
      <c r="N17" s="239"/>
      <c r="O17" s="157"/>
      <c r="P17" s="256"/>
      <c r="Q17" s="239"/>
      <c r="R17" s="247"/>
      <c r="S17" s="1"/>
    </row>
    <row r="18" spans="1:19" ht="15.75" customHeight="1" x14ac:dyDescent="0.25">
      <c r="A18" s="1"/>
      <c r="B18" s="558" t="s">
        <v>185</v>
      </c>
      <c r="C18" s="559"/>
      <c r="D18" s="559"/>
      <c r="E18" s="559"/>
      <c r="F18" s="559"/>
      <c r="G18" s="559"/>
      <c r="H18" s="559"/>
      <c r="I18" s="559"/>
      <c r="J18" s="256"/>
      <c r="K18" s="242">
        <f>FF!C22</f>
        <v>0</v>
      </c>
      <c r="L18" s="260"/>
      <c r="M18" s="239"/>
      <c r="N18" s="242">
        <f>FF!D22</f>
        <v>0</v>
      </c>
      <c r="O18" s="239"/>
      <c r="P18" s="263"/>
      <c r="Q18" s="239">
        <f>K18+N18</f>
        <v>0</v>
      </c>
      <c r="R18" s="248"/>
      <c r="S18" s="240"/>
    </row>
    <row r="19" spans="1:19" ht="6.75" customHeight="1" x14ac:dyDescent="0.25">
      <c r="A19" s="1"/>
      <c r="B19" s="246"/>
      <c r="C19" s="238"/>
      <c r="D19" s="238"/>
      <c r="E19" s="238"/>
      <c r="F19" s="238"/>
      <c r="G19" s="238"/>
      <c r="H19" s="238"/>
      <c r="I19" s="238"/>
      <c r="J19" s="256"/>
      <c r="K19" s="239"/>
      <c r="L19" s="260"/>
      <c r="M19" s="239"/>
      <c r="N19" s="239"/>
      <c r="O19" s="239"/>
      <c r="P19" s="263"/>
      <c r="Q19" s="239"/>
      <c r="R19" s="248"/>
      <c r="S19" s="240"/>
    </row>
    <row r="20" spans="1:19" ht="15.75" customHeight="1" x14ac:dyDescent="0.25">
      <c r="A20" s="1"/>
      <c r="B20" s="558" t="s">
        <v>186</v>
      </c>
      <c r="C20" s="559"/>
      <c r="D20" s="559"/>
      <c r="E20" s="559"/>
      <c r="F20" s="559"/>
      <c r="G20" s="559"/>
      <c r="H20" s="559"/>
      <c r="I20" s="559"/>
      <c r="J20" s="256"/>
      <c r="K20" s="239">
        <f>FF!D44</f>
        <v>0</v>
      </c>
      <c r="L20" s="260"/>
      <c r="M20" s="239"/>
      <c r="N20" s="239">
        <f>FF!E44</f>
        <v>0</v>
      </c>
      <c r="O20" s="239"/>
      <c r="P20" s="263"/>
      <c r="Q20" s="239">
        <f>K20+N20</f>
        <v>0</v>
      </c>
      <c r="R20" s="248"/>
      <c r="S20" s="240"/>
    </row>
    <row r="21" spans="1:19" ht="6.75" customHeight="1" x14ac:dyDescent="0.25">
      <c r="A21" s="1"/>
      <c r="B21" s="246"/>
      <c r="C21" s="238"/>
      <c r="D21" s="238"/>
      <c r="E21" s="238"/>
      <c r="F21" s="238"/>
      <c r="G21" s="238"/>
      <c r="H21" s="238"/>
      <c r="I21" s="238"/>
      <c r="J21" s="256"/>
      <c r="K21" s="239"/>
      <c r="L21" s="260"/>
      <c r="M21" s="239"/>
      <c r="N21" s="239"/>
      <c r="O21" s="239"/>
      <c r="P21" s="263"/>
      <c r="Q21" s="239"/>
      <c r="R21" s="248"/>
      <c r="S21" s="240"/>
    </row>
    <row r="22" spans="1:19" ht="15.75" customHeight="1" x14ac:dyDescent="0.25">
      <c r="A22" s="1"/>
      <c r="B22" s="558" t="s">
        <v>187</v>
      </c>
      <c r="C22" s="559"/>
      <c r="D22" s="559"/>
      <c r="E22" s="559"/>
      <c r="F22" s="559"/>
      <c r="G22" s="559"/>
      <c r="H22" s="559"/>
      <c r="I22" s="559"/>
      <c r="J22" s="256"/>
      <c r="K22" s="242">
        <f>FF!C65</f>
        <v>0</v>
      </c>
      <c r="L22" s="260"/>
      <c r="M22" s="239"/>
      <c r="N22" s="242">
        <f>FF!D65</f>
        <v>0</v>
      </c>
      <c r="O22" s="239"/>
      <c r="P22" s="263"/>
      <c r="Q22" s="239">
        <f>K22+N22</f>
        <v>0</v>
      </c>
      <c r="R22" s="248"/>
      <c r="S22" s="240"/>
    </row>
    <row r="23" spans="1:19" ht="6.75" customHeight="1" x14ac:dyDescent="0.25">
      <c r="A23" s="1"/>
      <c r="B23" s="246"/>
      <c r="C23" s="238"/>
      <c r="D23" s="238"/>
      <c r="E23" s="238"/>
      <c r="F23" s="238"/>
      <c r="G23" s="238"/>
      <c r="H23" s="238"/>
      <c r="I23" s="238"/>
      <c r="J23" s="256"/>
      <c r="K23" s="239"/>
      <c r="L23" s="260"/>
      <c r="M23" s="239"/>
      <c r="N23" s="239"/>
      <c r="O23" s="239"/>
      <c r="P23" s="263"/>
      <c r="Q23" s="239"/>
      <c r="R23" s="248"/>
      <c r="S23" s="240"/>
    </row>
    <row r="24" spans="1:19" ht="15.75" customHeight="1" x14ac:dyDescent="0.25">
      <c r="A24" s="1"/>
      <c r="B24" s="558" t="s">
        <v>188</v>
      </c>
      <c r="C24" s="559"/>
      <c r="D24" s="559"/>
      <c r="E24" s="559"/>
      <c r="F24" s="559"/>
      <c r="G24" s="559"/>
      <c r="H24" s="559"/>
      <c r="I24" s="559"/>
      <c r="J24" s="256"/>
      <c r="K24" s="242">
        <f>FF!C84 -FF!C100</f>
        <v>0</v>
      </c>
      <c r="L24" s="260"/>
      <c r="M24" s="239"/>
      <c r="N24" s="242">
        <f>FF!D84-FF!D100</f>
        <v>0</v>
      </c>
      <c r="O24" s="239"/>
      <c r="P24" s="263"/>
      <c r="Q24" s="239">
        <f>K24+N24</f>
        <v>0</v>
      </c>
      <c r="R24" s="248"/>
      <c r="S24" s="240"/>
    </row>
    <row r="25" spans="1:19" ht="7.5" customHeight="1" x14ac:dyDescent="0.25">
      <c r="A25" s="1"/>
      <c r="B25" s="246"/>
      <c r="C25" s="238"/>
      <c r="D25" s="238"/>
      <c r="E25" s="238"/>
      <c r="F25" s="238"/>
      <c r="G25" s="238"/>
      <c r="H25" s="238"/>
      <c r="I25" s="238"/>
      <c r="J25" s="256"/>
      <c r="K25" s="239"/>
      <c r="L25" s="260"/>
      <c r="M25" s="239"/>
      <c r="N25" s="239"/>
      <c r="O25" s="239"/>
      <c r="P25" s="263"/>
      <c r="Q25" s="239"/>
      <c r="R25" s="248"/>
      <c r="S25" s="240"/>
    </row>
    <row r="26" spans="1:19" ht="15.75" customHeight="1" x14ac:dyDescent="0.25">
      <c r="A26" s="1"/>
      <c r="B26" s="558" t="s">
        <v>189</v>
      </c>
      <c r="C26" s="559"/>
      <c r="D26" s="559"/>
      <c r="E26" s="559"/>
      <c r="F26" s="559"/>
      <c r="G26" s="559"/>
      <c r="H26" s="559"/>
      <c r="I26" s="559"/>
      <c r="J26" s="256"/>
      <c r="K26" s="239">
        <f>K18+K20+K22+K24</f>
        <v>0</v>
      </c>
      <c r="L26" s="260"/>
      <c r="M26" s="239"/>
      <c r="N26" s="239">
        <f>N18+N20+N22+N24</f>
        <v>0</v>
      </c>
      <c r="O26" s="239"/>
      <c r="P26" s="263"/>
      <c r="Q26" s="239">
        <f>K26+N26</f>
        <v>0</v>
      </c>
      <c r="R26" s="248"/>
      <c r="S26" s="240"/>
    </row>
    <row r="27" spans="1:19" ht="5.25" customHeight="1" x14ac:dyDescent="0.25">
      <c r="A27" s="1"/>
      <c r="B27" s="246"/>
      <c r="C27" s="238"/>
      <c r="D27" s="238"/>
      <c r="E27" s="238"/>
      <c r="F27" s="238"/>
      <c r="G27" s="238"/>
      <c r="H27" s="238"/>
      <c r="I27" s="238"/>
      <c r="J27" s="256"/>
      <c r="K27" s="239"/>
      <c r="L27" s="260"/>
      <c r="M27" s="239"/>
      <c r="N27" s="239"/>
      <c r="O27" s="239"/>
      <c r="P27" s="263"/>
      <c r="Q27" s="239"/>
      <c r="R27" s="248"/>
      <c r="S27" s="240"/>
    </row>
    <row r="28" spans="1:19" ht="15.75" customHeight="1" x14ac:dyDescent="0.25">
      <c r="A28" s="1"/>
      <c r="B28" s="558" t="s">
        <v>190</v>
      </c>
      <c r="C28" s="559"/>
      <c r="D28" s="559"/>
      <c r="E28" s="559"/>
      <c r="F28" s="559"/>
      <c r="G28" s="559"/>
      <c r="H28" s="559"/>
      <c r="I28" s="559"/>
      <c r="J28" s="256"/>
      <c r="K28" s="239">
        <f>FF!C118</f>
        <v>0</v>
      </c>
      <c r="L28" s="260"/>
      <c r="M28" s="239"/>
      <c r="N28" s="239">
        <f>FF!D118</f>
        <v>0</v>
      </c>
      <c r="O28" s="239"/>
      <c r="P28" s="263"/>
      <c r="Q28" s="239">
        <f>K28+N28</f>
        <v>0</v>
      </c>
      <c r="R28" s="248"/>
      <c r="S28" s="240"/>
    </row>
    <row r="29" spans="1:19" ht="4.5" customHeight="1" x14ac:dyDescent="0.25">
      <c r="A29" s="1"/>
      <c r="B29" s="246"/>
      <c r="C29" s="238"/>
      <c r="D29" s="238"/>
      <c r="E29" s="238"/>
      <c r="F29" s="238"/>
      <c r="G29" s="238"/>
      <c r="H29" s="238"/>
      <c r="I29" s="238"/>
      <c r="J29" s="256"/>
      <c r="K29" s="239"/>
      <c r="L29" s="260"/>
      <c r="M29" s="239"/>
      <c r="N29" s="239"/>
      <c r="O29" s="239"/>
      <c r="P29" s="263"/>
      <c r="Q29" s="239"/>
      <c r="R29" s="248"/>
      <c r="S29" s="240"/>
    </row>
    <row r="30" spans="1:19" ht="15.75" customHeight="1" x14ac:dyDescent="0.25">
      <c r="A30" s="1"/>
      <c r="B30" s="569" t="s">
        <v>195</v>
      </c>
      <c r="C30" s="570"/>
      <c r="D30" s="571"/>
      <c r="E30" s="230"/>
      <c r="F30" s="230"/>
      <c r="G30" s="230"/>
      <c r="H30" s="230"/>
      <c r="I30" s="230"/>
      <c r="J30" s="256"/>
      <c r="K30" s="239"/>
      <c r="L30" s="260"/>
      <c r="M30" s="241"/>
      <c r="N30" s="241"/>
      <c r="O30" s="241"/>
      <c r="P30" s="264"/>
      <c r="Q30" s="241"/>
      <c r="R30" s="249"/>
      <c r="S30" s="240"/>
    </row>
    <row r="31" spans="1:19" ht="5.25" customHeight="1" x14ac:dyDescent="0.25">
      <c r="A31" s="1"/>
      <c r="B31" s="250"/>
      <c r="C31" s="251"/>
      <c r="D31" s="251"/>
      <c r="E31" s="251"/>
      <c r="F31" s="251"/>
      <c r="G31" s="251"/>
      <c r="H31" s="251"/>
      <c r="I31" s="251"/>
      <c r="J31" s="256"/>
      <c r="K31" s="239"/>
      <c r="L31" s="260"/>
      <c r="M31" s="241"/>
      <c r="N31" s="241"/>
      <c r="O31" s="241"/>
      <c r="P31" s="264"/>
      <c r="Q31" s="241"/>
      <c r="R31" s="249"/>
      <c r="S31" s="240"/>
    </row>
    <row r="32" spans="1:19" ht="15.75" customHeight="1" x14ac:dyDescent="0.25">
      <c r="A32" s="1"/>
      <c r="B32" s="558" t="s">
        <v>191</v>
      </c>
      <c r="C32" s="559"/>
      <c r="D32" s="559"/>
      <c r="E32" s="559"/>
      <c r="F32" s="559"/>
      <c r="G32" s="559"/>
      <c r="H32" s="559"/>
      <c r="I32" s="559"/>
      <c r="J32" s="256"/>
      <c r="K32" s="254">
        <f>PE!H136</f>
        <v>0</v>
      </c>
      <c r="L32" s="261"/>
      <c r="M32" s="241"/>
      <c r="N32" s="254">
        <f>PE!K136</f>
        <v>0</v>
      </c>
      <c r="O32" s="241"/>
      <c r="P32" s="264"/>
      <c r="Q32" s="241">
        <f>K32+N32</f>
        <v>0</v>
      </c>
      <c r="R32" s="249"/>
      <c r="S32" s="240"/>
    </row>
    <row r="33" spans="1:19" ht="5.25" customHeight="1" x14ac:dyDescent="0.25">
      <c r="A33" s="1"/>
      <c r="B33" s="246"/>
      <c r="C33" s="238"/>
      <c r="D33" s="238"/>
      <c r="E33" s="238"/>
      <c r="F33" s="238"/>
      <c r="G33" s="238"/>
      <c r="H33" s="238"/>
      <c r="I33" s="238"/>
      <c r="J33" s="256"/>
      <c r="K33" s="241"/>
      <c r="L33" s="261"/>
      <c r="M33" s="241"/>
      <c r="N33" s="241"/>
      <c r="O33" s="241"/>
      <c r="P33" s="264"/>
      <c r="Q33" s="241"/>
      <c r="R33" s="249"/>
      <c r="S33" s="240"/>
    </row>
    <row r="34" spans="1:19" ht="15.75" customHeight="1" x14ac:dyDescent="0.25">
      <c r="A34" s="1"/>
      <c r="B34" s="558" t="s">
        <v>192</v>
      </c>
      <c r="C34" s="559"/>
      <c r="D34" s="559"/>
      <c r="E34" s="559"/>
      <c r="F34" s="559"/>
      <c r="G34" s="559"/>
      <c r="H34" s="559"/>
      <c r="I34" s="559"/>
      <c r="J34" s="256"/>
      <c r="K34" s="254">
        <v>0</v>
      </c>
      <c r="L34" s="261"/>
      <c r="M34" s="241"/>
      <c r="N34" s="254">
        <v>0</v>
      </c>
      <c r="O34" s="241"/>
      <c r="P34" s="264"/>
      <c r="Q34" s="241">
        <f>K34+N34</f>
        <v>0</v>
      </c>
      <c r="R34" s="249"/>
      <c r="S34" s="240"/>
    </row>
    <row r="35" spans="1:19" ht="5.25" customHeight="1" x14ac:dyDescent="0.25">
      <c r="A35" s="1"/>
      <c r="B35" s="246"/>
      <c r="C35" s="238"/>
      <c r="D35" s="238"/>
      <c r="E35" s="238"/>
      <c r="F35" s="238"/>
      <c r="G35" s="238"/>
      <c r="H35" s="238"/>
      <c r="I35" s="238"/>
      <c r="J35" s="256"/>
      <c r="K35" s="241"/>
      <c r="L35" s="261"/>
      <c r="M35" s="241"/>
      <c r="N35" s="241"/>
      <c r="O35" s="241"/>
      <c r="P35" s="264"/>
      <c r="Q35" s="241"/>
      <c r="R35" s="249"/>
      <c r="S35" s="240"/>
    </row>
    <row r="36" spans="1:19" ht="15.75" customHeight="1" x14ac:dyDescent="0.25">
      <c r="A36" s="1"/>
      <c r="B36" s="558" t="s">
        <v>193</v>
      </c>
      <c r="C36" s="559"/>
      <c r="D36" s="559"/>
      <c r="E36" s="559"/>
      <c r="F36" s="559"/>
      <c r="G36" s="559"/>
      <c r="H36" s="559"/>
      <c r="I36" s="559"/>
      <c r="J36" s="256"/>
      <c r="K36" s="254">
        <f>SA!C23</f>
        <v>0</v>
      </c>
      <c r="L36" s="261"/>
      <c r="M36" s="241"/>
      <c r="N36" s="254">
        <f ca="1">SA!D23</f>
        <v>0</v>
      </c>
      <c r="O36" s="241"/>
      <c r="P36" s="264"/>
      <c r="Q36" s="241">
        <f ca="1">K36+N36</f>
        <v>0</v>
      </c>
      <c r="R36" s="249"/>
      <c r="S36" s="240"/>
    </row>
    <row r="37" spans="1:19" ht="6" customHeight="1" x14ac:dyDescent="0.25">
      <c r="A37" s="1"/>
      <c r="B37" s="246"/>
      <c r="C37" s="238"/>
      <c r="D37" s="238"/>
      <c r="E37" s="238"/>
      <c r="F37" s="238"/>
      <c r="G37" s="238"/>
      <c r="H37" s="238"/>
      <c r="I37" s="238"/>
      <c r="J37" s="256"/>
      <c r="K37" s="241"/>
      <c r="L37" s="261"/>
      <c r="M37" s="241"/>
      <c r="N37" s="241"/>
      <c r="O37" s="241"/>
      <c r="P37" s="264"/>
      <c r="Q37" s="241"/>
      <c r="R37" s="249"/>
      <c r="S37" s="240"/>
    </row>
    <row r="38" spans="1:19" ht="15.75" customHeight="1" x14ac:dyDescent="0.25">
      <c r="A38" s="1"/>
      <c r="B38" s="576" t="s">
        <v>194</v>
      </c>
      <c r="C38" s="577"/>
      <c r="D38" s="577"/>
      <c r="E38" s="577"/>
      <c r="F38" s="577"/>
      <c r="G38" s="577"/>
      <c r="H38" s="577"/>
      <c r="I38" s="577"/>
      <c r="J38" s="257"/>
      <c r="K38" s="252">
        <f>K26-K28-K32-K34</f>
        <v>0</v>
      </c>
      <c r="L38" s="262"/>
      <c r="M38" s="252"/>
      <c r="N38" s="252">
        <f>N26-N28-N32-N34</f>
        <v>0</v>
      </c>
      <c r="O38" s="252"/>
      <c r="P38" s="265"/>
      <c r="Q38" s="252">
        <f>Q26-Q28-Q32-Q34</f>
        <v>0</v>
      </c>
      <c r="R38" s="253"/>
      <c r="S38" s="240"/>
    </row>
    <row r="39" spans="1:19" ht="15.75" customHeight="1" x14ac:dyDescent="0.25">
      <c r="A39" s="1"/>
      <c r="B39" s="568"/>
      <c r="C39" s="568"/>
      <c r="D39" s="568"/>
      <c r="E39" s="568"/>
      <c r="F39" s="568"/>
      <c r="G39" s="568"/>
      <c r="H39" s="568"/>
      <c r="I39" s="568"/>
      <c r="J39" s="1"/>
      <c r="K39" s="240"/>
      <c r="L39" s="240"/>
      <c r="M39" s="240"/>
      <c r="N39" s="240"/>
      <c r="O39" s="240"/>
      <c r="P39" s="240"/>
      <c r="Q39" s="240"/>
      <c r="R39" s="240"/>
      <c r="S39" s="240"/>
    </row>
    <row r="40" spans="1:19" ht="15.75" customHeight="1" x14ac:dyDescent="0.25">
      <c r="A40" s="1"/>
      <c r="B40" s="572" t="s">
        <v>195</v>
      </c>
      <c r="C40" s="573"/>
      <c r="D40" s="574"/>
      <c r="E40" s="157"/>
      <c r="F40" s="157"/>
      <c r="G40" s="157"/>
      <c r="H40" s="157"/>
      <c r="I40" s="157"/>
      <c r="J40" s="157"/>
      <c r="K40" s="241"/>
      <c r="L40" s="241"/>
      <c r="M40" s="240"/>
      <c r="N40" s="240"/>
      <c r="O40" s="240"/>
      <c r="P40" s="240"/>
      <c r="Q40" s="240"/>
      <c r="R40" s="240"/>
      <c r="S40" s="240"/>
    </row>
    <row r="41" spans="1:19" ht="15.75" customHeight="1" x14ac:dyDescent="0.25">
      <c r="A41" s="1"/>
      <c r="B41" s="266"/>
      <c r="C41" s="267"/>
      <c r="D41" s="267"/>
      <c r="E41" s="243"/>
      <c r="F41" s="243"/>
      <c r="G41" s="243"/>
      <c r="H41" s="243"/>
      <c r="I41" s="243"/>
      <c r="J41" s="243"/>
      <c r="K41" s="268"/>
      <c r="L41" s="269"/>
      <c r="M41" s="240"/>
      <c r="N41" s="240"/>
      <c r="O41" s="240"/>
      <c r="P41" s="240"/>
      <c r="Q41" s="240"/>
      <c r="R41" s="240"/>
      <c r="S41" s="240"/>
    </row>
    <row r="42" spans="1:19" ht="15.75" customHeight="1" x14ac:dyDescent="0.25">
      <c r="A42" s="1"/>
      <c r="B42" s="274" t="s">
        <v>196</v>
      </c>
      <c r="C42" s="157"/>
      <c r="D42" s="157"/>
      <c r="E42" s="157"/>
      <c r="F42" s="157"/>
      <c r="G42" s="578"/>
      <c r="H42" s="578"/>
      <c r="I42" s="578"/>
      <c r="J42" s="578"/>
      <c r="K42" s="578"/>
      <c r="L42" s="247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270"/>
      <c r="C43" s="157"/>
      <c r="D43" s="157"/>
      <c r="E43" s="157"/>
      <c r="F43" s="157"/>
      <c r="G43" s="578"/>
      <c r="H43" s="578"/>
      <c r="I43" s="578"/>
      <c r="J43" s="578"/>
      <c r="K43" s="578"/>
      <c r="L43" s="247"/>
      <c r="M43" s="1"/>
      <c r="N43" s="1"/>
      <c r="O43" s="1"/>
      <c r="P43" s="1"/>
      <c r="Q43" s="1"/>
      <c r="R43" s="1"/>
      <c r="S43" s="1"/>
    </row>
    <row r="44" spans="1:19" ht="15.75" customHeight="1" x14ac:dyDescent="0.25">
      <c r="A44" s="1"/>
      <c r="B44" s="575" t="s">
        <v>198</v>
      </c>
      <c r="C44" s="559"/>
      <c r="D44" s="559"/>
      <c r="E44" s="559"/>
      <c r="F44" s="157"/>
      <c r="G44" s="579" t="s">
        <v>197</v>
      </c>
      <c r="H44" s="580"/>
      <c r="I44" s="580"/>
      <c r="J44" s="580"/>
      <c r="K44" s="581"/>
      <c r="L44" s="247"/>
      <c r="M44" s="1"/>
      <c r="N44" s="1"/>
      <c r="O44" s="1"/>
      <c r="P44" s="1"/>
      <c r="Q44" s="1"/>
      <c r="R44" s="1"/>
      <c r="S44" s="1"/>
    </row>
    <row r="45" spans="1:19" ht="6" customHeight="1" x14ac:dyDescent="0.25">
      <c r="A45" s="1"/>
      <c r="B45" s="558"/>
      <c r="C45" s="559"/>
      <c r="D45" s="559"/>
      <c r="E45" s="559"/>
      <c r="F45" s="157"/>
      <c r="G45" s="578"/>
      <c r="H45" s="578"/>
      <c r="I45" s="578"/>
      <c r="J45" s="578"/>
      <c r="K45" s="578"/>
      <c r="L45" s="247"/>
      <c r="M45" s="1"/>
      <c r="N45" s="1"/>
      <c r="O45" s="1"/>
      <c r="P45" s="1"/>
      <c r="Q45" s="1"/>
      <c r="R45" s="1"/>
      <c r="S45" s="1"/>
    </row>
    <row r="46" spans="1:19" ht="14.25" customHeight="1" x14ac:dyDescent="0.25">
      <c r="A46" s="1"/>
      <c r="B46" s="575" t="s">
        <v>199</v>
      </c>
      <c r="C46" s="559"/>
      <c r="D46" s="559"/>
      <c r="E46" s="559"/>
      <c r="F46" s="157"/>
      <c r="G46" s="582"/>
      <c r="H46" s="583"/>
      <c r="I46" s="583"/>
      <c r="J46" s="583"/>
      <c r="K46" s="584"/>
      <c r="L46" s="247"/>
      <c r="M46" s="1"/>
      <c r="N46" s="1"/>
      <c r="O46" s="1"/>
      <c r="P46" s="1"/>
      <c r="Q46" s="1"/>
      <c r="R46" s="1"/>
      <c r="S46" s="1"/>
    </row>
    <row r="47" spans="1:19" ht="6" customHeight="1" x14ac:dyDescent="0.25">
      <c r="A47" s="1"/>
      <c r="B47" s="558"/>
      <c r="C47" s="559"/>
      <c r="D47" s="559"/>
      <c r="E47" s="559"/>
      <c r="F47" s="157"/>
      <c r="G47" s="578"/>
      <c r="H47" s="578"/>
      <c r="I47" s="578"/>
      <c r="J47" s="578"/>
      <c r="K47" s="578"/>
      <c r="L47" s="247"/>
      <c r="M47" s="1"/>
      <c r="N47" s="1"/>
      <c r="O47" s="1"/>
      <c r="P47" s="1"/>
      <c r="Q47" s="1"/>
      <c r="R47" s="1"/>
      <c r="S47" s="1"/>
    </row>
    <row r="48" spans="1:19" ht="15.75" customHeight="1" x14ac:dyDescent="0.25">
      <c r="B48" s="575" t="s">
        <v>200</v>
      </c>
      <c r="C48" s="559"/>
      <c r="D48" s="559"/>
      <c r="E48" s="559"/>
      <c r="F48" s="230"/>
      <c r="G48" s="582"/>
      <c r="H48" s="583"/>
      <c r="I48" s="583"/>
      <c r="J48" s="583"/>
      <c r="K48" s="584"/>
      <c r="L48" s="271"/>
    </row>
    <row r="49" spans="2:12" ht="6" customHeight="1" x14ac:dyDescent="0.25">
      <c r="B49" s="246"/>
      <c r="C49" s="238"/>
      <c r="D49" s="238"/>
      <c r="E49" s="238"/>
      <c r="F49" s="230"/>
      <c r="G49" s="578"/>
      <c r="H49" s="578"/>
      <c r="I49" s="578"/>
      <c r="J49" s="578"/>
      <c r="K49" s="578"/>
      <c r="L49" s="271"/>
    </row>
    <row r="50" spans="2:12" ht="15.75" customHeight="1" x14ac:dyDescent="0.25">
      <c r="B50" s="575" t="s">
        <v>201</v>
      </c>
      <c r="C50" s="559"/>
      <c r="D50" s="559"/>
      <c r="E50" s="559"/>
      <c r="F50" s="230"/>
      <c r="G50" s="588"/>
      <c r="H50" s="589"/>
      <c r="I50" s="589"/>
      <c r="J50" s="589"/>
      <c r="K50" s="590"/>
      <c r="L50" s="271"/>
    </row>
    <row r="51" spans="2:12" ht="4.5" customHeight="1" x14ac:dyDescent="0.25">
      <c r="B51" s="558"/>
      <c r="C51" s="559"/>
      <c r="D51" s="559"/>
      <c r="E51" s="559"/>
      <c r="F51" s="230"/>
      <c r="G51" s="578"/>
      <c r="H51" s="578"/>
      <c r="I51" s="578"/>
      <c r="J51" s="578"/>
      <c r="K51" s="578"/>
      <c r="L51" s="271"/>
    </row>
    <row r="52" spans="2:12" ht="15.75" customHeight="1" x14ac:dyDescent="0.25">
      <c r="B52" s="575" t="s">
        <v>202</v>
      </c>
      <c r="C52" s="559"/>
      <c r="D52" s="559"/>
      <c r="E52" s="559"/>
      <c r="F52" s="230"/>
      <c r="G52" s="582"/>
      <c r="H52" s="583"/>
      <c r="I52" s="583"/>
      <c r="J52" s="583"/>
      <c r="K52" s="584"/>
      <c r="L52" s="271"/>
    </row>
    <row r="53" spans="2:12" ht="6.75" customHeight="1" x14ac:dyDescent="0.25">
      <c r="B53" s="558"/>
      <c r="C53" s="559"/>
      <c r="D53" s="559"/>
      <c r="E53" s="559"/>
      <c r="F53" s="230"/>
      <c r="G53" s="578"/>
      <c r="H53" s="578"/>
      <c r="I53" s="578"/>
      <c r="J53" s="578"/>
      <c r="K53" s="578"/>
      <c r="L53" s="271"/>
    </row>
    <row r="54" spans="2:12" ht="15.75" customHeight="1" x14ac:dyDescent="0.25">
      <c r="B54" s="575" t="s">
        <v>203</v>
      </c>
      <c r="C54" s="559"/>
      <c r="D54" s="559"/>
      <c r="E54" s="559"/>
      <c r="F54" s="230"/>
      <c r="G54" s="582"/>
      <c r="H54" s="583"/>
      <c r="I54" s="583"/>
      <c r="J54" s="583"/>
      <c r="K54" s="584"/>
      <c r="L54" s="271"/>
    </row>
    <row r="55" spans="2:12" ht="4.5" customHeight="1" x14ac:dyDescent="0.25">
      <c r="B55" s="558"/>
      <c r="C55" s="559"/>
      <c r="D55" s="559"/>
      <c r="E55" s="559"/>
      <c r="F55" s="230"/>
      <c r="G55" s="578"/>
      <c r="H55" s="578"/>
      <c r="I55" s="578"/>
      <c r="J55" s="578"/>
      <c r="K55" s="578"/>
      <c r="L55" s="271"/>
    </row>
    <row r="56" spans="2:12" ht="15.75" customHeight="1" x14ac:dyDescent="0.25">
      <c r="B56" s="575" t="s">
        <v>204</v>
      </c>
      <c r="C56" s="559"/>
      <c r="D56" s="559"/>
      <c r="E56" s="559"/>
      <c r="F56" s="230"/>
      <c r="G56" s="582"/>
      <c r="H56" s="583"/>
      <c r="I56" s="583"/>
      <c r="J56" s="583"/>
      <c r="K56" s="584"/>
      <c r="L56" s="271"/>
    </row>
    <row r="57" spans="2:12" ht="4.5" customHeight="1" x14ac:dyDescent="0.25">
      <c r="B57" s="558"/>
      <c r="C57" s="559"/>
      <c r="D57" s="559"/>
      <c r="E57" s="559"/>
      <c r="F57" s="230"/>
      <c r="G57" s="578"/>
      <c r="H57" s="578"/>
      <c r="I57" s="578"/>
      <c r="J57" s="578"/>
      <c r="K57" s="578"/>
      <c r="L57" s="271"/>
    </row>
    <row r="58" spans="2:12" ht="15.75" customHeight="1" x14ac:dyDescent="0.25">
      <c r="B58" s="575" t="s">
        <v>204</v>
      </c>
      <c r="C58" s="559"/>
      <c r="D58" s="559"/>
      <c r="E58" s="559"/>
      <c r="F58" s="230"/>
      <c r="G58" s="582"/>
      <c r="H58" s="583"/>
      <c r="I58" s="583"/>
      <c r="J58" s="583"/>
      <c r="K58" s="584"/>
      <c r="L58" s="271"/>
    </row>
    <row r="59" spans="2:12" ht="4.5" customHeight="1" x14ac:dyDescent="0.25">
      <c r="B59" s="558"/>
      <c r="C59" s="559"/>
      <c r="D59" s="559"/>
      <c r="E59" s="559"/>
      <c r="F59" s="230"/>
      <c r="G59" s="230"/>
      <c r="H59" s="230"/>
      <c r="I59" s="230"/>
      <c r="J59" s="230"/>
      <c r="K59" s="230"/>
      <c r="L59" s="271"/>
    </row>
    <row r="60" spans="2:12" ht="15.75" customHeight="1" x14ac:dyDescent="0.25">
      <c r="B60" s="585"/>
      <c r="C60" s="586"/>
      <c r="D60" s="586"/>
      <c r="E60" s="586"/>
      <c r="F60" s="272"/>
      <c r="G60" s="272"/>
      <c r="H60" s="272"/>
      <c r="I60" s="272"/>
      <c r="J60" s="272"/>
      <c r="K60" s="272"/>
      <c r="L60" s="273"/>
    </row>
    <row r="61" spans="2:12" ht="15.75" customHeight="1" x14ac:dyDescent="0.25">
      <c r="B61" s="587"/>
      <c r="C61" s="587"/>
      <c r="D61" s="587"/>
      <c r="E61" s="587"/>
    </row>
    <row r="62" spans="2:12" ht="15.75" customHeight="1" x14ac:dyDescent="0.25"/>
    <row r="63" spans="2:12" ht="15.75" customHeight="1" x14ac:dyDescent="0.25"/>
    <row r="64" spans="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</sheetData>
  <sheetProtection sheet="1" objects="1" scenarios="1"/>
  <mergeCells count="62">
    <mergeCell ref="B59:E59"/>
    <mergeCell ref="B60:E60"/>
    <mergeCell ref="B61:E61"/>
    <mergeCell ref="B57:E57"/>
    <mergeCell ref="G47:K47"/>
    <mergeCell ref="G49:K49"/>
    <mergeCell ref="G50:K50"/>
    <mergeCell ref="G51:K51"/>
    <mergeCell ref="G52:K52"/>
    <mergeCell ref="G48:K48"/>
    <mergeCell ref="G54:K54"/>
    <mergeCell ref="G55:K55"/>
    <mergeCell ref="G56:K56"/>
    <mergeCell ref="G57:K57"/>
    <mergeCell ref="G58:K58"/>
    <mergeCell ref="G45:K45"/>
    <mergeCell ref="G46:K46"/>
    <mergeCell ref="G53:K53"/>
    <mergeCell ref="B58:E58"/>
    <mergeCell ref="B52:E52"/>
    <mergeCell ref="B53:E53"/>
    <mergeCell ref="B54:E54"/>
    <mergeCell ref="B55:E55"/>
    <mergeCell ref="B56:E56"/>
    <mergeCell ref="B51:E51"/>
    <mergeCell ref="B45:E45"/>
    <mergeCell ref="B46:E46"/>
    <mergeCell ref="B47:E47"/>
    <mergeCell ref="B48:E48"/>
    <mergeCell ref="B50:E50"/>
    <mergeCell ref="B39:I39"/>
    <mergeCell ref="B30:D30"/>
    <mergeCell ref="B40:D40"/>
    <mergeCell ref="B44:E44"/>
    <mergeCell ref="B32:I32"/>
    <mergeCell ref="B34:I34"/>
    <mergeCell ref="B36:I36"/>
    <mergeCell ref="B38:I38"/>
    <mergeCell ref="G42:K42"/>
    <mergeCell ref="G43:K43"/>
    <mergeCell ref="G44:K44"/>
    <mergeCell ref="B26:I26"/>
    <mergeCell ref="B28:I28"/>
    <mergeCell ref="A11:S11"/>
    <mergeCell ref="A9:S9"/>
    <mergeCell ref="A10:S10"/>
    <mergeCell ref="B24:I24"/>
    <mergeCell ref="J14:L14"/>
    <mergeCell ref="M14:O14"/>
    <mergeCell ref="P14:R14"/>
    <mergeCell ref="J13:R13"/>
    <mergeCell ref="B13:I14"/>
    <mergeCell ref="B15:I15"/>
    <mergeCell ref="B16:I16"/>
    <mergeCell ref="B18:I18"/>
    <mergeCell ref="B20:I20"/>
    <mergeCell ref="B22:I22"/>
    <mergeCell ref="A5:S5"/>
    <mergeCell ref="A6:S6"/>
    <mergeCell ref="A7:S7"/>
    <mergeCell ref="A8:S8"/>
    <mergeCell ref="Q4:S4"/>
  </mergeCells>
  <dataValidations count="2">
    <dataValidation type="list" allowBlank="1" showInputMessage="1" showErrorMessage="1" sqref="G44:K44" xr:uid="{72039D32-AFBA-4364-A6AD-8D1EE8239808}">
      <formula1>"Saldo,Devolução Integral,Outros,Despesas não Comprovadas,Despesas impugnada,Prejuizo por não aplicação no mercado financeiro"</formula1>
    </dataValidation>
    <dataValidation type="list" allowBlank="1" showInputMessage="1" showErrorMessage="1" sqref="G46:K46" xr:uid="{7A55436D-354D-4544-BD5D-F1C251D41653}">
      <formula1>"Devolução ao FNDE,Aporte na conta específica da EEx"</formula1>
    </dataValidation>
  </dataValidations>
  <hyperlinks>
    <hyperlink ref="Q4" location="MENU!A1" display="VOLTAR AO MENU" xr:uid="{CCCEBDE2-7D7B-4609-8FD7-DB50AC9F31EE}"/>
  </hyperlinks>
  <pageMargins left="0.511811024" right="0.511811024" top="0.78740157499999996" bottom="0.78740157499999996" header="0" footer="0"/>
  <pageSetup paperSize="9" scale="4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9">
    <pageSetUpPr fitToPage="1"/>
  </sheetPr>
  <dimension ref="A1:AC1025"/>
  <sheetViews>
    <sheetView showGridLines="0" zoomScale="60" zoomScaleNormal="60" workbookViewId="0">
      <selection activeCell="M4" sqref="M4:R4"/>
    </sheetView>
  </sheetViews>
  <sheetFormatPr defaultColWidth="14.42578125" defaultRowHeight="15" customHeight="1" x14ac:dyDescent="0.25"/>
  <cols>
    <col min="1" max="1" width="11.5703125" customWidth="1"/>
    <col min="2" max="4" width="9.140625" customWidth="1"/>
    <col min="5" max="5" width="19.7109375" customWidth="1"/>
    <col min="6" max="10" width="9.140625" customWidth="1"/>
    <col min="11" max="11" width="12.85546875" customWidth="1"/>
    <col min="12" max="15" width="9.140625" customWidth="1"/>
    <col min="16" max="16" width="21.7109375" customWidth="1"/>
    <col min="17" max="29" width="9.140625" customWidth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83"/>
      <c r="X1" s="1"/>
      <c r="Y1" s="1"/>
      <c r="Z1" s="1"/>
      <c r="AA1" s="1"/>
      <c r="AB1" s="1"/>
      <c r="AC1" s="1"/>
    </row>
    <row r="2" spans="1:29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7" thickBot="1" x14ac:dyDescent="0.45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805" t="s">
        <v>119</v>
      </c>
      <c r="N4" s="806"/>
      <c r="O4" s="806"/>
      <c r="P4" s="806"/>
      <c r="Q4" s="806"/>
      <c r="R4" s="807"/>
      <c r="S4" s="466" t="s">
        <v>235</v>
      </c>
      <c r="T4" s="378"/>
      <c r="U4" s="378"/>
      <c r="V4" s="1"/>
      <c r="W4" s="1"/>
      <c r="X4" s="1"/>
      <c r="Y4" s="1"/>
      <c r="Z4" s="1"/>
      <c r="AA4" s="1"/>
      <c r="AB4" s="1"/>
      <c r="AC4" s="1"/>
    </row>
    <row r="5" spans="1:29" ht="16.5" thickBot="1" x14ac:dyDescent="0.3">
      <c r="A5" s="297" t="s">
        <v>97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</row>
    <row r="6" spans="1:29" x14ac:dyDescent="0.25">
      <c r="A6" s="603" t="s">
        <v>55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5"/>
    </row>
    <row r="7" spans="1:29" ht="15" customHeight="1" x14ac:dyDescent="0.25">
      <c r="A7" s="606" t="s">
        <v>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446"/>
      <c r="X7" s="447" t="s">
        <v>57</v>
      </c>
      <c r="Y7" s="334"/>
      <c r="Z7" s="334"/>
      <c r="AA7" s="334"/>
      <c r="AB7" s="334"/>
      <c r="AC7" s="607"/>
    </row>
    <row r="8" spans="1:29" ht="17.25" customHeight="1" x14ac:dyDescent="0.25">
      <c r="A8" s="608" t="str">
        <f>ID!B10</f>
        <v>PDDE - PROGRAMA DINHEIRO DIRETO NA ESCOLA - ESTRUTURA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609"/>
      <c r="X8" s="610">
        <f>ID!H10</f>
        <v>2023</v>
      </c>
      <c r="Y8" s="526"/>
      <c r="Z8" s="526"/>
      <c r="AA8" s="526"/>
      <c r="AB8" s="526"/>
      <c r="AC8" s="611"/>
    </row>
    <row r="9" spans="1:29" ht="15" customHeight="1" x14ac:dyDescent="0.25">
      <c r="A9" s="606" t="s">
        <v>98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446"/>
      <c r="S9" s="447" t="s">
        <v>99</v>
      </c>
      <c r="T9" s="334"/>
      <c r="U9" s="334"/>
      <c r="V9" s="334"/>
      <c r="W9" s="334"/>
      <c r="X9" s="334"/>
      <c r="Y9" s="334"/>
      <c r="Z9" s="334"/>
      <c r="AA9" s="334"/>
      <c r="AB9" s="334"/>
      <c r="AC9" s="607"/>
    </row>
    <row r="10" spans="1:29" ht="19.5" customHeight="1" x14ac:dyDescent="0.25">
      <c r="A10" s="612">
        <f>ID!B12</f>
        <v>0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388"/>
      <c r="S10" s="614">
        <f>ID!H12</f>
        <v>0</v>
      </c>
      <c r="T10" s="613"/>
      <c r="U10" s="613"/>
      <c r="V10" s="613"/>
      <c r="W10" s="613"/>
      <c r="X10" s="613"/>
      <c r="Y10" s="613"/>
      <c r="Z10" s="613"/>
      <c r="AA10" s="613"/>
      <c r="AB10" s="613"/>
      <c r="AC10" s="615"/>
    </row>
    <row r="11" spans="1:29" ht="15" customHeight="1" x14ac:dyDescent="0.25">
      <c r="A11" s="606" t="s">
        <v>100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446"/>
      <c r="P11" s="447" t="s">
        <v>101</v>
      </c>
      <c r="Q11" s="334"/>
      <c r="R11" s="334"/>
      <c r="S11" s="334"/>
      <c r="T11" s="334"/>
      <c r="U11" s="334"/>
      <c r="V11" s="334"/>
      <c r="W11" s="334"/>
      <c r="X11" s="446"/>
      <c r="Y11" s="447" t="s">
        <v>102</v>
      </c>
      <c r="Z11" s="334"/>
      <c r="AA11" s="334"/>
      <c r="AB11" s="334"/>
      <c r="AC11" s="607"/>
    </row>
    <row r="12" spans="1:29" ht="22.5" customHeight="1" x14ac:dyDescent="0.25">
      <c r="A12" s="623">
        <f>ID!B14</f>
        <v>0</v>
      </c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5"/>
      <c r="P12" s="626">
        <f>ID!G14</f>
        <v>0</v>
      </c>
      <c r="Q12" s="624"/>
      <c r="R12" s="624"/>
      <c r="S12" s="624"/>
      <c r="T12" s="624"/>
      <c r="U12" s="624"/>
      <c r="V12" s="624"/>
      <c r="W12" s="624"/>
      <c r="X12" s="625"/>
      <c r="Y12" s="627">
        <f>ID!H14</f>
        <v>0</v>
      </c>
      <c r="Z12" s="624"/>
      <c r="AA12" s="624"/>
      <c r="AB12" s="624"/>
      <c r="AC12" s="628"/>
    </row>
    <row r="13" spans="1:29" x14ac:dyDescent="0.25">
      <c r="A13" s="629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</row>
    <row r="14" spans="1:29" x14ac:dyDescent="0.25">
      <c r="A14" s="630" t="s">
        <v>120</v>
      </c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619"/>
      <c r="W14" s="619"/>
      <c r="X14" s="619"/>
      <c r="Y14" s="619"/>
      <c r="Z14" s="619"/>
      <c r="AA14" s="619"/>
      <c r="AB14" s="619"/>
      <c r="AC14" s="620"/>
    </row>
    <row r="15" spans="1:29" ht="20.25" customHeight="1" thickTop="1" thickBot="1" x14ac:dyDescent="0.3">
      <c r="A15" s="631" t="s">
        <v>121</v>
      </c>
      <c r="B15" s="616" t="s">
        <v>122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5"/>
      <c r="N15" s="616" t="s">
        <v>20</v>
      </c>
      <c r="O15" s="554"/>
      <c r="P15" s="555"/>
      <c r="Q15" s="618" t="s">
        <v>123</v>
      </c>
      <c r="R15" s="619"/>
      <c r="S15" s="619"/>
      <c r="T15" s="619"/>
      <c r="U15" s="619"/>
      <c r="V15" s="620"/>
      <c r="W15" s="622" t="s">
        <v>124</v>
      </c>
      <c r="X15" s="619"/>
      <c r="Y15" s="619"/>
      <c r="Z15" s="620"/>
      <c r="AA15" s="621" t="s">
        <v>125</v>
      </c>
      <c r="AB15" s="554"/>
      <c r="AC15" s="555"/>
    </row>
    <row r="16" spans="1:29" ht="27.75" customHeight="1" thickTop="1" thickBot="1" x14ac:dyDescent="0.3">
      <c r="A16" s="632"/>
      <c r="B16" s="332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617"/>
      <c r="N16" s="332"/>
      <c r="O16" s="318"/>
      <c r="P16" s="617"/>
      <c r="Q16" s="621" t="s">
        <v>67</v>
      </c>
      <c r="R16" s="555"/>
      <c r="S16" s="621" t="s">
        <v>68</v>
      </c>
      <c r="T16" s="555"/>
      <c r="U16" s="621" t="s">
        <v>69</v>
      </c>
      <c r="V16" s="555"/>
      <c r="W16" s="621" t="s">
        <v>70</v>
      </c>
      <c r="X16" s="555"/>
      <c r="Y16" s="621" t="s">
        <v>126</v>
      </c>
      <c r="Z16" s="555"/>
      <c r="AA16" s="332"/>
      <c r="AB16" s="318"/>
      <c r="AC16" s="617"/>
    </row>
    <row r="17" spans="1:29" ht="17.25" customHeight="1" thickTop="1" x14ac:dyDescent="0.25">
      <c r="A17" s="112"/>
      <c r="B17" s="596" t="str">
        <f>IF(A17="","",VLOOKUP(A17,PE!A$13:AD$112,11,0))</f>
        <v/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6"/>
      <c r="N17" s="591" t="str">
        <f>IF(A17="","",VLOOKUP(A17,PE!A$13:AD$112,19,0))</f>
        <v/>
      </c>
      <c r="O17" s="395"/>
      <c r="P17" s="396"/>
      <c r="Q17" s="592" t="str">
        <f>IF(A17="","",VLOOKUP(A17,PE!A$13:AD$112,20,0))</f>
        <v/>
      </c>
      <c r="R17" s="396"/>
      <c r="S17" s="592" t="str">
        <f>IF(A17="","",VLOOKUP(A17,PE!A$13:AD$112,22,0))</f>
        <v/>
      </c>
      <c r="T17" s="396"/>
      <c r="U17" s="593" t="str">
        <f>IF(A17="","",VLOOKUP(A17,PE!A$13:AD$112,24,0))</f>
        <v/>
      </c>
      <c r="V17" s="396"/>
      <c r="W17" s="594" t="str">
        <f>IF(A17="","",VLOOKUP(A17,PE!A$13:AD$112,26,0))</f>
        <v/>
      </c>
      <c r="X17" s="396"/>
      <c r="Y17" s="593" t="str">
        <f>IF(A17="","",VLOOKUP(A17,PE!A$13:AD$112,28,0))</f>
        <v/>
      </c>
      <c r="Z17" s="396"/>
      <c r="AA17" s="595" t="str">
        <f>IF(A17="","",VLOOKUP(A17,PE!A$13:AD$112,30,0))</f>
        <v/>
      </c>
      <c r="AB17" s="395"/>
      <c r="AC17" s="396"/>
    </row>
    <row r="18" spans="1:29" ht="15" customHeight="1" x14ac:dyDescent="0.25">
      <c r="A18" s="112"/>
      <c r="B18" s="597" t="str">
        <f>IF(A18="","",VLOOKUP(A18,PE!A$13:AD$112,11,0))</f>
        <v/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68"/>
      <c r="N18" s="598" t="str">
        <f>IF(A18="","",VLOOKUP(A18,PE!A$13:AD$112,19,0))</f>
        <v/>
      </c>
      <c r="O18" s="372"/>
      <c r="P18" s="368"/>
      <c r="Q18" s="599" t="str">
        <f>IF(A18="","",VLOOKUP(A18,PE!A$13:AD$112,20,0))</f>
        <v/>
      </c>
      <c r="R18" s="368"/>
      <c r="S18" s="599" t="str">
        <f>IF(A18="","",VLOOKUP(A18,PE!A$13:AD$112,22,0))</f>
        <v/>
      </c>
      <c r="T18" s="368"/>
      <c r="U18" s="600" t="str">
        <f>IF(A18="","",VLOOKUP(A18,PE!A$13:AD$112,24,0))</f>
        <v/>
      </c>
      <c r="V18" s="368"/>
      <c r="W18" s="601" t="str">
        <f>IF(A18="","",VLOOKUP(A18,PE!A$13:AD$112,26,0))</f>
        <v/>
      </c>
      <c r="X18" s="368"/>
      <c r="Y18" s="600" t="str">
        <f>IF(A18="","",VLOOKUP(A18,PE!A$13:AD$112,28,0))</f>
        <v/>
      </c>
      <c r="Z18" s="368"/>
      <c r="AA18" s="602" t="str">
        <f>IF(A18="","",VLOOKUP(A18,PE!A$13:AD$112,30,0))</f>
        <v/>
      </c>
      <c r="AB18" s="372"/>
      <c r="AC18" s="368"/>
    </row>
    <row r="19" spans="1:29" ht="15" customHeight="1" x14ac:dyDescent="0.25">
      <c r="A19" s="112"/>
      <c r="B19" s="597" t="str">
        <f>IF(A19="","",VLOOKUP(A19,PE!A$13:AD$112,11,0))</f>
        <v/>
      </c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68"/>
      <c r="N19" s="598" t="str">
        <f>IF(A19="","",VLOOKUP(A19,PE!A$13:AD$112,19,0))</f>
        <v/>
      </c>
      <c r="O19" s="372"/>
      <c r="P19" s="368"/>
      <c r="Q19" s="599" t="str">
        <f>IF(A19="","",VLOOKUP(A19,PE!A$13:AD$112,20,0))</f>
        <v/>
      </c>
      <c r="R19" s="368"/>
      <c r="S19" s="599" t="str">
        <f>IF(A19="","",VLOOKUP(A19,PE!A$13:AD$112,22,0))</f>
        <v/>
      </c>
      <c r="T19" s="368"/>
      <c r="U19" s="600" t="str">
        <f>IF(A19="","",VLOOKUP(A19,PE!A$13:AD$112,24,0))</f>
        <v/>
      </c>
      <c r="V19" s="368"/>
      <c r="W19" s="601" t="str">
        <f>IF(A19="","",VLOOKUP(A19,PE!A$13:AD$112,26,0))</f>
        <v/>
      </c>
      <c r="X19" s="368"/>
      <c r="Y19" s="600" t="str">
        <f>IF(A19="","",VLOOKUP(A19,PE!A$13:AD$112,28,0))</f>
        <v/>
      </c>
      <c r="Z19" s="368"/>
      <c r="AA19" s="602" t="str">
        <f>IF(A19="","",VLOOKUP(A19,PE!A$13:AD$112,30,0))</f>
        <v/>
      </c>
      <c r="AB19" s="372"/>
      <c r="AC19" s="368"/>
    </row>
    <row r="20" spans="1:29" ht="15" customHeight="1" x14ac:dyDescent="0.25">
      <c r="A20" s="112"/>
      <c r="B20" s="597" t="str">
        <f>IF(A20="","",VLOOKUP(A20,PE!A$13:AD$112,11,0))</f>
        <v/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68"/>
      <c r="N20" s="598" t="str">
        <f>IF(A20="","",VLOOKUP(A20,PE!A$13:AD$112,19,0))</f>
        <v/>
      </c>
      <c r="O20" s="372"/>
      <c r="P20" s="368"/>
      <c r="Q20" s="599" t="str">
        <f>IF(A20="","",VLOOKUP(A20,PE!A$13:AD$112,20,0))</f>
        <v/>
      </c>
      <c r="R20" s="368"/>
      <c r="S20" s="599" t="str">
        <f>IF(A20="","",VLOOKUP(A20,PE!A$13:AD$112,22,0))</f>
        <v/>
      </c>
      <c r="T20" s="368"/>
      <c r="U20" s="600" t="str">
        <f>IF(A20="","",VLOOKUP(A20,PE!A$13:AD$112,24,0))</f>
        <v/>
      </c>
      <c r="V20" s="368"/>
      <c r="W20" s="601" t="str">
        <f>IF(A20="","",VLOOKUP(A20,PE!A$13:AD$112,26,0))</f>
        <v/>
      </c>
      <c r="X20" s="368"/>
      <c r="Y20" s="600" t="str">
        <f>IF(A20="","",VLOOKUP(A20,PE!A$13:AD$112,28,0))</f>
        <v/>
      </c>
      <c r="Z20" s="368"/>
      <c r="AA20" s="602" t="str">
        <f>IF(A20="","",VLOOKUP(A20,PE!A$13:AD$112,30,0))</f>
        <v/>
      </c>
      <c r="AB20" s="372"/>
      <c r="AC20" s="368"/>
    </row>
    <row r="21" spans="1:29" ht="15" customHeight="1" x14ac:dyDescent="0.25">
      <c r="A21" s="112"/>
      <c r="B21" s="597" t="str">
        <f>IF(A21="","",VLOOKUP(A21,PE!A$13:AD$112,11,0))</f>
        <v/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68"/>
      <c r="N21" s="598" t="str">
        <f>IF(A21="","",VLOOKUP(A21,PE!A$13:AD$112,19,0))</f>
        <v/>
      </c>
      <c r="O21" s="372"/>
      <c r="P21" s="368"/>
      <c r="Q21" s="599" t="str">
        <f>IF(A21="","",VLOOKUP(A21,PE!A$13:AD$112,20,0))</f>
        <v/>
      </c>
      <c r="R21" s="368"/>
      <c r="S21" s="599" t="str">
        <f>IF(A21="","",VLOOKUP(A21,PE!A$13:AD$112,22,0))</f>
        <v/>
      </c>
      <c r="T21" s="368"/>
      <c r="U21" s="600" t="str">
        <f>IF(A21="","",VLOOKUP(A21,PE!A$13:AD$112,24,0))</f>
        <v/>
      </c>
      <c r="V21" s="368"/>
      <c r="W21" s="601" t="str">
        <f>IF(A21="","",VLOOKUP(A21,PE!A$13:AD$112,26,0))</f>
        <v/>
      </c>
      <c r="X21" s="368"/>
      <c r="Y21" s="600" t="str">
        <f>IF(A21="","",VLOOKUP(A21,PE!A$13:AD$112,28,0))</f>
        <v/>
      </c>
      <c r="Z21" s="368"/>
      <c r="AA21" s="602" t="str">
        <f>IF(A21="","",VLOOKUP(A21,PE!A$13:AD$112,30,0))</f>
        <v/>
      </c>
      <c r="AB21" s="372"/>
      <c r="AC21" s="368"/>
    </row>
    <row r="22" spans="1:29" ht="15" customHeight="1" x14ac:dyDescent="0.25">
      <c r="A22" s="112"/>
      <c r="B22" s="597" t="str">
        <f>IF(A22="","",VLOOKUP(A22,PE!A$13:AD$112,11,0))</f>
        <v/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68"/>
      <c r="N22" s="598" t="str">
        <f>IF(A22="","",VLOOKUP(A22,PE!A$13:AD$112,19,0))</f>
        <v/>
      </c>
      <c r="O22" s="372"/>
      <c r="P22" s="368"/>
      <c r="Q22" s="599" t="str">
        <f>IF(A22="","",VLOOKUP(A22,PE!A$13:AD$112,20,0))</f>
        <v/>
      </c>
      <c r="R22" s="368"/>
      <c r="S22" s="599" t="str">
        <f>IF(A22="","",VLOOKUP(A22,PE!A$13:AD$112,22,0))</f>
        <v/>
      </c>
      <c r="T22" s="368"/>
      <c r="U22" s="600" t="str">
        <f>IF(A22="","",VLOOKUP(A22,PE!A$13:AD$112,24,0))</f>
        <v/>
      </c>
      <c r="V22" s="368"/>
      <c r="W22" s="601" t="str">
        <f>IF(A22="","",VLOOKUP(A22,PE!A$13:AD$112,26,0))</f>
        <v/>
      </c>
      <c r="X22" s="368"/>
      <c r="Y22" s="600" t="str">
        <f>IF(A22="","",VLOOKUP(A22,PE!A$13:AD$112,28,0))</f>
        <v/>
      </c>
      <c r="Z22" s="368"/>
      <c r="AA22" s="602" t="str">
        <f>IF(A22="","",VLOOKUP(A22,PE!A$13:AD$112,30,0))</f>
        <v/>
      </c>
      <c r="AB22" s="372"/>
      <c r="AC22" s="368"/>
    </row>
    <row r="23" spans="1:29" ht="15" customHeight="1" x14ac:dyDescent="0.25">
      <c r="A23" s="112"/>
      <c r="B23" s="597" t="str">
        <f>IF(A23="","",VLOOKUP(A23,PE!A$13:AD$112,11,0))</f>
        <v/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68"/>
      <c r="N23" s="598" t="str">
        <f>IF(A23="","",VLOOKUP(A23,PE!A$13:AD$112,19,0))</f>
        <v/>
      </c>
      <c r="O23" s="372"/>
      <c r="P23" s="368"/>
      <c r="Q23" s="599" t="str">
        <f>IF(A23="","",VLOOKUP(A23,PE!A$13:AD$112,20,0))</f>
        <v/>
      </c>
      <c r="R23" s="368"/>
      <c r="S23" s="599" t="str">
        <f>IF(A23="","",VLOOKUP(A23,PE!A$13:AD$112,22,0))</f>
        <v/>
      </c>
      <c r="T23" s="368"/>
      <c r="U23" s="600" t="str">
        <f>IF(A23="","",VLOOKUP(A23,PE!A$13:AD$112,24,0))</f>
        <v/>
      </c>
      <c r="V23" s="368"/>
      <c r="W23" s="601" t="str">
        <f>IF(A23="","",VLOOKUP(A23,PE!A$13:AD$112,26,0))</f>
        <v/>
      </c>
      <c r="X23" s="368"/>
      <c r="Y23" s="600" t="str">
        <f>IF(A23="","",VLOOKUP(A23,PE!A$13:AD$112,28,0))</f>
        <v/>
      </c>
      <c r="Z23" s="368"/>
      <c r="AA23" s="602" t="str">
        <f>IF(A23="","",VLOOKUP(A23,PE!A$13:AD$112,30,0))</f>
        <v/>
      </c>
      <c r="AB23" s="372"/>
      <c r="AC23" s="368"/>
    </row>
    <row r="24" spans="1:29" ht="15" customHeight="1" x14ac:dyDescent="0.25">
      <c r="A24" s="112"/>
      <c r="B24" s="597" t="str">
        <f>IF(A24="","",VLOOKUP(A24,PE!A$13:AD$112,11,0))</f>
        <v/>
      </c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68"/>
      <c r="N24" s="598" t="str">
        <f>IF(A24="","",VLOOKUP(A24,PE!A$13:AD$112,19,0))</f>
        <v/>
      </c>
      <c r="O24" s="372"/>
      <c r="P24" s="368"/>
      <c r="Q24" s="599" t="str">
        <f>IF(A24="","",VLOOKUP(A24,PE!A$13:AD$112,20,0))</f>
        <v/>
      </c>
      <c r="R24" s="368"/>
      <c r="S24" s="599" t="str">
        <f>IF(A24="","",VLOOKUP(A24,PE!A$13:AD$112,22,0))</f>
        <v/>
      </c>
      <c r="T24" s="368"/>
      <c r="U24" s="600" t="str">
        <f>IF(A24="","",VLOOKUP(A24,PE!A$13:AD$112,24,0))</f>
        <v/>
      </c>
      <c r="V24" s="368"/>
      <c r="W24" s="601" t="str">
        <f>IF(A24="","",VLOOKUP(A24,PE!A$13:AD$112,26,0))</f>
        <v/>
      </c>
      <c r="X24" s="368"/>
      <c r="Y24" s="600" t="str">
        <f>IF(A24="","",VLOOKUP(A24,PE!A$13:AD$112,28,0))</f>
        <v/>
      </c>
      <c r="Z24" s="368"/>
      <c r="AA24" s="602" t="str">
        <f>IF(A24="","",VLOOKUP(A24,PE!A$13:AD$112,30,0))</f>
        <v/>
      </c>
      <c r="AB24" s="372"/>
      <c r="AC24" s="368"/>
    </row>
    <row r="25" spans="1:29" ht="15" customHeight="1" x14ac:dyDescent="0.25">
      <c r="A25" s="112"/>
      <c r="B25" s="597" t="str">
        <f>IF(A25="","",VLOOKUP(A25,PE!A$13:AD$112,11,0))</f>
        <v/>
      </c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68"/>
      <c r="N25" s="598" t="str">
        <f>IF(A25="","",VLOOKUP(A25,PE!A$13:AD$112,19,0))</f>
        <v/>
      </c>
      <c r="O25" s="372"/>
      <c r="P25" s="368"/>
      <c r="Q25" s="599" t="str">
        <f>IF(A25="","",VLOOKUP(A25,PE!A$13:AD$112,20,0))</f>
        <v/>
      </c>
      <c r="R25" s="368"/>
      <c r="S25" s="599" t="str">
        <f>IF(A25="","",VLOOKUP(A25,PE!A$13:AD$112,22,0))</f>
        <v/>
      </c>
      <c r="T25" s="368"/>
      <c r="U25" s="600" t="str">
        <f>IF(A25="","",VLOOKUP(A25,PE!A$13:AD$112,24,0))</f>
        <v/>
      </c>
      <c r="V25" s="368"/>
      <c r="W25" s="601" t="str">
        <f>IF(A25="","",VLOOKUP(A25,PE!A$13:AD$112,26,0))</f>
        <v/>
      </c>
      <c r="X25" s="368"/>
      <c r="Y25" s="600" t="str">
        <f>IF(A25="","",VLOOKUP(A25,PE!A$13:AD$112,28,0))</f>
        <v/>
      </c>
      <c r="Z25" s="368"/>
      <c r="AA25" s="602" t="str">
        <f>IF(A25="","",VLOOKUP(A25,PE!A$13:AD$112,30,0))</f>
        <v/>
      </c>
      <c r="AB25" s="372"/>
      <c r="AC25" s="368"/>
    </row>
    <row r="26" spans="1:29" ht="15" customHeight="1" x14ac:dyDescent="0.25">
      <c r="A26" s="112"/>
      <c r="B26" s="597" t="str">
        <f>IF(A26="","",VLOOKUP(A26,PE!A$13:AD$112,11,0))</f>
        <v/>
      </c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68"/>
      <c r="N26" s="598" t="str">
        <f>IF(A26="","",VLOOKUP(A26,PE!A$13:AD$112,19,0))</f>
        <v/>
      </c>
      <c r="O26" s="372"/>
      <c r="P26" s="368"/>
      <c r="Q26" s="599" t="str">
        <f>IF(A26="","",VLOOKUP(A26,PE!A$13:AD$112,20,0))</f>
        <v/>
      </c>
      <c r="R26" s="368"/>
      <c r="S26" s="599" t="str">
        <f>IF(A26="","",VLOOKUP(A26,PE!A$13:AD$112,22,0))</f>
        <v/>
      </c>
      <c r="T26" s="368"/>
      <c r="U26" s="600" t="str">
        <f>IF(A26="","",VLOOKUP(A26,PE!A$13:AD$112,24,0))</f>
        <v/>
      </c>
      <c r="V26" s="368"/>
      <c r="W26" s="601" t="str">
        <f>IF(A26="","",VLOOKUP(A26,PE!A$13:AD$112,26,0))</f>
        <v/>
      </c>
      <c r="X26" s="368"/>
      <c r="Y26" s="600" t="str">
        <f>IF(A26="","",VLOOKUP(A26,PE!A$13:AD$112,28,0))</f>
        <v/>
      </c>
      <c r="Z26" s="368"/>
      <c r="AA26" s="602" t="str">
        <f>IF(A26="","",VLOOKUP(A26,PE!A$13:AD$112,30,0))</f>
        <v/>
      </c>
      <c r="AB26" s="372"/>
      <c r="AC26" s="368"/>
    </row>
    <row r="27" spans="1:29" ht="15" customHeight="1" x14ac:dyDescent="0.25">
      <c r="A27" s="112"/>
      <c r="B27" s="597" t="str">
        <f>IF(A27="","",VLOOKUP(A27,PE!A$13:AD$112,11,0))</f>
        <v/>
      </c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68"/>
      <c r="N27" s="598" t="str">
        <f>IF(A27="","",VLOOKUP(A27,PE!A$13:AD$112,19,0))</f>
        <v/>
      </c>
      <c r="O27" s="372"/>
      <c r="P27" s="368"/>
      <c r="Q27" s="599" t="str">
        <f>IF(A27="","",VLOOKUP(A27,PE!A$13:AD$112,20,0))</f>
        <v/>
      </c>
      <c r="R27" s="368"/>
      <c r="S27" s="599" t="str">
        <f>IF(A27="","",VLOOKUP(A27,PE!A$13:AD$112,22,0))</f>
        <v/>
      </c>
      <c r="T27" s="368"/>
      <c r="U27" s="600" t="str">
        <f>IF(A27="","",VLOOKUP(A27,PE!A$13:AD$112,24,0))</f>
        <v/>
      </c>
      <c r="V27" s="368"/>
      <c r="W27" s="601" t="str">
        <f>IF(A27="","",VLOOKUP(A27,PE!A$13:AD$112,26,0))</f>
        <v/>
      </c>
      <c r="X27" s="368"/>
      <c r="Y27" s="600" t="str">
        <f>IF(A27="","",VLOOKUP(A27,PE!A$13:AD$112,28,0))</f>
        <v/>
      </c>
      <c r="Z27" s="368"/>
      <c r="AA27" s="602" t="str">
        <f>IF(A27="","",VLOOKUP(A27,PE!A$13:AD$112,30,0))</f>
        <v/>
      </c>
      <c r="AB27" s="372"/>
      <c r="AC27" s="368"/>
    </row>
    <row r="28" spans="1:29" ht="15" customHeight="1" x14ac:dyDescent="0.25">
      <c r="A28" s="112"/>
      <c r="B28" s="597" t="str">
        <f>IF(A28="","",VLOOKUP(A28,PE!A$13:AD$112,11,0))</f>
        <v/>
      </c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68"/>
      <c r="N28" s="598" t="str">
        <f>IF(A28="","",VLOOKUP(A28,PE!A$13:AD$112,19,0))</f>
        <v/>
      </c>
      <c r="O28" s="372"/>
      <c r="P28" s="368"/>
      <c r="Q28" s="599" t="str">
        <f>IF(A28="","",VLOOKUP(A28,PE!A$13:AD$112,20,0))</f>
        <v/>
      </c>
      <c r="R28" s="368"/>
      <c r="S28" s="599" t="str">
        <f>IF(A28="","",VLOOKUP(A28,PE!A$13:AD$112,22,0))</f>
        <v/>
      </c>
      <c r="T28" s="368"/>
      <c r="U28" s="600" t="str">
        <f>IF(A28="","",VLOOKUP(A28,PE!A$13:AD$112,24,0))</f>
        <v/>
      </c>
      <c r="V28" s="368"/>
      <c r="W28" s="601" t="str">
        <f>IF(A28="","",VLOOKUP(A28,PE!A$13:AD$112,26,0))</f>
        <v/>
      </c>
      <c r="X28" s="368"/>
      <c r="Y28" s="600" t="str">
        <f>IF(A28="","",VLOOKUP(A28,PE!A$13:AD$112,28,0))</f>
        <v/>
      </c>
      <c r="Z28" s="368"/>
      <c r="AA28" s="602" t="str">
        <f>IF(A28="","",VLOOKUP(A28,PE!A$13:AD$112,30,0))</f>
        <v/>
      </c>
      <c r="AB28" s="372"/>
      <c r="AC28" s="368"/>
    </row>
    <row r="29" spans="1:29" ht="15" customHeight="1" x14ac:dyDescent="0.25">
      <c r="A29" s="112"/>
      <c r="B29" s="597" t="str">
        <f>IF(A29="","",VLOOKUP(A29,PE!A$13:AD$112,11,0))</f>
        <v/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68"/>
      <c r="N29" s="598" t="str">
        <f>IF(A29="","",VLOOKUP(A29,PE!A$13:AD$112,19,0))</f>
        <v/>
      </c>
      <c r="O29" s="372"/>
      <c r="P29" s="368"/>
      <c r="Q29" s="599" t="str">
        <f>IF(A29="","",VLOOKUP(A29,PE!A$13:AD$112,20,0))</f>
        <v/>
      </c>
      <c r="R29" s="368"/>
      <c r="S29" s="599" t="str">
        <f>IF(A29="","",VLOOKUP(A29,PE!A$13:AD$112,22,0))</f>
        <v/>
      </c>
      <c r="T29" s="368"/>
      <c r="U29" s="600" t="str">
        <f>IF(A29="","",VLOOKUP(A29,PE!A$13:AD$112,24,0))</f>
        <v/>
      </c>
      <c r="V29" s="368"/>
      <c r="W29" s="601" t="str">
        <f>IF(A29="","",VLOOKUP(A29,PE!A$13:AD$112,26,0))</f>
        <v/>
      </c>
      <c r="X29" s="368"/>
      <c r="Y29" s="600" t="str">
        <f>IF(A29="","",VLOOKUP(A29,PE!A$13:AD$112,28,0))</f>
        <v/>
      </c>
      <c r="Z29" s="368"/>
      <c r="AA29" s="602" t="str">
        <f>IF(A29="","",VLOOKUP(A29,PE!A$13:AD$112,30,0))</f>
        <v/>
      </c>
      <c r="AB29" s="372"/>
      <c r="AC29" s="368"/>
    </row>
    <row r="30" spans="1:29" ht="15" customHeight="1" x14ac:dyDescent="0.25">
      <c r="A30" s="112"/>
      <c r="B30" s="597" t="str">
        <f>IF(A30="","",VLOOKUP(A30,PE!A$13:AD$112,11,0))</f>
        <v/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68"/>
      <c r="N30" s="598" t="str">
        <f>IF(A30="","",VLOOKUP(A30,PE!A$13:AD$112,19,0))</f>
        <v/>
      </c>
      <c r="O30" s="372"/>
      <c r="P30" s="368"/>
      <c r="Q30" s="599" t="str">
        <f>IF(A30="","",VLOOKUP(A30,PE!A$13:AD$112,20,0))</f>
        <v/>
      </c>
      <c r="R30" s="368"/>
      <c r="S30" s="599" t="str">
        <f>IF(A30="","",VLOOKUP(A30,PE!A$13:AD$112,22,0))</f>
        <v/>
      </c>
      <c r="T30" s="368"/>
      <c r="U30" s="600" t="str">
        <f>IF(A30="","",VLOOKUP(A30,PE!A$13:AD$112,24,0))</f>
        <v/>
      </c>
      <c r="V30" s="368"/>
      <c r="W30" s="601" t="str">
        <f>IF(A30="","",VLOOKUP(A30,PE!A$13:AD$112,26,0))</f>
        <v/>
      </c>
      <c r="X30" s="368"/>
      <c r="Y30" s="600" t="str">
        <f>IF(A30="","",VLOOKUP(A30,PE!A$13:AD$112,28,0))</f>
        <v/>
      </c>
      <c r="Z30" s="368"/>
      <c r="AA30" s="602" t="str">
        <f>IF(A30="","",VLOOKUP(A30,PE!A$13:AD$112,30,0))</f>
        <v/>
      </c>
      <c r="AB30" s="372"/>
      <c r="AC30" s="368"/>
    </row>
    <row r="31" spans="1:29" ht="15" customHeight="1" x14ac:dyDescent="0.25">
      <c r="A31" s="112"/>
      <c r="B31" s="597" t="str">
        <f>IF(A31="","",VLOOKUP(A31,PE!A$13:AD$112,11,0))</f>
        <v/>
      </c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68"/>
      <c r="N31" s="598" t="str">
        <f>IF(A31="","",VLOOKUP(A31,PE!A$13:AD$112,19,0))</f>
        <v/>
      </c>
      <c r="O31" s="372"/>
      <c r="P31" s="368"/>
      <c r="Q31" s="599" t="str">
        <f>IF(A31="","",VLOOKUP(A31,PE!A$13:AD$112,20,0))</f>
        <v/>
      </c>
      <c r="R31" s="368"/>
      <c r="S31" s="599" t="str">
        <f>IF(A31="","",VLOOKUP(A31,PE!A$13:AD$112,22,0))</f>
        <v/>
      </c>
      <c r="T31" s="368"/>
      <c r="U31" s="600" t="str">
        <f>IF(A31="","",VLOOKUP(A31,PE!A$13:AD$112,24,0))</f>
        <v/>
      </c>
      <c r="V31" s="368"/>
      <c r="W31" s="601" t="str">
        <f>IF(A31="","",VLOOKUP(A31,PE!A$13:AD$112,26,0))</f>
        <v/>
      </c>
      <c r="X31" s="368"/>
      <c r="Y31" s="600" t="str">
        <f>IF(A31="","",VLOOKUP(A31,PE!A$13:AD$112,28,0))</f>
        <v/>
      </c>
      <c r="Z31" s="368"/>
      <c r="AA31" s="602" t="str">
        <f>IF(A31="","",VLOOKUP(A31,PE!A$13:AD$112,30,0))</f>
        <v/>
      </c>
      <c r="AB31" s="372"/>
      <c r="AC31" s="368"/>
    </row>
    <row r="32" spans="1:29" ht="15" customHeight="1" x14ac:dyDescent="0.25">
      <c r="A32" s="112"/>
      <c r="B32" s="597" t="str">
        <f>IF(A32="","",VLOOKUP(A32,PE!A$13:AD$112,11,0))</f>
        <v/>
      </c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68"/>
      <c r="N32" s="598" t="str">
        <f>IF(A32="","",VLOOKUP(A32,PE!A$13:AD$112,19,0))</f>
        <v/>
      </c>
      <c r="O32" s="372"/>
      <c r="P32" s="368"/>
      <c r="Q32" s="599" t="str">
        <f>IF(A32="","",VLOOKUP(A32,PE!A$13:AD$112,20,0))</f>
        <v/>
      </c>
      <c r="R32" s="368"/>
      <c r="S32" s="599" t="str">
        <f>IF(A32="","",VLOOKUP(A32,PE!A$13:AD$112,22,0))</f>
        <v/>
      </c>
      <c r="T32" s="368"/>
      <c r="U32" s="600" t="str">
        <f>IF(A32="","",VLOOKUP(A32,PE!A$13:AD$112,24,0))</f>
        <v/>
      </c>
      <c r="V32" s="368"/>
      <c r="W32" s="601" t="str">
        <f>IF(A32="","",VLOOKUP(A32,PE!A$13:AD$112,26,0))</f>
        <v/>
      </c>
      <c r="X32" s="368"/>
      <c r="Y32" s="600" t="str">
        <f>IF(A32="","",VLOOKUP(A32,PE!A$13:AD$112,28,0))</f>
        <v/>
      </c>
      <c r="Z32" s="368"/>
      <c r="AA32" s="602" t="str">
        <f>IF(A32="","",VLOOKUP(A32,PE!A$13:AD$112,30,0))</f>
        <v/>
      </c>
      <c r="AB32" s="372"/>
      <c r="AC32" s="368"/>
    </row>
    <row r="33" spans="1:29" ht="15.75" customHeight="1" x14ac:dyDescent="0.25">
      <c r="A33" s="112"/>
      <c r="B33" s="597" t="str">
        <f>IF(A33="","",VLOOKUP(A33,PE!A$13:AD$112,11,0))</f>
        <v/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68"/>
      <c r="N33" s="598" t="str">
        <f>IF(A33="","",VLOOKUP(A33,PE!A$13:AD$112,19,0))</f>
        <v/>
      </c>
      <c r="O33" s="372"/>
      <c r="P33" s="368"/>
      <c r="Q33" s="599" t="str">
        <f>IF(A33="","",VLOOKUP(A33,PE!A$13:AD$112,20,0))</f>
        <v/>
      </c>
      <c r="R33" s="368"/>
      <c r="S33" s="599" t="str">
        <f>IF(A33="","",VLOOKUP(A33,PE!A$13:AD$112,22,0))</f>
        <v/>
      </c>
      <c r="T33" s="368"/>
      <c r="U33" s="600" t="str">
        <f>IF(A33="","",VLOOKUP(A33,PE!A$13:AD$112,24,0))</f>
        <v/>
      </c>
      <c r="V33" s="368"/>
      <c r="W33" s="601" t="str">
        <f>IF(A33="","",VLOOKUP(A33,PE!A$13:AD$112,26,0))</f>
        <v/>
      </c>
      <c r="X33" s="368"/>
      <c r="Y33" s="600" t="str">
        <f>IF(A33="","",VLOOKUP(A33,PE!A$13:AD$112,28,0))</f>
        <v/>
      </c>
      <c r="Z33" s="368"/>
      <c r="AA33" s="602" t="str">
        <f>IF(A33="","",VLOOKUP(A33,PE!A$13:AD$112,30,0))</f>
        <v/>
      </c>
      <c r="AB33" s="372"/>
      <c r="AC33" s="368"/>
    </row>
    <row r="34" spans="1:29" ht="17.25" customHeight="1" x14ac:dyDescent="0.25">
      <c r="A34" s="112"/>
      <c r="B34" s="597" t="str">
        <f>IF(A34="","",VLOOKUP(A34,PE!A$13:AD$112,11,0))</f>
        <v/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68"/>
      <c r="N34" s="598" t="str">
        <f>IF(A34="","",VLOOKUP(A34,PE!A$13:AD$112,19,0))</f>
        <v/>
      </c>
      <c r="O34" s="372"/>
      <c r="P34" s="368"/>
      <c r="Q34" s="599" t="str">
        <f>IF(A34="","",VLOOKUP(A34,PE!A$13:AD$112,20,0))</f>
        <v/>
      </c>
      <c r="R34" s="368"/>
      <c r="S34" s="599" t="str">
        <f>IF(A34="","",VLOOKUP(A34,PE!A$13:AD$112,22,0))</f>
        <v/>
      </c>
      <c r="T34" s="368"/>
      <c r="U34" s="600" t="str">
        <f>IF(A34="","",VLOOKUP(A34,PE!A$13:AD$112,24,0))</f>
        <v/>
      </c>
      <c r="V34" s="368"/>
      <c r="W34" s="601" t="str">
        <f>IF(A34="","",VLOOKUP(A34,PE!A$13:AD$112,26,0))</f>
        <v/>
      </c>
      <c r="X34" s="368"/>
      <c r="Y34" s="600" t="str">
        <f>IF(A34="","",VLOOKUP(A34,PE!A$13:AD$112,28,0))</f>
        <v/>
      </c>
      <c r="Z34" s="368"/>
      <c r="AA34" s="602" t="str">
        <f>IF(A34="","",VLOOKUP(A34,PE!A$13:AD$112,30,0))</f>
        <v/>
      </c>
      <c r="AB34" s="372"/>
      <c r="AC34" s="368"/>
    </row>
    <row r="35" spans="1:29" ht="15" customHeight="1" x14ac:dyDescent="0.25">
      <c r="A35" s="112"/>
      <c r="B35" s="597" t="str">
        <f>IF(A35="","",VLOOKUP(A35,PE!A$13:AD$112,11,0))</f>
        <v/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68"/>
      <c r="N35" s="598" t="str">
        <f>IF(A35="","",VLOOKUP(A35,PE!A$13:AD$112,19,0))</f>
        <v/>
      </c>
      <c r="O35" s="372"/>
      <c r="P35" s="368"/>
      <c r="Q35" s="599" t="str">
        <f>IF(A35="","",VLOOKUP(A35,PE!A$13:AD$112,20,0))</f>
        <v/>
      </c>
      <c r="R35" s="368"/>
      <c r="S35" s="599" t="str">
        <f>IF(A35="","",VLOOKUP(A35,PE!A$13:AD$112,22,0))</f>
        <v/>
      </c>
      <c r="T35" s="368"/>
      <c r="U35" s="600" t="str">
        <f>IF(A35="","",VLOOKUP(A35,PE!A$13:AD$112,24,0))</f>
        <v/>
      </c>
      <c r="V35" s="368"/>
      <c r="W35" s="601" t="str">
        <f>IF(A35="","",VLOOKUP(A35,PE!A$13:AD$112,26,0))</f>
        <v/>
      </c>
      <c r="X35" s="368"/>
      <c r="Y35" s="600" t="str">
        <f>IF(A35="","",VLOOKUP(A35,PE!A$13:AD$112,28,0))</f>
        <v/>
      </c>
      <c r="Z35" s="368"/>
      <c r="AA35" s="602" t="str">
        <f>IF(A35="","",VLOOKUP(A35,PE!A$13:AD$112,30,0))</f>
        <v/>
      </c>
      <c r="AB35" s="372"/>
      <c r="AC35" s="368"/>
    </row>
    <row r="36" spans="1:29" ht="15" customHeight="1" x14ac:dyDescent="0.25">
      <c r="A36" s="112"/>
      <c r="B36" s="597" t="str">
        <f>IF(A36="","",VLOOKUP(A36,PE!A$13:AD$112,11,0))</f>
        <v/>
      </c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68"/>
      <c r="N36" s="598" t="str">
        <f>IF(A36="","",VLOOKUP(A36,PE!A$13:AD$112,19,0))</f>
        <v/>
      </c>
      <c r="O36" s="372"/>
      <c r="P36" s="368"/>
      <c r="Q36" s="599" t="str">
        <f>IF(A36="","",VLOOKUP(A36,PE!A$13:AD$112,20,0))</f>
        <v/>
      </c>
      <c r="R36" s="368"/>
      <c r="S36" s="599" t="str">
        <f>IF(A36="","",VLOOKUP(A36,PE!A$13:AD$112,22,0))</f>
        <v/>
      </c>
      <c r="T36" s="368"/>
      <c r="U36" s="600" t="str">
        <f>IF(A36="","",VLOOKUP(A36,PE!A$13:AD$112,24,0))</f>
        <v/>
      </c>
      <c r="V36" s="368"/>
      <c r="W36" s="601" t="str">
        <f>IF(A36="","",VLOOKUP(A36,PE!A$13:AD$112,26,0))</f>
        <v/>
      </c>
      <c r="X36" s="368"/>
      <c r="Y36" s="600" t="str">
        <f>IF(A36="","",VLOOKUP(A36,PE!A$13:AD$112,28,0))</f>
        <v/>
      </c>
      <c r="Z36" s="368"/>
      <c r="AA36" s="602" t="str">
        <f>IF(A36="","",VLOOKUP(A36,PE!A$13:AD$112,30,0))</f>
        <v/>
      </c>
      <c r="AB36" s="372"/>
      <c r="AC36" s="368"/>
    </row>
    <row r="37" spans="1:29" ht="15" customHeight="1" x14ac:dyDescent="0.25">
      <c r="A37" s="112"/>
      <c r="B37" s="597" t="str">
        <f>IF(A37="","",VLOOKUP(A37,PE!A$13:AD$112,11,0))</f>
        <v/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68"/>
      <c r="N37" s="598" t="str">
        <f>IF(A37="","",VLOOKUP(A37,PE!A$13:AD$112,19,0))</f>
        <v/>
      </c>
      <c r="O37" s="372"/>
      <c r="P37" s="368"/>
      <c r="Q37" s="599" t="str">
        <f>IF(A37="","",VLOOKUP(A37,PE!A$13:AD$112,20,0))</f>
        <v/>
      </c>
      <c r="R37" s="368"/>
      <c r="S37" s="599" t="str">
        <f>IF(A37="","",VLOOKUP(A37,PE!A$13:AD$112,22,0))</f>
        <v/>
      </c>
      <c r="T37" s="368"/>
      <c r="U37" s="600" t="str">
        <f>IF(A37="","",VLOOKUP(A37,PE!A$13:AD$112,24,0))</f>
        <v/>
      </c>
      <c r="V37" s="368"/>
      <c r="W37" s="601" t="str">
        <f>IF(A37="","",VLOOKUP(A37,PE!A$13:AD$112,26,0))</f>
        <v/>
      </c>
      <c r="X37" s="368"/>
      <c r="Y37" s="600" t="str">
        <f>IF(A37="","",VLOOKUP(A37,PE!A$13:AD$112,28,0))</f>
        <v/>
      </c>
      <c r="Z37" s="368"/>
      <c r="AA37" s="602" t="str">
        <f>IF(A37="","",VLOOKUP(A37,PE!A$13:AD$112,30,0))</f>
        <v/>
      </c>
      <c r="AB37" s="372"/>
      <c r="AC37" s="368"/>
    </row>
    <row r="38" spans="1:29" ht="15" customHeight="1" x14ac:dyDescent="0.25">
      <c r="A38" s="112"/>
      <c r="B38" s="597" t="str">
        <f>IF(A38="","",VLOOKUP(A38,PE!A$13:AD$112,11,0))</f>
        <v/>
      </c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68"/>
      <c r="N38" s="598" t="str">
        <f>IF(A38="","",VLOOKUP(A38,PE!A$13:AD$112,19,0))</f>
        <v/>
      </c>
      <c r="O38" s="372"/>
      <c r="P38" s="368"/>
      <c r="Q38" s="599" t="str">
        <f>IF(A38="","",VLOOKUP(A38,PE!A$13:AD$112,20,0))</f>
        <v/>
      </c>
      <c r="R38" s="368"/>
      <c r="S38" s="599" t="str">
        <f>IF(A38="","",VLOOKUP(A38,PE!A$13:AD$112,22,0))</f>
        <v/>
      </c>
      <c r="T38" s="368"/>
      <c r="U38" s="600" t="str">
        <f>IF(A38="","",VLOOKUP(A38,PE!A$13:AD$112,24,0))</f>
        <v/>
      </c>
      <c r="V38" s="368"/>
      <c r="W38" s="601" t="str">
        <f>IF(A38="","",VLOOKUP(A38,PE!A$13:AD$112,26,0))</f>
        <v/>
      </c>
      <c r="X38" s="368"/>
      <c r="Y38" s="600" t="str">
        <f>IF(A38="","",VLOOKUP(A38,PE!A$13:AD$112,28,0))</f>
        <v/>
      </c>
      <c r="Z38" s="368"/>
      <c r="AA38" s="602" t="str">
        <f>IF(A38="","",VLOOKUP(A38,PE!A$13:AD$112,30,0))</f>
        <v/>
      </c>
      <c r="AB38" s="372"/>
      <c r="AC38" s="368"/>
    </row>
    <row r="39" spans="1:29" ht="15" customHeight="1" x14ac:dyDescent="0.25">
      <c r="A39" s="112"/>
      <c r="B39" s="597" t="str">
        <f>IF(A39="","",VLOOKUP(A39,PE!A$13:AD$112,11,0))</f>
        <v/>
      </c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68"/>
      <c r="N39" s="598" t="str">
        <f>IF(A39="","",VLOOKUP(A39,PE!A$13:AD$112,19,0))</f>
        <v/>
      </c>
      <c r="O39" s="372"/>
      <c r="P39" s="368"/>
      <c r="Q39" s="599" t="str">
        <f>IF(A39="","",VLOOKUP(A39,PE!A$13:AD$112,20,0))</f>
        <v/>
      </c>
      <c r="R39" s="368"/>
      <c r="S39" s="599" t="str">
        <f>IF(A39="","",VLOOKUP(A39,PE!A$13:AD$112,22,0))</f>
        <v/>
      </c>
      <c r="T39" s="368"/>
      <c r="U39" s="600" t="str">
        <f>IF(A39="","",VLOOKUP(A39,PE!A$13:AD$112,24,0))</f>
        <v/>
      </c>
      <c r="V39" s="368"/>
      <c r="W39" s="601" t="str">
        <f>IF(A39="","",VLOOKUP(A39,PE!A$13:AD$112,26,0))</f>
        <v/>
      </c>
      <c r="X39" s="368"/>
      <c r="Y39" s="600" t="str">
        <f>IF(A39="","",VLOOKUP(A39,PE!A$13:AD$112,28,0))</f>
        <v/>
      </c>
      <c r="Z39" s="368"/>
      <c r="AA39" s="602" t="str">
        <f>IF(A39="","",VLOOKUP(A39,PE!A$13:AD$112,30,0))</f>
        <v/>
      </c>
      <c r="AB39" s="372"/>
      <c r="AC39" s="368"/>
    </row>
    <row r="40" spans="1:29" ht="15" customHeight="1" x14ac:dyDescent="0.25">
      <c r="A40" s="112"/>
      <c r="B40" s="597" t="str">
        <f>IF(A40="","",VLOOKUP(A40,PE!A$13:AD$112,11,0))</f>
        <v/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68"/>
      <c r="N40" s="598" t="str">
        <f>IF(A40="","",VLOOKUP(A40,PE!A$13:AD$112,19,0))</f>
        <v/>
      </c>
      <c r="O40" s="372"/>
      <c r="P40" s="368"/>
      <c r="Q40" s="599" t="str">
        <f>IF(A40="","",VLOOKUP(A40,PE!A$13:AD$112,20,0))</f>
        <v/>
      </c>
      <c r="R40" s="368"/>
      <c r="S40" s="599" t="str">
        <f>IF(A40="","",VLOOKUP(A40,PE!A$13:AD$112,22,0))</f>
        <v/>
      </c>
      <c r="T40" s="368"/>
      <c r="U40" s="600" t="str">
        <f>IF(A40="","",VLOOKUP(A40,PE!A$13:AD$112,24,0))</f>
        <v/>
      </c>
      <c r="V40" s="368"/>
      <c r="W40" s="601" t="str">
        <f>IF(A40="","",VLOOKUP(A40,PE!A$13:AD$112,26,0))</f>
        <v/>
      </c>
      <c r="X40" s="368"/>
      <c r="Y40" s="600" t="str">
        <f>IF(A40="","",VLOOKUP(A40,PE!A$13:AD$112,28,0))</f>
        <v/>
      </c>
      <c r="Z40" s="368"/>
      <c r="AA40" s="602" t="str">
        <f>IF(A40="","",VLOOKUP(A40,PE!A$13:AD$112,30,0))</f>
        <v/>
      </c>
      <c r="AB40" s="372"/>
      <c r="AC40" s="368"/>
    </row>
    <row r="41" spans="1:29" ht="15" customHeight="1" x14ac:dyDescent="0.25">
      <c r="A41" s="112"/>
      <c r="B41" s="597" t="str">
        <f>IF(A41="","",VLOOKUP(A41,PE!A$13:AD$112,11,0))</f>
        <v/>
      </c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68"/>
      <c r="N41" s="598" t="str">
        <f>IF(A41="","",VLOOKUP(A41,PE!A$13:AD$112,19,0))</f>
        <v/>
      </c>
      <c r="O41" s="372"/>
      <c r="P41" s="368"/>
      <c r="Q41" s="599" t="str">
        <f>IF(A41="","",VLOOKUP(A41,PE!A$13:AD$112,20,0))</f>
        <v/>
      </c>
      <c r="R41" s="368"/>
      <c r="S41" s="599" t="str">
        <f>IF(A41="","",VLOOKUP(A41,PE!A$13:AD$112,22,0))</f>
        <v/>
      </c>
      <c r="T41" s="368"/>
      <c r="U41" s="600" t="str">
        <f>IF(A41="","",VLOOKUP(A41,PE!A$13:AD$112,24,0))</f>
        <v/>
      </c>
      <c r="V41" s="368"/>
      <c r="W41" s="601" t="str">
        <f>IF(A41="","",VLOOKUP(A41,PE!A$13:AD$112,26,0))</f>
        <v/>
      </c>
      <c r="X41" s="368"/>
      <c r="Y41" s="600" t="str">
        <f>IF(A41="","",VLOOKUP(A41,PE!A$13:AD$112,28,0))</f>
        <v/>
      </c>
      <c r="Z41" s="368"/>
      <c r="AA41" s="602" t="str">
        <f>IF(A41="","",VLOOKUP(A41,PE!A$13:AD$112,30,0))</f>
        <v/>
      </c>
      <c r="AB41" s="372"/>
      <c r="AC41" s="368"/>
    </row>
    <row r="42" spans="1:29" ht="15" customHeight="1" x14ac:dyDescent="0.25">
      <c r="A42" s="112"/>
      <c r="B42" s="597" t="str">
        <f>IF(A42="","",VLOOKUP(A42,PE!A$13:AD$112,11,0))</f>
        <v/>
      </c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68"/>
      <c r="N42" s="598" t="str">
        <f>IF(A42="","",VLOOKUP(A42,PE!A$13:AD$112,19,0))</f>
        <v/>
      </c>
      <c r="O42" s="372"/>
      <c r="P42" s="368"/>
      <c r="Q42" s="599" t="str">
        <f>IF(A42="","",VLOOKUP(A42,PE!A$13:AD$112,20,0))</f>
        <v/>
      </c>
      <c r="R42" s="368"/>
      <c r="S42" s="599" t="str">
        <f>IF(A42="","",VLOOKUP(A42,PE!A$13:AD$112,22,0))</f>
        <v/>
      </c>
      <c r="T42" s="368"/>
      <c r="U42" s="600" t="str">
        <f>IF(A42="","",VLOOKUP(A42,PE!A$13:AD$112,24,0))</f>
        <v/>
      </c>
      <c r="V42" s="368"/>
      <c r="W42" s="601" t="str">
        <f>IF(A42="","",VLOOKUP(A42,PE!A$13:AD$112,26,0))</f>
        <v/>
      </c>
      <c r="X42" s="368"/>
      <c r="Y42" s="600" t="str">
        <f>IF(A42="","",VLOOKUP(A42,PE!A$13:AD$112,28,0))</f>
        <v/>
      </c>
      <c r="Z42" s="368"/>
      <c r="AA42" s="602" t="str">
        <f>IF(A42="","",VLOOKUP(A42,PE!A$13:AD$112,30,0))</f>
        <v/>
      </c>
      <c r="AB42" s="372"/>
      <c r="AC42" s="368"/>
    </row>
    <row r="43" spans="1:29" ht="15" customHeight="1" x14ac:dyDescent="0.25">
      <c r="A43" s="112"/>
      <c r="B43" s="597" t="str">
        <f>IF(A43="","",VLOOKUP(A43,PE!A$13:AD$112,11,0))</f>
        <v/>
      </c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68"/>
      <c r="N43" s="598" t="str">
        <f>IF(A43="","",VLOOKUP(A43,PE!A$13:AD$112,19,0))</f>
        <v/>
      </c>
      <c r="O43" s="372"/>
      <c r="P43" s="368"/>
      <c r="Q43" s="599" t="str">
        <f>IF(A43="","",VLOOKUP(A43,PE!A$13:AD$112,20,0))</f>
        <v/>
      </c>
      <c r="R43" s="368"/>
      <c r="S43" s="599" t="str">
        <f>IF(A43="","",VLOOKUP(A43,PE!A$13:AD$112,22,0))</f>
        <v/>
      </c>
      <c r="T43" s="368"/>
      <c r="U43" s="600" t="str">
        <f>IF(A43="","",VLOOKUP(A43,PE!A$13:AD$112,24,0))</f>
        <v/>
      </c>
      <c r="V43" s="368"/>
      <c r="W43" s="601" t="str">
        <f>IF(A43="","",VLOOKUP(A43,PE!A$13:AD$112,26,0))</f>
        <v/>
      </c>
      <c r="X43" s="368"/>
      <c r="Y43" s="600" t="str">
        <f>IF(A43="","",VLOOKUP(A43,PE!A$13:AD$112,28,0))</f>
        <v/>
      </c>
      <c r="Z43" s="368"/>
      <c r="AA43" s="602" t="str">
        <f>IF(A43="","",VLOOKUP(A43,PE!A$13:AD$112,30,0))</f>
        <v/>
      </c>
      <c r="AB43" s="372"/>
      <c r="AC43" s="368"/>
    </row>
    <row r="44" spans="1:29" ht="15" customHeight="1" x14ac:dyDescent="0.25">
      <c r="A44" s="112"/>
      <c r="B44" s="597" t="str">
        <f>IF(A44="","",VLOOKUP(A44,PE!A$13:AD$112,11,0))</f>
        <v/>
      </c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68"/>
      <c r="N44" s="598" t="str">
        <f>IF(A44="","",VLOOKUP(A44,PE!A$13:AD$112,19,0))</f>
        <v/>
      </c>
      <c r="O44" s="372"/>
      <c r="P44" s="368"/>
      <c r="Q44" s="599" t="str">
        <f>IF(A44="","",VLOOKUP(A44,PE!A$13:AD$112,20,0))</f>
        <v/>
      </c>
      <c r="R44" s="368"/>
      <c r="S44" s="599" t="str">
        <f>IF(A44="","",VLOOKUP(A44,PE!A$13:AD$112,22,0))</f>
        <v/>
      </c>
      <c r="T44" s="368"/>
      <c r="U44" s="600" t="str">
        <f>IF(A44="","",VLOOKUP(A44,PE!A$13:AD$112,24,0))</f>
        <v/>
      </c>
      <c r="V44" s="368"/>
      <c r="W44" s="601" t="str">
        <f>IF(A44="","",VLOOKUP(A44,PE!A$13:AD$112,26,0))</f>
        <v/>
      </c>
      <c r="X44" s="368"/>
      <c r="Y44" s="600" t="str">
        <f>IF(A44="","",VLOOKUP(A44,PE!A$13:AD$112,28,0))</f>
        <v/>
      </c>
      <c r="Z44" s="368"/>
      <c r="AA44" s="602" t="str">
        <f>IF(A44="","",VLOOKUP(A44,PE!A$13:AD$112,30,0))</f>
        <v/>
      </c>
      <c r="AB44" s="372"/>
      <c r="AC44" s="368"/>
    </row>
    <row r="45" spans="1:29" ht="15" customHeight="1" x14ac:dyDescent="0.25">
      <c r="A45" s="112"/>
      <c r="B45" s="597" t="str">
        <f>IF(A45="","",VLOOKUP(A45,PE!A$13:AD$112,11,0))</f>
        <v/>
      </c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68"/>
      <c r="N45" s="598" t="str">
        <f>IF(A45="","",VLOOKUP(A45,PE!A$13:AD$112,19,0))</f>
        <v/>
      </c>
      <c r="O45" s="372"/>
      <c r="P45" s="368"/>
      <c r="Q45" s="599" t="str">
        <f>IF(A45="","",VLOOKUP(A45,PE!A$13:AD$112,20,0))</f>
        <v/>
      </c>
      <c r="R45" s="368"/>
      <c r="S45" s="599" t="str">
        <f>IF(A45="","",VLOOKUP(A45,PE!A$13:AD$112,22,0))</f>
        <v/>
      </c>
      <c r="T45" s="368"/>
      <c r="U45" s="600" t="str">
        <f>IF(A45="","",VLOOKUP(A45,PE!A$13:AD$112,24,0))</f>
        <v/>
      </c>
      <c r="V45" s="368"/>
      <c r="W45" s="601" t="str">
        <f>IF(A45="","",VLOOKUP(A45,PE!A$13:AD$112,26,0))</f>
        <v/>
      </c>
      <c r="X45" s="368"/>
      <c r="Y45" s="600" t="str">
        <f>IF(A45="","",VLOOKUP(A45,PE!A$13:AD$112,28,0))</f>
        <v/>
      </c>
      <c r="Z45" s="368"/>
      <c r="AA45" s="602" t="str">
        <f>IF(A45="","",VLOOKUP(A45,PE!A$13:AD$112,30,0))</f>
        <v/>
      </c>
      <c r="AB45" s="372"/>
      <c r="AC45" s="368"/>
    </row>
    <row r="46" spans="1:29" ht="15" customHeight="1" x14ac:dyDescent="0.25">
      <c r="A46" s="112"/>
      <c r="B46" s="597" t="str">
        <f>IF(A46="","",VLOOKUP(A46,PE!A$13:AD$112,11,0))</f>
        <v/>
      </c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68"/>
      <c r="N46" s="598" t="str">
        <f>IF(A46="","",VLOOKUP(A46,PE!A$13:AD$112,19,0))</f>
        <v/>
      </c>
      <c r="O46" s="372"/>
      <c r="P46" s="368"/>
      <c r="Q46" s="599" t="str">
        <f>IF(A46="","",VLOOKUP(A46,PE!A$13:AD$112,20,0))</f>
        <v/>
      </c>
      <c r="R46" s="368"/>
      <c r="S46" s="599" t="str">
        <f>IF(A46="","",VLOOKUP(A46,PE!A$13:AD$112,22,0))</f>
        <v/>
      </c>
      <c r="T46" s="368"/>
      <c r="U46" s="600" t="str">
        <f>IF(A46="","",VLOOKUP(A46,PE!A$13:AD$112,24,0))</f>
        <v/>
      </c>
      <c r="V46" s="368"/>
      <c r="W46" s="601" t="str">
        <f>IF(A46="","",VLOOKUP(A46,PE!A$13:AD$112,26,0))</f>
        <v/>
      </c>
      <c r="X46" s="368"/>
      <c r="Y46" s="600" t="str">
        <f>IF(A46="","",VLOOKUP(A46,PE!A$13:AD$112,28,0))</f>
        <v/>
      </c>
      <c r="Z46" s="368"/>
      <c r="AA46" s="602" t="str">
        <f>IF(A46="","",VLOOKUP(A46,PE!A$13:AD$112,30,0))</f>
        <v/>
      </c>
      <c r="AB46" s="372"/>
      <c r="AC46" s="368"/>
    </row>
    <row r="47" spans="1:29" ht="15" customHeight="1" x14ac:dyDescent="0.25">
      <c r="A47" s="112"/>
      <c r="B47" s="597" t="str">
        <f>IF(A47="","",VLOOKUP(A47,PE!A$13:AD$112,11,0))</f>
        <v/>
      </c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68"/>
      <c r="N47" s="598" t="str">
        <f>IF(A47="","",VLOOKUP(A47,PE!A$13:AD$112,19,0))</f>
        <v/>
      </c>
      <c r="O47" s="372"/>
      <c r="P47" s="368"/>
      <c r="Q47" s="599" t="str">
        <f>IF(A47="","",VLOOKUP(A47,PE!A$13:AD$112,20,0))</f>
        <v/>
      </c>
      <c r="R47" s="368"/>
      <c r="S47" s="599" t="str">
        <f>IF(A47="","",VLOOKUP(A47,PE!A$13:AD$112,22,0))</f>
        <v/>
      </c>
      <c r="T47" s="368"/>
      <c r="U47" s="600" t="str">
        <f>IF(A47="","",VLOOKUP(A47,PE!A$13:AD$112,24,0))</f>
        <v/>
      </c>
      <c r="V47" s="368"/>
      <c r="W47" s="601" t="str">
        <f>IF(A47="","",VLOOKUP(A47,PE!A$13:AD$112,26,0))</f>
        <v/>
      </c>
      <c r="X47" s="368"/>
      <c r="Y47" s="600" t="str">
        <f>IF(A47="","",VLOOKUP(A47,PE!A$13:AD$112,28,0))</f>
        <v/>
      </c>
      <c r="Z47" s="368"/>
      <c r="AA47" s="602" t="str">
        <f>IF(A47="","",VLOOKUP(A47,PE!A$13:AD$112,30,0))</f>
        <v/>
      </c>
      <c r="AB47" s="372"/>
      <c r="AC47" s="368"/>
    </row>
    <row r="48" spans="1:29" ht="15" customHeight="1" x14ac:dyDescent="0.25">
      <c r="A48" s="112"/>
      <c r="B48" s="597" t="str">
        <f>IF(A48="","",VLOOKUP(A48,PE!A$13:AD$112,11,0))</f>
        <v/>
      </c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68"/>
      <c r="N48" s="598" t="str">
        <f>IF(A48="","",VLOOKUP(A48,PE!A$13:AD$112,19,0))</f>
        <v/>
      </c>
      <c r="O48" s="372"/>
      <c r="P48" s="368"/>
      <c r="Q48" s="599" t="str">
        <f>IF(A48="","",VLOOKUP(A48,PE!A$13:AD$112,20,0))</f>
        <v/>
      </c>
      <c r="R48" s="368"/>
      <c r="S48" s="599" t="str">
        <f>IF(A48="","",VLOOKUP(A48,PE!A$13:AD$112,22,0))</f>
        <v/>
      </c>
      <c r="T48" s="368"/>
      <c r="U48" s="600" t="str">
        <f>IF(A48="","",VLOOKUP(A48,PE!A$13:AD$112,24,0))</f>
        <v/>
      </c>
      <c r="V48" s="368"/>
      <c r="W48" s="601" t="str">
        <f>IF(A48="","",VLOOKUP(A48,PE!A$13:AD$112,26,0))</f>
        <v/>
      </c>
      <c r="X48" s="368"/>
      <c r="Y48" s="600" t="str">
        <f>IF(A48="","",VLOOKUP(A48,PE!A$13:AD$112,28,0))</f>
        <v/>
      </c>
      <c r="Z48" s="368"/>
      <c r="AA48" s="602" t="str">
        <f>IF(A48="","",VLOOKUP(A48,PE!A$13:AD$112,30,0))</f>
        <v/>
      </c>
      <c r="AB48" s="372"/>
      <c r="AC48" s="368"/>
    </row>
    <row r="49" spans="1:29" ht="15" customHeight="1" x14ac:dyDescent="0.25">
      <c r="A49" s="112"/>
      <c r="B49" s="597" t="str">
        <f>IF(A49="","",VLOOKUP(A49,PE!A$13:AD$112,11,0))</f>
        <v/>
      </c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68"/>
      <c r="N49" s="598" t="str">
        <f>IF(A49="","",VLOOKUP(A49,PE!A$13:AD$112,19,0))</f>
        <v/>
      </c>
      <c r="O49" s="372"/>
      <c r="P49" s="368"/>
      <c r="Q49" s="599" t="str">
        <f>IF(A49="","",VLOOKUP(A49,PE!A$13:AD$112,20,0))</f>
        <v/>
      </c>
      <c r="R49" s="368"/>
      <c r="S49" s="599" t="str">
        <f>IF(A49="","",VLOOKUP(A49,PE!A$13:AD$112,22,0))</f>
        <v/>
      </c>
      <c r="T49" s="368"/>
      <c r="U49" s="600" t="str">
        <f>IF(A49="","",VLOOKUP(A49,PE!A$13:AD$112,24,0))</f>
        <v/>
      </c>
      <c r="V49" s="368"/>
      <c r="W49" s="601" t="str">
        <f>IF(A49="","",VLOOKUP(A49,PE!A$13:AD$112,26,0))</f>
        <v/>
      </c>
      <c r="X49" s="368"/>
      <c r="Y49" s="600" t="str">
        <f>IF(A49="","",VLOOKUP(A49,PE!A$13:AD$112,28,0))</f>
        <v/>
      </c>
      <c r="Z49" s="368"/>
      <c r="AA49" s="602" t="str">
        <f>IF(A49="","",VLOOKUP(A49,PE!A$13:AD$112,30,0))</f>
        <v/>
      </c>
      <c r="AB49" s="372"/>
      <c r="AC49" s="368"/>
    </row>
    <row r="50" spans="1:29" ht="15" customHeight="1" x14ac:dyDescent="0.25">
      <c r="A50" s="112"/>
      <c r="B50" s="597" t="str">
        <f>IF(A50="","",VLOOKUP(A50,PE!A$13:AD$112,11,0))</f>
        <v/>
      </c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68"/>
      <c r="N50" s="598" t="str">
        <f>IF(A50="","",VLOOKUP(A50,PE!A$13:AD$112,19,0))</f>
        <v/>
      </c>
      <c r="O50" s="372"/>
      <c r="P50" s="368"/>
      <c r="Q50" s="599" t="str">
        <f>IF(A50="","",VLOOKUP(A50,PE!A$13:AD$112,20,0))</f>
        <v/>
      </c>
      <c r="R50" s="368"/>
      <c r="S50" s="599" t="str">
        <f>IF(A50="","",VLOOKUP(A50,PE!A$13:AD$112,22,0))</f>
        <v/>
      </c>
      <c r="T50" s="368"/>
      <c r="U50" s="600" t="str">
        <f>IF(A50="","",VLOOKUP(A50,PE!A$13:AD$112,24,0))</f>
        <v/>
      </c>
      <c r="V50" s="368"/>
      <c r="W50" s="601" t="str">
        <f>IF(A50="","",VLOOKUP(A50,PE!A$13:AD$112,26,0))</f>
        <v/>
      </c>
      <c r="X50" s="368"/>
      <c r="Y50" s="600" t="str">
        <f>IF(A50="","",VLOOKUP(A50,PE!A$13:AD$112,28,0))</f>
        <v/>
      </c>
      <c r="Z50" s="368"/>
      <c r="AA50" s="602" t="str">
        <f>IF(A50="","",VLOOKUP(A50,PE!A$13:AD$112,30,0))</f>
        <v/>
      </c>
      <c r="AB50" s="372"/>
      <c r="AC50" s="368"/>
    </row>
    <row r="51" spans="1:29" ht="15" customHeight="1" x14ac:dyDescent="0.25">
      <c r="A51" s="112"/>
      <c r="B51" s="597" t="str">
        <f>IF(A51="","",VLOOKUP(A51,PE!A$13:AD$112,11,0))</f>
        <v/>
      </c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68"/>
      <c r="N51" s="598" t="str">
        <f>IF(A51="","",VLOOKUP(A51,PE!A$13:AD$112,19,0))</f>
        <v/>
      </c>
      <c r="O51" s="372"/>
      <c r="P51" s="368"/>
      <c r="Q51" s="599" t="str">
        <f>IF(A51="","",VLOOKUP(A51,PE!A$13:AD$112,20,0))</f>
        <v/>
      </c>
      <c r="R51" s="368"/>
      <c r="S51" s="599" t="str">
        <f>IF(A51="","",VLOOKUP(A51,PE!A$13:AD$112,22,0))</f>
        <v/>
      </c>
      <c r="T51" s="368"/>
      <c r="U51" s="600" t="str">
        <f>IF(A51="","",VLOOKUP(A51,PE!A$13:AD$112,24,0))</f>
        <v/>
      </c>
      <c r="V51" s="368"/>
      <c r="W51" s="601" t="str">
        <f>IF(A51="","",VLOOKUP(A51,PE!A$13:AD$112,26,0))</f>
        <v/>
      </c>
      <c r="X51" s="368"/>
      <c r="Y51" s="600" t="str">
        <f>IF(A51="","",VLOOKUP(A51,PE!A$13:AD$112,28,0))</f>
        <v/>
      </c>
      <c r="Z51" s="368"/>
      <c r="AA51" s="602" t="str">
        <f>IF(A51="","",VLOOKUP(A51,PE!A$13:AD$112,30,0))</f>
        <v/>
      </c>
      <c r="AB51" s="372"/>
      <c r="AC51" s="368"/>
    </row>
    <row r="52" spans="1:29" ht="15" customHeight="1" x14ac:dyDescent="0.25">
      <c r="A52" s="112"/>
      <c r="B52" s="597" t="str">
        <f>IF(A52="","",VLOOKUP(A52,PE!A$13:AD$112,11,0))</f>
        <v/>
      </c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68"/>
      <c r="N52" s="598" t="str">
        <f>IF(A52="","",VLOOKUP(A52,PE!A$13:AD$112,19,0))</f>
        <v/>
      </c>
      <c r="O52" s="372"/>
      <c r="P52" s="368"/>
      <c r="Q52" s="599" t="str">
        <f>IF(A52="","",VLOOKUP(A52,PE!A$13:AD$112,20,0))</f>
        <v/>
      </c>
      <c r="R52" s="368"/>
      <c r="S52" s="599" t="str">
        <f>IF(A52="","",VLOOKUP(A52,PE!A$13:AD$112,22,0))</f>
        <v/>
      </c>
      <c r="T52" s="368"/>
      <c r="U52" s="600" t="str">
        <f>IF(A52="","",VLOOKUP(A52,PE!A$13:AD$112,24,0))</f>
        <v/>
      </c>
      <c r="V52" s="368"/>
      <c r="W52" s="601" t="str">
        <f>IF(A52="","",VLOOKUP(A52,PE!A$13:AD$112,26,0))</f>
        <v/>
      </c>
      <c r="X52" s="368"/>
      <c r="Y52" s="600" t="str">
        <f>IF(A52="","",VLOOKUP(A52,PE!A$13:AD$112,28,0))</f>
        <v/>
      </c>
      <c r="Z52" s="368"/>
      <c r="AA52" s="602" t="str">
        <f>IF(A52="","",VLOOKUP(A52,PE!A$13:AD$112,30,0))</f>
        <v/>
      </c>
      <c r="AB52" s="372"/>
      <c r="AC52" s="368"/>
    </row>
    <row r="53" spans="1:29" ht="15" customHeight="1" x14ac:dyDescent="0.25">
      <c r="A53" s="112"/>
      <c r="B53" s="597" t="str">
        <f>IF(A53="","",VLOOKUP(A53,PE!A$13:AD$112,11,0))</f>
        <v/>
      </c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68"/>
      <c r="N53" s="598" t="str">
        <f>IF(A53="","",VLOOKUP(A53,PE!A$13:AD$112,19,0))</f>
        <v/>
      </c>
      <c r="O53" s="372"/>
      <c r="P53" s="368"/>
      <c r="Q53" s="599" t="str">
        <f>IF(A53="","",VLOOKUP(A53,PE!A$13:AD$112,20,0))</f>
        <v/>
      </c>
      <c r="R53" s="368"/>
      <c r="S53" s="599" t="str">
        <f>IF(A53="","",VLOOKUP(A53,PE!A$13:AD$112,22,0))</f>
        <v/>
      </c>
      <c r="T53" s="368"/>
      <c r="U53" s="600" t="str">
        <f>IF(A53="","",VLOOKUP(A53,PE!A$13:AD$112,24,0))</f>
        <v/>
      </c>
      <c r="V53" s="368"/>
      <c r="W53" s="601" t="str">
        <f>IF(A53="","",VLOOKUP(A53,PE!A$13:AD$112,26,0))</f>
        <v/>
      </c>
      <c r="X53" s="368"/>
      <c r="Y53" s="600" t="str">
        <f>IF(A53="","",VLOOKUP(A53,PE!A$13:AD$112,28,0))</f>
        <v/>
      </c>
      <c r="Z53" s="368"/>
      <c r="AA53" s="602" t="str">
        <f>IF(A53="","",VLOOKUP(A53,PE!A$13:AD$112,30,0))</f>
        <v/>
      </c>
      <c r="AB53" s="372"/>
      <c r="AC53" s="368"/>
    </row>
    <row r="54" spans="1:29" ht="15" customHeight="1" x14ac:dyDescent="0.25">
      <c r="A54" s="112"/>
      <c r="B54" s="597" t="str">
        <f>IF(A54="","",VLOOKUP(A54,PE!A$13:AD$112,11,0))</f>
        <v/>
      </c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68"/>
      <c r="N54" s="598" t="str">
        <f>IF(A54="","",VLOOKUP(A54,PE!A$13:AD$112,19,0))</f>
        <v/>
      </c>
      <c r="O54" s="372"/>
      <c r="P54" s="368"/>
      <c r="Q54" s="599" t="str">
        <f>IF(A54="","",VLOOKUP(A54,PE!A$13:AD$112,20,0))</f>
        <v/>
      </c>
      <c r="R54" s="368"/>
      <c r="S54" s="599" t="str">
        <f>IF(A54="","",VLOOKUP(A54,PE!A$13:AD$112,22,0))</f>
        <v/>
      </c>
      <c r="T54" s="368"/>
      <c r="U54" s="600" t="str">
        <f>IF(A54="","",VLOOKUP(A54,PE!A$13:AD$112,24,0))</f>
        <v/>
      </c>
      <c r="V54" s="368"/>
      <c r="W54" s="601" t="str">
        <f>IF(A54="","",VLOOKUP(A54,PE!A$13:AD$112,26,0))</f>
        <v/>
      </c>
      <c r="X54" s="368"/>
      <c r="Y54" s="600" t="str">
        <f>IF(A54="","",VLOOKUP(A54,PE!A$13:AD$112,28,0))</f>
        <v/>
      </c>
      <c r="Z54" s="368"/>
      <c r="AA54" s="602" t="str">
        <f>IF(A54="","",VLOOKUP(A54,PE!A$13:AD$112,30,0))</f>
        <v/>
      </c>
      <c r="AB54" s="372"/>
      <c r="AC54" s="368"/>
    </row>
    <row r="55" spans="1:29" ht="15" customHeight="1" x14ac:dyDescent="0.25">
      <c r="A55" s="112"/>
      <c r="B55" s="597" t="str">
        <f>IF(A55="","",VLOOKUP(A55,PE!A$13:AD$112,11,0))</f>
        <v/>
      </c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68"/>
      <c r="N55" s="598" t="str">
        <f>IF(A55="","",VLOOKUP(A55,PE!A$13:AD$112,19,0))</f>
        <v/>
      </c>
      <c r="O55" s="372"/>
      <c r="P55" s="368"/>
      <c r="Q55" s="599" t="str">
        <f>IF(A55="","",VLOOKUP(A55,PE!A$13:AD$112,20,0))</f>
        <v/>
      </c>
      <c r="R55" s="368"/>
      <c r="S55" s="599" t="str">
        <f>IF(A55="","",VLOOKUP(A55,PE!A$13:AD$112,22,0))</f>
        <v/>
      </c>
      <c r="T55" s="368"/>
      <c r="U55" s="600" t="str">
        <f>IF(A55="","",VLOOKUP(A55,PE!A$13:AD$112,24,0))</f>
        <v/>
      </c>
      <c r="V55" s="368"/>
      <c r="W55" s="601" t="str">
        <f>IF(A55="","",VLOOKUP(A55,PE!A$13:AD$112,26,0))</f>
        <v/>
      </c>
      <c r="X55" s="368"/>
      <c r="Y55" s="600" t="str">
        <f>IF(A55="","",VLOOKUP(A55,PE!A$13:AD$112,28,0))</f>
        <v/>
      </c>
      <c r="Z55" s="368"/>
      <c r="AA55" s="602" t="str">
        <f>IF(A55="","",VLOOKUP(A55,PE!A$13:AD$112,30,0))</f>
        <v/>
      </c>
      <c r="AB55" s="372"/>
      <c r="AC55" s="368"/>
    </row>
    <row r="56" spans="1:29" ht="15" customHeight="1" x14ac:dyDescent="0.25">
      <c r="A56" s="112"/>
      <c r="B56" s="597" t="str">
        <f>IF(A56="","",VLOOKUP(A56,PE!A$13:AD$112,11,0))</f>
        <v/>
      </c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68"/>
      <c r="N56" s="598" t="str">
        <f>IF(A56="","",VLOOKUP(A56,PE!A$13:AD$112,19,0))</f>
        <v/>
      </c>
      <c r="O56" s="372"/>
      <c r="P56" s="368"/>
      <c r="Q56" s="599" t="str">
        <f>IF(A56="","",VLOOKUP(A56,PE!A$13:AD$112,20,0))</f>
        <v/>
      </c>
      <c r="R56" s="368"/>
      <c r="S56" s="599" t="str">
        <f>IF(A56="","",VLOOKUP(A56,PE!A$13:AD$112,22,0))</f>
        <v/>
      </c>
      <c r="T56" s="368"/>
      <c r="U56" s="600" t="str">
        <f>IF(A56="","",VLOOKUP(A56,PE!A$13:AD$112,24,0))</f>
        <v/>
      </c>
      <c r="V56" s="368"/>
      <c r="W56" s="601" t="str">
        <f>IF(A56="","",VLOOKUP(A56,PE!A$13:AD$112,26,0))</f>
        <v/>
      </c>
      <c r="X56" s="368"/>
      <c r="Y56" s="600" t="str">
        <f>IF(A56="","",VLOOKUP(A56,PE!A$13:AD$112,28,0))</f>
        <v/>
      </c>
      <c r="Z56" s="368"/>
      <c r="AA56" s="602" t="str">
        <f>IF(A56="","",VLOOKUP(A56,PE!A$13:AD$112,30,0))</f>
        <v/>
      </c>
      <c r="AB56" s="372"/>
      <c r="AC56" s="368"/>
    </row>
    <row r="57" spans="1:29" ht="15" customHeight="1" x14ac:dyDescent="0.25">
      <c r="A57" s="112"/>
      <c r="B57" s="597" t="str">
        <f>IF(A57="","",VLOOKUP(A57,PE!A$13:AD$112,11,0))</f>
        <v/>
      </c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68"/>
      <c r="N57" s="598" t="str">
        <f>IF(A57="","",VLOOKUP(A57,PE!A$13:AD$112,19,0))</f>
        <v/>
      </c>
      <c r="O57" s="372"/>
      <c r="P57" s="368"/>
      <c r="Q57" s="599" t="str">
        <f>IF(A57="","",VLOOKUP(A57,PE!A$13:AD$112,20,0))</f>
        <v/>
      </c>
      <c r="R57" s="368"/>
      <c r="S57" s="599" t="str">
        <f>IF(A57="","",VLOOKUP(A57,PE!A$13:AD$112,22,0))</f>
        <v/>
      </c>
      <c r="T57" s="368"/>
      <c r="U57" s="600" t="str">
        <f>IF(A57="","",VLOOKUP(A57,PE!A$13:AD$112,24,0))</f>
        <v/>
      </c>
      <c r="V57" s="368"/>
      <c r="W57" s="601" t="str">
        <f>IF(A57="","",VLOOKUP(A57,PE!A$13:AD$112,26,0))</f>
        <v/>
      </c>
      <c r="X57" s="368"/>
      <c r="Y57" s="600" t="str">
        <f>IF(A57="","",VLOOKUP(A57,PE!A$13:AD$112,28,0))</f>
        <v/>
      </c>
      <c r="Z57" s="368"/>
      <c r="AA57" s="602" t="str">
        <f>IF(A57="","",VLOOKUP(A57,PE!A$13:AD$112,30,0))</f>
        <v/>
      </c>
      <c r="AB57" s="372"/>
      <c r="AC57" s="368"/>
    </row>
    <row r="58" spans="1:29" ht="15" customHeight="1" x14ac:dyDescent="0.25">
      <c r="A58" s="112"/>
      <c r="B58" s="597" t="str">
        <f>IF(A58="","",VLOOKUP(A58,PE!A$13:AD$112,11,0))</f>
        <v/>
      </c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68"/>
      <c r="N58" s="598" t="str">
        <f>IF(A58="","",VLOOKUP(A58,PE!A$13:AD$112,19,0))</f>
        <v/>
      </c>
      <c r="O58" s="372"/>
      <c r="P58" s="368"/>
      <c r="Q58" s="599" t="str">
        <f>IF(A58="","",VLOOKUP(A58,PE!A$13:AD$112,20,0))</f>
        <v/>
      </c>
      <c r="R58" s="368"/>
      <c r="S58" s="599" t="str">
        <f>IF(A58="","",VLOOKUP(A58,PE!A$13:AD$112,22,0))</f>
        <v/>
      </c>
      <c r="T58" s="368"/>
      <c r="U58" s="600" t="str">
        <f>IF(A58="","",VLOOKUP(A58,PE!A$13:AD$112,24,0))</f>
        <v/>
      </c>
      <c r="V58" s="368"/>
      <c r="W58" s="601" t="str">
        <f>IF(A58="","",VLOOKUP(A58,PE!A$13:AD$112,26,0))</f>
        <v/>
      </c>
      <c r="X58" s="368"/>
      <c r="Y58" s="600" t="str">
        <f>IF(A58="","",VLOOKUP(A58,PE!A$13:AD$112,28,0))</f>
        <v/>
      </c>
      <c r="Z58" s="368"/>
      <c r="AA58" s="602" t="str">
        <f>IF(A58="","",VLOOKUP(A58,PE!A$13:AD$112,30,0))</f>
        <v/>
      </c>
      <c r="AB58" s="372"/>
      <c r="AC58" s="368"/>
    </row>
    <row r="59" spans="1:29" ht="15" customHeight="1" x14ac:dyDescent="0.25">
      <c r="A59" s="112"/>
      <c r="B59" s="597" t="str">
        <f>IF(A59="","",VLOOKUP(A59,PE!A$13:AD$112,11,0))</f>
        <v/>
      </c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68"/>
      <c r="N59" s="598" t="str">
        <f>IF(A59="","",VLOOKUP(A59,PE!A$13:AD$112,19,0))</f>
        <v/>
      </c>
      <c r="O59" s="372"/>
      <c r="P59" s="368"/>
      <c r="Q59" s="599" t="str">
        <f>IF(A59="","",VLOOKUP(A59,PE!A$13:AD$112,20,0))</f>
        <v/>
      </c>
      <c r="R59" s="368"/>
      <c r="S59" s="599" t="str">
        <f>IF(A59="","",VLOOKUP(A59,PE!A$13:AD$112,22,0))</f>
        <v/>
      </c>
      <c r="T59" s="368"/>
      <c r="U59" s="600" t="str">
        <f>IF(A59="","",VLOOKUP(A59,PE!A$13:AD$112,24,0))</f>
        <v/>
      </c>
      <c r="V59" s="368"/>
      <c r="W59" s="601" t="str">
        <f>IF(A59="","",VLOOKUP(A59,PE!A$13:AD$112,26,0))</f>
        <v/>
      </c>
      <c r="X59" s="368"/>
      <c r="Y59" s="600" t="str">
        <f>IF(A59="","",VLOOKUP(A59,PE!A$13:AD$112,28,0))</f>
        <v/>
      </c>
      <c r="Z59" s="368"/>
      <c r="AA59" s="602" t="str">
        <f>IF(A59="","",VLOOKUP(A59,PE!A$13:AD$112,30,0))</f>
        <v/>
      </c>
      <c r="AB59" s="372"/>
      <c r="AC59" s="368"/>
    </row>
    <row r="60" spans="1:29" ht="15" customHeight="1" x14ac:dyDescent="0.25">
      <c r="A60" s="112"/>
      <c r="B60" s="597" t="str">
        <f>IF(A60="","",VLOOKUP(A60,PE!A$13:AD$112,11,0))</f>
        <v/>
      </c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68"/>
      <c r="N60" s="598" t="str">
        <f>IF(A60="","",VLOOKUP(A60,PE!A$13:AD$112,19,0))</f>
        <v/>
      </c>
      <c r="O60" s="372"/>
      <c r="P60" s="368"/>
      <c r="Q60" s="599" t="str">
        <f>IF(A60="","",VLOOKUP(A60,PE!A$13:AD$112,20,0))</f>
        <v/>
      </c>
      <c r="R60" s="368"/>
      <c r="S60" s="599" t="str">
        <f>IF(A60="","",VLOOKUP(A60,PE!A$13:AD$112,22,0))</f>
        <v/>
      </c>
      <c r="T60" s="368"/>
      <c r="U60" s="600" t="str">
        <f>IF(A60="","",VLOOKUP(A60,PE!A$13:AD$112,24,0))</f>
        <v/>
      </c>
      <c r="V60" s="368"/>
      <c r="W60" s="601" t="str">
        <f>IF(A60="","",VLOOKUP(A60,PE!A$13:AD$112,26,0))</f>
        <v/>
      </c>
      <c r="X60" s="368"/>
      <c r="Y60" s="600" t="str">
        <f>IF(A60="","",VLOOKUP(A60,PE!A$13:AD$112,28,0))</f>
        <v/>
      </c>
      <c r="Z60" s="368"/>
      <c r="AA60" s="602" t="str">
        <f>IF(A60="","",VLOOKUP(A60,PE!A$13:AD$112,30,0))</f>
        <v/>
      </c>
      <c r="AB60" s="372"/>
      <c r="AC60" s="368"/>
    </row>
    <row r="61" spans="1:29" ht="15" customHeight="1" thickBot="1" x14ac:dyDescent="0.3">
      <c r="A61" s="113"/>
      <c r="B61" s="643" t="str">
        <f>IF(A61="","",VLOOKUP(A61,PE!A$13:AD$112,11,0))</f>
        <v/>
      </c>
      <c r="C61" s="636"/>
      <c r="D61" s="636"/>
      <c r="E61" s="636"/>
      <c r="F61" s="636"/>
      <c r="G61" s="636"/>
      <c r="H61" s="636"/>
      <c r="I61" s="636"/>
      <c r="J61" s="636"/>
      <c r="K61" s="636"/>
      <c r="L61" s="636"/>
      <c r="M61" s="634"/>
      <c r="N61" s="644" t="str">
        <f>IF(A61="","",VLOOKUP(A61,PE!A$13:AD$112,19,0))</f>
        <v/>
      </c>
      <c r="O61" s="645"/>
      <c r="P61" s="646"/>
      <c r="Q61" s="647" t="str">
        <f>IF(A61="","",VLOOKUP(A61,PE!A$13:AD$112,20,0))</f>
        <v/>
      </c>
      <c r="R61" s="634"/>
      <c r="S61" s="647" t="str">
        <f>IF(A61="","",VLOOKUP(A61,PE!A$13:AD$112,22,0))</f>
        <v/>
      </c>
      <c r="T61" s="634"/>
      <c r="U61" s="633" t="str">
        <f>IF(A61="","",VLOOKUP(A61,PE!A$13:AD$112,24,0))</f>
        <v/>
      </c>
      <c r="V61" s="634"/>
      <c r="W61" s="648" t="str">
        <f>IF(A61="","",VLOOKUP(A61,PE!A$13:AD$112,26,0))</f>
        <v/>
      </c>
      <c r="X61" s="634"/>
      <c r="Y61" s="633" t="str">
        <f>IF(A61="","",VLOOKUP(A61,PE!A$13:AD$112,28,0))</f>
        <v/>
      </c>
      <c r="Z61" s="634"/>
      <c r="AA61" s="635" t="str">
        <f>IF(A61="","",VLOOKUP(A61,PE!A$13:AD$112,30,0))</f>
        <v/>
      </c>
      <c r="AB61" s="636"/>
      <c r="AC61" s="634"/>
    </row>
    <row r="62" spans="1:29" ht="26.25" customHeight="1" thickBot="1" x14ac:dyDescent="0.3">
      <c r="A62" s="637" t="s">
        <v>127</v>
      </c>
      <c r="B62" s="638"/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38"/>
      <c r="S62" s="638"/>
      <c r="T62" s="638"/>
      <c r="U62" s="638"/>
      <c r="V62" s="638"/>
      <c r="W62" s="638"/>
      <c r="X62" s="638"/>
      <c r="Y62" s="638"/>
      <c r="Z62" s="639"/>
      <c r="AA62" s="642">
        <f>SUM(AA17:AC61)</f>
        <v>0</v>
      </c>
      <c r="AB62" s="375"/>
      <c r="AC62" s="364"/>
    </row>
    <row r="63" spans="1:29" ht="15.75" customHeight="1" thickBot="1" x14ac:dyDescent="0.3">
      <c r="A63" s="640"/>
      <c r="B63" s="641"/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</row>
    <row r="64" spans="1:29" ht="15.75" customHeight="1" thickTop="1" thickBot="1" x14ac:dyDescent="0.3">
      <c r="A64" s="415" t="s">
        <v>75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1:29" ht="15.75" customHeight="1" x14ac:dyDescent="0.25">
      <c r="A65" s="418"/>
      <c r="B65" s="419"/>
      <c r="C65" s="419"/>
      <c r="D65" s="419"/>
      <c r="E65" s="419"/>
      <c r="F65" s="419"/>
      <c r="G65" s="419"/>
      <c r="H65" s="419"/>
      <c r="I65" s="420"/>
      <c r="J65" s="419"/>
      <c r="K65" s="419"/>
      <c r="L65" s="419"/>
      <c r="M65" s="419"/>
      <c r="N65" s="419"/>
      <c r="O65" s="419"/>
      <c r="P65" s="419"/>
      <c r="Q65" s="420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21"/>
    </row>
    <row r="66" spans="1:29" ht="15.75" customHeight="1" x14ac:dyDescent="0.25">
      <c r="A66" s="422" t="str">
        <f>CO!G8</f>
        <v>Caçador, 31 de dezembro de 2023</v>
      </c>
      <c r="B66" s="298"/>
      <c r="C66" s="298"/>
      <c r="D66" s="298"/>
      <c r="E66" s="298"/>
      <c r="F66" s="298"/>
      <c r="G66" s="298"/>
      <c r="H66" s="298"/>
      <c r="I66" s="423">
        <f>ID!B18</f>
        <v>0</v>
      </c>
      <c r="J66" s="298"/>
      <c r="K66" s="298"/>
      <c r="L66" s="298"/>
      <c r="M66" s="298"/>
      <c r="N66" s="298"/>
      <c r="O66" s="298"/>
      <c r="P66" s="298"/>
      <c r="Q66" s="423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424"/>
    </row>
    <row r="67" spans="1:29" ht="15.75" customHeight="1" x14ac:dyDescent="0.25">
      <c r="A67" s="425" t="s">
        <v>77</v>
      </c>
      <c r="B67" s="426"/>
      <c r="C67" s="426"/>
      <c r="D67" s="426"/>
      <c r="E67" s="426"/>
      <c r="F67" s="426"/>
      <c r="G67" s="426"/>
      <c r="H67" s="426"/>
      <c r="I67" s="427" t="s">
        <v>78</v>
      </c>
      <c r="J67" s="426"/>
      <c r="K67" s="426"/>
      <c r="L67" s="426"/>
      <c r="M67" s="426"/>
      <c r="N67" s="426"/>
      <c r="O67" s="426"/>
      <c r="P67" s="426"/>
      <c r="Q67" s="427" t="s">
        <v>79</v>
      </c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8"/>
    </row>
    <row r="68" spans="1:29" ht="15.7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ht="15.75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ht="15.75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ht="15.75" customHeight="1" x14ac:dyDescent="0.25"/>
    <row r="72" spans="1:29" ht="15.75" customHeight="1" x14ac:dyDescent="0.25"/>
    <row r="73" spans="1:29" ht="15.75" customHeight="1" x14ac:dyDescent="0.25"/>
    <row r="74" spans="1:29" ht="15.75" customHeight="1" x14ac:dyDescent="0.25"/>
    <row r="75" spans="1:29" ht="15.75" customHeight="1" x14ac:dyDescent="0.25"/>
    <row r="76" spans="1:29" ht="15.75" customHeight="1" x14ac:dyDescent="0.25"/>
    <row r="77" spans="1:29" ht="15.75" customHeight="1" x14ac:dyDescent="0.25"/>
    <row r="78" spans="1:29" ht="15.75" customHeight="1" x14ac:dyDescent="0.25"/>
    <row r="79" spans="1:29" ht="15.75" customHeight="1" x14ac:dyDescent="0.25"/>
    <row r="80" spans="1:2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</sheetData>
  <mergeCells count="404">
    <mergeCell ref="S54:T54"/>
    <mergeCell ref="U54:V54"/>
    <mergeCell ref="W54:X54"/>
    <mergeCell ref="B57:M57"/>
    <mergeCell ref="B58:M58"/>
    <mergeCell ref="Y56:Z56"/>
    <mergeCell ref="AA56:AC56"/>
    <mergeCell ref="B55:M55"/>
    <mergeCell ref="B56:M56"/>
    <mergeCell ref="N56:P56"/>
    <mergeCell ref="Q56:R56"/>
    <mergeCell ref="S56:T56"/>
    <mergeCell ref="U56:V56"/>
    <mergeCell ref="W56:X56"/>
    <mergeCell ref="W55:X55"/>
    <mergeCell ref="Y55:Z55"/>
    <mergeCell ref="N55:P55"/>
    <mergeCell ref="Q55:R55"/>
    <mergeCell ref="S55:T55"/>
    <mergeCell ref="U55:V55"/>
    <mergeCell ref="AA55:AC55"/>
    <mergeCell ref="Y52:Z52"/>
    <mergeCell ref="AA52:AC52"/>
    <mergeCell ref="Y54:Z54"/>
    <mergeCell ref="AA54:AC54"/>
    <mergeCell ref="B51:M51"/>
    <mergeCell ref="B52:M52"/>
    <mergeCell ref="N52:P52"/>
    <mergeCell ref="Q52:R52"/>
    <mergeCell ref="S52:T52"/>
    <mergeCell ref="U52:V52"/>
    <mergeCell ref="W52:X52"/>
    <mergeCell ref="W51:X51"/>
    <mergeCell ref="Y51:Z51"/>
    <mergeCell ref="N53:P53"/>
    <mergeCell ref="Q53:R53"/>
    <mergeCell ref="S53:T53"/>
    <mergeCell ref="U53:V53"/>
    <mergeCell ref="W53:X53"/>
    <mergeCell ref="Y53:Z53"/>
    <mergeCell ref="AA53:AC53"/>
    <mergeCell ref="B53:M53"/>
    <mergeCell ref="B54:M54"/>
    <mergeCell ref="N54:P54"/>
    <mergeCell ref="Q54:R54"/>
    <mergeCell ref="Y50:Z50"/>
    <mergeCell ref="AA50:AC50"/>
    <mergeCell ref="N51:P51"/>
    <mergeCell ref="Q51:R51"/>
    <mergeCell ref="S51:T51"/>
    <mergeCell ref="U51:V51"/>
    <mergeCell ref="AA51:AC51"/>
    <mergeCell ref="N49:P49"/>
    <mergeCell ref="Q49:R49"/>
    <mergeCell ref="S49:T49"/>
    <mergeCell ref="U49:V49"/>
    <mergeCell ref="W49:X49"/>
    <mergeCell ref="Y49:Z49"/>
    <mergeCell ref="AA49:AC49"/>
    <mergeCell ref="B49:M49"/>
    <mergeCell ref="B50:M50"/>
    <mergeCell ref="N50:P50"/>
    <mergeCell ref="Q50:R50"/>
    <mergeCell ref="S50:T50"/>
    <mergeCell ref="U50:V50"/>
    <mergeCell ref="W50:X50"/>
    <mergeCell ref="B21:M21"/>
    <mergeCell ref="B22:M22"/>
    <mergeCell ref="N22:P22"/>
    <mergeCell ref="Q22:R22"/>
    <mergeCell ref="S22:T22"/>
    <mergeCell ref="U22:V22"/>
    <mergeCell ref="W22:X22"/>
    <mergeCell ref="B45:M45"/>
    <mergeCell ref="B46:M46"/>
    <mergeCell ref="B41:M41"/>
    <mergeCell ref="B42:M42"/>
    <mergeCell ref="B37:M37"/>
    <mergeCell ref="B38:M38"/>
    <mergeCell ref="B33:M33"/>
    <mergeCell ref="B34:M34"/>
    <mergeCell ref="N29:P29"/>
    <mergeCell ref="Q29:R29"/>
    <mergeCell ref="Y24:Z24"/>
    <mergeCell ref="AA24:AC24"/>
    <mergeCell ref="N19:P19"/>
    <mergeCell ref="Q19:R19"/>
    <mergeCell ref="S19:T19"/>
    <mergeCell ref="U19:V19"/>
    <mergeCell ref="W19:X19"/>
    <mergeCell ref="Y19:Z19"/>
    <mergeCell ref="AA19:AC19"/>
    <mergeCell ref="Y20:Z20"/>
    <mergeCell ref="AA20:AC20"/>
    <mergeCell ref="Y23:Z23"/>
    <mergeCell ref="AA23:AC23"/>
    <mergeCell ref="N21:P21"/>
    <mergeCell ref="Q21:R21"/>
    <mergeCell ref="S21:T21"/>
    <mergeCell ref="U21:V21"/>
    <mergeCell ref="W21:X21"/>
    <mergeCell ref="Y21:Z21"/>
    <mergeCell ref="AA21:AC21"/>
    <mergeCell ref="Y22:Z22"/>
    <mergeCell ref="AA22:AC22"/>
    <mergeCell ref="B19:M19"/>
    <mergeCell ref="B20:M20"/>
    <mergeCell ref="N20:P20"/>
    <mergeCell ref="Q20:R20"/>
    <mergeCell ref="S20:T20"/>
    <mergeCell ref="U20:V20"/>
    <mergeCell ref="W20:X20"/>
    <mergeCell ref="I66:P66"/>
    <mergeCell ref="Q66:AC66"/>
    <mergeCell ref="Y60:Z60"/>
    <mergeCell ref="AA60:AC60"/>
    <mergeCell ref="B59:M59"/>
    <mergeCell ref="B60:M60"/>
    <mergeCell ref="N60:P60"/>
    <mergeCell ref="Q60:R60"/>
    <mergeCell ref="S60:T60"/>
    <mergeCell ref="U60:V60"/>
    <mergeCell ref="W60:X60"/>
    <mergeCell ref="B61:M61"/>
    <mergeCell ref="N61:P61"/>
    <mergeCell ref="Q61:R61"/>
    <mergeCell ref="S61:T61"/>
    <mergeCell ref="U61:V61"/>
    <mergeCell ref="W61:X61"/>
    <mergeCell ref="A67:H67"/>
    <mergeCell ref="I67:P67"/>
    <mergeCell ref="Q67:AC67"/>
    <mergeCell ref="A62:Z62"/>
    <mergeCell ref="A63:AC63"/>
    <mergeCell ref="A64:AC64"/>
    <mergeCell ref="A65:H65"/>
    <mergeCell ref="I65:P65"/>
    <mergeCell ref="Q65:AC65"/>
    <mergeCell ref="A66:H66"/>
    <mergeCell ref="AA62:AC62"/>
    <mergeCell ref="Y61:Z61"/>
    <mergeCell ref="AA61:AC61"/>
    <mergeCell ref="W59:X59"/>
    <mergeCell ref="Y59:Z59"/>
    <mergeCell ref="N59:P59"/>
    <mergeCell ref="Q59:R59"/>
    <mergeCell ref="S59:T59"/>
    <mergeCell ref="U59:V59"/>
    <mergeCell ref="N57:P57"/>
    <mergeCell ref="Q57:R57"/>
    <mergeCell ref="S57:T57"/>
    <mergeCell ref="U57:V57"/>
    <mergeCell ref="W57:X57"/>
    <mergeCell ref="Y57:Z57"/>
    <mergeCell ref="AA57:AC57"/>
    <mergeCell ref="N58:P58"/>
    <mergeCell ref="Q58:R58"/>
    <mergeCell ref="S58:T58"/>
    <mergeCell ref="U58:V58"/>
    <mergeCell ref="W58:X58"/>
    <mergeCell ref="Y58:Z58"/>
    <mergeCell ref="AA58:AC58"/>
    <mergeCell ref="AA59:AC59"/>
    <mergeCell ref="Y48:Z48"/>
    <mergeCell ref="AA48:AC48"/>
    <mergeCell ref="B47:M47"/>
    <mergeCell ref="B48:M48"/>
    <mergeCell ref="N48:P48"/>
    <mergeCell ref="Q48:R48"/>
    <mergeCell ref="S48:T48"/>
    <mergeCell ref="U48:V48"/>
    <mergeCell ref="W48:X48"/>
    <mergeCell ref="W47:X47"/>
    <mergeCell ref="Y47:Z47"/>
    <mergeCell ref="Y46:Z46"/>
    <mergeCell ref="AA46:AC46"/>
    <mergeCell ref="N47:P47"/>
    <mergeCell ref="Q47:R47"/>
    <mergeCell ref="S47:T47"/>
    <mergeCell ref="U47:V47"/>
    <mergeCell ref="AA47:AC47"/>
    <mergeCell ref="N45:P45"/>
    <mergeCell ref="Q45:R45"/>
    <mergeCell ref="S45:T45"/>
    <mergeCell ref="U45:V45"/>
    <mergeCell ref="W45:X45"/>
    <mergeCell ref="Y45:Z45"/>
    <mergeCell ref="AA45:AC45"/>
    <mergeCell ref="N46:P46"/>
    <mergeCell ref="Q46:R46"/>
    <mergeCell ref="S46:T46"/>
    <mergeCell ref="U46:V46"/>
    <mergeCell ref="W46:X46"/>
    <mergeCell ref="Y44:Z44"/>
    <mergeCell ref="AA44:AC44"/>
    <mergeCell ref="B43:M43"/>
    <mergeCell ref="B44:M44"/>
    <mergeCell ref="N44:P44"/>
    <mergeCell ref="Q44:R44"/>
    <mergeCell ref="S44:T44"/>
    <mergeCell ref="U44:V44"/>
    <mergeCell ref="W44:X44"/>
    <mergeCell ref="W43:X43"/>
    <mergeCell ref="Y43:Z43"/>
    <mergeCell ref="Y42:Z42"/>
    <mergeCell ref="AA42:AC42"/>
    <mergeCell ref="N43:P43"/>
    <mergeCell ref="Q43:R43"/>
    <mergeCell ref="S43:T43"/>
    <mergeCell ref="U43:V43"/>
    <mergeCell ref="AA43:AC43"/>
    <mergeCell ref="N41:P41"/>
    <mergeCell ref="Q41:R41"/>
    <mergeCell ref="S41:T41"/>
    <mergeCell ref="U41:V41"/>
    <mergeCell ref="W41:X41"/>
    <mergeCell ref="Y41:Z41"/>
    <mergeCell ref="AA41:AC41"/>
    <mergeCell ref="N42:P42"/>
    <mergeCell ref="Q42:R42"/>
    <mergeCell ref="S42:T42"/>
    <mergeCell ref="U42:V42"/>
    <mergeCell ref="W42:X42"/>
    <mergeCell ref="Y40:Z40"/>
    <mergeCell ref="AA40:AC40"/>
    <mergeCell ref="B39:M39"/>
    <mergeCell ref="B40:M40"/>
    <mergeCell ref="N40:P40"/>
    <mergeCell ref="Q40:R40"/>
    <mergeCell ref="S40:T40"/>
    <mergeCell ref="U40:V40"/>
    <mergeCell ref="W40:X40"/>
    <mergeCell ref="W39:X39"/>
    <mergeCell ref="Y39:Z39"/>
    <mergeCell ref="Y38:Z38"/>
    <mergeCell ref="AA38:AC38"/>
    <mergeCell ref="N39:P39"/>
    <mergeCell ref="Q39:R39"/>
    <mergeCell ref="S39:T39"/>
    <mergeCell ref="U39:V39"/>
    <mergeCell ref="AA39:AC39"/>
    <mergeCell ref="N37:P37"/>
    <mergeCell ref="Q37:R37"/>
    <mergeCell ref="S37:T37"/>
    <mergeCell ref="U37:V37"/>
    <mergeCell ref="W37:X37"/>
    <mergeCell ref="Y37:Z37"/>
    <mergeCell ref="AA37:AC37"/>
    <mergeCell ref="N38:P38"/>
    <mergeCell ref="Q38:R38"/>
    <mergeCell ref="S38:T38"/>
    <mergeCell ref="U38:V38"/>
    <mergeCell ref="W38:X38"/>
    <mergeCell ref="Y36:Z36"/>
    <mergeCell ref="AA36:AC36"/>
    <mergeCell ref="B35:M35"/>
    <mergeCell ref="B36:M36"/>
    <mergeCell ref="N36:P36"/>
    <mergeCell ref="Q36:R36"/>
    <mergeCell ref="S36:T36"/>
    <mergeCell ref="U36:V36"/>
    <mergeCell ref="W36:X36"/>
    <mergeCell ref="W35:X35"/>
    <mergeCell ref="Y35:Z35"/>
    <mergeCell ref="Y34:Z34"/>
    <mergeCell ref="AA34:AC34"/>
    <mergeCell ref="N35:P35"/>
    <mergeCell ref="Q35:R35"/>
    <mergeCell ref="S35:T35"/>
    <mergeCell ref="U35:V35"/>
    <mergeCell ref="AA35:AC35"/>
    <mergeCell ref="N33:P33"/>
    <mergeCell ref="Q33:R33"/>
    <mergeCell ref="S33:T33"/>
    <mergeCell ref="U33:V33"/>
    <mergeCell ref="W33:X33"/>
    <mergeCell ref="Y33:Z33"/>
    <mergeCell ref="AA33:AC33"/>
    <mergeCell ref="N34:P34"/>
    <mergeCell ref="Q34:R34"/>
    <mergeCell ref="S34:T34"/>
    <mergeCell ref="U34:V34"/>
    <mergeCell ref="W34:X34"/>
    <mergeCell ref="Y32:Z32"/>
    <mergeCell ref="AA32:AC32"/>
    <mergeCell ref="B31:M31"/>
    <mergeCell ref="B32:M32"/>
    <mergeCell ref="N32:P32"/>
    <mergeCell ref="Q32:R32"/>
    <mergeCell ref="S32:T32"/>
    <mergeCell ref="U32:V32"/>
    <mergeCell ref="W32:X32"/>
    <mergeCell ref="W31:X31"/>
    <mergeCell ref="Y31:Z31"/>
    <mergeCell ref="N31:P31"/>
    <mergeCell ref="Q31:R31"/>
    <mergeCell ref="S31:T31"/>
    <mergeCell ref="U31:V31"/>
    <mergeCell ref="AA31:AC31"/>
    <mergeCell ref="S29:T29"/>
    <mergeCell ref="U29:V29"/>
    <mergeCell ref="W29:X29"/>
    <mergeCell ref="Y29:Z29"/>
    <mergeCell ref="AA29:AC29"/>
    <mergeCell ref="B29:M29"/>
    <mergeCell ref="B30:M30"/>
    <mergeCell ref="N30:P30"/>
    <mergeCell ref="Q30:R30"/>
    <mergeCell ref="S30:T30"/>
    <mergeCell ref="U30:V30"/>
    <mergeCell ref="W30:X30"/>
    <mergeCell ref="Y30:Z30"/>
    <mergeCell ref="AA30:AC30"/>
    <mergeCell ref="Y28:Z28"/>
    <mergeCell ref="AA28:AC28"/>
    <mergeCell ref="B27:M27"/>
    <mergeCell ref="B28:M28"/>
    <mergeCell ref="N28:P28"/>
    <mergeCell ref="Q28:R28"/>
    <mergeCell ref="S28:T28"/>
    <mergeCell ref="U28:V28"/>
    <mergeCell ref="W28:X28"/>
    <mergeCell ref="W27:X27"/>
    <mergeCell ref="Y27:Z27"/>
    <mergeCell ref="Y26:Z26"/>
    <mergeCell ref="AA26:AC26"/>
    <mergeCell ref="N27:P27"/>
    <mergeCell ref="Q27:R27"/>
    <mergeCell ref="S27:T27"/>
    <mergeCell ref="U27:V27"/>
    <mergeCell ref="AA27:AC27"/>
    <mergeCell ref="Y25:Z25"/>
    <mergeCell ref="AA25:AC25"/>
    <mergeCell ref="B25:M25"/>
    <mergeCell ref="B26:M26"/>
    <mergeCell ref="N26:P26"/>
    <mergeCell ref="Q26:R26"/>
    <mergeCell ref="S26:T26"/>
    <mergeCell ref="U26:V26"/>
    <mergeCell ref="W26:X26"/>
    <mergeCell ref="B23:M23"/>
    <mergeCell ref="B24:M24"/>
    <mergeCell ref="N24:P24"/>
    <mergeCell ref="Q24:R24"/>
    <mergeCell ref="S24:T24"/>
    <mergeCell ref="U24:V24"/>
    <mergeCell ref="W24:X24"/>
    <mergeCell ref="N25:P25"/>
    <mergeCell ref="Q25:R25"/>
    <mergeCell ref="S25:T25"/>
    <mergeCell ref="U25:V25"/>
    <mergeCell ref="W25:X25"/>
    <mergeCell ref="N23:P23"/>
    <mergeCell ref="Q23:R23"/>
    <mergeCell ref="S23:T23"/>
    <mergeCell ref="U23:V23"/>
    <mergeCell ref="W23:X23"/>
    <mergeCell ref="A10:R10"/>
    <mergeCell ref="S10:AC10"/>
    <mergeCell ref="A11:O11"/>
    <mergeCell ref="P11:X11"/>
    <mergeCell ref="Y11:AC11"/>
    <mergeCell ref="N15:P16"/>
    <mergeCell ref="Q15:V15"/>
    <mergeCell ref="Q16:R16"/>
    <mergeCell ref="S16:T16"/>
    <mergeCell ref="U16:V16"/>
    <mergeCell ref="W15:Z15"/>
    <mergeCell ref="AA15:AC16"/>
    <mergeCell ref="W16:X16"/>
    <mergeCell ref="Y16:Z16"/>
    <mergeCell ref="A12:O12"/>
    <mergeCell ref="P12:X12"/>
    <mergeCell ref="Y12:AC12"/>
    <mergeCell ref="A13:AC13"/>
    <mergeCell ref="A14:AC14"/>
    <mergeCell ref="A15:A16"/>
    <mergeCell ref="B15:M16"/>
    <mergeCell ref="M4:R4"/>
    <mergeCell ref="A5:AC5"/>
    <mergeCell ref="A6:AC6"/>
    <mergeCell ref="A7:W7"/>
    <mergeCell ref="X7:AC7"/>
    <mergeCell ref="A8:W8"/>
    <mergeCell ref="X8:AC8"/>
    <mergeCell ref="A9:R9"/>
    <mergeCell ref="S9:AC9"/>
    <mergeCell ref="S4:U4"/>
    <mergeCell ref="N17:P17"/>
    <mergeCell ref="Q17:R17"/>
    <mergeCell ref="S17:T17"/>
    <mergeCell ref="U17:V17"/>
    <mergeCell ref="W17:X17"/>
    <mergeCell ref="Y17:Z17"/>
    <mergeCell ref="AA17:AC17"/>
    <mergeCell ref="B17:M17"/>
    <mergeCell ref="B18:M18"/>
    <mergeCell ref="N18:P18"/>
    <mergeCell ref="Q18:R18"/>
    <mergeCell ref="S18:T18"/>
    <mergeCell ref="U18:V18"/>
    <mergeCell ref="W18:X18"/>
    <mergeCell ref="Y18:Z18"/>
    <mergeCell ref="AA18:AC18"/>
  </mergeCells>
  <conditionalFormatting sqref="A17:A61">
    <cfRule type="cellIs" dxfId="12" priority="1" operator="equal">
      <formula>""</formula>
    </cfRule>
  </conditionalFormatting>
  <hyperlinks>
    <hyperlink ref="S4" location="MENU!A1" display="VOLTAR AO MENU" xr:uid="{02333293-10EC-4E4C-A685-B9342D1C6844}"/>
  </hyperlinks>
  <pageMargins left="0.511811024" right="0.511811024" top="0.78740157499999996" bottom="0.78740157499999996" header="0" footer="0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CAPA</vt:lpstr>
      <vt:lpstr>MENU</vt:lpstr>
      <vt:lpstr>ID</vt:lpstr>
      <vt:lpstr>FF</vt:lpstr>
      <vt:lpstr>PE</vt:lpstr>
      <vt:lpstr>SA</vt:lpstr>
      <vt:lpstr>DE</vt:lpstr>
      <vt:lpstr>DS</vt:lpstr>
      <vt:lpstr>RB</vt:lpstr>
      <vt:lpstr>TD</vt:lpstr>
      <vt:lpstr>CB</vt:lpstr>
      <vt:lpstr>PA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PRESTAÇÃO DE CONTAS</dc:creator>
  <cp:lastModifiedBy>Usuario</cp:lastModifiedBy>
  <cp:lastPrinted>2023-03-27T13:36:02Z</cp:lastPrinted>
  <dcterms:created xsi:type="dcterms:W3CDTF">2018-01-31T16:32:37Z</dcterms:created>
  <dcterms:modified xsi:type="dcterms:W3CDTF">2023-05-17T12:52:32Z</dcterms:modified>
</cp:coreProperties>
</file>