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R:\Unid_Desenv_Pessoas\Cursos e Ações Educativas HUGD\Balanço das ações\BALANÇO DAS AÇÕES DE 2024\"/>
    </mc:Choice>
  </mc:AlternateContent>
  <xr:revisionPtr revIDLastSave="0" documentId="13_ncr:1_{ABB0D05D-024A-4A41-8F88-909FF9A7FDE1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SUMO" sheetId="16" r:id="rId1"/>
    <sheet name="INTERNAS" sheetId="11" r:id="rId2"/>
    <sheet name="EXTERNAS" sheetId="13" r:id="rId3"/>
  </sheets>
  <definedNames>
    <definedName name="_xlnm._FilterDatabase" localSheetId="2" hidden="1">EXTERNAS!$B$3:$H$20</definedName>
    <definedName name="_xlnm.Print_Area" localSheetId="1">INTERNAS!$B$3:$J$71</definedName>
    <definedName name="_xlnm.Print_Area" localSheetId="0">RESUMO!#REF!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6" l="1"/>
  <c r="D11" i="16"/>
  <c r="E10" i="16"/>
  <c r="D10" i="16"/>
  <c r="E9" i="16"/>
  <c r="D9" i="16"/>
  <c r="E8" i="16"/>
  <c r="D8" i="16"/>
  <c r="E7" i="16"/>
  <c r="D7" i="16"/>
  <c r="E6" i="16"/>
  <c r="D6" i="16"/>
  <c r="E7" i="11"/>
  <c r="F7" i="11"/>
  <c r="H22" i="11" l="1"/>
  <c r="G22" i="11"/>
  <c r="G28" i="11"/>
  <c r="G27" i="11"/>
  <c r="H27" i="11"/>
  <c r="H24" i="11"/>
  <c r="G24" i="11"/>
  <c r="H20" i="11"/>
  <c r="G20" i="11"/>
  <c r="E17" i="13"/>
  <c r="G26" i="11"/>
  <c r="H26" i="11"/>
  <c r="G25" i="11"/>
  <c r="H25" i="11"/>
  <c r="H23" i="11"/>
  <c r="G23" i="11"/>
  <c r="G19" i="11" l="1"/>
  <c r="G21" i="11"/>
  <c r="H21" i="11"/>
  <c r="B2" i="13"/>
  <c r="C37" i="13"/>
  <c r="D37" i="13"/>
  <c r="E20" i="13"/>
  <c r="E10" i="13"/>
  <c r="E11" i="13"/>
  <c r="E16" i="13"/>
  <c r="E15" i="13"/>
  <c r="E9" i="13"/>
  <c r="E7" i="13"/>
  <c r="E13" i="13"/>
  <c r="E6" i="13"/>
  <c r="E8" i="13"/>
  <c r="E14" i="13"/>
  <c r="E5" i="13"/>
  <c r="G18" i="11"/>
  <c r="H18" i="11"/>
  <c r="G17" i="11"/>
  <c r="C5" i="11"/>
  <c r="G10" i="11" l="1"/>
  <c r="G7" i="11"/>
  <c r="H7" i="11"/>
  <c r="G16" i="11" l="1"/>
  <c r="H16" i="11"/>
  <c r="B9" i="11"/>
  <c r="B11" i="11"/>
  <c r="B12" i="11"/>
  <c r="B13" i="11"/>
  <c r="B14" i="11"/>
  <c r="B15" i="11"/>
  <c r="B16" i="11"/>
  <c r="B17" i="11"/>
  <c r="B18" i="11"/>
  <c r="B19" i="11"/>
  <c r="B22" i="11"/>
  <c r="B23" i="11"/>
  <c r="B25" i="11"/>
  <c r="B8" i="11"/>
  <c r="H13" i="11"/>
  <c r="H14" i="11"/>
  <c r="H15" i="11"/>
  <c r="H8" i="11"/>
  <c r="G9" i="11"/>
  <c r="G11" i="11"/>
  <c r="G12" i="11"/>
  <c r="G13" i="11"/>
  <c r="G14" i="11"/>
  <c r="G15" i="11"/>
  <c r="G8" i="11"/>
  <c r="H29" i="11" l="1"/>
  <c r="G29" i="11"/>
  <c r="E12" i="16"/>
  <c r="D12" i="16"/>
  <c r="E4" i="13"/>
  <c r="E37" i="13" s="1"/>
  <c r="G30" i="11" l="1"/>
  <c r="D13" i="16"/>
  <c r="D29" i="11"/>
  <c r="F29" i="11"/>
  <c r="E29" i="11" l="1"/>
  <c r="E30" i="11" l="1"/>
</calcChain>
</file>

<file path=xl/sharedStrings.xml><?xml version="1.0" encoding="utf-8"?>
<sst xmlns="http://schemas.openxmlformats.org/spreadsheetml/2006/main" count="178" uniqueCount="119">
  <si>
    <t>TOTAL</t>
  </si>
  <si>
    <t>Carga horária</t>
  </si>
  <si>
    <t>Eventos internos - presencial</t>
  </si>
  <si>
    <t>período</t>
  </si>
  <si>
    <t>Número de participantes (concluintes)</t>
  </si>
  <si>
    <t>Ciclo de Palestras Janeiro Branco</t>
  </si>
  <si>
    <t>Total</t>
  </si>
  <si>
    <t>nº Processo</t>
  </si>
  <si>
    <t>Eventos externos - presencial</t>
  </si>
  <si>
    <t>CH Total</t>
  </si>
  <si>
    <t>Período</t>
  </si>
  <si>
    <t>Nº Processo</t>
  </si>
  <si>
    <t>Participantes (Ebserh)</t>
  </si>
  <si>
    <t>Participantes (Resid. e Ext.)</t>
  </si>
  <si>
    <t>23529.000400/2024-47</t>
  </si>
  <si>
    <t>Palestra: Coleta, análise e monitoramento de indicadores para a promoção de ciclos de melhoria.</t>
  </si>
  <si>
    <t>23529.017281/2023-81</t>
  </si>
  <si>
    <t>Palestra: Protocolo de Identificação do Paciente - 1ª Meta de Segurança do Paciente</t>
  </si>
  <si>
    <t>Curso de Formação de Líderes da Qualidade do HU-UFGD/Ebserh.</t>
  </si>
  <si>
    <t>23529.017550/2023-17</t>
  </si>
  <si>
    <t>Palestra: Gerenciamento e riscos patrimoniais</t>
  </si>
  <si>
    <t>23529.002255/2024-39</t>
  </si>
  <si>
    <t>Dengue: Diagnóstico e manejo clínico</t>
  </si>
  <si>
    <t>23529.003493/2024-61</t>
  </si>
  <si>
    <t>PDE 2024-2028 – Oficina de Identificação de Macroproblemas</t>
  </si>
  <si>
    <t>23529.000168/2024-47</t>
  </si>
  <si>
    <t>AVANÇOS E DESAFIOS DA COVID-19 EM 2024</t>
  </si>
  <si>
    <t>23529.017291/2023-16</t>
  </si>
  <si>
    <t>Oficina de Preparação, Vigilância e Resposta às Emergências em Saúde Pública | MS</t>
  </si>
  <si>
    <t>23529.004420/2024-97</t>
  </si>
  <si>
    <t>CH Total (Ebserh)</t>
  </si>
  <si>
    <t>CH Total (Resid. e Ext.)</t>
  </si>
  <si>
    <t>Mês</t>
  </si>
  <si>
    <t>Janeiro</t>
  </si>
  <si>
    <t>Fevereiro</t>
  </si>
  <si>
    <t>Março</t>
  </si>
  <si>
    <t>Abril</t>
  </si>
  <si>
    <t>Maio</t>
  </si>
  <si>
    <t>Junho</t>
  </si>
  <si>
    <t>Política Nacional de Atenção Especializada</t>
  </si>
  <si>
    <t>23529.004196/2024-33</t>
  </si>
  <si>
    <t>Capacitação Prática de Manejo em Aleitamento Materno</t>
  </si>
  <si>
    <t>23529.010704/2023-31</t>
  </si>
  <si>
    <t>Curso de Extensão e Formação - Acolhimento e Linguagem Guarani e Kaiowá</t>
  </si>
  <si>
    <t>23529.004629/2023-70</t>
  </si>
  <si>
    <t>BALANÇO DE AÇÕES DE CAPACITAÇÃO - HU-UFGD - 2024</t>
  </si>
  <si>
    <t>CAPACITAÇÕES INTERNAS - HU-UFGD - 2024</t>
  </si>
  <si>
    <t xml:space="preserve"> CAPACITAÇÕES 2024</t>
  </si>
  <si>
    <t>CAPACITAÇÕES EXTERNAS - HU-UFGD - 2024</t>
  </si>
  <si>
    <t>Protocolo de Identificação do Paciente - 1ª Meta de Segurança do Paciente</t>
  </si>
  <si>
    <t>Simpósio - Saúde e Nutrição dos Povos Indígenas de Mato Grosso do Sul</t>
  </si>
  <si>
    <t>23529.003279/2024-13</t>
  </si>
  <si>
    <t>9° Simpósio Internacional de Reanimação Neonatal</t>
  </si>
  <si>
    <t>23529.001700/2024-43 e 23529.001865/2024-15</t>
  </si>
  <si>
    <t>30/05 a 01/06</t>
  </si>
  <si>
    <t>Status</t>
  </si>
  <si>
    <t>Cadastrado</t>
  </si>
  <si>
    <t>Feira Hospitalar 2024</t>
  </si>
  <si>
    <t>23529.003661/2024-19</t>
  </si>
  <si>
    <t>21 a 24/05</t>
  </si>
  <si>
    <t>Curso de formação "Avaliação biopsicossocial unificada da deficiência à luz do conceito contemporâneo da deficiência por meio do uso do instrumento Índice de Funcionalidade Brasileiro Modificado"</t>
  </si>
  <si>
    <t>15 a 17/04</t>
  </si>
  <si>
    <t>23529.003700/2024-88</t>
  </si>
  <si>
    <t>Oficina de Preparação, Vigilância e Resposta às Emergências em Saúde Pública - MINISTERIO DA SAUDE</t>
  </si>
  <si>
    <t>II CONECEAS - Congresso Nacional de Ensino de Ciências, Educação Ambiental e Ensino em Saúde</t>
  </si>
  <si>
    <t>05 e 06/03</t>
  </si>
  <si>
    <t>23 a 25/05</t>
  </si>
  <si>
    <t>23529.004358/2024-33</t>
  </si>
  <si>
    <t>Conferência Municipal de Gestão do Trabalho e da Educação na Saúde</t>
  </si>
  <si>
    <t>23529.004853/2024-42</t>
  </si>
  <si>
    <t>10 a 12/04</t>
  </si>
  <si>
    <t>CURSO DE ECOCARDIOGRAMA FETAL</t>
  </si>
  <si>
    <t>18 a 20/04</t>
  </si>
  <si>
    <t>23529.004490/2024-45</t>
  </si>
  <si>
    <t>SIMPÓSIO INTERNACIONAL DE MASTOLOGIA DO RIO DE JANEIRO</t>
  </si>
  <si>
    <t>20 a 22/06</t>
  </si>
  <si>
    <t>23529.005372/2024-54</t>
  </si>
  <si>
    <t>Congresso Internacional de Obesidade 2024 (ICO)</t>
  </si>
  <si>
    <t>23529.005362/2024-19</t>
  </si>
  <si>
    <t>26 a 29/06</t>
  </si>
  <si>
    <t>IV CONGRESSO CENTRO/SUL DE INFECTOLOGIA</t>
  </si>
  <si>
    <t>27 a 29/06</t>
  </si>
  <si>
    <t>23529.005987/2024-81</t>
  </si>
  <si>
    <t>Congresso Nacional de Farmacêuticos em Oncologia</t>
  </si>
  <si>
    <t>16 a 18/05</t>
  </si>
  <si>
    <t>23529.005956/2024-20</t>
  </si>
  <si>
    <t>MASTERING LARYNGEAL MICORSURGERY</t>
  </si>
  <si>
    <t>23529.005955/2024-85</t>
  </si>
  <si>
    <t>XXI SIFR - SIMPÓSIO INTERNACIONAL DE FISIOTERAPIA RESPIRATÓRIA, CARDIOVASCULAR E EM TERAPIA INTENSIVA DA ASSOBRAVIR</t>
  </si>
  <si>
    <t>12 a 15/06</t>
  </si>
  <si>
    <t>23529.006581/2024-15 e 23529.006845/2024-31</t>
  </si>
  <si>
    <t>CURSO DE SENSIBILIZAÇÃO DO MÉTODO CANGURU PARA PROFISSIONAIS DA ATENÇÃO HOSPITALAR</t>
  </si>
  <si>
    <t>05 a 07/06</t>
  </si>
  <si>
    <t>JORNADA DE GINECOLOGIA E OBSTETRÍCIA SANTA CASA DA MISERICÓRDIA DE SÃO PAULO</t>
  </si>
  <si>
    <t xml:space="preserve">23529.008195/2024-68	</t>
  </si>
  <si>
    <t>21 e 22/06</t>
  </si>
  <si>
    <t xml:space="preserve">23529.008094/2024-97 e 23529.007608/2024-97	</t>
  </si>
  <si>
    <t>SRAG ou SG – Covid-19, Influenza e Vírus respiratórios</t>
  </si>
  <si>
    <t>23529.007624/2024-80</t>
  </si>
  <si>
    <t>23529.013898/2023-27</t>
  </si>
  <si>
    <t>IX Semana de Enfermagem do HU-UFGD - "Pertencimento no ambiente de trabalho: desafios e perspectivas".</t>
  </si>
  <si>
    <t>23529.003960/2024-53</t>
  </si>
  <si>
    <t>Palestra “Saúde da Mulher - Projeto Acalento”</t>
  </si>
  <si>
    <t>23529.007155/2024-07</t>
  </si>
  <si>
    <t>23529.009241/2024-46</t>
  </si>
  <si>
    <t>Inovação tecnológica: o desafio que você não
pode recusar!</t>
  </si>
  <si>
    <t>Dia Mundial de Doação de Leite Humano</t>
  </si>
  <si>
    <t>23529.005946/2024-94</t>
  </si>
  <si>
    <t>Protocolo de PREVENÇÃO DE INFECÇÃO DO TRATO URINÁRIO</t>
  </si>
  <si>
    <t>Maio a Agosto</t>
  </si>
  <si>
    <t>Protocolo de Prevenção de Quedas - 6ª Meta de Segurança do Paciente</t>
  </si>
  <si>
    <t>Abril a Agosto</t>
  </si>
  <si>
    <t>Protocolo de Comunicação de Resultados Críticos</t>
  </si>
  <si>
    <t>Junho a Agosto</t>
  </si>
  <si>
    <t>Protocolo de Transporte Seguro</t>
  </si>
  <si>
    <t>Curso de Formação de Cipeiros</t>
  </si>
  <si>
    <t>-</t>
  </si>
  <si>
    <t>Janeiro a Junho</t>
  </si>
  <si>
    <t>Junho/2023 a 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</si>
</sst>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:ss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15" applyNumberFormat="0" applyAlignment="0" applyProtection="0"/>
    <xf numFmtId="0" fontId="18" fillId="13" borderId="16" applyNumberFormat="0" applyAlignment="0" applyProtection="0"/>
    <xf numFmtId="0" fontId="19" fillId="13" borderId="15" applyNumberFormat="0" applyAlignment="0" applyProtection="0"/>
    <xf numFmtId="0" fontId="20" fillId="0" borderId="17" applyNumberFormat="0" applyFill="0" applyAlignment="0" applyProtection="0"/>
    <xf numFmtId="0" fontId="21" fillId="14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24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4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25" fillId="0" borderId="0"/>
    <xf numFmtId="0" fontId="8" fillId="0" borderId="0"/>
    <xf numFmtId="0" fontId="8" fillId="15" borderId="19" applyNumberFormat="0" applyFont="0" applyAlignment="0" applyProtection="0"/>
    <xf numFmtId="0" fontId="8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/>
    <xf numFmtId="0" fontId="5" fillId="8" borderId="1" xfId="0" applyFont="1" applyFill="1" applyBorder="1" applyAlignment="1">
      <alignment horizontal="center" vertical="center"/>
    </xf>
    <xf numFmtId="9" fontId="0" fillId="0" borderId="0" xfId="1" applyFont="1"/>
    <xf numFmtId="0" fontId="2" fillId="0" borderId="2" xfId="0" applyFont="1" applyBorder="1" applyAlignment="1">
      <alignment horizontal="center" vertical="center" wrapText="1"/>
    </xf>
    <xf numFmtId="1" fontId="5" fillId="6" borderId="1" xfId="1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21" fontId="2" fillId="4" borderId="5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26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1" fontId="7" fillId="2" borderId="1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9" fontId="5" fillId="6" borderId="1" xfId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Neutro" xfId="9" builtinId="28" customBuiltin="1"/>
    <cellStyle name="Normal" xfId="0" builtinId="0"/>
    <cellStyle name="Normal 2" xfId="43" xr:uid="{AF1E324A-B411-4E7A-99E5-BA01541A40B8}"/>
    <cellStyle name="Normal 3" xfId="45" xr:uid="{4F18FFDD-E50A-4425-AA3E-70ED2D8288BB}"/>
    <cellStyle name="Normal 4" xfId="42" xr:uid="{338F5E54-5EBB-4235-BA45-80182AA0A062}"/>
    <cellStyle name="Nota 2" xfId="44" xr:uid="{30D98326-0AB8-4BBA-872C-2575B746B41D}"/>
    <cellStyle name="Porcentagem" xfId="1" builtinId="5"/>
    <cellStyle name="Ruim" xfId="8" builtinId="27" customBuiltin="1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Participantes</a:t>
            </a:r>
            <a:r>
              <a:rPr lang="pt-BR" baseline="0"/>
              <a:t> por mês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RESUMO!$D$5</c:f>
              <c:strCache>
                <c:ptCount val="1"/>
                <c:pt idx="0">
                  <c:v>Participantes (Ebserh)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RESUMO!$C$6:$C$11</c:f>
              <c:strCache>
                <c:ptCount val="6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RESUMO!$D$6:$D$11</c:f>
              <c:numCache>
                <c:formatCode>0</c:formatCode>
                <c:ptCount val="6"/>
                <c:pt idx="0">
                  <c:v>54</c:v>
                </c:pt>
                <c:pt idx="1">
                  <c:v>125</c:v>
                </c:pt>
                <c:pt idx="2">
                  <c:v>197</c:v>
                </c:pt>
                <c:pt idx="3">
                  <c:v>62</c:v>
                </c:pt>
                <c:pt idx="4">
                  <c:v>183</c:v>
                </c:pt>
                <c:pt idx="5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9-4D72-BAB5-817561DAC68C}"/>
            </c:ext>
          </c:extLst>
        </c:ser>
        <c:ser>
          <c:idx val="1"/>
          <c:order val="1"/>
          <c:tx>
            <c:strRef>
              <c:f>RESUMO!$E$5</c:f>
              <c:strCache>
                <c:ptCount val="1"/>
                <c:pt idx="0">
                  <c:v>Participantes (Resid. e Ext.)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RESUMO!$C$6:$C$11</c:f>
              <c:strCache>
                <c:ptCount val="6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RESUMO!$E$6:$E$11</c:f>
              <c:numCache>
                <c:formatCode>0</c:formatCode>
                <c:ptCount val="6"/>
                <c:pt idx="0">
                  <c:v>12</c:v>
                </c:pt>
                <c:pt idx="1">
                  <c:v>5</c:v>
                </c:pt>
                <c:pt idx="2">
                  <c:v>81</c:v>
                </c:pt>
                <c:pt idx="3">
                  <c:v>38</c:v>
                </c:pt>
                <c:pt idx="4">
                  <c:v>86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9-4D72-BAB5-817561DA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2124735"/>
        <c:axId val="867290879"/>
        <c:axId val="0"/>
      </c:bar3DChart>
      <c:catAx>
        <c:axId val="118212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67290879"/>
        <c:crosses val="autoZero"/>
        <c:auto val="1"/>
        <c:lblAlgn val="ctr"/>
        <c:lblOffset val="100"/>
        <c:noMultiLvlLbl val="0"/>
      </c:catAx>
      <c:valAx>
        <c:axId val="86729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12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179917</xdr:colOff>
      <xdr:row>3</xdr:row>
      <xdr:rowOff>263523</xdr:rowOff>
    </xdr:from>
    <xdr:to>
      <xdr:col>14</xdr:col>
      <xdr:colOff>84667</xdr:colOff>
      <xdr:row>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C2EFDE-F01F-32BA-F0DF-CCEDC730B1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CA86-C5B9-4A30-8F16-669C447374FA}">
  <dimension ref="A2:E45"/>
  <sheetViews>
    <sheetView showGridLines="0" zoomScale="90" zoomScaleNormal="90" workbookViewId="0">
      <selection activeCell="C16" sqref="C16"/>
    </sheetView>
  </sheetViews>
  <sheetFormatPr defaultRowHeight="15" x14ac:dyDescent="0.25"/>
  <cols>
    <col min="1" max="1" width="13.28515625" customWidth="1"/>
    <col min="2" max="2" width="5.42578125" customWidth="1"/>
    <col min="3" max="3" width="39.85546875" customWidth="1"/>
    <col min="4" max="4" width="22.85546875" bestFit="1" customWidth="1"/>
    <col min="5" max="5" width="31.5703125" customWidth="1"/>
    <col min="6" max="6" width="19.7109375" customWidth="1"/>
  </cols>
  <sheetData>
    <row r="2" spans="1:5" ht="30" customHeight="1" x14ac:dyDescent="0.25"/>
    <row r="4" spans="1:5" ht="38.25" customHeight="1" x14ac:dyDescent="0.25">
      <c r="C4" s="52" t="s">
        <v>47</v>
      </c>
      <c r="D4" s="52"/>
      <c r="E4" s="52"/>
    </row>
    <row r="5" spans="1:5" ht="30" customHeight="1" x14ac:dyDescent="0.25">
      <c r="C5" s="41" t="s">
        <v>32</v>
      </c>
      <c r="D5" s="19" t="s">
        <v>12</v>
      </c>
      <c r="E5" s="19" t="s">
        <v>13</v>
      </c>
    </row>
    <row r="6" spans="1:5" ht="45" customHeight="1" x14ac:dyDescent="0.25">
      <c r="C6" s="42" t="s">
        <v>33</v>
      </c>
      <c r="D6" s="40">
        <f>25+29</f>
        <v>54</v>
      </c>
      <c r="E6" s="40">
        <f>12</f>
        <v>12</v>
      </c>
    </row>
    <row r="7" spans="1:5" ht="30" customHeight="1" x14ac:dyDescent="0.25">
      <c r="C7" s="42" t="s">
        <v>34</v>
      </c>
      <c r="D7" s="40">
        <f>9+17+18+25+33+23</f>
        <v>125</v>
      </c>
      <c r="E7" s="40">
        <f>3+2</f>
        <v>5</v>
      </c>
    </row>
    <row r="8" spans="1:5" ht="30" customHeight="1" x14ac:dyDescent="0.25">
      <c r="C8" s="42" t="s">
        <v>35</v>
      </c>
      <c r="D8" s="40">
        <f>8+12+36+50+73+18</f>
        <v>197</v>
      </c>
      <c r="E8" s="40">
        <f>14+47+5+15</f>
        <v>81</v>
      </c>
    </row>
    <row r="9" spans="1:5" ht="30" customHeight="1" x14ac:dyDescent="0.25">
      <c r="C9" s="42" t="s">
        <v>36</v>
      </c>
      <c r="D9" s="40">
        <f>11+14+19+18</f>
        <v>62</v>
      </c>
      <c r="E9" s="40">
        <f>4+3+31</f>
        <v>38</v>
      </c>
    </row>
    <row r="10" spans="1:5" ht="30" customHeight="1" x14ac:dyDescent="0.25">
      <c r="C10" s="42" t="s">
        <v>37</v>
      </c>
      <c r="D10" s="40">
        <f>14+10+26+64+69</f>
        <v>183</v>
      </c>
      <c r="E10" s="40">
        <f>1+1+10+4+70</f>
        <v>86</v>
      </c>
    </row>
    <row r="11" spans="1:5" ht="30" customHeight="1" x14ac:dyDescent="0.25">
      <c r="C11" s="42" t="s">
        <v>38</v>
      </c>
      <c r="D11" s="40">
        <f>20+23+27+22+69+81+54</f>
        <v>296</v>
      </c>
      <c r="E11" s="40">
        <f>10+23+6</f>
        <v>39</v>
      </c>
    </row>
    <row r="12" spans="1:5" ht="30.75" customHeight="1" x14ac:dyDescent="0.25">
      <c r="C12" s="53" t="s">
        <v>0</v>
      </c>
      <c r="D12" s="22">
        <f>SUM(D6:D11)</f>
        <v>917</v>
      </c>
      <c r="E12" s="22">
        <f>SUM(E6:E11)</f>
        <v>261</v>
      </c>
    </row>
    <row r="13" spans="1:5" s="20" customFormat="1" ht="52.5" customHeight="1" x14ac:dyDescent="0.25">
      <c r="A13"/>
      <c r="C13" s="53"/>
      <c r="D13" s="54">
        <f>SUM(D12:E12)</f>
        <v>1178</v>
      </c>
      <c r="E13" s="55"/>
    </row>
    <row r="14" spans="1:5" s="20" customFormat="1" ht="52.5" customHeight="1" x14ac:dyDescent="0.25">
      <c r="A14"/>
      <c r="C14" s="18"/>
      <c r="D14"/>
    </row>
    <row r="15" spans="1:5" ht="30" customHeight="1" x14ac:dyDescent="0.25"/>
    <row r="16" spans="1:5" ht="34.5" customHeight="1" x14ac:dyDescent="0.25"/>
    <row r="17" spans="2:3" ht="30" customHeight="1" x14ac:dyDescent="0.25"/>
    <row r="18" spans="2:3" ht="24" customHeight="1" x14ac:dyDescent="0.25">
      <c r="B18" s="9"/>
    </row>
    <row r="19" spans="2:3" ht="30" customHeight="1" x14ac:dyDescent="0.25">
      <c r="B19" s="9"/>
    </row>
    <row r="20" spans="2:3" ht="30" customHeight="1" x14ac:dyDescent="0.25">
      <c r="B20" s="9"/>
    </row>
    <row r="21" spans="2:3" ht="30" customHeight="1" x14ac:dyDescent="0.25">
      <c r="B21" s="9"/>
      <c r="C21" s="9"/>
    </row>
    <row r="22" spans="2:3" ht="30" customHeight="1" x14ac:dyDescent="0.25">
      <c r="B22" s="9"/>
      <c r="C22" s="9"/>
    </row>
    <row r="23" spans="2:3" ht="39" customHeight="1" x14ac:dyDescent="0.25">
      <c r="B23" s="9"/>
      <c r="C23" s="9"/>
    </row>
    <row r="24" spans="2:3" ht="30" customHeight="1" x14ac:dyDescent="0.25">
      <c r="B24" s="9"/>
      <c r="C24" s="9"/>
    </row>
    <row r="25" spans="2:3" ht="30" customHeight="1" x14ac:dyDescent="0.25">
      <c r="B25" s="9"/>
      <c r="C25" s="9"/>
    </row>
    <row r="26" spans="2:3" ht="30" customHeight="1" x14ac:dyDescent="0.25">
      <c r="B26" s="9"/>
      <c r="C26" s="13"/>
    </row>
    <row r="27" spans="2:3" ht="24.95" customHeight="1" x14ac:dyDescent="0.25">
      <c r="B27" s="9"/>
    </row>
    <row r="28" spans="2:3" ht="24.95" customHeight="1" x14ac:dyDescent="0.25"/>
    <row r="29" spans="2:3" ht="27.75" customHeight="1" x14ac:dyDescent="0.25"/>
    <row r="30" spans="2:3" ht="24.95" customHeight="1" x14ac:dyDescent="0.25"/>
    <row r="31" spans="2:3" ht="24.95" customHeight="1" x14ac:dyDescent="0.25"/>
    <row r="32" spans="2:3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8.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30" customHeight="1" x14ac:dyDescent="0.25"/>
  </sheetData>
  <mergeCells count="3">
    <mergeCell ref="C4:E4"/>
    <mergeCell ref="C12:C13"/>
    <mergeCell ref="D13:E13"/>
  </mergeCells>
  <phoneticPr fontId="9" type="noConversion"/>
  <pageMargins left="0.511811024" right="0.511811024" top="0.78740157499999996" bottom="0.78740157499999996" header="0.31496062000000002" footer="0.31496062000000002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71"/>
  <sheetViews>
    <sheetView showGridLines="0" topLeftCell="A13" zoomScale="90" zoomScaleNormal="90" workbookViewId="0">
      <selection activeCell="N13" sqref="N1:P1048576"/>
    </sheetView>
  </sheetViews>
  <sheetFormatPr defaultRowHeight="15" x14ac:dyDescent="0.25"/>
  <cols>
    <col min="2" max="2" width="4.7109375" hidden="1" customWidth="1"/>
    <col min="3" max="3" width="45.7109375" customWidth="1"/>
    <col min="4" max="8" width="12.7109375" customWidth="1"/>
    <col min="9" max="9" width="13.5703125" customWidth="1"/>
    <col min="10" max="10" width="22.140625" bestFit="1" customWidth="1"/>
    <col min="11" max="11" width="9" customWidth="1"/>
  </cols>
  <sheetData>
    <row r="2" spans="2:11" ht="30" customHeight="1" x14ac:dyDescent="0.25">
      <c r="C2" s="60" t="s">
        <v>45</v>
      </c>
      <c r="D2" s="60"/>
      <c r="E2" s="60"/>
      <c r="F2" s="60"/>
      <c r="G2" s="60"/>
      <c r="H2" s="60"/>
      <c r="I2" s="60"/>
      <c r="J2" s="60"/>
    </row>
    <row r="4" spans="2:11" ht="38.25" customHeight="1" x14ac:dyDescent="0.25">
      <c r="C4" s="61" t="s">
        <v>46</v>
      </c>
      <c r="D4" s="62"/>
      <c r="E4" s="62"/>
      <c r="F4" s="62"/>
      <c r="G4" s="62"/>
      <c r="H4" s="62"/>
      <c r="I4" s="62"/>
      <c r="J4" s="63"/>
    </row>
    <row r="5" spans="2:11" ht="30" customHeight="1" x14ac:dyDescent="0.25">
      <c r="C5" s="64" t="str">
        <f>"N =  "&amp;COUNTA(C7:C28)&amp;" Eventos"</f>
        <v>N =  22 Eventos</v>
      </c>
      <c r="D5" s="65"/>
      <c r="E5" s="65"/>
      <c r="F5" s="65"/>
      <c r="G5" s="65"/>
      <c r="H5" s="65"/>
      <c r="I5" s="65"/>
      <c r="J5" s="66"/>
    </row>
    <row r="6" spans="2:11" ht="45" customHeight="1" x14ac:dyDescent="0.25">
      <c r="B6" s="1"/>
      <c r="C6" s="14" t="s">
        <v>2</v>
      </c>
      <c r="D6" s="15" t="s">
        <v>1</v>
      </c>
      <c r="E6" s="15" t="s">
        <v>12</v>
      </c>
      <c r="F6" s="15" t="s">
        <v>13</v>
      </c>
      <c r="G6" s="15" t="s">
        <v>30</v>
      </c>
      <c r="H6" s="15" t="s">
        <v>31</v>
      </c>
      <c r="I6" s="14" t="s">
        <v>10</v>
      </c>
      <c r="J6" s="14" t="s">
        <v>11</v>
      </c>
    </row>
    <row r="7" spans="2:11" ht="30" x14ac:dyDescent="0.25">
      <c r="B7" s="1"/>
      <c r="C7" s="67" t="s">
        <v>41</v>
      </c>
      <c r="D7" s="45">
        <v>0.25</v>
      </c>
      <c r="E7" s="46">
        <f>9+17+8+12+11+14+14+20+23</f>
        <v>128</v>
      </c>
      <c r="F7" s="46">
        <f>3+14+4+3+1+1+10</f>
        <v>36</v>
      </c>
      <c r="G7" s="29">
        <f>$D7*E7</f>
        <v>32</v>
      </c>
      <c r="H7" s="29">
        <f>$D7*F7</f>
        <v>9</v>
      </c>
      <c r="I7" s="47" t="s">
        <v>117</v>
      </c>
      <c r="J7" s="46" t="s">
        <v>42</v>
      </c>
    </row>
    <row r="8" spans="2:11" x14ac:dyDescent="0.25">
      <c r="B8" s="1" t="str">
        <f>I8</f>
        <v>Janeiro</v>
      </c>
      <c r="C8" s="68" t="s">
        <v>5</v>
      </c>
      <c r="D8" s="29">
        <v>0.10416666666666667</v>
      </c>
      <c r="E8" s="2">
        <v>25</v>
      </c>
      <c r="F8" s="2">
        <v>12</v>
      </c>
      <c r="G8" s="29">
        <f>$D8*E8</f>
        <v>2.604166666666667</v>
      </c>
      <c r="H8" s="29">
        <f>$D8*F8</f>
        <v>1.25</v>
      </c>
      <c r="I8" s="2" t="s">
        <v>33</v>
      </c>
      <c r="J8" s="2" t="s">
        <v>14</v>
      </c>
    </row>
    <row r="9" spans="2:11" ht="45" x14ac:dyDescent="0.25">
      <c r="B9" s="1" t="str">
        <f t="shared" ref="B9:B25" si="0">I9</f>
        <v>Janeiro</v>
      </c>
      <c r="C9" s="68" t="s">
        <v>15</v>
      </c>
      <c r="D9" s="29">
        <v>4.1666666666666664E-2</v>
      </c>
      <c r="E9" s="2">
        <v>29</v>
      </c>
      <c r="F9" s="2" t="s">
        <v>116</v>
      </c>
      <c r="G9" s="29">
        <f t="shared" ref="G9:G15" si="1">$D9*E9</f>
        <v>1.2083333333333333</v>
      </c>
      <c r="H9" s="29" t="s">
        <v>116</v>
      </c>
      <c r="I9" s="2" t="s">
        <v>33</v>
      </c>
      <c r="J9" s="2" t="s">
        <v>16</v>
      </c>
    </row>
    <row r="10" spans="2:11" ht="30" x14ac:dyDescent="0.25">
      <c r="B10" s="1"/>
      <c r="C10" s="68" t="s">
        <v>43</v>
      </c>
      <c r="D10" s="29">
        <v>0.41319444444444442</v>
      </c>
      <c r="E10" s="2">
        <v>23</v>
      </c>
      <c r="F10" s="2" t="s">
        <v>116</v>
      </c>
      <c r="G10" s="29">
        <f t="shared" si="1"/>
        <v>9.5034722222222214</v>
      </c>
      <c r="H10" s="29" t="s">
        <v>116</v>
      </c>
      <c r="I10" s="3" t="s">
        <v>118</v>
      </c>
      <c r="J10" s="2" t="s">
        <v>44</v>
      </c>
    </row>
    <row r="11" spans="2:11" ht="30" customHeight="1" x14ac:dyDescent="0.25">
      <c r="B11" s="1" t="str">
        <f t="shared" si="0"/>
        <v>Fevereiro</v>
      </c>
      <c r="C11" s="68" t="s">
        <v>17</v>
      </c>
      <c r="D11" s="29">
        <v>4.1666666666666664E-2</v>
      </c>
      <c r="E11" s="2">
        <v>18</v>
      </c>
      <c r="F11" s="2" t="s">
        <v>116</v>
      </c>
      <c r="G11" s="29">
        <f t="shared" si="1"/>
        <v>0.75</v>
      </c>
      <c r="H11" s="29" t="s">
        <v>116</v>
      </c>
      <c r="I11" s="2" t="s">
        <v>34</v>
      </c>
      <c r="J11" s="2" t="s">
        <v>16</v>
      </c>
    </row>
    <row r="12" spans="2:11" ht="30" customHeight="1" x14ac:dyDescent="0.25">
      <c r="B12" s="1" t="str">
        <f t="shared" si="0"/>
        <v>Fevereiro</v>
      </c>
      <c r="C12" s="68" t="s">
        <v>18</v>
      </c>
      <c r="D12" s="33">
        <v>0.5</v>
      </c>
      <c r="E12" s="28">
        <v>25</v>
      </c>
      <c r="F12" s="28" t="s">
        <v>116</v>
      </c>
      <c r="G12" s="29">
        <f t="shared" si="1"/>
        <v>12.5</v>
      </c>
      <c r="H12" s="29" t="s">
        <v>116</v>
      </c>
      <c r="I12" s="2" t="s">
        <v>34</v>
      </c>
      <c r="J12" s="2" t="s">
        <v>19</v>
      </c>
    </row>
    <row r="13" spans="2:11" ht="59.25" customHeight="1" x14ac:dyDescent="0.25">
      <c r="B13" s="1" t="str">
        <f t="shared" si="0"/>
        <v>Fevereiro</v>
      </c>
      <c r="C13" s="69" t="s">
        <v>20</v>
      </c>
      <c r="D13" s="29">
        <v>8.3333333333333329E-2</v>
      </c>
      <c r="E13" s="2">
        <v>33</v>
      </c>
      <c r="F13" s="2">
        <v>2</v>
      </c>
      <c r="G13" s="29">
        <f t="shared" si="1"/>
        <v>2.75</v>
      </c>
      <c r="H13" s="29">
        <f t="shared" ref="H13:H15" si="2">$D13*F13</f>
        <v>0.16666666666666666</v>
      </c>
      <c r="I13" s="2" t="s">
        <v>34</v>
      </c>
      <c r="J13" s="2" t="s">
        <v>21</v>
      </c>
    </row>
    <row r="14" spans="2:11" ht="59.25" customHeight="1" x14ac:dyDescent="0.25">
      <c r="B14" s="1" t="str">
        <f t="shared" si="0"/>
        <v>Março</v>
      </c>
      <c r="C14" s="69" t="s">
        <v>22</v>
      </c>
      <c r="D14" s="29">
        <v>8.3333333333333329E-2</v>
      </c>
      <c r="E14" s="28">
        <v>36</v>
      </c>
      <c r="F14" s="28">
        <v>47</v>
      </c>
      <c r="G14" s="29">
        <f t="shared" si="1"/>
        <v>3</v>
      </c>
      <c r="H14" s="29">
        <f t="shared" si="2"/>
        <v>3.9166666666666665</v>
      </c>
      <c r="I14" s="2" t="s">
        <v>35</v>
      </c>
      <c r="J14" s="28" t="s">
        <v>23</v>
      </c>
    </row>
    <row r="15" spans="2:11" s="20" customFormat="1" ht="52.5" customHeight="1" x14ac:dyDescent="0.25">
      <c r="B15" s="1" t="str">
        <f t="shared" si="0"/>
        <v>Março</v>
      </c>
      <c r="C15" s="70" t="s">
        <v>24</v>
      </c>
      <c r="D15" s="29">
        <v>0.375</v>
      </c>
      <c r="E15" s="2">
        <v>50</v>
      </c>
      <c r="F15" s="2">
        <v>5</v>
      </c>
      <c r="G15" s="29">
        <f t="shared" si="1"/>
        <v>18.75</v>
      </c>
      <c r="H15" s="29">
        <f t="shared" si="2"/>
        <v>1.875</v>
      </c>
      <c r="I15" s="2" t="s">
        <v>35</v>
      </c>
      <c r="J15" s="2" t="s">
        <v>25</v>
      </c>
      <c r="K15"/>
    </row>
    <row r="16" spans="2:11" s="20" customFormat="1" ht="52.5" customHeight="1" x14ac:dyDescent="0.25">
      <c r="B16" s="1" t="str">
        <f t="shared" si="0"/>
        <v>Março</v>
      </c>
      <c r="C16" s="70" t="s">
        <v>39</v>
      </c>
      <c r="D16" s="29">
        <v>9.7222222222222224E-2</v>
      </c>
      <c r="E16" s="2">
        <v>73</v>
      </c>
      <c r="F16" s="2">
        <v>15</v>
      </c>
      <c r="G16" s="29">
        <f t="shared" ref="G16:G24" si="3">$D16*E16</f>
        <v>7.0972222222222223</v>
      </c>
      <c r="H16" s="29">
        <f t="shared" ref="H16:H24" si="4">$D16*F16</f>
        <v>1.4583333333333333</v>
      </c>
      <c r="I16" s="2" t="s">
        <v>35</v>
      </c>
      <c r="J16" s="2" t="s">
        <v>40</v>
      </c>
      <c r="K16"/>
    </row>
    <row r="17" spans="2:11" s="20" customFormat="1" ht="52.5" customHeight="1" x14ac:dyDescent="0.25">
      <c r="B17" s="1" t="str">
        <f t="shared" si="0"/>
        <v>Março</v>
      </c>
      <c r="C17" s="70" t="s">
        <v>49</v>
      </c>
      <c r="D17" s="29">
        <v>4.1666666666666664E-2</v>
      </c>
      <c r="E17" s="2">
        <v>18</v>
      </c>
      <c r="F17" s="2" t="s">
        <v>116</v>
      </c>
      <c r="G17" s="29">
        <f t="shared" si="3"/>
        <v>0.75</v>
      </c>
      <c r="H17" s="29" t="s">
        <v>116</v>
      </c>
      <c r="I17" s="2" t="s">
        <v>35</v>
      </c>
      <c r="J17" s="5" t="s">
        <v>16</v>
      </c>
      <c r="K17"/>
    </row>
    <row r="18" spans="2:11" s="20" customFormat="1" ht="52.5" customHeight="1" x14ac:dyDescent="0.25">
      <c r="B18" s="1" t="str">
        <f t="shared" si="0"/>
        <v>Abril</v>
      </c>
      <c r="C18" s="70" t="s">
        <v>50</v>
      </c>
      <c r="D18" s="29">
        <v>0.125</v>
      </c>
      <c r="E18" s="2">
        <v>19</v>
      </c>
      <c r="F18" s="2">
        <v>31</v>
      </c>
      <c r="G18" s="29">
        <f t="shared" si="3"/>
        <v>2.375</v>
      </c>
      <c r="H18" s="29">
        <f t="shared" si="4"/>
        <v>3.875</v>
      </c>
      <c r="I18" s="2" t="s">
        <v>36</v>
      </c>
      <c r="J18" s="5" t="s">
        <v>51</v>
      </c>
      <c r="K18"/>
    </row>
    <row r="19" spans="2:11" s="20" customFormat="1" ht="52.5" customHeight="1" x14ac:dyDescent="0.25">
      <c r="B19" s="1" t="str">
        <f>I21</f>
        <v>Maio</v>
      </c>
      <c r="C19" s="70" t="s">
        <v>115</v>
      </c>
      <c r="D19" s="29">
        <v>0.83333333333333337</v>
      </c>
      <c r="E19" s="2">
        <v>18</v>
      </c>
      <c r="F19" s="2" t="s">
        <v>116</v>
      </c>
      <c r="G19" s="29">
        <f>$D19*E19</f>
        <v>15</v>
      </c>
      <c r="H19" s="29" t="s">
        <v>116</v>
      </c>
      <c r="I19" s="2" t="s">
        <v>36</v>
      </c>
      <c r="J19" s="5" t="s">
        <v>99</v>
      </c>
      <c r="K19"/>
    </row>
    <row r="20" spans="2:11" s="20" customFormat="1" ht="52.5" customHeight="1" x14ac:dyDescent="0.25">
      <c r="B20" s="1"/>
      <c r="C20" s="70" t="s">
        <v>110</v>
      </c>
      <c r="D20" s="29">
        <v>4.1666666666666664E-2</v>
      </c>
      <c r="E20" s="2">
        <v>320</v>
      </c>
      <c r="F20" s="2">
        <v>1</v>
      </c>
      <c r="G20" s="29">
        <f>$D20*E20</f>
        <v>13.333333333333332</v>
      </c>
      <c r="H20" s="29">
        <f>$D20*F20</f>
        <v>4.1666666666666664E-2</v>
      </c>
      <c r="I20" s="2" t="s">
        <v>111</v>
      </c>
      <c r="J20" s="5" t="s">
        <v>16</v>
      </c>
      <c r="K20"/>
    </row>
    <row r="21" spans="2:11" s="20" customFormat="1" ht="52.5" customHeight="1" x14ac:dyDescent="0.25">
      <c r="B21" s="1"/>
      <c r="C21" s="70" t="s">
        <v>97</v>
      </c>
      <c r="D21" s="29">
        <v>6.25E-2</v>
      </c>
      <c r="E21" s="2">
        <v>10</v>
      </c>
      <c r="F21" s="2">
        <v>10</v>
      </c>
      <c r="G21" s="29">
        <f>$D21*E21</f>
        <v>0.625</v>
      </c>
      <c r="H21" s="29">
        <f>$D21*F21</f>
        <v>0.625</v>
      </c>
      <c r="I21" s="2" t="s">
        <v>37</v>
      </c>
      <c r="J21" s="5" t="s">
        <v>98</v>
      </c>
      <c r="K21"/>
    </row>
    <row r="22" spans="2:11" s="20" customFormat="1" ht="52.5" customHeight="1" x14ac:dyDescent="0.25">
      <c r="B22" s="1" t="str">
        <f>I19</f>
        <v>Abril</v>
      </c>
      <c r="C22" s="70" t="s">
        <v>106</v>
      </c>
      <c r="D22" s="29">
        <v>6.25E-2</v>
      </c>
      <c r="E22" s="2">
        <v>26</v>
      </c>
      <c r="F22" s="2">
        <v>4</v>
      </c>
      <c r="G22" s="29">
        <f>$D22*E22</f>
        <v>1.625</v>
      </c>
      <c r="H22" s="29">
        <f>$D22*F22</f>
        <v>0.25</v>
      </c>
      <c r="I22" s="2" t="s">
        <v>37</v>
      </c>
      <c r="J22" s="5" t="s">
        <v>107</v>
      </c>
      <c r="K22"/>
    </row>
    <row r="23" spans="2:11" s="20" customFormat="1" ht="52.5" customHeight="1" x14ac:dyDescent="0.25">
      <c r="B23" s="1" t="str">
        <f t="shared" si="0"/>
        <v>Maio</v>
      </c>
      <c r="C23" s="70" t="s">
        <v>100</v>
      </c>
      <c r="D23" s="29">
        <v>0.22222222222222221</v>
      </c>
      <c r="E23" s="2">
        <v>64</v>
      </c>
      <c r="F23" s="2">
        <v>70</v>
      </c>
      <c r="G23" s="29">
        <f t="shared" si="3"/>
        <v>14.222222222222221</v>
      </c>
      <c r="H23" s="29">
        <f t="shared" si="4"/>
        <v>15.555555555555555</v>
      </c>
      <c r="I23" s="2" t="s">
        <v>37</v>
      </c>
      <c r="J23" s="5" t="s">
        <v>101</v>
      </c>
      <c r="K23"/>
    </row>
    <row r="24" spans="2:11" s="20" customFormat="1" ht="52.5" customHeight="1" x14ac:dyDescent="0.25">
      <c r="B24" s="1"/>
      <c r="C24" s="70" t="s">
        <v>108</v>
      </c>
      <c r="D24" s="29">
        <v>4.1666666666666664E-2</v>
      </c>
      <c r="E24" s="2">
        <v>277</v>
      </c>
      <c r="F24" s="2">
        <v>2</v>
      </c>
      <c r="G24" s="29">
        <f t="shared" si="3"/>
        <v>11.541666666666666</v>
      </c>
      <c r="H24" s="29">
        <f t="shared" si="4"/>
        <v>8.3333333333333329E-2</v>
      </c>
      <c r="I24" s="2" t="s">
        <v>109</v>
      </c>
      <c r="J24" s="5" t="s">
        <v>16</v>
      </c>
      <c r="K24"/>
    </row>
    <row r="25" spans="2:11" ht="57" customHeight="1" x14ac:dyDescent="0.25">
      <c r="B25" s="1" t="str">
        <f t="shared" si="0"/>
        <v>Junho</v>
      </c>
      <c r="C25" s="69" t="s">
        <v>102</v>
      </c>
      <c r="D25" s="29">
        <v>6.25E-2</v>
      </c>
      <c r="E25" s="2">
        <v>27</v>
      </c>
      <c r="F25" s="2">
        <v>23</v>
      </c>
      <c r="G25" s="29">
        <f t="shared" ref="G25:G28" si="5">$D25*E25</f>
        <v>1.6875</v>
      </c>
      <c r="H25" s="29">
        <f t="shared" ref="H25:H27" si="6">$D25*F25</f>
        <v>1.4375</v>
      </c>
      <c r="I25" s="2" t="s">
        <v>38</v>
      </c>
      <c r="J25" s="2" t="s">
        <v>103</v>
      </c>
    </row>
    <row r="26" spans="2:11" ht="57" customHeight="1" x14ac:dyDescent="0.25">
      <c r="B26" s="1"/>
      <c r="C26" s="69" t="s">
        <v>105</v>
      </c>
      <c r="D26" s="29">
        <v>5.9722222222222225E-2</v>
      </c>
      <c r="E26" s="2">
        <v>22</v>
      </c>
      <c r="F26" s="2">
        <v>6</v>
      </c>
      <c r="G26" s="29">
        <f t="shared" si="5"/>
        <v>1.3138888888888889</v>
      </c>
      <c r="H26" s="29">
        <f t="shared" si="6"/>
        <v>0.35833333333333334</v>
      </c>
      <c r="I26" s="2" t="s">
        <v>38</v>
      </c>
      <c r="J26" s="2" t="s">
        <v>104</v>
      </c>
    </row>
    <row r="27" spans="2:11" ht="57" customHeight="1" x14ac:dyDescent="0.25">
      <c r="B27" s="1"/>
      <c r="C27" s="69" t="s">
        <v>112</v>
      </c>
      <c r="D27" s="29">
        <v>4.1666666666666664E-2</v>
      </c>
      <c r="E27" s="2">
        <v>244</v>
      </c>
      <c r="F27" s="2">
        <v>2</v>
      </c>
      <c r="G27" s="29">
        <f t="shared" si="5"/>
        <v>10.166666666666666</v>
      </c>
      <c r="H27" s="29">
        <f t="shared" si="6"/>
        <v>8.3333333333333329E-2</v>
      </c>
      <c r="I27" s="2" t="s">
        <v>113</v>
      </c>
      <c r="J27" s="5" t="s">
        <v>16</v>
      </c>
    </row>
    <row r="28" spans="2:11" ht="57" customHeight="1" x14ac:dyDescent="0.25">
      <c r="B28" s="1"/>
      <c r="C28" s="3" t="s">
        <v>114</v>
      </c>
      <c r="D28" s="29">
        <v>4.1666666666666664E-2</v>
      </c>
      <c r="E28" s="2">
        <v>163</v>
      </c>
      <c r="F28" s="2" t="s">
        <v>116</v>
      </c>
      <c r="G28" s="29">
        <f t="shared" si="5"/>
        <v>6.7916666666666661</v>
      </c>
      <c r="H28" s="29" t="s">
        <v>116</v>
      </c>
      <c r="I28" s="2" t="s">
        <v>113</v>
      </c>
      <c r="J28" s="2" t="s">
        <v>16</v>
      </c>
    </row>
    <row r="29" spans="2:11" ht="30" customHeight="1" x14ac:dyDescent="0.25">
      <c r="B29" s="1"/>
      <c r="C29" s="57" t="s">
        <v>6</v>
      </c>
      <c r="D29" s="56">
        <f>SUM(D8:D25)</f>
        <v>3.2326388888888888</v>
      </c>
      <c r="E29" s="51">
        <f>SUM(E8:E28)</f>
        <v>1520</v>
      </c>
      <c r="F29" s="51">
        <f>SUM(F8:F28)</f>
        <v>230</v>
      </c>
      <c r="G29" s="50">
        <f>SUM(G7:G28)</f>
        <v>169.59513888888887</v>
      </c>
      <c r="H29" s="50">
        <f>SUM(H7:H28)</f>
        <v>39.976388888888891</v>
      </c>
      <c r="I29" s="32"/>
    </row>
    <row r="30" spans="2:11" ht="26.25" customHeight="1" x14ac:dyDescent="0.25">
      <c r="B30" s="1"/>
      <c r="C30" s="57"/>
      <c r="D30" s="56"/>
      <c r="E30" s="58">
        <f>SUM(E29:F29)</f>
        <v>1750</v>
      </c>
      <c r="F30" s="59"/>
      <c r="G30" s="56">
        <f>SUM(G29:H29)</f>
        <v>209.57152777777776</v>
      </c>
      <c r="H30" s="56"/>
      <c r="I30" s="38"/>
      <c r="J30" s="38"/>
    </row>
    <row r="31" spans="2:11" ht="36.75" customHeight="1" x14ac:dyDescent="0.25">
      <c r="B31" s="1"/>
      <c r="C31" s="17"/>
    </row>
    <row r="32" spans="2:11" ht="44.25" customHeight="1" x14ac:dyDescent="0.25">
      <c r="B32" s="1"/>
      <c r="C32" s="11"/>
      <c r="D32" s="6"/>
      <c r="E32" s="12"/>
      <c r="F32" s="12"/>
      <c r="G32" s="12"/>
      <c r="H32" s="12"/>
      <c r="I32" s="43"/>
      <c r="J32" s="44"/>
      <c r="K32" s="17"/>
    </row>
    <row r="33" spans="2:11" ht="36" customHeight="1" x14ac:dyDescent="0.25">
      <c r="B33" s="1"/>
    </row>
    <row r="34" spans="2:11" ht="42.75" customHeight="1" x14ac:dyDescent="0.25">
      <c r="B34" s="1"/>
    </row>
    <row r="35" spans="2:11" ht="30" customHeight="1" x14ac:dyDescent="0.25">
      <c r="B35" s="1"/>
      <c r="J35" s="44"/>
      <c r="K35" s="17"/>
    </row>
    <row r="36" spans="2:11" ht="27" customHeight="1" x14ac:dyDescent="0.25">
      <c r="B36" s="1"/>
    </row>
    <row r="37" spans="2:11" ht="9.75" hidden="1" customHeight="1" x14ac:dyDescent="0.25">
      <c r="B37" s="1"/>
    </row>
    <row r="38" spans="2:11" ht="30" customHeight="1" x14ac:dyDescent="0.25">
      <c r="B38" s="1"/>
    </row>
    <row r="39" spans="2:11" ht="30" customHeight="1" x14ac:dyDescent="0.25">
      <c r="B39" s="1"/>
    </row>
    <row r="40" spans="2:11" ht="30" customHeight="1" x14ac:dyDescent="0.25">
      <c r="B40" s="1"/>
    </row>
    <row r="41" spans="2:11" ht="30" customHeight="1" x14ac:dyDescent="0.25"/>
    <row r="42" spans="2:11" ht="34.5" customHeight="1" x14ac:dyDescent="0.25"/>
    <row r="43" spans="2:11" ht="30" customHeight="1" x14ac:dyDescent="0.25">
      <c r="C43" s="4"/>
    </row>
    <row r="44" spans="2:11" ht="24" customHeight="1" x14ac:dyDescent="0.25">
      <c r="B44" s="8"/>
    </row>
    <row r="45" spans="2:11" ht="30" customHeight="1" x14ac:dyDescent="0.25">
      <c r="B45" s="8"/>
    </row>
    <row r="46" spans="2:11" ht="30" customHeight="1" x14ac:dyDescent="0.25">
      <c r="B46" s="8"/>
    </row>
    <row r="47" spans="2:11" ht="30" customHeight="1" x14ac:dyDescent="0.25">
      <c r="B47" s="8"/>
    </row>
    <row r="48" spans="2:11" ht="30" customHeight="1" x14ac:dyDescent="0.25">
      <c r="B48" s="8"/>
    </row>
    <row r="49" spans="2:2" ht="39" customHeight="1" x14ac:dyDescent="0.25">
      <c r="B49" s="8"/>
    </row>
    <row r="50" spans="2:2" ht="30" customHeight="1" x14ac:dyDescent="0.25"/>
    <row r="51" spans="2:2" ht="30" customHeight="1" x14ac:dyDescent="0.25"/>
    <row r="52" spans="2:2" ht="30" customHeight="1" x14ac:dyDescent="0.25"/>
    <row r="53" spans="2:2" ht="24.95" customHeight="1" x14ac:dyDescent="0.25"/>
    <row r="54" spans="2:2" ht="24.95" customHeight="1" x14ac:dyDescent="0.25"/>
    <row r="55" spans="2:2" ht="27.75" customHeight="1" x14ac:dyDescent="0.25"/>
    <row r="56" spans="2:2" ht="24.95" customHeight="1" x14ac:dyDescent="0.25"/>
    <row r="57" spans="2:2" ht="24.95" customHeight="1" x14ac:dyDescent="0.25"/>
    <row r="58" spans="2:2" ht="24.95" customHeight="1" x14ac:dyDescent="0.25"/>
    <row r="59" spans="2:2" ht="24.95" customHeight="1" x14ac:dyDescent="0.25"/>
    <row r="60" spans="2:2" ht="24.95" customHeight="1" x14ac:dyDescent="0.25"/>
    <row r="61" spans="2:2" ht="24.95" customHeight="1" x14ac:dyDescent="0.25"/>
    <row r="62" spans="2:2" ht="28.5" customHeight="1" x14ac:dyDescent="0.25"/>
    <row r="63" spans="2:2" ht="24.95" customHeight="1" x14ac:dyDescent="0.25"/>
    <row r="64" spans="2:2" ht="24.95" customHeight="1" x14ac:dyDescent="0.25"/>
    <row r="65" spans="2:2" ht="24.95" customHeight="1" x14ac:dyDescent="0.25"/>
    <row r="66" spans="2:2" ht="24.95" customHeight="1" x14ac:dyDescent="0.25"/>
    <row r="67" spans="2:2" ht="24.95" customHeight="1" x14ac:dyDescent="0.25"/>
    <row r="68" spans="2:2" ht="24.95" customHeight="1" x14ac:dyDescent="0.25"/>
    <row r="69" spans="2:2" ht="24.95" customHeight="1" x14ac:dyDescent="0.25"/>
    <row r="70" spans="2:2" ht="24.95" customHeight="1" x14ac:dyDescent="0.25"/>
    <row r="71" spans="2:2" ht="30" customHeight="1" x14ac:dyDescent="0.25">
      <c r="B71" s="1"/>
    </row>
  </sheetData>
  <mergeCells count="7">
    <mergeCell ref="G30:H30"/>
    <mergeCell ref="C29:C30"/>
    <mergeCell ref="D29:D30"/>
    <mergeCell ref="E30:F30"/>
    <mergeCell ref="C2:J2"/>
    <mergeCell ref="C4:J4"/>
    <mergeCell ref="C5:J5"/>
  </mergeCells>
  <phoneticPr fontId="9" type="noConversion"/>
  <pageMargins left="0.511811024" right="0.511811024" top="0.78740157499999996" bottom="0.78740157499999996" header="0.31496062000000002" footer="0.31496062000000002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9A519-B419-4291-A4B2-9629A91B1C58}">
  <dimension ref="B1:L37"/>
  <sheetViews>
    <sheetView showGridLines="0" tabSelected="1" workbookViewId="0">
      <selection activeCell="D14" sqref="D14"/>
    </sheetView>
  </sheetViews>
  <sheetFormatPr defaultRowHeight="15" x14ac:dyDescent="0.25"/>
  <cols>
    <col min="1" max="1" width="4" customWidth="1"/>
    <col min="2" max="2" width="45.7109375" customWidth="1"/>
    <col min="3" max="5" width="12.7109375" customWidth="1"/>
    <col min="6" max="6" width="16.85546875" customWidth="1"/>
    <col min="7" max="7" width="20" bestFit="1" customWidth="1"/>
    <col min="8" max="8" width="14.7109375" customWidth="1"/>
    <col min="9" max="9" width="28.7109375" bestFit="1" customWidth="1"/>
  </cols>
  <sheetData>
    <row r="1" spans="2:12" ht="18.75" x14ac:dyDescent="0.25">
      <c r="B1" s="61" t="s">
        <v>48</v>
      </c>
      <c r="C1" s="62"/>
      <c r="D1" s="62"/>
      <c r="E1" s="62"/>
      <c r="F1" s="62"/>
      <c r="G1" s="62"/>
      <c r="H1" s="63"/>
    </row>
    <row r="2" spans="2:12" ht="18.75" x14ac:dyDescent="0.25">
      <c r="B2" s="64" t="str">
        <f>"N =  "&amp;COUNTA(B4:B29)&amp;" Eventos"</f>
        <v>N =  17 Eventos</v>
      </c>
      <c r="C2" s="65"/>
      <c r="D2" s="65"/>
      <c r="E2" s="65"/>
      <c r="F2" s="65"/>
      <c r="G2" s="65"/>
      <c r="H2" s="66"/>
    </row>
    <row r="3" spans="2:12" ht="45" x14ac:dyDescent="0.25">
      <c r="B3" s="14" t="s">
        <v>8</v>
      </c>
      <c r="C3" s="15" t="s">
        <v>1</v>
      </c>
      <c r="D3" s="15" t="s">
        <v>4</v>
      </c>
      <c r="E3" s="15" t="s">
        <v>9</v>
      </c>
      <c r="F3" s="14" t="s">
        <v>3</v>
      </c>
      <c r="G3" s="14" t="s">
        <v>7</v>
      </c>
      <c r="H3" s="14" t="s">
        <v>55</v>
      </c>
    </row>
    <row r="4" spans="2:12" x14ac:dyDescent="0.25">
      <c r="B4" s="16" t="s">
        <v>26</v>
      </c>
      <c r="C4" s="29">
        <v>0.33333333333333331</v>
      </c>
      <c r="D4" s="2">
        <v>1</v>
      </c>
      <c r="E4" s="29">
        <f t="shared" ref="E4:E11" si="0">C4*D4</f>
        <v>0.33333333333333331</v>
      </c>
      <c r="F4" s="26">
        <v>45329</v>
      </c>
      <c r="G4" s="10" t="s">
        <v>27</v>
      </c>
      <c r="H4" s="10" t="s">
        <v>56</v>
      </c>
      <c r="L4" s="39"/>
    </row>
    <row r="5" spans="2:12" ht="30" x14ac:dyDescent="0.25">
      <c r="B5" s="16" t="s">
        <v>28</v>
      </c>
      <c r="C5" s="29">
        <v>0.83333333333333337</v>
      </c>
      <c r="D5" s="2">
        <v>1</v>
      </c>
      <c r="E5" s="29">
        <f t="shared" si="0"/>
        <v>0.83333333333333337</v>
      </c>
      <c r="F5" s="27" t="s">
        <v>65</v>
      </c>
      <c r="G5" s="10" t="s">
        <v>29</v>
      </c>
      <c r="H5" s="10" t="s">
        <v>56</v>
      </c>
      <c r="L5" s="39"/>
    </row>
    <row r="6" spans="2:12" ht="45" x14ac:dyDescent="0.25">
      <c r="B6" s="16" t="s">
        <v>63</v>
      </c>
      <c r="C6" s="29">
        <v>0.83333333333333337</v>
      </c>
      <c r="D6" s="2">
        <v>1</v>
      </c>
      <c r="E6" s="29">
        <f t="shared" si="0"/>
        <v>0.83333333333333337</v>
      </c>
      <c r="F6" s="27" t="s">
        <v>65</v>
      </c>
      <c r="G6" s="27" t="s">
        <v>29</v>
      </c>
      <c r="H6" s="10" t="s">
        <v>56</v>
      </c>
      <c r="L6" s="39"/>
    </row>
    <row r="7" spans="2:12" ht="30" x14ac:dyDescent="0.25">
      <c r="B7" s="16" t="s">
        <v>68</v>
      </c>
      <c r="C7" s="29">
        <v>0.83333333333333337</v>
      </c>
      <c r="D7" s="2">
        <v>1</v>
      </c>
      <c r="E7" s="29">
        <f t="shared" si="0"/>
        <v>0.83333333333333337</v>
      </c>
      <c r="F7" s="49" t="s">
        <v>70</v>
      </c>
      <c r="G7" s="27" t="s">
        <v>69</v>
      </c>
      <c r="H7" s="10" t="s">
        <v>56</v>
      </c>
      <c r="L7" s="39"/>
    </row>
    <row r="8" spans="2:12" ht="75" x14ac:dyDescent="0.25">
      <c r="B8" s="16" t="s">
        <v>60</v>
      </c>
      <c r="C8" s="29">
        <v>0.91666666666666663</v>
      </c>
      <c r="D8" s="2">
        <v>1</v>
      </c>
      <c r="E8" s="29">
        <f t="shared" si="0"/>
        <v>0.91666666666666663</v>
      </c>
      <c r="F8" s="27" t="s">
        <v>61</v>
      </c>
      <c r="G8" s="27" t="s">
        <v>62</v>
      </c>
      <c r="H8" s="10" t="s">
        <v>56</v>
      </c>
      <c r="L8" s="39"/>
    </row>
    <row r="9" spans="2:12" x14ac:dyDescent="0.25">
      <c r="B9" s="16" t="s">
        <v>71</v>
      </c>
      <c r="C9" s="29">
        <v>0.875</v>
      </c>
      <c r="D9" s="2">
        <v>1</v>
      </c>
      <c r="E9" s="29">
        <f t="shared" si="0"/>
        <v>0.875</v>
      </c>
      <c r="F9" s="27" t="s">
        <v>72</v>
      </c>
      <c r="G9" s="27" t="s">
        <v>73</v>
      </c>
      <c r="H9" s="10" t="s">
        <v>56</v>
      </c>
      <c r="L9" s="39"/>
    </row>
    <row r="10" spans="2:12" ht="30" x14ac:dyDescent="0.25">
      <c r="B10" s="16" t="s">
        <v>83</v>
      </c>
      <c r="C10" s="29">
        <v>1</v>
      </c>
      <c r="D10" s="2">
        <v>1</v>
      </c>
      <c r="E10" s="29">
        <f t="shared" si="0"/>
        <v>1</v>
      </c>
      <c r="F10" s="27" t="s">
        <v>84</v>
      </c>
      <c r="G10" s="27" t="s">
        <v>85</v>
      </c>
      <c r="H10" s="10" t="s">
        <v>56</v>
      </c>
      <c r="L10" s="39"/>
    </row>
    <row r="11" spans="2:12" x14ac:dyDescent="0.25">
      <c r="B11" s="16" t="s">
        <v>86</v>
      </c>
      <c r="C11" s="29"/>
      <c r="D11" s="2">
        <v>1</v>
      </c>
      <c r="E11" s="29">
        <f t="shared" si="0"/>
        <v>0</v>
      </c>
      <c r="F11" s="27" t="s">
        <v>84</v>
      </c>
      <c r="G11" s="27" t="s">
        <v>87</v>
      </c>
      <c r="H11" s="10" t="s">
        <v>56</v>
      </c>
      <c r="L11" s="39"/>
    </row>
    <row r="12" spans="2:12" x14ac:dyDescent="0.25">
      <c r="B12" s="16" t="s">
        <v>57</v>
      </c>
      <c r="C12" s="29"/>
      <c r="D12" s="2">
        <v>1</v>
      </c>
      <c r="E12" s="29"/>
      <c r="F12" s="27" t="s">
        <v>59</v>
      </c>
      <c r="G12" s="27" t="s">
        <v>58</v>
      </c>
      <c r="H12" s="10" t="s">
        <v>56</v>
      </c>
      <c r="L12" s="39"/>
    </row>
    <row r="13" spans="2:12" ht="30" x14ac:dyDescent="0.25">
      <c r="B13" s="16" t="s">
        <v>64</v>
      </c>
      <c r="C13" s="29">
        <v>1.25</v>
      </c>
      <c r="D13" s="2">
        <v>1</v>
      </c>
      <c r="E13" s="29">
        <f>C13*D13</f>
        <v>1.25</v>
      </c>
      <c r="F13" s="27" t="s">
        <v>66</v>
      </c>
      <c r="G13" s="27" t="s">
        <v>67</v>
      </c>
      <c r="H13" s="10" t="s">
        <v>56</v>
      </c>
      <c r="L13" s="39"/>
    </row>
    <row r="14" spans="2:12" ht="38.25" x14ac:dyDescent="0.25">
      <c r="B14" s="16" t="s">
        <v>52</v>
      </c>
      <c r="C14" s="29">
        <v>1</v>
      </c>
      <c r="D14" s="2">
        <v>2</v>
      </c>
      <c r="E14" s="29">
        <f>C14*D14</f>
        <v>2</v>
      </c>
      <c r="F14" s="27" t="s">
        <v>54</v>
      </c>
      <c r="G14" s="48" t="s">
        <v>53</v>
      </c>
      <c r="H14" s="10" t="s">
        <v>56</v>
      </c>
      <c r="L14" s="39"/>
    </row>
    <row r="15" spans="2:12" ht="45" x14ac:dyDescent="0.25">
      <c r="B15" s="16" t="s">
        <v>91</v>
      </c>
      <c r="C15" s="29">
        <v>0.83333333333333337</v>
      </c>
      <c r="D15" s="2">
        <v>8</v>
      </c>
      <c r="E15" s="29">
        <f>C15*D15</f>
        <v>6.666666666666667</v>
      </c>
      <c r="F15" s="49" t="s">
        <v>92</v>
      </c>
      <c r="G15" s="27" t="s">
        <v>96</v>
      </c>
      <c r="H15" s="10" t="s">
        <v>56</v>
      </c>
      <c r="L15" s="39"/>
    </row>
    <row r="16" spans="2:12" ht="45" x14ac:dyDescent="0.25">
      <c r="B16" s="16" t="s">
        <v>88</v>
      </c>
      <c r="C16" s="29">
        <v>0.91666666666666663</v>
      </c>
      <c r="D16" s="2">
        <v>2</v>
      </c>
      <c r="E16" s="29">
        <f>C16*D16</f>
        <v>1.8333333333333333</v>
      </c>
      <c r="F16" s="49" t="s">
        <v>89</v>
      </c>
      <c r="G16" s="27" t="s">
        <v>90</v>
      </c>
      <c r="H16" s="10" t="s">
        <v>56</v>
      </c>
      <c r="L16" s="39"/>
    </row>
    <row r="17" spans="2:12" ht="30" x14ac:dyDescent="0.25">
      <c r="B17" s="16" t="s">
        <v>74</v>
      </c>
      <c r="C17" s="29">
        <v>1</v>
      </c>
      <c r="D17" s="2">
        <v>1</v>
      </c>
      <c r="E17" s="29">
        <f>C17*D17</f>
        <v>1</v>
      </c>
      <c r="F17" s="27" t="s">
        <v>75</v>
      </c>
      <c r="G17" s="27" t="s">
        <v>76</v>
      </c>
      <c r="H17" s="10" t="s">
        <v>56</v>
      </c>
      <c r="L17" s="39"/>
    </row>
    <row r="18" spans="2:12" ht="30" x14ac:dyDescent="0.25">
      <c r="B18" s="16" t="s">
        <v>93</v>
      </c>
      <c r="C18" s="29">
        <v>0.83333333333333337</v>
      </c>
      <c r="D18" s="2">
        <v>1</v>
      </c>
      <c r="E18" s="29">
        <v>0.83333333333333337</v>
      </c>
      <c r="F18" s="27" t="s">
        <v>95</v>
      </c>
      <c r="G18" s="27" t="s">
        <v>94</v>
      </c>
      <c r="H18" s="10" t="s">
        <v>56</v>
      </c>
      <c r="L18" s="39"/>
    </row>
    <row r="19" spans="2:12" x14ac:dyDescent="0.25">
      <c r="B19" s="16" t="s">
        <v>77</v>
      </c>
      <c r="C19" s="29"/>
      <c r="D19" s="2">
        <v>1</v>
      </c>
      <c r="E19" s="29">
        <v>1.75</v>
      </c>
      <c r="F19" s="27" t="s">
        <v>79</v>
      </c>
      <c r="G19" s="27" t="s">
        <v>78</v>
      </c>
      <c r="H19" s="10" t="s">
        <v>56</v>
      </c>
      <c r="L19" s="39"/>
    </row>
    <row r="20" spans="2:12" x14ac:dyDescent="0.25">
      <c r="B20" s="16" t="s">
        <v>80</v>
      </c>
      <c r="C20" s="29">
        <v>0.95833333333333337</v>
      </c>
      <c r="D20" s="2">
        <v>1</v>
      </c>
      <c r="E20" s="29">
        <f t="shared" ref="E20" si="1">C20*D20</f>
        <v>0.95833333333333337</v>
      </c>
      <c r="F20" s="27" t="s">
        <v>81</v>
      </c>
      <c r="G20" s="27" t="s">
        <v>82</v>
      </c>
      <c r="H20" s="10" t="s">
        <v>56</v>
      </c>
      <c r="L20" s="39"/>
    </row>
    <row r="21" spans="2:12" hidden="1" x14ac:dyDescent="0.25">
      <c r="B21" s="28"/>
      <c r="C21" s="29"/>
      <c r="D21" s="2"/>
      <c r="E21" s="29"/>
      <c r="F21" s="3"/>
      <c r="G21" s="3"/>
      <c r="H21" s="10"/>
    </row>
    <row r="22" spans="2:12" hidden="1" x14ac:dyDescent="0.25">
      <c r="B22" s="28"/>
      <c r="C22" s="29"/>
      <c r="D22" s="2"/>
      <c r="E22" s="29"/>
      <c r="F22" s="3"/>
      <c r="G22" s="3"/>
      <c r="H22" s="10"/>
    </row>
    <row r="23" spans="2:12" hidden="1" x14ac:dyDescent="0.25">
      <c r="B23" s="28"/>
      <c r="C23" s="29"/>
      <c r="D23" s="2"/>
      <c r="E23" s="29"/>
      <c r="F23" s="3"/>
      <c r="G23" s="21"/>
      <c r="H23" s="5"/>
    </row>
    <row r="24" spans="2:12" hidden="1" x14ac:dyDescent="0.25">
      <c r="B24" s="28"/>
      <c r="C24" s="29"/>
      <c r="D24" s="2"/>
      <c r="E24" s="29"/>
      <c r="F24" s="3"/>
      <c r="G24" s="21"/>
      <c r="H24" s="21"/>
    </row>
    <row r="25" spans="2:12" hidden="1" x14ac:dyDescent="0.25">
      <c r="B25" s="28"/>
      <c r="C25" s="29"/>
      <c r="D25" s="2"/>
      <c r="E25" s="29"/>
      <c r="F25" s="3"/>
      <c r="G25" s="21"/>
      <c r="H25" s="5"/>
    </row>
    <row r="26" spans="2:12" hidden="1" x14ac:dyDescent="0.25">
      <c r="B26" s="28"/>
      <c r="C26" s="29"/>
      <c r="D26" s="2"/>
      <c r="E26" s="29"/>
      <c r="F26" s="3"/>
      <c r="G26" s="21"/>
      <c r="H26" s="5"/>
    </row>
    <row r="27" spans="2:12" hidden="1" x14ac:dyDescent="0.25">
      <c r="B27" s="16"/>
      <c r="C27" s="29"/>
      <c r="D27" s="2"/>
      <c r="E27" s="29"/>
      <c r="F27" s="3"/>
      <c r="G27" s="21"/>
      <c r="H27" s="5"/>
    </row>
    <row r="28" spans="2:12" hidden="1" x14ac:dyDescent="0.25">
      <c r="B28" s="28"/>
      <c r="C28" s="29"/>
      <c r="D28" s="2"/>
      <c r="E28" s="29"/>
      <c r="F28" s="3"/>
      <c r="G28" s="21"/>
      <c r="H28" s="5"/>
    </row>
    <row r="29" spans="2:12" hidden="1" x14ac:dyDescent="0.25">
      <c r="B29" s="28"/>
      <c r="C29" s="29"/>
      <c r="D29" s="2"/>
      <c r="E29" s="29"/>
      <c r="F29" s="3"/>
      <c r="G29" s="21"/>
      <c r="H29" s="5"/>
    </row>
    <row r="30" spans="2:12" hidden="1" x14ac:dyDescent="0.25">
      <c r="B30" s="28"/>
      <c r="C30" s="36"/>
      <c r="D30" s="2"/>
      <c r="E30" s="29"/>
      <c r="F30" s="34"/>
      <c r="G30" s="34"/>
      <c r="H30" s="37"/>
    </row>
    <row r="31" spans="2:12" hidden="1" x14ac:dyDescent="0.25">
      <c r="B31" s="16"/>
      <c r="C31" s="35"/>
      <c r="D31" s="2"/>
      <c r="E31" s="29"/>
      <c r="F31" s="34"/>
      <c r="G31" s="34"/>
      <c r="H31" s="34"/>
    </row>
    <row r="32" spans="2:12" hidden="1" x14ac:dyDescent="0.25">
      <c r="B32" s="16"/>
      <c r="C32" s="35"/>
      <c r="D32" s="2"/>
      <c r="E32" s="29"/>
      <c r="F32" s="34"/>
      <c r="G32" s="34"/>
      <c r="H32" s="2"/>
    </row>
    <row r="33" spans="2:8" hidden="1" x14ac:dyDescent="0.25">
      <c r="B33" s="16"/>
      <c r="C33" s="35"/>
      <c r="D33" s="2"/>
      <c r="E33" s="29"/>
      <c r="F33" s="34"/>
      <c r="G33" s="34"/>
      <c r="H33" s="34"/>
    </row>
    <row r="34" spans="2:8" hidden="1" x14ac:dyDescent="0.25">
      <c r="B34" s="16"/>
      <c r="C34" s="35"/>
      <c r="D34" s="2"/>
      <c r="E34" s="29"/>
      <c r="F34" s="34"/>
      <c r="G34" s="34"/>
      <c r="H34" s="34"/>
    </row>
    <row r="35" spans="2:8" hidden="1" x14ac:dyDescent="0.25">
      <c r="B35" s="16"/>
      <c r="C35" s="35"/>
      <c r="D35" s="2"/>
      <c r="E35" s="34"/>
      <c r="F35" s="34"/>
      <c r="G35" s="34"/>
      <c r="H35" s="34"/>
    </row>
    <row r="36" spans="2:8" hidden="1" x14ac:dyDescent="0.25">
      <c r="B36" s="16"/>
      <c r="C36" s="35"/>
      <c r="D36" s="2"/>
      <c r="E36" s="34"/>
      <c r="F36" s="34"/>
      <c r="G36" s="34"/>
      <c r="H36" s="34"/>
    </row>
    <row r="37" spans="2:8" x14ac:dyDescent="0.25">
      <c r="B37" s="7" t="s">
        <v>6</v>
      </c>
      <c r="C37" s="30">
        <f>SUM(C4:C36)</f>
        <v>12.416666666666668</v>
      </c>
      <c r="D37" s="23">
        <f>SUM(D4:D36)</f>
        <v>26</v>
      </c>
      <c r="E37" s="31">
        <f>SUM(E4:E36)</f>
        <v>21.916666666666664</v>
      </c>
      <c r="F37" s="25"/>
      <c r="G37" s="25"/>
      <c r="H37" s="24"/>
    </row>
  </sheetData>
  <autoFilter ref="B3:H20" xr:uid="{ADD9A519-B419-4291-A4B2-9629A91B1C58}"/>
  <mergeCells count="2">
    <mergeCell ref="B1:H1"/>
    <mergeCell ref="B2:H2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RESUMO</vt:lpstr>
      <vt:lpstr>INTERNAS</vt:lpstr>
      <vt:lpstr>EXTERNAS</vt:lpstr>
      <vt:lpstr>INTERNAS!Area_de_impressao</vt:lpstr>
    </vt:vector>
  </TitlesOfParts>
  <Company>HU-UFGD/EBSERH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laurasilva</dc:creator>
  <cp:lastModifiedBy>Marianne Paula Goncalves De Andrade</cp:lastModifiedBy>
  <cp:lastPrinted>2018-03-05T15:24:05Z</cp:lastPrinted>
  <dcterms:created xsi:type="dcterms:W3CDTF">2016-10-04T20:02:48Z</dcterms:created>
  <dcterms:modified xsi:type="dcterms:W3CDTF">2024-10-30T12:27:31Z</dcterms:modified>
</cp:coreProperties>
</file>