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Ouvidoria\5-Dados Abertos e Transparência Ativa\Dados Abertos\Atualizações dos dados\2024 Mês 11\"/>
    </mc:Choice>
  </mc:AlternateContent>
  <xr:revisionPtr revIDLastSave="0" documentId="13_ncr:1_{6296D7D0-EA40-41E1-BD54-19F1DC12E6CD}" xr6:coauthVersionLast="47" xr6:coauthVersionMax="47" xr10:uidLastSave="{00000000-0000-0000-0000-000000000000}"/>
  <bookViews>
    <workbookView xWindow="23880" yWindow="-120" windowWidth="24240" windowHeight="13020" activeTab="1" xr2:uid="{00000000-000D-0000-FFFF-FFFF00000000}"/>
  </bookViews>
  <sheets>
    <sheet name="Quadro Resumo" sheetId="2" r:id="rId1"/>
    <sheet name="Janeiro" sheetId="3" r:id="rId2"/>
    <sheet name="Fevereiro" sheetId="6" r:id="rId3"/>
    <sheet name="Março" sheetId="7" r:id="rId4"/>
    <sheet name="Abril" sheetId="8" r:id="rId5"/>
    <sheet name="Maio" sheetId="9" r:id="rId6"/>
    <sheet name="Junho" sheetId="10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" i="10" l="1"/>
  <c r="K29" i="10"/>
  <c r="O23" i="3"/>
  <c r="O23" i="7"/>
  <c r="O23" i="8"/>
  <c r="O23" i="9"/>
  <c r="O23" i="10"/>
  <c r="O23" i="6"/>
  <c r="O28" i="2" l="1"/>
  <c r="O27" i="2"/>
  <c r="O26" i="2"/>
  <c r="O24" i="2"/>
  <c r="O23" i="2"/>
  <c r="O22" i="2"/>
  <c r="N15" i="2" l="1"/>
  <c r="N20" i="2"/>
  <c r="N19" i="2"/>
  <c r="N18" i="2"/>
  <c r="N17" i="2"/>
  <c r="M20" i="2"/>
  <c r="M18" i="2"/>
  <c r="M17" i="2"/>
  <c r="M10" i="2"/>
  <c r="L20" i="2"/>
  <c r="L19" i="2"/>
  <c r="L18" i="2"/>
  <c r="L17" i="2"/>
  <c r="L9" i="2"/>
  <c r="L8" i="2"/>
  <c r="K20" i="2"/>
  <c r="K19" i="2"/>
  <c r="K18" i="2"/>
  <c r="K17" i="2"/>
  <c r="J20" i="2"/>
  <c r="J19" i="2"/>
  <c r="J18" i="2"/>
  <c r="J17" i="2"/>
  <c r="I20" i="2"/>
  <c r="I19" i="2"/>
  <c r="I18" i="2"/>
  <c r="I17" i="2"/>
  <c r="N34" i="10"/>
  <c r="M34" i="10"/>
  <c r="L34" i="10"/>
  <c r="K34" i="10"/>
  <c r="J34" i="10"/>
  <c r="I34" i="10"/>
  <c r="H34" i="10"/>
  <c r="G34" i="10"/>
  <c r="F34" i="10"/>
  <c r="E34" i="10"/>
  <c r="D34" i="10"/>
  <c r="O32" i="10"/>
  <c r="H20" i="2"/>
  <c r="M29" i="10"/>
  <c r="H19" i="2" s="1"/>
  <c r="L29" i="10"/>
  <c r="H18" i="2" s="1"/>
  <c r="H17" i="2"/>
  <c r="J29" i="10"/>
  <c r="I29" i="10"/>
  <c r="H29" i="10"/>
  <c r="G29" i="10"/>
  <c r="G36" i="10" s="1"/>
  <c r="H8" i="2" s="1"/>
  <c r="F29" i="10"/>
  <c r="E29" i="10"/>
  <c r="D29" i="10"/>
  <c r="O27" i="10"/>
  <c r="O26" i="10"/>
  <c r="O25" i="10"/>
  <c r="O24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O9" i="10"/>
  <c r="O8" i="10"/>
  <c r="O7" i="10"/>
  <c r="O6" i="10"/>
  <c r="O5" i="10"/>
  <c r="N34" i="9"/>
  <c r="M34" i="9"/>
  <c r="L34" i="9"/>
  <c r="K34" i="9"/>
  <c r="J34" i="9"/>
  <c r="I34" i="9"/>
  <c r="H34" i="9"/>
  <c r="G34" i="9"/>
  <c r="F34" i="9"/>
  <c r="E34" i="9"/>
  <c r="D34" i="9"/>
  <c r="O32" i="9"/>
  <c r="N29" i="9"/>
  <c r="G20" i="2" s="1"/>
  <c r="M29" i="9"/>
  <c r="G19" i="2" s="1"/>
  <c r="L29" i="9"/>
  <c r="G18" i="2" s="1"/>
  <c r="K29" i="9"/>
  <c r="G17" i="2" s="1"/>
  <c r="J29" i="9"/>
  <c r="I29" i="9"/>
  <c r="H29" i="9"/>
  <c r="G29" i="9"/>
  <c r="F29" i="9"/>
  <c r="E29" i="9"/>
  <c r="D29" i="9"/>
  <c r="O27" i="9"/>
  <c r="O26" i="9"/>
  <c r="O25" i="9"/>
  <c r="O24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O7" i="9"/>
  <c r="O6" i="9"/>
  <c r="O5" i="9"/>
  <c r="N34" i="8"/>
  <c r="M34" i="8"/>
  <c r="L34" i="8"/>
  <c r="K34" i="8"/>
  <c r="J34" i="8"/>
  <c r="I34" i="8"/>
  <c r="H34" i="8"/>
  <c r="G34" i="8"/>
  <c r="F34" i="8"/>
  <c r="E34" i="8"/>
  <c r="D34" i="8"/>
  <c r="O32" i="8"/>
  <c r="N29" i="8"/>
  <c r="F20" i="2" s="1"/>
  <c r="M29" i="8"/>
  <c r="F19" i="2" s="1"/>
  <c r="L29" i="8"/>
  <c r="F18" i="2" s="1"/>
  <c r="K29" i="8"/>
  <c r="F17" i="2" s="1"/>
  <c r="J29" i="8"/>
  <c r="I29" i="8"/>
  <c r="H29" i="8"/>
  <c r="G29" i="8"/>
  <c r="G36" i="8" s="1"/>
  <c r="F8" i="2" s="1"/>
  <c r="F29" i="8"/>
  <c r="E29" i="8"/>
  <c r="D29" i="8"/>
  <c r="O27" i="8"/>
  <c r="O26" i="8"/>
  <c r="O25" i="8"/>
  <c r="O24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O6" i="8"/>
  <c r="O5" i="8"/>
  <c r="N34" i="7"/>
  <c r="M34" i="7"/>
  <c r="L34" i="7"/>
  <c r="K34" i="7"/>
  <c r="J34" i="7"/>
  <c r="I34" i="7"/>
  <c r="H34" i="7"/>
  <c r="G34" i="7"/>
  <c r="F34" i="7"/>
  <c r="E34" i="7"/>
  <c r="D34" i="7"/>
  <c r="O32" i="7"/>
  <c r="N29" i="7"/>
  <c r="E20" i="2" s="1"/>
  <c r="M29" i="7"/>
  <c r="E19" i="2" s="1"/>
  <c r="L29" i="7"/>
  <c r="E18" i="2" s="1"/>
  <c r="K29" i="7"/>
  <c r="E17" i="2" s="1"/>
  <c r="J29" i="7"/>
  <c r="I29" i="7"/>
  <c r="H29" i="7"/>
  <c r="G29" i="7"/>
  <c r="F29" i="7"/>
  <c r="E29" i="7"/>
  <c r="D29" i="7"/>
  <c r="O27" i="7"/>
  <c r="O26" i="7"/>
  <c r="O25" i="7"/>
  <c r="O24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O7" i="7"/>
  <c r="O6" i="7"/>
  <c r="O5" i="7"/>
  <c r="N34" i="6"/>
  <c r="M34" i="6"/>
  <c r="L34" i="6"/>
  <c r="K34" i="6"/>
  <c r="J34" i="6"/>
  <c r="I34" i="6"/>
  <c r="H34" i="6"/>
  <c r="G34" i="6"/>
  <c r="F34" i="6"/>
  <c r="E34" i="6"/>
  <c r="D34" i="6"/>
  <c r="O32" i="6"/>
  <c r="N29" i="6"/>
  <c r="D20" i="2" s="1"/>
  <c r="M29" i="6"/>
  <c r="D19" i="2" s="1"/>
  <c r="L29" i="6"/>
  <c r="D18" i="2" s="1"/>
  <c r="K29" i="6"/>
  <c r="D17" i="2" s="1"/>
  <c r="J29" i="6"/>
  <c r="I29" i="6"/>
  <c r="H29" i="6"/>
  <c r="G29" i="6"/>
  <c r="F29" i="6"/>
  <c r="E29" i="6"/>
  <c r="D29" i="6"/>
  <c r="O27" i="6"/>
  <c r="O26" i="6"/>
  <c r="O25" i="6"/>
  <c r="O24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" i="6"/>
  <c r="O32" i="3"/>
  <c r="N34" i="3"/>
  <c r="M34" i="3"/>
  <c r="L34" i="3"/>
  <c r="K34" i="3"/>
  <c r="J34" i="3"/>
  <c r="I34" i="3"/>
  <c r="H34" i="3"/>
  <c r="G34" i="3"/>
  <c r="F34" i="3"/>
  <c r="E34" i="3"/>
  <c r="N29" i="3"/>
  <c r="C20" i="2" s="1"/>
  <c r="M29" i="3"/>
  <c r="C19" i="2" s="1"/>
  <c r="L29" i="3"/>
  <c r="C18" i="2" s="1"/>
  <c r="K29" i="3"/>
  <c r="C17" i="2" s="1"/>
  <c r="J29" i="3"/>
  <c r="I29" i="3"/>
  <c r="H29" i="3"/>
  <c r="G29" i="3"/>
  <c r="F29" i="3"/>
  <c r="E29" i="3"/>
  <c r="O27" i="3"/>
  <c r="O26" i="3"/>
  <c r="O25" i="3"/>
  <c r="O24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K14" i="2" l="1"/>
  <c r="H14" i="2"/>
  <c r="H15" i="2"/>
  <c r="I14" i="2"/>
  <c r="I15" i="2"/>
  <c r="N14" i="2"/>
  <c r="E15" i="2"/>
  <c r="E14" i="2"/>
  <c r="K36" i="7"/>
  <c r="L36" i="7"/>
  <c r="M19" i="2"/>
  <c r="O19" i="2" s="1"/>
  <c r="D15" i="2"/>
  <c r="F14" i="2"/>
  <c r="J15" i="2"/>
  <c r="J14" i="2"/>
  <c r="C15" i="2"/>
  <c r="F36" i="7"/>
  <c r="E7" i="2" s="1"/>
  <c r="J36" i="8"/>
  <c r="F11" i="2" s="1"/>
  <c r="J7" i="2"/>
  <c r="K10" i="2"/>
  <c r="H36" i="7"/>
  <c r="E9" i="2" s="1"/>
  <c r="M15" i="2"/>
  <c r="I36" i="7"/>
  <c r="E10" i="2" s="1"/>
  <c r="I7" i="2"/>
  <c r="D14" i="2"/>
  <c r="G15" i="2"/>
  <c r="L15" i="2"/>
  <c r="J36" i="6"/>
  <c r="D11" i="2" s="1"/>
  <c r="F36" i="10"/>
  <c r="H7" i="2" s="1"/>
  <c r="M14" i="2"/>
  <c r="F15" i="2"/>
  <c r="N9" i="2"/>
  <c r="G14" i="2"/>
  <c r="L36" i="10"/>
  <c r="K15" i="2"/>
  <c r="L14" i="2"/>
  <c r="C14" i="2"/>
  <c r="H36" i="10"/>
  <c r="H9" i="2" s="1"/>
  <c r="K11" i="2"/>
  <c r="L36" i="9"/>
  <c r="J9" i="2"/>
  <c r="G36" i="6"/>
  <c r="D8" i="2" s="1"/>
  <c r="J10" i="2"/>
  <c r="M36" i="6"/>
  <c r="L36" i="8"/>
  <c r="J36" i="10"/>
  <c r="H11" i="2" s="1"/>
  <c r="F36" i="3"/>
  <c r="C7" i="2" s="1"/>
  <c r="I36" i="8"/>
  <c r="F10" i="2" s="1"/>
  <c r="I11" i="2"/>
  <c r="K7" i="2"/>
  <c r="F36" i="6"/>
  <c r="D7" i="2" s="1"/>
  <c r="J36" i="7"/>
  <c r="E11" i="2" s="1"/>
  <c r="O29" i="9"/>
  <c r="N11" i="2"/>
  <c r="F36" i="9"/>
  <c r="G7" i="2" s="1"/>
  <c r="M8" i="2"/>
  <c r="I36" i="6"/>
  <c r="D10" i="2" s="1"/>
  <c r="N36" i="6"/>
  <c r="H36" i="9"/>
  <c r="G9" i="2" s="1"/>
  <c r="I36" i="9"/>
  <c r="G10" i="2" s="1"/>
  <c r="J11" i="2"/>
  <c r="K8" i="2"/>
  <c r="M11" i="2"/>
  <c r="M36" i="9"/>
  <c r="O34" i="7"/>
  <c r="F36" i="8"/>
  <c r="F7" i="2" s="1"/>
  <c r="N36" i="8"/>
  <c r="H36" i="8"/>
  <c r="F9" i="2" s="1"/>
  <c r="I8" i="2"/>
  <c r="O29" i="7"/>
  <c r="I10" i="2"/>
  <c r="N36" i="10"/>
  <c r="K9" i="2"/>
  <c r="I6" i="2"/>
  <c r="E36" i="7"/>
  <c r="E6" i="2" s="1"/>
  <c r="M7" i="2"/>
  <c r="N8" i="2"/>
  <c r="E36" i="9"/>
  <c r="G6" i="2" s="1"/>
  <c r="H36" i="6"/>
  <c r="D9" i="2" s="1"/>
  <c r="K36" i="6"/>
  <c r="G36" i="7"/>
  <c r="E8" i="2" s="1"/>
  <c r="G36" i="9"/>
  <c r="G8" i="2" s="1"/>
  <c r="I36" i="10"/>
  <c r="H10" i="2" s="1"/>
  <c r="K36" i="10"/>
  <c r="I9" i="2"/>
  <c r="J8" i="2"/>
  <c r="L7" i="2"/>
  <c r="M9" i="2"/>
  <c r="N10" i="2"/>
  <c r="G36" i="3"/>
  <c r="C8" i="2" s="1"/>
  <c r="E36" i="3"/>
  <c r="C6" i="2" s="1"/>
  <c r="L36" i="6"/>
  <c r="K36" i="8"/>
  <c r="K36" i="9"/>
  <c r="J6" i="2"/>
  <c r="M36" i="10"/>
  <c r="M36" i="8"/>
  <c r="J36" i="9"/>
  <c r="G11" i="2" s="1"/>
  <c r="L10" i="2"/>
  <c r="L11" i="2"/>
  <c r="E36" i="6"/>
  <c r="D6" i="2" s="1"/>
  <c r="O18" i="2"/>
  <c r="N6" i="2"/>
  <c r="M36" i="7"/>
  <c r="D36" i="9"/>
  <c r="O34" i="10"/>
  <c r="N36" i="9"/>
  <c r="I36" i="3"/>
  <c r="C10" i="2" s="1"/>
  <c r="E36" i="8"/>
  <c r="F6" i="2" s="1"/>
  <c r="N36" i="7"/>
  <c r="O34" i="6"/>
  <c r="L6" i="2"/>
  <c r="D36" i="8"/>
  <c r="O29" i="10"/>
  <c r="E36" i="10"/>
  <c r="H6" i="2" s="1"/>
  <c r="O34" i="9"/>
  <c r="K6" i="2"/>
  <c r="M6" i="2"/>
  <c r="D36" i="7"/>
  <c r="O29" i="6"/>
  <c r="D36" i="10"/>
  <c r="O29" i="8"/>
  <c r="N7" i="2"/>
  <c r="O34" i="8"/>
  <c r="D36" i="6"/>
  <c r="M36" i="3"/>
  <c r="J36" i="3"/>
  <c r="C11" i="2" s="1"/>
  <c r="K36" i="3"/>
  <c r="L36" i="3"/>
  <c r="H36" i="3"/>
  <c r="C9" i="2" s="1"/>
  <c r="N36" i="3"/>
  <c r="O15" i="2" l="1"/>
  <c r="O14" i="2"/>
  <c r="O7" i="2"/>
  <c r="O17" i="2"/>
  <c r="O9" i="2"/>
  <c r="O36" i="10"/>
  <c r="O20" i="2"/>
  <c r="O36" i="8"/>
  <c r="O36" i="9"/>
  <c r="O6" i="2"/>
  <c r="O8" i="2"/>
  <c r="C12" i="2"/>
  <c r="O10" i="2"/>
  <c r="O11" i="2"/>
  <c r="O36" i="6"/>
  <c r="O36" i="7"/>
  <c r="O12" i="2" l="1"/>
  <c r="D34" i="3"/>
  <c r="O34" i="3" s="1"/>
  <c r="D29" i="3"/>
  <c r="N12" i="2"/>
  <c r="M12" i="2"/>
  <c r="L12" i="2"/>
  <c r="K12" i="2"/>
  <c r="J12" i="2"/>
  <c r="I12" i="2"/>
  <c r="H12" i="2"/>
  <c r="G12" i="2"/>
  <c r="F12" i="2"/>
  <c r="E12" i="2"/>
  <c r="D12" i="2"/>
  <c r="O29" i="3" l="1"/>
  <c r="D36" i="3"/>
  <c r="O36" i="3" s="1"/>
</calcChain>
</file>

<file path=xl/sharedStrings.xml><?xml version="1.0" encoding="utf-8"?>
<sst xmlns="http://schemas.openxmlformats.org/spreadsheetml/2006/main" count="280" uniqueCount="62">
  <si>
    <t>UNIDADE DE LABORATÓRIO DE ANÁLISES CLÍNICAS E ANATOMIA PATOLÓGICA</t>
  </si>
  <si>
    <t>Grupo de Exames</t>
  </si>
  <si>
    <t>Total</t>
  </si>
  <si>
    <t>Hematologia</t>
  </si>
  <si>
    <t>Bioquímica</t>
  </si>
  <si>
    <t>Imunologia</t>
  </si>
  <si>
    <t>Urinálise</t>
  </si>
  <si>
    <t>Parasitologia</t>
  </si>
  <si>
    <t>Microbiologia</t>
  </si>
  <si>
    <t xml:space="preserve">Total </t>
  </si>
  <si>
    <t>Nº Exames Internos*</t>
  </si>
  <si>
    <t>Nº Exames Externos *</t>
  </si>
  <si>
    <t>Nº Exames SAE</t>
  </si>
  <si>
    <t>Nº Exames LACEN</t>
  </si>
  <si>
    <t>Nº Exames Pardini</t>
  </si>
  <si>
    <t>Nº Exames CRTH</t>
  </si>
  <si>
    <t>Nº Pacientes Agendados</t>
  </si>
  <si>
    <t>Nº Pacientes Confirmados</t>
  </si>
  <si>
    <t>Nº Pacientes Ausentes</t>
  </si>
  <si>
    <t>Nº Exames Agendados</t>
  </si>
  <si>
    <t>Nº Exames Executados</t>
  </si>
  <si>
    <t>Nº Exames Não Realizados</t>
  </si>
  <si>
    <t>Centro de Custos</t>
  </si>
  <si>
    <t>Local de
Coleta</t>
  </si>
  <si>
    <t>Nº de Pacientes</t>
  </si>
  <si>
    <t>Nº Exames Hematologia</t>
  </si>
  <si>
    <t>Nº Exames Bioquímica</t>
  </si>
  <si>
    <t>Nº Exames Imunologia</t>
  </si>
  <si>
    <t>Nº Exames Urinálise</t>
  </si>
  <si>
    <t>Nº Exames Parasitologia</t>
  </si>
  <si>
    <t>Nº Exames Microbiologia</t>
  </si>
  <si>
    <t>Nº Exames PARDINI</t>
  </si>
  <si>
    <t>Média por Paciente</t>
  </si>
  <si>
    <t>Internos</t>
  </si>
  <si>
    <t>Internação Clinica Médica 
(Posto 3)</t>
  </si>
  <si>
    <t>Internação Clinica Médica 
(Posto 4)</t>
  </si>
  <si>
    <t>Internação Clínica Cirúrgica
(Posto 2)</t>
  </si>
  <si>
    <t>Internação Clínica Pediátrica</t>
  </si>
  <si>
    <t>Centro Cirurgico e RPA</t>
  </si>
  <si>
    <t>Banco de Leite</t>
  </si>
  <si>
    <t>Posto de Suporte Ambulatorial-PSA</t>
  </si>
  <si>
    <t>Unidade de Terapia Intensiva Adulto
(UTI Adulto A)</t>
  </si>
  <si>
    <t>Unidade de Terapia Intensiva Adulto
(UTI Adulto B)</t>
  </si>
  <si>
    <t>Unidade de Terapia Intensiva Pediatrico
(UTI Pediátrico)</t>
  </si>
  <si>
    <t>Unidade de Terapia Intensiva Neonatal
(UTI Neonatal)</t>
  </si>
  <si>
    <t>Unidade de Cuidados Intermediários Neonatal (UCI Neonatal)</t>
  </si>
  <si>
    <t>Ambulatório Maternidade</t>
  </si>
  <si>
    <t>Pronto Atendimento Ginecológico e Obstétrico - PAGO</t>
  </si>
  <si>
    <r>
      <t xml:space="preserve">Pronto Atendimento Pediátrico - PAP
</t>
    </r>
    <r>
      <rPr>
        <sz val="10"/>
        <color rgb="FFFF0000"/>
        <rFont val="Calibri"/>
        <family val="2"/>
        <scheme val="minor"/>
      </rPr>
      <t>(SERVIÇO INATIVO NO HU-UFGD)</t>
    </r>
  </si>
  <si>
    <t>Internação Clínica Obstétrica</t>
  </si>
  <si>
    <t>Internação Alojamento Conjunto
(Maternidade)</t>
  </si>
  <si>
    <t>Centro Obstétrico - CO</t>
  </si>
  <si>
    <t>Centro de Parto Nomal - CPN</t>
  </si>
  <si>
    <t>Saúde Ocupacional e Segurança do Trabalho - SOST</t>
  </si>
  <si>
    <t>HU UFMS</t>
  </si>
  <si>
    <t>PRÉ-OPERATÓRIO</t>
  </si>
  <si>
    <t>CCIRAS</t>
  </si>
  <si>
    <t>TOTAL ( EXAMES INTERNOS )</t>
  </si>
  <si>
    <t>Externos</t>
  </si>
  <si>
    <t>Exames Externos</t>
  </si>
  <si>
    <t>TOTAL ( EXAMES EXTERNOS )</t>
  </si>
  <si>
    <t>TOTAL GERAL ( INTERNOS + EXTERNOS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</si>
</sst>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mmmm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9" tint="-0.499984740745262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sz val="10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/>
        <bgColor theme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hair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hair">
        <color theme="9" tint="-0.499984740745262"/>
      </top>
      <bottom style="hair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hair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/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hair">
        <color theme="5" tint="-0.49998474074526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 style="thin">
        <color theme="9" tint="-0.499984740745262"/>
      </left>
      <right style="thin">
        <color theme="9" tint="-0.499984740745262"/>
      </right>
      <top/>
      <bottom/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1" fillId="3" borderId="1" applyNumberFormat="0" applyFont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4" fillId="10" borderId="11" xfId="3" applyFont="1" applyFill="1" applyBorder="1" applyAlignment="1">
      <alignment horizontal="center" vertical="center" wrapText="1"/>
    </xf>
    <xf numFmtId="0" fontId="7" fillId="9" borderId="16" xfId="0" applyFont="1" applyFill="1" applyBorder="1" applyAlignment="1">
      <alignment horizontal="center" vertical="center" wrapText="1"/>
    </xf>
    <xf numFmtId="0" fontId="9" fillId="0" borderId="0" xfId="0" applyFont="1"/>
    <xf numFmtId="0" fontId="4" fillId="10" borderId="5" xfId="0" applyFont="1" applyFill="1" applyBorder="1" applyAlignment="1">
      <alignment horizontal="center" vertical="center" wrapText="1"/>
    </xf>
    <xf numFmtId="0" fontId="4" fillId="10" borderId="5" xfId="4" applyFont="1" applyFill="1" applyBorder="1" applyAlignment="1">
      <alignment horizontal="center" vertical="center" wrapText="1"/>
    </xf>
    <xf numFmtId="0" fontId="10" fillId="11" borderId="6" xfId="1" applyFont="1" applyFill="1" applyBorder="1" applyAlignment="1">
      <alignment horizontal="center" vertical="center"/>
    </xf>
    <xf numFmtId="0" fontId="10" fillId="11" borderId="6" xfId="1" applyFont="1" applyFill="1" applyBorder="1" applyAlignment="1">
      <alignment horizontal="center" vertical="center" wrapText="1"/>
    </xf>
    <xf numFmtId="3" fontId="6" fillId="11" borderId="6" xfId="0" applyNumberFormat="1" applyFont="1" applyFill="1" applyBorder="1" applyAlignment="1">
      <alignment horizontal="center" vertical="center"/>
    </xf>
    <xf numFmtId="3" fontId="6" fillId="11" borderId="6" xfId="3" applyNumberFormat="1" applyFont="1" applyFill="1" applyBorder="1" applyAlignment="1">
      <alignment horizontal="center" vertical="center"/>
    </xf>
    <xf numFmtId="164" fontId="6" fillId="11" borderId="6" xfId="0" applyNumberFormat="1" applyFont="1" applyFill="1" applyBorder="1" applyAlignment="1">
      <alignment horizontal="center" vertical="center"/>
    </xf>
    <xf numFmtId="0" fontId="10" fillId="11" borderId="7" xfId="1" applyFont="1" applyFill="1" applyBorder="1" applyAlignment="1">
      <alignment horizontal="center" vertical="center"/>
    </xf>
    <xf numFmtId="0" fontId="10" fillId="11" borderId="7" xfId="1" applyFont="1" applyFill="1" applyBorder="1" applyAlignment="1">
      <alignment horizontal="center" vertical="center" wrapText="1"/>
    </xf>
    <xf numFmtId="3" fontId="6" fillId="11" borderId="7" xfId="0" applyNumberFormat="1" applyFont="1" applyFill="1" applyBorder="1" applyAlignment="1">
      <alignment horizontal="center" vertical="center"/>
    </xf>
    <xf numFmtId="3" fontId="6" fillId="11" borderId="7" xfId="3" applyNumberFormat="1" applyFont="1" applyFill="1" applyBorder="1" applyAlignment="1">
      <alignment horizontal="center" vertical="center"/>
    </xf>
    <xf numFmtId="164" fontId="6" fillId="11" borderId="7" xfId="0" applyNumberFormat="1" applyFont="1" applyFill="1" applyBorder="1" applyAlignment="1">
      <alignment horizontal="center" vertical="center"/>
    </xf>
    <xf numFmtId="0" fontId="10" fillId="11" borderId="8" xfId="1" applyFont="1" applyFill="1" applyBorder="1" applyAlignment="1">
      <alignment horizontal="center" vertical="center"/>
    </xf>
    <xf numFmtId="0" fontId="10" fillId="11" borderId="8" xfId="1" applyFont="1" applyFill="1" applyBorder="1" applyAlignment="1">
      <alignment horizontal="center" vertical="center" wrapText="1"/>
    </xf>
    <xf numFmtId="3" fontId="6" fillId="11" borderId="8" xfId="0" applyNumberFormat="1" applyFont="1" applyFill="1" applyBorder="1" applyAlignment="1">
      <alignment horizontal="center" vertical="center"/>
    </xf>
    <xf numFmtId="164" fontId="6" fillId="11" borderId="8" xfId="0" applyNumberFormat="1" applyFont="1" applyFill="1" applyBorder="1" applyAlignment="1">
      <alignment horizontal="center" vertical="center"/>
    </xf>
    <xf numFmtId="0" fontId="6" fillId="0" borderId="0" xfId="0" applyFont="1"/>
    <xf numFmtId="164" fontId="6" fillId="0" borderId="0" xfId="0" applyNumberFormat="1" applyFont="1"/>
    <xf numFmtId="3" fontId="4" fillId="12" borderId="2" xfId="0" applyNumberFormat="1" applyFont="1" applyFill="1" applyBorder="1" applyAlignment="1">
      <alignment horizontal="center" vertical="center"/>
    </xf>
    <xf numFmtId="164" fontId="4" fillId="12" borderId="2" xfId="0" applyNumberFormat="1" applyFont="1" applyFill="1" applyBorder="1" applyAlignment="1">
      <alignment horizontal="center" vertical="center"/>
    </xf>
    <xf numFmtId="0" fontId="7" fillId="9" borderId="16" xfId="2" applyFont="1" applyFill="1" applyBorder="1" applyAlignment="1">
      <alignment horizontal="center" vertical="center" wrapText="1"/>
    </xf>
    <xf numFmtId="3" fontId="7" fillId="9" borderId="16" xfId="0" applyNumberFormat="1" applyFont="1" applyFill="1" applyBorder="1" applyAlignment="1">
      <alignment horizontal="center" vertical="center"/>
    </xf>
    <xf numFmtId="164" fontId="7" fillId="9" borderId="16" xfId="0" applyNumberFormat="1" applyFont="1" applyFill="1" applyBorder="1" applyAlignment="1">
      <alignment horizontal="center" vertical="center"/>
    </xf>
    <xf numFmtId="3" fontId="11" fillId="15" borderId="12" xfId="0" applyNumberFormat="1" applyFont="1" applyFill="1" applyBorder="1" applyAlignment="1">
      <alignment horizontal="center" vertical="center"/>
    </xf>
    <xf numFmtId="164" fontId="11" fillId="15" borderId="1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3" fontId="8" fillId="13" borderId="2" xfId="0" applyNumberFormat="1" applyFont="1" applyFill="1" applyBorder="1" applyAlignment="1">
      <alignment horizontal="center" vertical="center"/>
    </xf>
    <xf numFmtId="164" fontId="8" fillId="13" borderId="2" xfId="0" applyNumberFormat="1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7" fillId="9" borderId="19" xfId="4" applyFont="1" applyFill="1" applyBorder="1" applyAlignment="1" applyProtection="1">
      <alignment horizontal="center" vertical="center"/>
      <protection locked="0"/>
    </xf>
    <xf numFmtId="3" fontId="7" fillId="9" borderId="19" xfId="2" applyNumberFormat="1" applyFont="1" applyFill="1" applyBorder="1" applyAlignment="1" applyProtection="1">
      <alignment horizontal="center" vertical="center"/>
      <protection locked="0"/>
    </xf>
    <xf numFmtId="3" fontId="9" fillId="0" borderId="0" xfId="0" applyNumberFormat="1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/>
      <protection locked="0"/>
    </xf>
    <xf numFmtId="165" fontId="8" fillId="8" borderId="0" xfId="0" applyNumberFormat="1" applyFont="1" applyFill="1" applyAlignment="1">
      <alignment horizontal="center" vertical="center"/>
    </xf>
    <xf numFmtId="17" fontId="8" fillId="8" borderId="0" xfId="0" applyNumberFormat="1" applyFont="1" applyFill="1" applyAlignment="1">
      <alignment horizontal="center" vertical="center"/>
    </xf>
    <xf numFmtId="3" fontId="12" fillId="0" borderId="17" xfId="0" applyNumberFormat="1" applyFont="1" applyBorder="1" applyAlignment="1">
      <alignment horizontal="center" vertical="center"/>
    </xf>
    <xf numFmtId="3" fontId="8" fillId="8" borderId="18" xfId="0" applyNumberFormat="1" applyFont="1" applyFill="1" applyBorder="1" applyAlignment="1">
      <alignment horizontal="center" vertical="center"/>
    </xf>
    <xf numFmtId="0" fontId="12" fillId="11" borderId="17" xfId="4" applyFont="1" applyFill="1" applyBorder="1" applyAlignment="1" applyProtection="1">
      <alignment horizontal="center" vertical="center"/>
    </xf>
    <xf numFmtId="3" fontId="12" fillId="11" borderId="17" xfId="2" applyNumberFormat="1" applyFont="1" applyFill="1" applyBorder="1" applyAlignment="1" applyProtection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7" fillId="9" borderId="19" xfId="4" applyFont="1" applyFill="1" applyBorder="1" applyAlignment="1" applyProtection="1">
      <alignment horizontal="center" vertical="center"/>
    </xf>
    <xf numFmtId="3" fontId="7" fillId="9" borderId="19" xfId="2" applyNumberFormat="1" applyFont="1" applyFill="1" applyBorder="1" applyAlignment="1" applyProtection="1">
      <alignment horizontal="center" vertical="center"/>
    </xf>
    <xf numFmtId="0" fontId="9" fillId="0" borderId="20" xfId="0" applyFont="1" applyBorder="1"/>
    <xf numFmtId="0" fontId="5" fillId="13" borderId="0" xfId="3" applyFont="1" applyFill="1" applyAlignment="1" applyProtection="1">
      <alignment horizontal="center" vertical="center"/>
      <protection locked="0"/>
    </xf>
    <xf numFmtId="0" fontId="5" fillId="14" borderId="0" xfId="0" applyFont="1" applyFill="1" applyAlignment="1" applyProtection="1">
      <alignment horizontal="center" vertical="center"/>
      <protection locked="0"/>
    </xf>
    <xf numFmtId="0" fontId="8" fillId="13" borderId="3" xfId="1" applyFont="1" applyFill="1" applyBorder="1" applyAlignment="1">
      <alignment horizontal="center" vertical="center" wrapText="1"/>
    </xf>
    <xf numFmtId="0" fontId="8" fillId="13" borderId="4" xfId="1" applyFont="1" applyFill="1" applyBorder="1" applyAlignment="1">
      <alignment horizontal="center" vertical="center" wrapText="1"/>
    </xf>
    <xf numFmtId="0" fontId="4" fillId="12" borderId="3" xfId="1" applyFont="1" applyFill="1" applyBorder="1" applyAlignment="1">
      <alignment horizontal="center" vertical="center" wrapText="1"/>
    </xf>
    <xf numFmtId="0" fontId="4" fillId="12" borderId="4" xfId="1" applyFont="1" applyFill="1" applyBorder="1" applyAlignment="1">
      <alignment horizontal="center" vertical="center" wrapText="1"/>
    </xf>
    <xf numFmtId="0" fontId="8" fillId="13" borderId="5" xfId="0" applyFont="1" applyFill="1" applyBorder="1" applyAlignment="1">
      <alignment horizontal="center" vertical="center" wrapText="1"/>
    </xf>
    <xf numFmtId="0" fontId="9" fillId="12" borderId="9" xfId="0" applyFont="1" applyFill="1" applyBorder="1" applyAlignment="1">
      <alignment horizontal="center"/>
    </xf>
    <xf numFmtId="0" fontId="9" fillId="12" borderId="10" xfId="0" applyFont="1" applyFill="1" applyBorder="1" applyAlignment="1">
      <alignment horizontal="center"/>
    </xf>
    <xf numFmtId="0" fontId="11" fillId="15" borderId="13" xfId="2" applyFont="1" applyFill="1" applyBorder="1" applyAlignment="1">
      <alignment horizontal="center" vertical="center"/>
    </xf>
    <xf numFmtId="0" fontId="11" fillId="15" borderId="15" xfId="2" applyFont="1" applyFill="1" applyBorder="1" applyAlignment="1">
      <alignment horizontal="center" vertical="center"/>
    </xf>
    <xf numFmtId="0" fontId="11" fillId="15" borderId="14" xfId="2" applyFont="1" applyFill="1" applyBorder="1" applyAlignment="1">
      <alignment horizontal="center" vertical="center"/>
    </xf>
    <xf numFmtId="0" fontId="4" fillId="12" borderId="5" xfId="2" applyFont="1" applyFill="1" applyBorder="1" applyAlignment="1">
      <alignment horizontal="center" vertical="center"/>
    </xf>
    <xf numFmtId="165" fontId="8" fillId="13" borderId="5" xfId="0" applyNumberFormat="1" applyFont="1" applyFill="1" applyBorder="1" applyAlignment="1">
      <alignment horizontal="center" vertical="center"/>
    </xf>
    <xf numFmtId="0" fontId="9" fillId="15" borderId="13" xfId="0" applyFont="1" applyFill="1" applyBorder="1" applyAlignment="1">
      <alignment horizontal="center"/>
    </xf>
    <xf numFmtId="0" fontId="9" fillId="15" borderId="14" xfId="0" applyFont="1" applyFill="1" applyBorder="1" applyAlignment="1">
      <alignment horizontal="center"/>
    </xf>
    <xf numFmtId="0" fontId="11" fillId="15" borderId="12" xfId="1" applyFont="1" applyFill="1" applyBorder="1" applyAlignment="1">
      <alignment horizontal="center" vertical="center" wrapText="1"/>
    </xf>
  </cellXfs>
  <cellStyles count="8">
    <cellStyle name="60% - Ênfase1 2" xfId="6" xr:uid="{00000000-0005-0000-0000-000000000000}"/>
    <cellStyle name="60% - Ênfase5 2" xfId="5" xr:uid="{00000000-0005-0000-0000-000001000000}"/>
    <cellStyle name="Bom" xfId="1" builtinId="26"/>
    <cellStyle name="Ênfase5" xfId="3" builtinId="45"/>
    <cellStyle name="Ênfase6" xfId="4" builtinId="49"/>
    <cellStyle name="Normal" xfId="0" builtinId="0"/>
    <cellStyle name="Nota" xfId="2" builtinId="10"/>
    <cellStyle name="Vírgula 2" xfId="7" xr:uid="{00000000-0005-0000-0000-000007000000}"/>
  </cellStyles>
  <dxfs count="3">
    <dxf>
      <font>
        <strike val="0"/>
        <outline val="0"/>
        <shadow val="0"/>
        <u val="none"/>
        <vertAlign val="baseline"/>
        <sz val="10"/>
        <color theme="9" tint="-0.249977111117893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9" tint="0.39994506668294322"/>
        </left>
        <right style="thin">
          <color theme="9" tint="0.39994506668294322"/>
        </right>
        <top style="thin">
          <color theme="9" tint="0.39994506668294322"/>
        </top>
        <bottom style="thin">
          <color theme="9" tint="0.39994506668294322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theme="9" tint="-0.249977111117893"/>
        <name val="Calibri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953735"/>
      <color rgb="FFC0504D"/>
      <color rgb="FF604A7B"/>
      <color rgb="FF8064A2"/>
      <color rgb="FFE2F0D9"/>
      <color rgb="FFFF643F"/>
      <color rgb="FFFF35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accent3">
                    <a:lumMod val="50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pt-BR" b="1">
                <a:solidFill>
                  <a:schemeClr val="accent3">
                    <a:lumMod val="50000"/>
                  </a:schemeClr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QUANTIDADE POR</a:t>
            </a:r>
            <a:r>
              <a:rPr lang="pt-BR" b="1" baseline="0">
                <a:solidFill>
                  <a:schemeClr val="accent3">
                    <a:lumMod val="50000"/>
                  </a:schemeClr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GRUPO DE EXAMES</a:t>
            </a:r>
            <a:endParaRPr lang="pt-BR" b="1">
              <a:solidFill>
                <a:schemeClr val="accent3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6982967479674796"/>
          <c:y val="4.28693167085079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accent3">
                  <a:lumMod val="50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'Quadro Resumo'!$B$6</c:f>
              <c:strCache>
                <c:ptCount val="1"/>
                <c:pt idx="0">
                  <c:v>Hematologia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'[1]Gráficos 2018-2019'!$D$30:$O$30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'Quadro Resumo'!$C$6:$N$6</c:f>
              <c:numCache>
                <c:formatCode>#,##0</c:formatCode>
                <c:ptCount val="12"/>
                <c:pt idx="0">
                  <c:v>7841</c:v>
                </c:pt>
                <c:pt idx="1">
                  <c:v>7726</c:v>
                </c:pt>
                <c:pt idx="2">
                  <c:v>8436</c:v>
                </c:pt>
                <c:pt idx="3">
                  <c:v>8800</c:v>
                </c:pt>
                <c:pt idx="4">
                  <c:v>7640</c:v>
                </c:pt>
                <c:pt idx="5">
                  <c:v>8272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98-4363-9E04-6FA749E04CFB}"/>
            </c:ext>
          </c:extLst>
        </c:ser>
        <c:ser>
          <c:idx val="3"/>
          <c:order val="1"/>
          <c:tx>
            <c:strRef>
              <c:f>'Quadro Resumo'!$B$7</c:f>
              <c:strCache>
                <c:ptCount val="1"/>
                <c:pt idx="0">
                  <c:v>Bioquímica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'[1]Gráficos 2018-2019'!$D$30:$O$30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'Quadro Resumo'!$C$7:$N$7</c:f>
              <c:numCache>
                <c:formatCode>#,##0</c:formatCode>
                <c:ptCount val="12"/>
                <c:pt idx="0">
                  <c:v>32993</c:v>
                </c:pt>
                <c:pt idx="1">
                  <c:v>31287</c:v>
                </c:pt>
                <c:pt idx="2">
                  <c:v>32920</c:v>
                </c:pt>
                <c:pt idx="3">
                  <c:v>37239</c:v>
                </c:pt>
                <c:pt idx="4">
                  <c:v>31236</c:v>
                </c:pt>
                <c:pt idx="5">
                  <c:v>33796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98-4363-9E04-6FA749E04CFB}"/>
            </c:ext>
          </c:extLst>
        </c:ser>
        <c:ser>
          <c:idx val="4"/>
          <c:order val="2"/>
          <c:tx>
            <c:strRef>
              <c:f>'Quadro Resumo'!$B$8</c:f>
              <c:strCache>
                <c:ptCount val="1"/>
                <c:pt idx="0">
                  <c:v>Imunologia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'Quadro Resumo'!$C$8:$N$8</c:f>
              <c:numCache>
                <c:formatCode>#,##0</c:formatCode>
                <c:ptCount val="12"/>
                <c:pt idx="0">
                  <c:v>6729</c:v>
                </c:pt>
                <c:pt idx="1">
                  <c:v>6359</c:v>
                </c:pt>
                <c:pt idx="2">
                  <c:v>5094</c:v>
                </c:pt>
                <c:pt idx="3">
                  <c:v>6501</c:v>
                </c:pt>
                <c:pt idx="4">
                  <c:v>3748</c:v>
                </c:pt>
                <c:pt idx="5">
                  <c:v>6072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98-4363-9E04-6FA749E04CFB}"/>
            </c:ext>
          </c:extLst>
        </c:ser>
        <c:ser>
          <c:idx val="5"/>
          <c:order val="3"/>
          <c:tx>
            <c:strRef>
              <c:f>'Quadro Resumo'!$B$9</c:f>
              <c:strCache>
                <c:ptCount val="1"/>
                <c:pt idx="0">
                  <c:v>Urinálise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'Quadro Resumo'!$C$9:$N$9</c:f>
              <c:numCache>
                <c:formatCode>#,##0</c:formatCode>
                <c:ptCount val="12"/>
                <c:pt idx="0">
                  <c:v>1025</c:v>
                </c:pt>
                <c:pt idx="1">
                  <c:v>1025</c:v>
                </c:pt>
                <c:pt idx="2">
                  <c:v>1011</c:v>
                </c:pt>
                <c:pt idx="3">
                  <c:v>1234</c:v>
                </c:pt>
                <c:pt idx="4">
                  <c:v>937</c:v>
                </c:pt>
                <c:pt idx="5">
                  <c:v>1097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98-4363-9E04-6FA749E04CFB}"/>
            </c:ext>
          </c:extLst>
        </c:ser>
        <c:ser>
          <c:idx val="6"/>
          <c:order val="4"/>
          <c:tx>
            <c:strRef>
              <c:f>'Quadro Resumo'!$B$10</c:f>
              <c:strCache>
                <c:ptCount val="1"/>
                <c:pt idx="0">
                  <c:v>Parasitologia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val>
            <c:numRef>
              <c:f>'Quadro Resumo'!$C$10:$N$10</c:f>
              <c:numCache>
                <c:formatCode>#,##0</c:formatCode>
                <c:ptCount val="12"/>
                <c:pt idx="0">
                  <c:v>137</c:v>
                </c:pt>
                <c:pt idx="1">
                  <c:v>117</c:v>
                </c:pt>
                <c:pt idx="2">
                  <c:v>157</c:v>
                </c:pt>
                <c:pt idx="3">
                  <c:v>181</c:v>
                </c:pt>
                <c:pt idx="4">
                  <c:v>113</c:v>
                </c:pt>
                <c:pt idx="5">
                  <c:v>149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98-4363-9E04-6FA749E04CFB}"/>
            </c:ext>
          </c:extLst>
        </c:ser>
        <c:ser>
          <c:idx val="7"/>
          <c:order val="5"/>
          <c:tx>
            <c:strRef>
              <c:f>'Quadro Resumo'!$B$11</c:f>
              <c:strCache>
                <c:ptCount val="1"/>
                <c:pt idx="0">
                  <c:v>Microbiologia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val>
            <c:numRef>
              <c:f>'Quadro Resumo'!$C$11:$N$11</c:f>
              <c:numCache>
                <c:formatCode>#,##0</c:formatCode>
                <c:ptCount val="12"/>
                <c:pt idx="0">
                  <c:v>744</c:v>
                </c:pt>
                <c:pt idx="1">
                  <c:v>698</c:v>
                </c:pt>
                <c:pt idx="2">
                  <c:v>824</c:v>
                </c:pt>
                <c:pt idx="3">
                  <c:v>842</c:v>
                </c:pt>
                <c:pt idx="4">
                  <c:v>726</c:v>
                </c:pt>
                <c:pt idx="5">
                  <c:v>692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698-4363-9E04-6FA749E04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552008"/>
        <c:axId val="237552400"/>
      </c:lineChart>
      <c:catAx>
        <c:axId val="237552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7552400"/>
        <c:crosses val="autoZero"/>
        <c:auto val="1"/>
        <c:lblAlgn val="ctr"/>
        <c:lblOffset val="100"/>
        <c:noMultiLvlLbl val="0"/>
      </c:catAx>
      <c:valAx>
        <c:axId val="237552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7552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3">
            <a:lumMod val="5000"/>
            <a:lumOff val="95000"/>
          </a:schemeClr>
        </a:gs>
        <a:gs pos="74000">
          <a:schemeClr val="accent6">
            <a:lumMod val="20000"/>
            <a:lumOff val="80000"/>
          </a:schemeClr>
        </a:gs>
        <a:gs pos="83000">
          <a:schemeClr val="accent6">
            <a:lumMod val="20000"/>
            <a:lumOff val="80000"/>
          </a:schemeClr>
        </a:gs>
        <a:gs pos="100000">
          <a:srgbClr val="E2F0D9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accent3">
                    <a:lumMod val="50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pt-BR" sz="1400">
                <a:solidFill>
                  <a:schemeClr val="accent3">
                    <a:lumMod val="50000"/>
                  </a:schemeClr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QUANTIDADE EXAMES</a:t>
            </a:r>
          </a:p>
          <a:p>
            <a:pPr>
              <a:defRPr sz="1400">
                <a:solidFill>
                  <a:schemeClr val="accent3">
                    <a:lumMod val="50000"/>
                  </a:schemeClr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pt-BR" sz="1100">
                <a:solidFill>
                  <a:schemeClr val="accent3">
                    <a:lumMod val="50000"/>
                  </a:schemeClr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Internos</a:t>
            </a:r>
            <a:r>
              <a:rPr lang="pt-BR" sz="1100" baseline="0">
                <a:solidFill>
                  <a:schemeClr val="accent3">
                    <a:lumMod val="50000"/>
                  </a:schemeClr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x Externos</a:t>
            </a:r>
            <a:endParaRPr lang="pt-BR" sz="1100">
              <a:solidFill>
                <a:schemeClr val="accent3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5490067750677506"/>
          <c:y val="5.066373792823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accent3">
                  <a:lumMod val="50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strRef>
              <c:f>'Quadro Resumo'!$B$14</c:f>
              <c:strCache>
                <c:ptCount val="1"/>
                <c:pt idx="0">
                  <c:v>Nº Exames Internos*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C0504D">
                  <a:alpha val="84706"/>
                </a:srgbClr>
              </a:solidFill>
              <a:ln w="9525" cap="flat" cmpd="sng" algn="ctr">
                <a:solidFill>
                  <a:srgbClr val="953735"/>
                </a:solidFill>
                <a:round/>
              </a:ln>
              <a:effectLst/>
              <a:sp3d contourW="9525">
                <a:contourClr>
                  <a:srgbClr val="953735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ECE-47E5-9083-73731138D74A}"/>
              </c:ext>
            </c:extLst>
          </c:dPt>
          <c:cat>
            <c:strRef>
              <c:f>'[1]Gráficos 2018-2019'!$D$30:$O$30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'Quadro Resumo'!$C$14:$N$14</c:f>
              <c:numCache>
                <c:formatCode>#,##0</c:formatCode>
                <c:ptCount val="12"/>
                <c:pt idx="0">
                  <c:v>27391</c:v>
                </c:pt>
                <c:pt idx="1">
                  <c:v>25665</c:v>
                </c:pt>
                <c:pt idx="2">
                  <c:v>27503</c:v>
                </c:pt>
                <c:pt idx="3">
                  <c:v>26842</c:v>
                </c:pt>
                <c:pt idx="4">
                  <c:v>27395</c:v>
                </c:pt>
                <c:pt idx="5">
                  <c:v>26122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CE-47E5-9083-73731138D74A}"/>
            </c:ext>
          </c:extLst>
        </c:ser>
        <c:ser>
          <c:idx val="3"/>
          <c:order val="1"/>
          <c:tx>
            <c:strRef>
              <c:f>'Quadro Resumo'!$B$15</c:f>
              <c:strCache>
                <c:ptCount val="1"/>
                <c:pt idx="0">
                  <c:v>Nº Exames Externos *</c:v>
                </c:pt>
              </c:strCache>
            </c:strRef>
          </c:tx>
          <c:spPr>
            <a:solidFill>
              <a:srgbClr val="8064A2">
                <a:alpha val="84706"/>
              </a:srgb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8064A2">
                  <a:alpha val="84706"/>
                </a:srgbClr>
              </a:solidFill>
              <a:ln w="9525" cap="flat" cmpd="sng" algn="ctr">
                <a:solidFill>
                  <a:srgbClr val="604A7B"/>
                </a:solidFill>
                <a:round/>
              </a:ln>
              <a:effectLst/>
              <a:sp3d contourW="9525">
                <a:contourClr>
                  <a:srgbClr val="604A7B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1ECE-47E5-9083-73731138D74A}"/>
              </c:ext>
            </c:extLst>
          </c:dPt>
          <c:cat>
            <c:strRef>
              <c:f>'[1]Gráficos 2018-2019'!$D$30:$O$30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'Quadro Resumo'!$C$15:$N$15</c:f>
              <c:numCache>
                <c:formatCode>#,##0</c:formatCode>
                <c:ptCount val="12"/>
                <c:pt idx="0">
                  <c:v>22078</c:v>
                </c:pt>
                <c:pt idx="1">
                  <c:v>21547</c:v>
                </c:pt>
                <c:pt idx="2">
                  <c:v>20939</c:v>
                </c:pt>
                <c:pt idx="3">
                  <c:v>27955</c:v>
                </c:pt>
                <c:pt idx="4">
                  <c:v>17005</c:v>
                </c:pt>
                <c:pt idx="5">
                  <c:v>23956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CE-47E5-9083-73731138D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484944592"/>
        <c:axId val="484944984"/>
        <c:axId val="0"/>
      </c:bar3DChart>
      <c:catAx>
        <c:axId val="48494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4944984"/>
        <c:crosses val="autoZero"/>
        <c:auto val="1"/>
        <c:lblAlgn val="ctr"/>
        <c:lblOffset val="100"/>
        <c:noMultiLvlLbl val="0"/>
      </c:catAx>
      <c:valAx>
        <c:axId val="484944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4944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accent3">
            <a:lumMod val="40000"/>
            <a:lumOff val="60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accent3">
            <a:lumMod val="6000"/>
            <a:lumOff val="94000"/>
          </a:schemeClr>
        </a:gs>
        <a:gs pos="74000">
          <a:schemeClr val="accent6">
            <a:lumMod val="20000"/>
            <a:lumOff val="80000"/>
          </a:schemeClr>
        </a:gs>
        <a:gs pos="83000">
          <a:schemeClr val="accent6">
            <a:lumMod val="20000"/>
            <a:lumOff val="80000"/>
          </a:schemeClr>
        </a:gs>
        <a:gs pos="100000">
          <a:schemeClr val="accent6">
            <a:lumMod val="20000"/>
            <a:lumOff val="80000"/>
          </a:schemeClr>
        </a:gs>
      </a:gsLst>
      <a:lin ang="5400000" scaled="1"/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-1</xdr:colOff>
      <xdr:row>28</xdr:row>
      <xdr:rowOff>83344</xdr:rowOff>
    </xdr:from>
    <xdr:to>
      <xdr:col>7</xdr:col>
      <xdr:colOff>233870</xdr:colOff>
      <xdr:row>48</xdr:row>
      <xdr:rowOff>103585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17CBB9F-CE31-4441-954E-426E2E9B7D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442913</xdr:colOff>
      <xdr:row>28</xdr:row>
      <xdr:rowOff>71439</xdr:rowOff>
    </xdr:from>
    <xdr:to>
      <xdr:col>14</xdr:col>
      <xdr:colOff>974438</xdr:colOff>
      <xdr:row>48</xdr:row>
      <xdr:rowOff>91680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B4E60F5-60D0-4555-A753-4F684307A5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et_Contabilidade\Unid_Contabilidade_Fiscal\Controle%20Agua%20e%20Energia\Planilha%20de%20Controle%20de%20Consumo%20-%20Energia%20e%20Agu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gia e Agua - 2014"/>
      <sheetName val="Energia e Agua - 2015"/>
      <sheetName val="Energia e Agua - 2016"/>
      <sheetName val="Gráfico 2015-2016"/>
      <sheetName val="Energia e Agua - 2017"/>
      <sheetName val="Gráficos 2016-2017"/>
      <sheetName val="Energia e Agua - 2018"/>
      <sheetName val="Gráficos 2017-2018"/>
      <sheetName val="Energia e Agua - 2019"/>
      <sheetName val="Gráficos 2018-2019"/>
      <sheetName val="Energia e Agua - 2019 (2)"/>
      <sheetName val="Gráficos 2017-2018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0">
          <cell r="D30" t="str">
            <v>Jan</v>
          </cell>
          <cell r="E30" t="str">
            <v>Fev</v>
          </cell>
          <cell r="F30" t="str">
            <v>Mar</v>
          </cell>
          <cell r="G30" t="str">
            <v>Abr</v>
          </cell>
          <cell r="H30" t="str">
            <v>Mai</v>
          </cell>
          <cell r="I30" t="str">
            <v>Jun</v>
          </cell>
          <cell r="J30" t="str">
            <v>Jul</v>
          </cell>
          <cell r="K30" t="str">
            <v>Ago</v>
          </cell>
          <cell r="L30" t="str">
            <v>Set</v>
          </cell>
          <cell r="M30" t="str">
            <v>Out</v>
          </cell>
          <cell r="N30" t="str">
            <v>Nov</v>
          </cell>
          <cell r="O30" t="str">
            <v>Dez</v>
          </cell>
        </row>
      </sheetData>
      <sheetData sheetId="10"/>
      <sheetData sheetId="1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2" displayName="Tabela2" ref="B5:B12" totalsRowShown="0" headerRowDxfId="2" dataDxfId="1">
  <tableColumns count="1">
    <tableColumn id="1" xr3:uid="{00000000-0010-0000-0000-000001000000}" name="Grupo de Exames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28"/>
  <sheetViews>
    <sheetView showGridLines="0" topLeftCell="A3" zoomScale="80" zoomScaleNormal="80" workbookViewId="0">
      <selection activeCell="G22" sqref="G22"/>
    </sheetView>
  </sheetViews>
  <sheetFormatPr defaultRowHeight="12.75" x14ac:dyDescent="0.2"/>
  <cols>
    <col min="1" max="1" width="1.7109375" style="35" customWidth="1"/>
    <col min="2" max="2" width="34" style="40" customWidth="1"/>
    <col min="3" max="15" width="14.7109375" style="35" customWidth="1"/>
    <col min="16" max="16" width="1.7109375" style="35" customWidth="1"/>
    <col min="17" max="16384" width="9.140625" style="35"/>
  </cols>
  <sheetData>
    <row r="1" spans="2:15" ht="15" customHeight="1" x14ac:dyDescent="0.2"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2:15" ht="15" customHeight="1" x14ac:dyDescent="0.2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4" spans="2:15" s="36" customFormat="1" ht="18" customHeight="1" x14ac:dyDescent="0.25">
      <c r="B4" s="52">
        <v>2024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</row>
    <row r="5" spans="2:15" s="36" customFormat="1" ht="18" customHeight="1" x14ac:dyDescent="0.25">
      <c r="B5" s="29" t="s">
        <v>1</v>
      </c>
      <c r="C5" s="41">
        <v>45292</v>
      </c>
      <c r="D5" s="41">
        <v>45323</v>
      </c>
      <c r="E5" s="41">
        <v>45352</v>
      </c>
      <c r="F5" s="41">
        <v>45383</v>
      </c>
      <c r="G5" s="41">
        <v>45413</v>
      </c>
      <c r="H5" s="41">
        <v>45444</v>
      </c>
      <c r="I5" s="41">
        <v>45474</v>
      </c>
      <c r="J5" s="41">
        <v>45505</v>
      </c>
      <c r="K5" s="41">
        <v>45536</v>
      </c>
      <c r="L5" s="41">
        <v>45566</v>
      </c>
      <c r="M5" s="41">
        <v>45597</v>
      </c>
      <c r="N5" s="41">
        <v>45627</v>
      </c>
      <c r="O5" s="42" t="s">
        <v>2</v>
      </c>
    </row>
    <row r="6" spans="2:15" s="36" customFormat="1" ht="18" customHeight="1" x14ac:dyDescent="0.25">
      <c r="B6" s="34" t="s">
        <v>3</v>
      </c>
      <c r="C6" s="43">
        <f>IF(Janeiro!$E$36=0,"",Janeiro!$E$36)</f>
        <v>7841</v>
      </c>
      <c r="D6" s="43">
        <f>IF(Fevereiro!$E$36=0,"",Fevereiro!$E$36)</f>
        <v>7726</v>
      </c>
      <c r="E6" s="43">
        <f>IF(Março!$E$36=0,"",Março!$E$36)</f>
        <v>8436</v>
      </c>
      <c r="F6" s="43">
        <f>IF(Abril!$E$36=0,"",Abril!$E$36)</f>
        <v>8800</v>
      </c>
      <c r="G6" s="43">
        <f>IF(Maio!$E$36=0,"",Maio!$E$36)</f>
        <v>7640</v>
      </c>
      <c r="H6" s="43">
        <f>IF(Junho!$E$36=0,"",Junho!$E$36)</f>
        <v>8272</v>
      </c>
      <c r="I6" s="43" t="e">
        <f>IF(#REF!=0,"",#REF!)</f>
        <v>#REF!</v>
      </c>
      <c r="J6" s="43" t="e">
        <f>IF(#REF!=0,"",#REF!)</f>
        <v>#REF!</v>
      </c>
      <c r="K6" s="43" t="e">
        <f>IF(#REF!=0,"",#REF!)</f>
        <v>#REF!</v>
      </c>
      <c r="L6" s="43" t="e">
        <f>IF(#REF!=0,"",#REF!)</f>
        <v>#REF!</v>
      </c>
      <c r="M6" s="43" t="e">
        <f>IF(#REF!=0,"",#REF!)</f>
        <v>#REF!</v>
      </c>
      <c r="N6" s="43" t="e">
        <f>IF(#REF!=0,"",#REF!)</f>
        <v>#REF!</v>
      </c>
      <c r="O6" s="43" t="e">
        <f>SUM(C6:N6)</f>
        <v>#REF!</v>
      </c>
    </row>
    <row r="7" spans="2:15" s="36" customFormat="1" ht="18" customHeight="1" x14ac:dyDescent="0.25">
      <c r="B7" s="34" t="s">
        <v>4</v>
      </c>
      <c r="C7" s="43">
        <f>IF(Janeiro!$F$36=0,"",Janeiro!$F$36)</f>
        <v>32993</v>
      </c>
      <c r="D7" s="43">
        <f>IF(Fevereiro!$F$36=0,"",Fevereiro!$F$36)</f>
        <v>31287</v>
      </c>
      <c r="E7" s="43">
        <f>IF(Março!$F$36=0,"",Março!$F$36)</f>
        <v>32920</v>
      </c>
      <c r="F7" s="43">
        <f>IF(Abril!$F$36=0,"",Abril!$F$36)</f>
        <v>37239</v>
      </c>
      <c r="G7" s="43">
        <f>IF(Maio!$F$36=0,"",Maio!$F$36)</f>
        <v>31236</v>
      </c>
      <c r="H7" s="43">
        <f>IF(Junho!$F$36=0,"",Junho!$F$36)</f>
        <v>33796</v>
      </c>
      <c r="I7" s="43" t="e">
        <f>IF(#REF!=0,"",#REF!)</f>
        <v>#REF!</v>
      </c>
      <c r="J7" s="43" t="e">
        <f>IF(#REF!=0,"",#REF!)</f>
        <v>#REF!</v>
      </c>
      <c r="K7" s="43" t="e">
        <f>IF(#REF!=0,"",#REF!)</f>
        <v>#REF!</v>
      </c>
      <c r="L7" s="43" t="e">
        <f>IF(#REF!=0,"",#REF!)</f>
        <v>#REF!</v>
      </c>
      <c r="M7" s="43" t="e">
        <f>IF(#REF!=0,"",#REF!)</f>
        <v>#REF!</v>
      </c>
      <c r="N7" s="43" t="e">
        <f>IF(#REF!=0,"",#REF!)</f>
        <v>#REF!</v>
      </c>
      <c r="O7" s="43" t="e">
        <f t="shared" ref="O7:O11" si="0">SUM(C7:N7)</f>
        <v>#REF!</v>
      </c>
    </row>
    <row r="8" spans="2:15" s="36" customFormat="1" ht="18" customHeight="1" x14ac:dyDescent="0.25">
      <c r="B8" s="34" t="s">
        <v>5</v>
      </c>
      <c r="C8" s="43">
        <f>IF(Janeiro!$G$36=0,"",Janeiro!$G$36)</f>
        <v>6729</v>
      </c>
      <c r="D8" s="43">
        <f>IF(Fevereiro!$G$36=0,"",Fevereiro!$G$36)</f>
        <v>6359</v>
      </c>
      <c r="E8" s="43">
        <f>IF(Março!$G$36=0,"",Março!$G$36)</f>
        <v>5094</v>
      </c>
      <c r="F8" s="43">
        <f>IF(Abril!$G$36=0,"",Abril!$G$36)</f>
        <v>6501</v>
      </c>
      <c r="G8" s="43">
        <f>IF(Maio!$G$36=0,"",Maio!$G$36)</f>
        <v>3748</v>
      </c>
      <c r="H8" s="43">
        <f>IF(Junho!$G$36=0,"",Junho!$G$36)</f>
        <v>6072</v>
      </c>
      <c r="I8" s="43" t="e">
        <f>IF(#REF!=0,"",#REF!)</f>
        <v>#REF!</v>
      </c>
      <c r="J8" s="43" t="e">
        <f>IF(#REF!=0,"",#REF!)</f>
        <v>#REF!</v>
      </c>
      <c r="K8" s="43" t="e">
        <f>IF(#REF!=0,"",#REF!)</f>
        <v>#REF!</v>
      </c>
      <c r="L8" s="43" t="e">
        <f>IF(#REF!=0,"",#REF!)</f>
        <v>#REF!</v>
      </c>
      <c r="M8" s="43" t="e">
        <f>IF(#REF!=0,"",#REF!)</f>
        <v>#REF!</v>
      </c>
      <c r="N8" s="43" t="e">
        <f>IF(#REF!=0,"",#REF!)</f>
        <v>#REF!</v>
      </c>
      <c r="O8" s="43" t="e">
        <f t="shared" si="0"/>
        <v>#REF!</v>
      </c>
    </row>
    <row r="9" spans="2:15" s="36" customFormat="1" ht="18" customHeight="1" x14ac:dyDescent="0.25">
      <c r="B9" s="34" t="s">
        <v>6</v>
      </c>
      <c r="C9" s="43">
        <f>IF(Janeiro!$H$36=0,"",Janeiro!$H$36)</f>
        <v>1025</v>
      </c>
      <c r="D9" s="43">
        <f>IF(Fevereiro!$H$36=0,"",Fevereiro!$H$36)</f>
        <v>1025</v>
      </c>
      <c r="E9" s="43">
        <f>IF(Março!$H$36=0,"",Março!$H$36)</f>
        <v>1011</v>
      </c>
      <c r="F9" s="43">
        <f>IF(Abril!$H$36=0,"",Abril!$H$36)</f>
        <v>1234</v>
      </c>
      <c r="G9" s="43">
        <f>IF(Maio!$H$36=0,"",Maio!$H$36)</f>
        <v>937</v>
      </c>
      <c r="H9" s="43">
        <f>IF(Junho!$H$36=0,"",Junho!$H$36)</f>
        <v>1097</v>
      </c>
      <c r="I9" s="43" t="e">
        <f>IF(#REF!=0,"",#REF!)</f>
        <v>#REF!</v>
      </c>
      <c r="J9" s="43" t="e">
        <f>IF(#REF!=0,"",#REF!)</f>
        <v>#REF!</v>
      </c>
      <c r="K9" s="43" t="e">
        <f>IF(#REF!=0,"",#REF!)</f>
        <v>#REF!</v>
      </c>
      <c r="L9" s="43" t="e">
        <f>IF(#REF!=0,"",#REF!)</f>
        <v>#REF!</v>
      </c>
      <c r="M9" s="43" t="e">
        <f>IF(#REF!=0,"",#REF!)</f>
        <v>#REF!</v>
      </c>
      <c r="N9" s="43" t="e">
        <f>IF(#REF!=0,"",#REF!)</f>
        <v>#REF!</v>
      </c>
      <c r="O9" s="43" t="e">
        <f t="shared" si="0"/>
        <v>#REF!</v>
      </c>
    </row>
    <row r="10" spans="2:15" s="36" customFormat="1" ht="18" customHeight="1" x14ac:dyDescent="0.25">
      <c r="B10" s="34" t="s">
        <v>7</v>
      </c>
      <c r="C10" s="43">
        <f>IF(Janeiro!$I$36=0,"",Janeiro!$I$36)</f>
        <v>137</v>
      </c>
      <c r="D10" s="43">
        <f>IF(Fevereiro!$I$36=0,"",Fevereiro!$I$36)</f>
        <v>117</v>
      </c>
      <c r="E10" s="43">
        <f>IF(Março!$I$36=0,"",Março!$I$36)</f>
        <v>157</v>
      </c>
      <c r="F10" s="43">
        <f>IF(Abril!$I$36=0,"",Abril!$I$36)</f>
        <v>181</v>
      </c>
      <c r="G10" s="43">
        <f>IF(Maio!$I$36=0,"",Maio!$I$36)</f>
        <v>113</v>
      </c>
      <c r="H10" s="43">
        <f>IF(Junho!$I$36=0,"",Junho!$I$36)</f>
        <v>149</v>
      </c>
      <c r="I10" s="43" t="e">
        <f>IF(#REF!=0,"",#REF!)</f>
        <v>#REF!</v>
      </c>
      <c r="J10" s="43" t="e">
        <f>IF(#REF!=0,"",#REF!)</f>
        <v>#REF!</v>
      </c>
      <c r="K10" s="43" t="e">
        <f>IF(#REF!=0,"",#REF!)</f>
        <v>#REF!</v>
      </c>
      <c r="L10" s="43" t="e">
        <f>IF(#REF!=0,"",#REF!)</f>
        <v>#REF!</v>
      </c>
      <c r="M10" s="43" t="e">
        <f>IF(#REF!=0,"",#REF!)</f>
        <v>#REF!</v>
      </c>
      <c r="N10" s="43" t="e">
        <f>IF(#REF!=0,"",#REF!)</f>
        <v>#REF!</v>
      </c>
      <c r="O10" s="43" t="e">
        <f t="shared" si="0"/>
        <v>#REF!</v>
      </c>
    </row>
    <row r="11" spans="2:15" s="36" customFormat="1" ht="18" customHeight="1" x14ac:dyDescent="0.25">
      <c r="B11" s="34" t="s">
        <v>8</v>
      </c>
      <c r="C11" s="43">
        <f>IF(Janeiro!$J$36=0,"",Janeiro!$J$36)</f>
        <v>744</v>
      </c>
      <c r="D11" s="43">
        <f>IF(Fevereiro!$J$36=0,"",Fevereiro!$J$36)</f>
        <v>698</v>
      </c>
      <c r="E11" s="43">
        <f>IF(Março!$J$36=0,"",Março!$J$36)</f>
        <v>824</v>
      </c>
      <c r="F11" s="43">
        <f>IF(Abril!$J$36=0,"",Abril!$J$36)</f>
        <v>842</v>
      </c>
      <c r="G11" s="43">
        <f>IF(Maio!$J$36=0,"",Maio!$J$36)</f>
        <v>726</v>
      </c>
      <c r="H11" s="43">
        <f>IF(Junho!$J$36=0,"",Junho!$J$36)</f>
        <v>692</v>
      </c>
      <c r="I11" s="43" t="e">
        <f>IF(#REF!=0,"",#REF!)</f>
        <v>#REF!</v>
      </c>
      <c r="J11" s="43" t="e">
        <f>IF(#REF!=0,"",#REF!)</f>
        <v>#REF!</v>
      </c>
      <c r="K11" s="43" t="e">
        <f>IF(#REF!=0,"",#REF!)</f>
        <v>#REF!</v>
      </c>
      <c r="L11" s="43" t="e">
        <f>IF(#REF!=0,"",#REF!)</f>
        <v>#REF!</v>
      </c>
      <c r="M11" s="43" t="e">
        <f>IF(#REF!=0,"",#REF!)</f>
        <v>#REF!</v>
      </c>
      <c r="N11" s="43" t="e">
        <f>IF(#REF!=0,"",#REF!)</f>
        <v>#REF!</v>
      </c>
      <c r="O11" s="43" t="e">
        <f t="shared" si="0"/>
        <v>#REF!</v>
      </c>
    </row>
    <row r="12" spans="2:15" s="36" customFormat="1" ht="18" customHeight="1" x14ac:dyDescent="0.25">
      <c r="B12" s="41" t="s">
        <v>9</v>
      </c>
      <c r="C12" s="44">
        <f>SUM(C6:C11)</f>
        <v>49469</v>
      </c>
      <c r="D12" s="44">
        <f t="shared" ref="D12:M12" si="1">SUM(D6:D11)</f>
        <v>47212</v>
      </c>
      <c r="E12" s="44">
        <f t="shared" si="1"/>
        <v>48442</v>
      </c>
      <c r="F12" s="44">
        <f t="shared" si="1"/>
        <v>54797</v>
      </c>
      <c r="G12" s="44">
        <f t="shared" si="1"/>
        <v>44400</v>
      </c>
      <c r="H12" s="44">
        <f t="shared" si="1"/>
        <v>50078</v>
      </c>
      <c r="I12" s="44" t="e">
        <f t="shared" si="1"/>
        <v>#REF!</v>
      </c>
      <c r="J12" s="44" t="e">
        <f t="shared" si="1"/>
        <v>#REF!</v>
      </c>
      <c r="K12" s="44" t="e">
        <f t="shared" si="1"/>
        <v>#REF!</v>
      </c>
      <c r="L12" s="44" t="e">
        <f t="shared" si="1"/>
        <v>#REF!</v>
      </c>
      <c r="M12" s="44" t="e">
        <f t="shared" si="1"/>
        <v>#REF!</v>
      </c>
      <c r="N12" s="44" t="e">
        <f>SUM(N6:N11)</f>
        <v>#REF!</v>
      </c>
      <c r="O12" s="44" t="e">
        <f>SUM(O6:O11)</f>
        <v>#REF!</v>
      </c>
    </row>
    <row r="13" spans="2:15" s="36" customFormat="1" ht="6" customHeight="1" x14ac:dyDescent="0.25">
      <c r="B13" s="29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</row>
    <row r="14" spans="2:15" s="36" customFormat="1" ht="18" customHeight="1" x14ac:dyDescent="0.25">
      <c r="B14" s="45" t="s">
        <v>10</v>
      </c>
      <c r="C14" s="46">
        <f>IF(SUM(Janeiro!$E$29:$J$29)=0,"",SUM(Janeiro!$E$29:$J$29))</f>
        <v>27391</v>
      </c>
      <c r="D14" s="46">
        <f>IF(SUM(Fevereiro!$E$29:$J$29)=0,"",SUM(Fevereiro!$E$29:$J$29))</f>
        <v>25665</v>
      </c>
      <c r="E14" s="46">
        <f>IF(SUM(Março!$E$29:$J$29)=0,"",SUM(Março!$E$29:$J$29))</f>
        <v>27503</v>
      </c>
      <c r="F14" s="46">
        <f>IF(SUM(Abril!$E$29:$J$29)=0,"",SUM(Abril!$E$29:$J$29))</f>
        <v>26842</v>
      </c>
      <c r="G14" s="46">
        <f>IF(SUM(Maio!$E$29:$J$29)=0,"",SUM(Maio!$E$29:$J$29))</f>
        <v>27395</v>
      </c>
      <c r="H14" s="46">
        <f>IF(SUM(Junho!$E$29:$J$29)=0,"",SUM(Junho!$E$29:$J$29))</f>
        <v>26122</v>
      </c>
      <c r="I14" s="46" t="e">
        <f>IF(SUM(#REF!)=0,"",SUM(#REF!))</f>
        <v>#REF!</v>
      </c>
      <c r="J14" s="46" t="e">
        <f>IF(SUM(#REF!)=0,"",SUM(#REF!))</f>
        <v>#REF!</v>
      </c>
      <c r="K14" s="46" t="e">
        <f>IF(SUM(#REF!)=0,"",SUM(#REF!))</f>
        <v>#REF!</v>
      </c>
      <c r="L14" s="46" t="e">
        <f>IF(SUM(#REF!)=0,"",SUM(#REF!))</f>
        <v>#REF!</v>
      </c>
      <c r="M14" s="46" t="e">
        <f>IF(SUM(#REF!)=0,"",SUM(#REF!))</f>
        <v>#REF!</v>
      </c>
      <c r="N14" s="46" t="e">
        <f>IF(SUM(#REF!)=0,"",SUM(#REF!))</f>
        <v>#REF!</v>
      </c>
      <c r="O14" s="46" t="e">
        <f>SUM(C14:N14)</f>
        <v>#REF!</v>
      </c>
    </row>
    <row r="15" spans="2:15" s="36" customFormat="1" ht="18" customHeight="1" x14ac:dyDescent="0.25">
      <c r="B15" s="45" t="s">
        <v>11</v>
      </c>
      <c r="C15" s="46">
        <f>IF(SUM(Janeiro!$E$34:$J$34)=0,"",SUM(Janeiro!$E$34:$J$34))</f>
        <v>22078</v>
      </c>
      <c r="D15" s="46">
        <f>IF(SUM(Fevereiro!$E$34:$J$34)=0,"",SUM(Fevereiro!$E$34:$J$34))</f>
        <v>21547</v>
      </c>
      <c r="E15" s="46">
        <f>IF(SUM(Março!$E$34:$J$34)=0,"",SUM(Março!$E$34:$J$34))</f>
        <v>20939</v>
      </c>
      <c r="F15" s="46">
        <f>IF(SUM(Abril!$E$34:$J$34)=0,"",SUM(Abril!$E$34:$J$34))</f>
        <v>27955</v>
      </c>
      <c r="G15" s="46">
        <f>IF(SUM(Maio!$E$34:$J$34)=0,"",SUM(Maio!$E$34:$J$34))</f>
        <v>17005</v>
      </c>
      <c r="H15" s="46">
        <f>IF(SUM(Junho!$E$34:$J$34)=0,"",SUM(Junho!$E$34:$J$34))</f>
        <v>23956</v>
      </c>
      <c r="I15" s="46" t="e">
        <f>IF(SUM(#REF!)=0,"",SUM(#REF!))</f>
        <v>#REF!</v>
      </c>
      <c r="J15" s="46" t="e">
        <f>IF(SUM(#REF!)=0,"",SUM(#REF!))</f>
        <v>#REF!</v>
      </c>
      <c r="K15" s="46" t="e">
        <f>IF(SUM(#REF!)=0,"",SUM(#REF!))</f>
        <v>#REF!</v>
      </c>
      <c r="L15" s="46" t="e">
        <f>IF(SUM(#REF!)=0,"",SUM(#REF!))</f>
        <v>#REF!</v>
      </c>
      <c r="M15" s="46" t="e">
        <f>IF(SUM(#REF!)=0,"",SUM(#REF!))</f>
        <v>#REF!</v>
      </c>
      <c r="N15" s="46" t="e">
        <f>IF(SUM(#REF!)=0,"",SUM(#REF!))</f>
        <v>#REF!</v>
      </c>
      <c r="O15" s="46" t="e">
        <f>SUM(C15:N15)</f>
        <v>#REF!</v>
      </c>
    </row>
    <row r="16" spans="2:15" s="36" customFormat="1" ht="6" customHeight="1" x14ac:dyDescent="0.25">
      <c r="B16" s="29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</row>
    <row r="17" spans="2:17" s="36" customFormat="1" ht="18" customHeight="1" x14ac:dyDescent="0.25">
      <c r="B17" s="48" t="s">
        <v>12</v>
      </c>
      <c r="C17" s="49" t="str">
        <f>IF(Janeiro!$K$29=0,"",Janeiro!$K$29)</f>
        <v/>
      </c>
      <c r="D17" s="49" t="str">
        <f>IF(Fevereiro!$K$29=0,"",Fevereiro!$K$29)</f>
        <v/>
      </c>
      <c r="E17" s="49" t="str">
        <f>IF(Março!$K$29=0,"",Março!$K$29)</f>
        <v/>
      </c>
      <c r="F17" s="49" t="str">
        <f>IF(Abril!$K$29=0,"",Abril!$K$29)</f>
        <v/>
      </c>
      <c r="G17" s="49" t="str">
        <f>IF(Maio!$K$29=0,"",Maio!$K$29)</f>
        <v/>
      </c>
      <c r="H17" s="49" t="str">
        <f>IF(Junho!$K$29=0,"",Junho!$K$29)</f>
        <v/>
      </c>
      <c r="I17" s="49" t="e">
        <f>IF(#REF!=0,"",#REF!)</f>
        <v>#REF!</v>
      </c>
      <c r="J17" s="49" t="e">
        <f>IF(#REF!=0,"",#REF!)</f>
        <v>#REF!</v>
      </c>
      <c r="K17" s="49" t="e">
        <f>IF(#REF!=0,"",#REF!)</f>
        <v>#REF!</v>
      </c>
      <c r="L17" s="49" t="e">
        <f>IF(#REF!=0,"",#REF!)</f>
        <v>#REF!</v>
      </c>
      <c r="M17" s="49" t="e">
        <f>IF(#REF!=0,"",#REF!)</f>
        <v>#REF!</v>
      </c>
      <c r="N17" s="49" t="e">
        <f>IF(#REF!=0,"",#REF!)</f>
        <v>#REF!</v>
      </c>
      <c r="O17" s="49" t="e">
        <f>SUM(C17:N17)</f>
        <v>#REF!</v>
      </c>
    </row>
    <row r="18" spans="2:17" s="36" customFormat="1" ht="18" customHeight="1" x14ac:dyDescent="0.25">
      <c r="B18" s="48" t="s">
        <v>13</v>
      </c>
      <c r="C18" s="49">
        <f>IF(Janeiro!$L$29=0,"",Janeiro!$L$29)</f>
        <v>94</v>
      </c>
      <c r="D18" s="49">
        <f>IF(Fevereiro!$L$29=0,"",Fevereiro!$L$29)</f>
        <v>116</v>
      </c>
      <c r="E18" s="49">
        <f>IF(Março!$L$29=0,"",Março!$L$29)</f>
        <v>140</v>
      </c>
      <c r="F18" s="49">
        <f>IF(Abril!$L$29=0,"",Abril!$L$29)</f>
        <v>108</v>
      </c>
      <c r="G18" s="49">
        <f>IF(Maio!$L$29=0,"",Maio!$L$29)</f>
        <v>144</v>
      </c>
      <c r="H18" s="49">
        <f>IF(Junho!$L$29=0,"",Junho!$L$29)</f>
        <v>121</v>
      </c>
      <c r="I18" s="49" t="e">
        <f>IF(#REF!=0,"",#REF!)</f>
        <v>#REF!</v>
      </c>
      <c r="J18" s="49" t="e">
        <f>IF(#REF!=0,"",#REF!)</f>
        <v>#REF!</v>
      </c>
      <c r="K18" s="49" t="e">
        <f>IF(#REF!=0,"",#REF!)</f>
        <v>#REF!</v>
      </c>
      <c r="L18" s="49" t="e">
        <f>IF(#REF!=0,"",#REF!)</f>
        <v>#REF!</v>
      </c>
      <c r="M18" s="49" t="e">
        <f>IF(#REF!=0,"",#REF!)</f>
        <v>#REF!</v>
      </c>
      <c r="N18" s="49" t="e">
        <f>IF(#REF!=0,"",#REF!)</f>
        <v>#REF!</v>
      </c>
      <c r="O18" s="49" t="e">
        <f t="shared" ref="O18:O20" si="2">SUM(C18:N18)</f>
        <v>#REF!</v>
      </c>
    </row>
    <row r="19" spans="2:17" s="36" customFormat="1" ht="18" customHeight="1" x14ac:dyDescent="0.25">
      <c r="B19" s="48" t="s">
        <v>14</v>
      </c>
      <c r="C19" s="49">
        <f>IF(Janeiro!$M$29=0,"",Janeiro!$M$29)</f>
        <v>222</v>
      </c>
      <c r="D19" s="49">
        <f>IF(Fevereiro!$M$29=0,"",Fevereiro!$M$29)</f>
        <v>160</v>
      </c>
      <c r="E19" s="49">
        <f>IF(Março!$M$29=0,"",Março!$M$29)</f>
        <v>202</v>
      </c>
      <c r="F19" s="49">
        <f>IF(Abril!$M$29=0,"",Abril!$M$29)</f>
        <v>156</v>
      </c>
      <c r="G19" s="49">
        <f>IF(Maio!$M$29=0,"",Maio!$M$29)</f>
        <v>244</v>
      </c>
      <c r="H19" s="49">
        <f>IF(Junho!$M$29=0,"",Junho!$M$29)</f>
        <v>326</v>
      </c>
      <c r="I19" s="49" t="e">
        <f>IF(#REF!=0,"",#REF!)</f>
        <v>#REF!</v>
      </c>
      <c r="J19" s="49" t="e">
        <f>IF(#REF!=0,"",#REF!)</f>
        <v>#REF!</v>
      </c>
      <c r="K19" s="49" t="e">
        <f>IF(#REF!=0,"",#REF!)</f>
        <v>#REF!</v>
      </c>
      <c r="L19" s="49" t="e">
        <f>IF(#REF!=0,"",#REF!)</f>
        <v>#REF!</v>
      </c>
      <c r="M19" s="49" t="e">
        <f>IF(#REF!=0,"",#REF!)</f>
        <v>#REF!</v>
      </c>
      <c r="N19" s="49" t="e">
        <f>IF(#REF!=0,"",#REF!)</f>
        <v>#REF!</v>
      </c>
      <c r="O19" s="49" t="e">
        <f t="shared" si="2"/>
        <v>#REF!</v>
      </c>
      <c r="Q19" s="39"/>
    </row>
    <row r="20" spans="2:17" s="36" customFormat="1" ht="18" customHeight="1" x14ac:dyDescent="0.25">
      <c r="B20" s="48" t="s">
        <v>15</v>
      </c>
      <c r="C20" s="49">
        <f>IF(Janeiro!$N$29=0,"",Janeiro!$N$29)</f>
        <v>11</v>
      </c>
      <c r="D20" s="49">
        <f>IF(Fevereiro!$N$29=0,"",Fevereiro!$N$29)</f>
        <v>9</v>
      </c>
      <c r="E20" s="49">
        <f>IF(Março!$N$29=0,"",Março!$N$29)</f>
        <v>10</v>
      </c>
      <c r="F20" s="49">
        <f>IF(Abril!$N$29=0,"",Abril!$N$29)</f>
        <v>18</v>
      </c>
      <c r="G20" s="49">
        <f>IF(Maio!$N$29=0,"",Maio!$N$29)</f>
        <v>13</v>
      </c>
      <c r="H20" s="49">
        <f>IF(Junho!$N$29=0,"",Junho!$N$29)</f>
        <v>23</v>
      </c>
      <c r="I20" s="49" t="e">
        <f>IF(#REF!=0,"",#REF!)</f>
        <v>#REF!</v>
      </c>
      <c r="J20" s="49" t="e">
        <f>IF(#REF!=0,"",#REF!)</f>
        <v>#REF!</v>
      </c>
      <c r="K20" s="49" t="e">
        <f>IF(#REF!=0,"",#REF!)</f>
        <v>#REF!</v>
      </c>
      <c r="L20" s="49" t="e">
        <f>IF(#REF!=0,"",#REF!)</f>
        <v>#REF!</v>
      </c>
      <c r="M20" s="49" t="e">
        <f>IF(#REF!=0,"",#REF!)</f>
        <v>#REF!</v>
      </c>
      <c r="N20" s="49" t="e">
        <f>IF(#REF!=0,"",#REF!)</f>
        <v>#REF!</v>
      </c>
      <c r="O20" s="49" t="e">
        <f t="shared" si="2"/>
        <v>#REF!</v>
      </c>
    </row>
    <row r="21" spans="2:17" s="36" customFormat="1" ht="6" customHeight="1" x14ac:dyDescent="0.25">
      <c r="B21" s="29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</row>
    <row r="22" spans="2:17" s="36" customFormat="1" ht="18" customHeight="1" x14ac:dyDescent="0.25">
      <c r="B22" s="37" t="s">
        <v>16</v>
      </c>
      <c r="C22" s="38">
        <v>2674</v>
      </c>
      <c r="D22" s="38">
        <v>2101</v>
      </c>
      <c r="E22" s="38">
        <v>2498</v>
      </c>
      <c r="F22" s="38">
        <v>2965</v>
      </c>
      <c r="G22" s="38">
        <v>2013</v>
      </c>
      <c r="H22" s="38">
        <v>2752</v>
      </c>
      <c r="I22" s="38">
        <v>3220</v>
      </c>
      <c r="J22" s="38">
        <v>4151</v>
      </c>
      <c r="K22" s="38">
        <v>3402</v>
      </c>
      <c r="L22" s="38"/>
      <c r="M22" s="38"/>
      <c r="N22" s="38"/>
      <c r="O22" s="38">
        <f>SUM(C22:N22)</f>
        <v>25776</v>
      </c>
    </row>
    <row r="23" spans="2:17" s="36" customFormat="1" ht="18" customHeight="1" x14ac:dyDescent="0.25">
      <c r="B23" s="37" t="s">
        <v>17</v>
      </c>
      <c r="C23" s="38">
        <v>1405</v>
      </c>
      <c r="D23" s="38">
        <v>1686</v>
      </c>
      <c r="E23" s="38">
        <v>1985</v>
      </c>
      <c r="F23" s="38">
        <v>2333</v>
      </c>
      <c r="G23" s="38">
        <v>1477</v>
      </c>
      <c r="H23" s="38">
        <v>2145</v>
      </c>
      <c r="I23" s="38">
        <v>2316</v>
      </c>
      <c r="J23" s="38">
        <v>2920</v>
      </c>
      <c r="K23" s="38">
        <v>2464</v>
      </c>
      <c r="L23" s="38"/>
      <c r="M23" s="38"/>
      <c r="N23" s="38"/>
      <c r="O23" s="38">
        <f t="shared" ref="O23:O24" si="3">SUM(C23:N23)</f>
        <v>18731</v>
      </c>
    </row>
    <row r="24" spans="2:17" s="36" customFormat="1" ht="18" customHeight="1" x14ac:dyDescent="0.25">
      <c r="B24" s="37" t="s">
        <v>18</v>
      </c>
      <c r="C24" s="38">
        <v>269</v>
      </c>
      <c r="D24" s="38">
        <v>413</v>
      </c>
      <c r="E24" s="38">
        <v>513</v>
      </c>
      <c r="F24" s="38">
        <v>631</v>
      </c>
      <c r="G24" s="38">
        <v>536</v>
      </c>
      <c r="H24" s="38">
        <v>606</v>
      </c>
      <c r="I24" s="38">
        <v>904</v>
      </c>
      <c r="J24" s="38">
        <v>1231</v>
      </c>
      <c r="K24" s="38">
        <v>938</v>
      </c>
      <c r="L24" s="38"/>
      <c r="M24" s="38"/>
      <c r="N24" s="38"/>
      <c r="O24" s="38">
        <f t="shared" si="3"/>
        <v>6041</v>
      </c>
    </row>
    <row r="25" spans="2:17" ht="6" customHeight="1" x14ac:dyDescent="0.2"/>
    <row r="26" spans="2:17" ht="18" customHeight="1" x14ac:dyDescent="0.2">
      <c r="B26" s="37" t="s">
        <v>19</v>
      </c>
      <c r="C26" s="38">
        <v>28858</v>
      </c>
      <c r="D26" s="38">
        <v>24475</v>
      </c>
      <c r="E26" s="38">
        <v>26100</v>
      </c>
      <c r="F26" s="38">
        <v>32838</v>
      </c>
      <c r="G26" s="38">
        <v>21081</v>
      </c>
      <c r="H26" s="38">
        <v>27255</v>
      </c>
      <c r="I26" s="38">
        <v>26819</v>
      </c>
      <c r="J26" s="38">
        <v>29861</v>
      </c>
      <c r="K26" s="38">
        <v>28490</v>
      </c>
      <c r="L26" s="38"/>
      <c r="M26" s="38"/>
      <c r="N26" s="38"/>
      <c r="O26" s="38">
        <f>SUM(C26:N26)</f>
        <v>245777</v>
      </c>
    </row>
    <row r="27" spans="2:17" ht="18" customHeight="1" x14ac:dyDescent="0.2">
      <c r="B27" s="37" t="s">
        <v>20</v>
      </c>
      <c r="C27" s="38">
        <v>26241</v>
      </c>
      <c r="D27" s="38">
        <v>20259</v>
      </c>
      <c r="E27" s="38">
        <v>21163</v>
      </c>
      <c r="F27" s="38">
        <v>24468</v>
      </c>
      <c r="G27" s="38">
        <v>16076</v>
      </c>
      <c r="H27" s="38">
        <v>21940</v>
      </c>
      <c r="I27" s="38">
        <v>21000</v>
      </c>
      <c r="J27" s="38">
        <v>7542</v>
      </c>
      <c r="K27" s="38">
        <v>6280</v>
      </c>
      <c r="L27" s="38"/>
      <c r="M27" s="38"/>
      <c r="N27" s="38"/>
      <c r="O27" s="38">
        <f t="shared" ref="O27:O28" si="4">SUM(C27:N27)</f>
        <v>164969</v>
      </c>
    </row>
    <row r="28" spans="2:17" ht="18" customHeight="1" x14ac:dyDescent="0.2">
      <c r="B28" s="37" t="s">
        <v>21</v>
      </c>
      <c r="C28" s="38">
        <v>2617</v>
      </c>
      <c r="D28" s="38">
        <v>4216</v>
      </c>
      <c r="E28" s="38">
        <v>4937</v>
      </c>
      <c r="F28" s="38">
        <v>6370</v>
      </c>
      <c r="G28" s="38">
        <v>5005</v>
      </c>
      <c r="H28" s="38">
        <v>5315</v>
      </c>
      <c r="I28" s="38">
        <v>5819</v>
      </c>
      <c r="J28" s="38">
        <v>22319</v>
      </c>
      <c r="K28" s="38">
        <v>6280</v>
      </c>
      <c r="L28" s="38"/>
      <c r="M28" s="38"/>
      <c r="N28" s="38"/>
      <c r="O28" s="38">
        <f t="shared" si="4"/>
        <v>62878</v>
      </c>
    </row>
  </sheetData>
  <sheetProtection sheet="1" objects="1" scenarios="1"/>
  <mergeCells count="2">
    <mergeCell ref="B1:O2"/>
    <mergeCell ref="B4:O4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6"/>
  <sheetViews>
    <sheetView showGridLines="0" tabSelected="1" zoomScale="80" zoomScaleNormal="80" workbookViewId="0">
      <pane xSplit="2" ySplit="2" topLeftCell="C18" activePane="bottomRight" state="frozen"/>
      <selection pane="topRight" activeCell="B1" sqref="B1:O2"/>
      <selection pane="bottomLeft" activeCell="B1" sqref="B1:O2"/>
      <selection pane="bottomRight" activeCell="N26" sqref="N26"/>
    </sheetView>
  </sheetViews>
  <sheetFormatPr defaultRowHeight="12.75" x14ac:dyDescent="0.2"/>
  <cols>
    <col min="1" max="1" width="9.140625" style="29"/>
    <col min="2" max="2" width="36.140625" style="30" customWidth="1"/>
    <col min="3" max="3" width="0.85546875" style="3" customWidth="1"/>
    <col min="4" max="9" width="12.28515625" style="31" customWidth="1"/>
    <col min="10" max="10" width="12.7109375" style="31" customWidth="1"/>
    <col min="11" max="15" width="12.28515625" style="31" customWidth="1"/>
    <col min="16" max="16384" width="9.140625" style="3"/>
  </cols>
  <sheetData>
    <row r="1" spans="1:15" ht="23.25" customHeight="1" x14ac:dyDescent="0.2">
      <c r="A1" s="57"/>
      <c r="B1" s="57"/>
      <c r="D1" s="64">
        <v>45292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ht="34.5" customHeight="1" x14ac:dyDescent="0.2">
      <c r="A2" s="4" t="s">
        <v>22</v>
      </c>
      <c r="B2" s="5" t="s">
        <v>23</v>
      </c>
      <c r="D2" s="1" t="s">
        <v>24</v>
      </c>
      <c r="E2" s="1" t="s">
        <v>25</v>
      </c>
      <c r="F2" s="1" t="s">
        <v>26</v>
      </c>
      <c r="G2" s="1" t="s">
        <v>27</v>
      </c>
      <c r="H2" s="1" t="s">
        <v>28</v>
      </c>
      <c r="I2" s="1" t="s">
        <v>29</v>
      </c>
      <c r="J2" s="1" t="s">
        <v>30</v>
      </c>
      <c r="K2" s="1" t="s">
        <v>12</v>
      </c>
      <c r="L2" s="1" t="s">
        <v>13</v>
      </c>
      <c r="M2" s="1" t="s">
        <v>31</v>
      </c>
      <c r="N2" s="1" t="s">
        <v>15</v>
      </c>
      <c r="O2" s="1" t="s">
        <v>32</v>
      </c>
    </row>
    <row r="3" spans="1:15" ht="6" customHeight="1" x14ac:dyDescent="0.2">
      <c r="A3" s="3"/>
      <c r="B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8" customHeight="1" x14ac:dyDescent="0.2">
      <c r="A4" s="58"/>
      <c r="B4" s="59"/>
      <c r="D4" s="63" t="s">
        <v>33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1:15" ht="25.5" customHeight="1" x14ac:dyDescent="0.2">
      <c r="A5" s="6">
        <v>922121</v>
      </c>
      <c r="B5" s="7" t="s">
        <v>34</v>
      </c>
      <c r="D5" s="8">
        <v>427</v>
      </c>
      <c r="E5" s="8">
        <v>755</v>
      </c>
      <c r="F5" s="9">
        <v>2745</v>
      </c>
      <c r="G5" s="9">
        <v>281</v>
      </c>
      <c r="H5" s="9">
        <v>40</v>
      </c>
      <c r="I5" s="9">
        <v>1</v>
      </c>
      <c r="J5" s="9">
        <v>123</v>
      </c>
      <c r="K5" s="9">
        <v>0</v>
      </c>
      <c r="L5" s="9">
        <v>27</v>
      </c>
      <c r="M5" s="9">
        <v>104</v>
      </c>
      <c r="N5" s="9">
        <v>4</v>
      </c>
      <c r="O5" s="10">
        <f>IFERROR((SUM(E5:J5)/D5),0)</f>
        <v>9.2388758782201403</v>
      </c>
    </row>
    <row r="6" spans="1:15" ht="25.5" customHeight="1" x14ac:dyDescent="0.2">
      <c r="A6" s="11">
        <v>922121</v>
      </c>
      <c r="B6" s="12" t="s">
        <v>35</v>
      </c>
      <c r="D6" s="13">
        <v>212</v>
      </c>
      <c r="E6" s="13">
        <v>378</v>
      </c>
      <c r="F6" s="14">
        <v>1371</v>
      </c>
      <c r="G6" s="14">
        <v>76</v>
      </c>
      <c r="H6" s="14">
        <v>13</v>
      </c>
      <c r="I6" s="14">
        <v>0</v>
      </c>
      <c r="J6" s="14">
        <v>34</v>
      </c>
      <c r="K6" s="14">
        <v>0</v>
      </c>
      <c r="L6" s="14">
        <v>18</v>
      </c>
      <c r="M6" s="14">
        <v>9</v>
      </c>
      <c r="N6" s="14">
        <v>2</v>
      </c>
      <c r="O6" s="15">
        <f t="shared" ref="O6:O29" si="0">IFERROR((SUM(E6:J6)/D6),0)</f>
        <v>8.8301886792452837</v>
      </c>
    </row>
    <row r="7" spans="1:15" ht="25.5" customHeight="1" x14ac:dyDescent="0.2">
      <c r="A7" s="11">
        <v>922131</v>
      </c>
      <c r="B7" s="12" t="s">
        <v>36</v>
      </c>
      <c r="D7" s="13">
        <v>72</v>
      </c>
      <c r="E7" s="13">
        <v>149</v>
      </c>
      <c r="F7" s="14">
        <v>331</v>
      </c>
      <c r="G7" s="14">
        <v>18</v>
      </c>
      <c r="H7" s="14">
        <v>3</v>
      </c>
      <c r="I7" s="14">
        <v>0</v>
      </c>
      <c r="J7" s="14">
        <v>7</v>
      </c>
      <c r="K7" s="14">
        <v>0</v>
      </c>
      <c r="L7" s="14">
        <v>0</v>
      </c>
      <c r="M7" s="14">
        <v>3</v>
      </c>
      <c r="N7" s="14">
        <v>0</v>
      </c>
      <c r="O7" s="15">
        <f t="shared" si="0"/>
        <v>7.0555555555555554</v>
      </c>
    </row>
    <row r="8" spans="1:15" ht="25.5" customHeight="1" x14ac:dyDescent="0.2">
      <c r="A8" s="11">
        <v>922151</v>
      </c>
      <c r="B8" s="12" t="s">
        <v>37</v>
      </c>
      <c r="D8" s="13">
        <v>140</v>
      </c>
      <c r="E8" s="13">
        <v>262</v>
      </c>
      <c r="F8" s="13">
        <v>1036</v>
      </c>
      <c r="G8" s="13">
        <v>58</v>
      </c>
      <c r="H8" s="13">
        <v>15</v>
      </c>
      <c r="I8" s="13">
        <v>8</v>
      </c>
      <c r="J8" s="13">
        <v>55</v>
      </c>
      <c r="K8" s="13">
        <v>0</v>
      </c>
      <c r="L8" s="13">
        <v>2</v>
      </c>
      <c r="M8" s="13">
        <v>12</v>
      </c>
      <c r="N8" s="13">
        <v>0</v>
      </c>
      <c r="O8" s="15">
        <f t="shared" si="0"/>
        <v>10.242857142857142</v>
      </c>
    </row>
    <row r="9" spans="1:15" ht="25.5" customHeight="1" x14ac:dyDescent="0.2">
      <c r="A9" s="11">
        <v>922351</v>
      </c>
      <c r="B9" s="12" t="s">
        <v>38</v>
      </c>
      <c r="D9" s="13">
        <v>1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4</v>
      </c>
      <c r="K9" s="13">
        <v>0</v>
      </c>
      <c r="L9" s="13">
        <v>1</v>
      </c>
      <c r="M9" s="13">
        <v>0</v>
      </c>
      <c r="N9" s="13">
        <v>1</v>
      </c>
      <c r="O9" s="15">
        <f t="shared" si="0"/>
        <v>4</v>
      </c>
    </row>
    <row r="10" spans="1:15" ht="25.5" customHeight="1" x14ac:dyDescent="0.2">
      <c r="A10" s="11">
        <v>922362</v>
      </c>
      <c r="B10" s="12" t="s">
        <v>39</v>
      </c>
      <c r="D10" s="13">
        <v>15</v>
      </c>
      <c r="E10" s="13">
        <v>0</v>
      </c>
      <c r="F10" s="13">
        <v>0</v>
      </c>
      <c r="G10" s="13">
        <v>30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5">
        <f t="shared" si="0"/>
        <v>2</v>
      </c>
    </row>
    <row r="11" spans="1:15" ht="25.5" customHeight="1" x14ac:dyDescent="0.2">
      <c r="A11" s="11">
        <v>922372</v>
      </c>
      <c r="B11" s="12" t="s">
        <v>40</v>
      </c>
      <c r="D11" s="13">
        <v>77</v>
      </c>
      <c r="E11" s="13">
        <v>138</v>
      </c>
      <c r="F11" s="13">
        <v>511</v>
      </c>
      <c r="G11" s="13">
        <v>44</v>
      </c>
      <c r="H11" s="13">
        <v>9</v>
      </c>
      <c r="I11" s="13">
        <v>0</v>
      </c>
      <c r="J11" s="13">
        <v>8</v>
      </c>
      <c r="K11" s="13">
        <v>0</v>
      </c>
      <c r="L11" s="13">
        <v>0</v>
      </c>
      <c r="M11" s="13">
        <v>12</v>
      </c>
      <c r="N11" s="13">
        <v>0</v>
      </c>
      <c r="O11" s="15">
        <f t="shared" si="0"/>
        <v>9.220779220779221</v>
      </c>
    </row>
    <row r="12" spans="1:15" ht="25.5" customHeight="1" x14ac:dyDescent="0.2">
      <c r="A12" s="11">
        <v>923221</v>
      </c>
      <c r="B12" s="12" t="s">
        <v>41</v>
      </c>
      <c r="D12" s="13">
        <v>314</v>
      </c>
      <c r="E12" s="13">
        <v>431</v>
      </c>
      <c r="F12" s="13">
        <v>1589</v>
      </c>
      <c r="G12" s="13">
        <v>96</v>
      </c>
      <c r="H12" s="13">
        <v>21</v>
      </c>
      <c r="I12" s="13">
        <v>0</v>
      </c>
      <c r="J12" s="13">
        <v>89</v>
      </c>
      <c r="K12" s="13">
        <v>0</v>
      </c>
      <c r="L12" s="13">
        <v>11</v>
      </c>
      <c r="M12" s="13">
        <v>52</v>
      </c>
      <c r="N12" s="13">
        <v>3</v>
      </c>
      <c r="O12" s="15">
        <f t="shared" si="0"/>
        <v>7.0891719745222934</v>
      </c>
    </row>
    <row r="13" spans="1:15" ht="25.5" customHeight="1" x14ac:dyDescent="0.2">
      <c r="A13" s="11">
        <v>923221</v>
      </c>
      <c r="B13" s="12" t="s">
        <v>42</v>
      </c>
      <c r="D13" s="13">
        <v>345</v>
      </c>
      <c r="E13" s="13">
        <v>581</v>
      </c>
      <c r="F13" s="13">
        <v>2005</v>
      </c>
      <c r="G13" s="13">
        <v>141</v>
      </c>
      <c r="H13" s="13">
        <v>30</v>
      </c>
      <c r="I13" s="13">
        <v>0</v>
      </c>
      <c r="J13" s="13">
        <v>110</v>
      </c>
      <c r="K13" s="13">
        <v>0</v>
      </c>
      <c r="L13" s="13">
        <v>14</v>
      </c>
      <c r="M13" s="13">
        <v>22</v>
      </c>
      <c r="N13" s="13">
        <v>0</v>
      </c>
      <c r="O13" s="15">
        <f t="shared" si="0"/>
        <v>8.310144927536232</v>
      </c>
    </row>
    <row r="14" spans="1:15" ht="25.5" customHeight="1" x14ac:dyDescent="0.2">
      <c r="A14" s="11">
        <v>923231</v>
      </c>
      <c r="B14" s="12" t="s">
        <v>43</v>
      </c>
      <c r="D14" s="13">
        <v>109</v>
      </c>
      <c r="E14" s="13">
        <v>172</v>
      </c>
      <c r="F14" s="13">
        <v>766</v>
      </c>
      <c r="G14" s="13">
        <v>69</v>
      </c>
      <c r="H14" s="13">
        <v>14</v>
      </c>
      <c r="I14" s="13">
        <v>6</v>
      </c>
      <c r="J14" s="13">
        <v>47</v>
      </c>
      <c r="K14" s="13">
        <v>0</v>
      </c>
      <c r="L14" s="13">
        <v>11</v>
      </c>
      <c r="M14" s="13">
        <v>0</v>
      </c>
      <c r="N14" s="13">
        <v>0</v>
      </c>
      <c r="O14" s="15">
        <f t="shared" si="0"/>
        <v>9.8532110091743128</v>
      </c>
    </row>
    <row r="15" spans="1:15" ht="25.5" customHeight="1" x14ac:dyDescent="0.2">
      <c r="A15" s="11">
        <v>923241</v>
      </c>
      <c r="B15" s="12" t="s">
        <v>44</v>
      </c>
      <c r="D15" s="13">
        <v>150</v>
      </c>
      <c r="E15" s="13">
        <v>233</v>
      </c>
      <c r="F15" s="13">
        <v>1197</v>
      </c>
      <c r="G15" s="13">
        <v>112</v>
      </c>
      <c r="H15" s="13">
        <v>1</v>
      </c>
      <c r="I15" s="13">
        <v>0</v>
      </c>
      <c r="J15" s="13">
        <v>60</v>
      </c>
      <c r="K15" s="13">
        <v>0</v>
      </c>
      <c r="L15" s="13">
        <v>0</v>
      </c>
      <c r="M15" s="13">
        <v>2</v>
      </c>
      <c r="N15" s="13">
        <v>0</v>
      </c>
      <c r="O15" s="15">
        <f t="shared" si="0"/>
        <v>10.686666666666667</v>
      </c>
    </row>
    <row r="16" spans="1:15" ht="25.5" customHeight="1" x14ac:dyDescent="0.2">
      <c r="A16" s="11">
        <v>923242</v>
      </c>
      <c r="B16" s="12" t="s">
        <v>45</v>
      </c>
      <c r="D16" s="13">
        <v>173</v>
      </c>
      <c r="E16" s="13">
        <v>256</v>
      </c>
      <c r="F16" s="13">
        <v>1188</v>
      </c>
      <c r="G16" s="13">
        <v>132</v>
      </c>
      <c r="H16" s="13">
        <v>10</v>
      </c>
      <c r="I16" s="13">
        <v>2</v>
      </c>
      <c r="J16" s="13">
        <v>68</v>
      </c>
      <c r="K16" s="13">
        <v>0</v>
      </c>
      <c r="L16" s="13">
        <v>0</v>
      </c>
      <c r="M16" s="13">
        <v>1</v>
      </c>
      <c r="N16" s="13">
        <v>0</v>
      </c>
      <c r="O16" s="15">
        <f t="shared" si="0"/>
        <v>9.5722543352601157</v>
      </c>
    </row>
    <row r="17" spans="1:15" ht="25.5" customHeight="1" x14ac:dyDescent="0.2">
      <c r="A17" s="11">
        <v>923251</v>
      </c>
      <c r="B17" s="12" t="s">
        <v>46</v>
      </c>
      <c r="D17" s="13">
        <v>2</v>
      </c>
      <c r="E17" s="13">
        <v>2</v>
      </c>
      <c r="F17" s="13">
        <v>11</v>
      </c>
      <c r="G17" s="13">
        <v>1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5">
        <f t="shared" si="0"/>
        <v>7</v>
      </c>
    </row>
    <row r="18" spans="1:15" ht="25.5" customHeight="1" x14ac:dyDescent="0.2">
      <c r="A18" s="11">
        <v>923251</v>
      </c>
      <c r="B18" s="12" t="s">
        <v>47</v>
      </c>
      <c r="D18" s="13">
        <v>376</v>
      </c>
      <c r="E18" s="13">
        <v>640</v>
      </c>
      <c r="F18" s="13">
        <v>1785</v>
      </c>
      <c r="G18" s="13">
        <v>357</v>
      </c>
      <c r="H18" s="13">
        <v>130</v>
      </c>
      <c r="I18" s="13">
        <v>0</v>
      </c>
      <c r="J18" s="13">
        <v>104</v>
      </c>
      <c r="K18" s="13">
        <v>0</v>
      </c>
      <c r="L18" s="13">
        <v>8</v>
      </c>
      <c r="M18" s="13">
        <v>4</v>
      </c>
      <c r="N18" s="13">
        <v>0</v>
      </c>
      <c r="O18" s="15">
        <f t="shared" si="0"/>
        <v>8.0212765957446805</v>
      </c>
    </row>
    <row r="19" spans="1:15" ht="25.5" customHeight="1" x14ac:dyDescent="0.2">
      <c r="A19" s="11">
        <v>923252</v>
      </c>
      <c r="B19" s="12" t="s">
        <v>48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5">
        <f t="shared" si="0"/>
        <v>0</v>
      </c>
    </row>
    <row r="20" spans="1:15" ht="25.5" customHeight="1" x14ac:dyDescent="0.2">
      <c r="A20" s="11">
        <v>923253</v>
      </c>
      <c r="B20" s="12" t="s">
        <v>49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5">
        <f t="shared" si="0"/>
        <v>0</v>
      </c>
    </row>
    <row r="21" spans="1:15" ht="25.5" customHeight="1" x14ac:dyDescent="0.2">
      <c r="A21" s="11">
        <v>923254</v>
      </c>
      <c r="B21" s="12" t="s">
        <v>50</v>
      </c>
      <c r="D21" s="13">
        <v>618</v>
      </c>
      <c r="E21" s="13">
        <v>623</v>
      </c>
      <c r="F21" s="13">
        <v>2240</v>
      </c>
      <c r="G21" s="13">
        <v>547</v>
      </c>
      <c r="H21" s="13">
        <v>23</v>
      </c>
      <c r="I21" s="13">
        <v>1</v>
      </c>
      <c r="J21" s="13">
        <v>23</v>
      </c>
      <c r="K21" s="13">
        <v>0</v>
      </c>
      <c r="L21" s="13">
        <v>2</v>
      </c>
      <c r="M21" s="13">
        <v>1</v>
      </c>
      <c r="N21" s="13">
        <v>1</v>
      </c>
      <c r="O21" s="15">
        <f t="shared" si="0"/>
        <v>5.5938511326860842</v>
      </c>
    </row>
    <row r="22" spans="1:15" ht="25.5" customHeight="1" x14ac:dyDescent="0.2">
      <c r="A22" s="11">
        <v>923255</v>
      </c>
      <c r="B22" s="12" t="s">
        <v>51</v>
      </c>
      <c r="D22" s="13">
        <v>559</v>
      </c>
      <c r="E22" s="13">
        <v>164</v>
      </c>
      <c r="F22" s="13">
        <v>339</v>
      </c>
      <c r="G22" s="13">
        <v>937</v>
      </c>
      <c r="H22" s="13">
        <v>5</v>
      </c>
      <c r="I22" s="13">
        <v>0</v>
      </c>
      <c r="J22" s="13">
        <v>9</v>
      </c>
      <c r="K22" s="13">
        <v>0</v>
      </c>
      <c r="L22" s="13">
        <v>0</v>
      </c>
      <c r="M22" s="13">
        <v>0</v>
      </c>
      <c r="N22" s="13">
        <v>0</v>
      </c>
      <c r="O22" s="15">
        <f t="shared" si="0"/>
        <v>2.6010733452593917</v>
      </c>
    </row>
    <row r="23" spans="1:15" ht="25.5" customHeight="1" x14ac:dyDescent="0.2">
      <c r="A23" s="11">
        <v>923256</v>
      </c>
      <c r="B23" s="12" t="s">
        <v>52</v>
      </c>
      <c r="D23" s="13">
        <v>0</v>
      </c>
      <c r="E23" s="13">
        <v>0</v>
      </c>
      <c r="F23" s="13">
        <v>0</v>
      </c>
      <c r="G23" s="13">
        <v>0</v>
      </c>
      <c r="H23" s="13"/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5">
        <f t="shared" si="0"/>
        <v>0</v>
      </c>
    </row>
    <row r="24" spans="1:15" ht="25.5" customHeight="1" x14ac:dyDescent="0.2">
      <c r="A24" s="11">
        <v>943141</v>
      </c>
      <c r="B24" s="12" t="s">
        <v>53</v>
      </c>
      <c r="D24" s="13">
        <v>25</v>
      </c>
      <c r="E24" s="13">
        <v>40</v>
      </c>
      <c r="F24" s="13">
        <v>206</v>
      </c>
      <c r="G24" s="13">
        <v>147</v>
      </c>
      <c r="H24" s="13">
        <v>1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5">
        <f t="shared" si="0"/>
        <v>15.76</v>
      </c>
    </row>
    <row r="25" spans="1:15" ht="25.5" customHeight="1" x14ac:dyDescent="0.2">
      <c r="A25" s="11">
        <v>951113</v>
      </c>
      <c r="B25" s="12" t="s">
        <v>54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5">
        <f t="shared" si="0"/>
        <v>0</v>
      </c>
    </row>
    <row r="26" spans="1:15" ht="25.5" customHeight="1" x14ac:dyDescent="0.2">
      <c r="A26" s="11">
        <v>951111</v>
      </c>
      <c r="B26" s="12" t="s">
        <v>55</v>
      </c>
      <c r="D26" s="14">
        <v>109</v>
      </c>
      <c r="E26" s="14">
        <v>404</v>
      </c>
      <c r="F26" s="13">
        <v>684</v>
      </c>
      <c r="G26" s="13">
        <v>15</v>
      </c>
      <c r="H26" s="13">
        <v>21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5">
        <f t="shared" si="0"/>
        <v>10.311926605504587</v>
      </c>
    </row>
    <row r="27" spans="1:15" ht="25.5" customHeight="1" x14ac:dyDescent="0.2">
      <c r="A27" s="16">
        <v>911631</v>
      </c>
      <c r="B27" s="17" t="s">
        <v>56</v>
      </c>
      <c r="C27" s="50"/>
      <c r="D27" s="18">
        <v>3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3</v>
      </c>
      <c r="K27" s="18">
        <v>0</v>
      </c>
      <c r="L27" s="18">
        <v>0</v>
      </c>
      <c r="M27" s="18">
        <v>0</v>
      </c>
      <c r="N27" s="18">
        <v>0</v>
      </c>
      <c r="O27" s="19">
        <f t="shared" si="0"/>
        <v>1</v>
      </c>
    </row>
    <row r="28" spans="1:15" ht="6" customHeight="1" x14ac:dyDescent="0.2">
      <c r="A28" s="3"/>
      <c r="B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1"/>
    </row>
    <row r="29" spans="1:15" ht="18" customHeight="1" x14ac:dyDescent="0.2">
      <c r="A29" s="55" t="s">
        <v>57</v>
      </c>
      <c r="B29" s="56"/>
      <c r="D29" s="22">
        <f t="shared" ref="D29:N29" si="1">SUM(D5:D27)</f>
        <v>3727</v>
      </c>
      <c r="E29" s="22">
        <f t="shared" si="1"/>
        <v>5228</v>
      </c>
      <c r="F29" s="22">
        <f t="shared" si="1"/>
        <v>18004</v>
      </c>
      <c r="G29" s="22">
        <f t="shared" si="1"/>
        <v>3061</v>
      </c>
      <c r="H29" s="22">
        <f t="shared" si="1"/>
        <v>336</v>
      </c>
      <c r="I29" s="22">
        <f t="shared" si="1"/>
        <v>18</v>
      </c>
      <c r="J29" s="22">
        <f t="shared" si="1"/>
        <v>744</v>
      </c>
      <c r="K29" s="22">
        <f t="shared" si="1"/>
        <v>0</v>
      </c>
      <c r="L29" s="22">
        <f t="shared" si="1"/>
        <v>94</v>
      </c>
      <c r="M29" s="22">
        <f t="shared" si="1"/>
        <v>222</v>
      </c>
      <c r="N29" s="22">
        <f t="shared" si="1"/>
        <v>11</v>
      </c>
      <c r="O29" s="23">
        <f t="shared" si="0"/>
        <v>7.3493426348269386</v>
      </c>
    </row>
    <row r="30" spans="1:15" ht="6" customHeight="1" x14ac:dyDescent="0.2">
      <c r="A30" s="3"/>
      <c r="B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8" customHeight="1" x14ac:dyDescent="0.2">
      <c r="A31" s="65"/>
      <c r="B31" s="66"/>
      <c r="D31" s="60" t="s">
        <v>58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2"/>
    </row>
    <row r="32" spans="1:15" ht="24.95" customHeight="1" x14ac:dyDescent="0.2">
      <c r="A32" s="2">
        <v>951111</v>
      </c>
      <c r="B32" s="24" t="s">
        <v>59</v>
      </c>
      <c r="D32" s="25">
        <v>1635</v>
      </c>
      <c r="E32" s="25">
        <v>2613</v>
      </c>
      <c r="F32" s="25">
        <v>14989</v>
      </c>
      <c r="G32" s="25">
        <v>3668</v>
      </c>
      <c r="H32" s="25">
        <v>689</v>
      </c>
      <c r="I32" s="25">
        <v>119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6">
        <f t="shared" ref="O32" si="2">IFERROR((SUM(E32:J32)/D32),0)</f>
        <v>13.503363914373089</v>
      </c>
    </row>
    <row r="33" spans="1:15" ht="6" customHeight="1" x14ac:dyDescent="0.2">
      <c r="A33" s="3"/>
      <c r="B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" customHeight="1" x14ac:dyDescent="0.2">
      <c r="A34" s="67" t="s">
        <v>60</v>
      </c>
      <c r="B34" s="67"/>
      <c r="D34" s="27">
        <f t="shared" ref="D34:N34" si="3">SUM(D32:D32)</f>
        <v>1635</v>
      </c>
      <c r="E34" s="27">
        <f t="shared" si="3"/>
        <v>2613</v>
      </c>
      <c r="F34" s="27">
        <f t="shared" si="3"/>
        <v>14989</v>
      </c>
      <c r="G34" s="27">
        <f t="shared" si="3"/>
        <v>3668</v>
      </c>
      <c r="H34" s="27">
        <f t="shared" si="3"/>
        <v>689</v>
      </c>
      <c r="I34" s="27">
        <f t="shared" si="3"/>
        <v>119</v>
      </c>
      <c r="J34" s="27">
        <f t="shared" si="3"/>
        <v>0</v>
      </c>
      <c r="K34" s="27">
        <f t="shared" si="3"/>
        <v>0</v>
      </c>
      <c r="L34" s="27">
        <f t="shared" si="3"/>
        <v>0</v>
      </c>
      <c r="M34" s="27">
        <f t="shared" si="3"/>
        <v>0</v>
      </c>
      <c r="N34" s="27">
        <f t="shared" si="3"/>
        <v>0</v>
      </c>
      <c r="O34" s="28">
        <f t="shared" ref="O34" si="4">IFERROR((SUM(E34:J34)/D34),0)</f>
        <v>13.503363914373089</v>
      </c>
    </row>
    <row r="35" spans="1:15" ht="6" customHeight="1" x14ac:dyDescent="0.2"/>
    <row r="36" spans="1:15" ht="18" customHeight="1" x14ac:dyDescent="0.2">
      <c r="A36" s="53" t="s">
        <v>61</v>
      </c>
      <c r="B36" s="54"/>
      <c r="D36" s="32">
        <f t="shared" ref="D36:N36" si="5">D29+D34</f>
        <v>5362</v>
      </c>
      <c r="E36" s="32">
        <f t="shared" si="5"/>
        <v>7841</v>
      </c>
      <c r="F36" s="32">
        <f t="shared" si="5"/>
        <v>32993</v>
      </c>
      <c r="G36" s="32">
        <f t="shared" si="5"/>
        <v>6729</v>
      </c>
      <c r="H36" s="32">
        <f t="shared" si="5"/>
        <v>1025</v>
      </c>
      <c r="I36" s="32">
        <f t="shared" si="5"/>
        <v>137</v>
      </c>
      <c r="J36" s="32">
        <f t="shared" si="5"/>
        <v>744</v>
      </c>
      <c r="K36" s="32">
        <f t="shared" si="5"/>
        <v>0</v>
      </c>
      <c r="L36" s="32">
        <f t="shared" si="5"/>
        <v>94</v>
      </c>
      <c r="M36" s="32">
        <f t="shared" si="5"/>
        <v>222</v>
      </c>
      <c r="N36" s="32">
        <f t="shared" si="5"/>
        <v>11</v>
      </c>
      <c r="O36" s="33">
        <f t="shared" ref="O36" si="6">IFERROR((SUM(E36:J36)/D36),0)</f>
        <v>9.2258485639686683</v>
      </c>
    </row>
  </sheetData>
  <sortState xmlns:xlrd2="http://schemas.microsoft.com/office/spreadsheetml/2017/richdata2" ref="A5:E27">
    <sortCondition ref="A5:A27"/>
  </sortState>
  <mergeCells count="9">
    <mergeCell ref="A36:B36"/>
    <mergeCell ref="A29:B29"/>
    <mergeCell ref="A1:B1"/>
    <mergeCell ref="A4:B4"/>
    <mergeCell ref="D31:O31"/>
    <mergeCell ref="D4:O4"/>
    <mergeCell ref="D1:O1"/>
    <mergeCell ref="A31:B31"/>
    <mergeCell ref="A34:B3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6"/>
  <sheetViews>
    <sheetView showGridLines="0" zoomScale="80" zoomScaleNormal="80" workbookViewId="0">
      <pane xSplit="2" ySplit="2" topLeftCell="C15" activePane="bottomRight" state="frozen"/>
      <selection pane="topRight" activeCell="B1" sqref="B1:O2"/>
      <selection pane="bottomLeft" activeCell="B1" sqref="B1:O2"/>
      <selection pane="bottomRight" activeCell="N24" sqref="N24"/>
    </sheetView>
  </sheetViews>
  <sheetFormatPr defaultRowHeight="12.75" x14ac:dyDescent="0.2"/>
  <cols>
    <col min="1" max="1" width="9.140625" style="29"/>
    <col min="2" max="2" width="36.140625" style="30" customWidth="1"/>
    <col min="3" max="3" width="0.85546875" style="3" customWidth="1"/>
    <col min="4" max="9" width="12.28515625" style="31" customWidth="1"/>
    <col min="10" max="10" width="12.7109375" style="31" customWidth="1"/>
    <col min="11" max="15" width="12.28515625" style="31" customWidth="1"/>
    <col min="16" max="16384" width="9.140625" style="3"/>
  </cols>
  <sheetData>
    <row r="1" spans="1:15" ht="23.25" customHeight="1" x14ac:dyDescent="0.2">
      <c r="A1" s="57"/>
      <c r="B1" s="57"/>
      <c r="D1" s="64">
        <v>45323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ht="34.5" customHeight="1" x14ac:dyDescent="0.2">
      <c r="A2" s="4" t="s">
        <v>22</v>
      </c>
      <c r="B2" s="5" t="s">
        <v>23</v>
      </c>
      <c r="D2" s="1" t="s">
        <v>24</v>
      </c>
      <c r="E2" s="1" t="s">
        <v>25</v>
      </c>
      <c r="F2" s="1" t="s">
        <v>26</v>
      </c>
      <c r="G2" s="1" t="s">
        <v>27</v>
      </c>
      <c r="H2" s="1" t="s">
        <v>28</v>
      </c>
      <c r="I2" s="1" t="s">
        <v>29</v>
      </c>
      <c r="J2" s="1" t="s">
        <v>30</v>
      </c>
      <c r="K2" s="1" t="s">
        <v>12</v>
      </c>
      <c r="L2" s="1" t="s">
        <v>13</v>
      </c>
      <c r="M2" s="1" t="s">
        <v>31</v>
      </c>
      <c r="N2" s="1" t="s">
        <v>15</v>
      </c>
      <c r="O2" s="1" t="s">
        <v>32</v>
      </c>
    </row>
    <row r="3" spans="1:15" ht="6" customHeight="1" x14ac:dyDescent="0.2">
      <c r="A3" s="3"/>
      <c r="B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8" customHeight="1" x14ac:dyDescent="0.2">
      <c r="A4" s="58"/>
      <c r="B4" s="59"/>
      <c r="D4" s="63" t="s">
        <v>33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1:15" ht="25.5" customHeight="1" x14ac:dyDescent="0.2">
      <c r="A5" s="6">
        <v>922121</v>
      </c>
      <c r="B5" s="7" t="s">
        <v>34</v>
      </c>
      <c r="D5" s="8">
        <v>404</v>
      </c>
      <c r="E5" s="8">
        <v>708</v>
      </c>
      <c r="F5" s="9">
        <v>2608</v>
      </c>
      <c r="G5" s="9">
        <v>286</v>
      </c>
      <c r="H5" s="9">
        <v>48</v>
      </c>
      <c r="I5" s="9">
        <v>2</v>
      </c>
      <c r="J5" s="9">
        <v>120</v>
      </c>
      <c r="K5" s="9">
        <v>0</v>
      </c>
      <c r="L5" s="9">
        <v>27</v>
      </c>
      <c r="M5" s="9">
        <v>101</v>
      </c>
      <c r="N5" s="9">
        <v>4</v>
      </c>
      <c r="O5" s="10">
        <f>IFERROR((SUM(E5:J5)/D5),0)</f>
        <v>9.3366336633663369</v>
      </c>
    </row>
    <row r="6" spans="1:15" ht="25.5" customHeight="1" x14ac:dyDescent="0.2">
      <c r="A6" s="11">
        <v>922121</v>
      </c>
      <c r="B6" s="12" t="s">
        <v>35</v>
      </c>
      <c r="D6" s="13">
        <v>223</v>
      </c>
      <c r="E6" s="13">
        <v>405</v>
      </c>
      <c r="F6" s="14">
        <v>1423</v>
      </c>
      <c r="G6" s="14">
        <v>81</v>
      </c>
      <c r="H6" s="14">
        <v>15</v>
      </c>
      <c r="I6" s="14">
        <v>0</v>
      </c>
      <c r="J6" s="14">
        <v>69</v>
      </c>
      <c r="K6" s="14">
        <v>0</v>
      </c>
      <c r="L6" s="14">
        <v>20</v>
      </c>
      <c r="M6" s="14">
        <v>10</v>
      </c>
      <c r="N6" s="14">
        <v>0</v>
      </c>
      <c r="O6" s="15">
        <f t="shared" ref="O6:O29" si="0">IFERROR((SUM(E6:J6)/D6),0)</f>
        <v>8.9372197309417043</v>
      </c>
    </row>
    <row r="7" spans="1:15" ht="25.5" customHeight="1" x14ac:dyDescent="0.2">
      <c r="A7" s="11">
        <v>922131</v>
      </c>
      <c r="B7" s="12" t="s">
        <v>36</v>
      </c>
      <c r="D7" s="13">
        <v>72</v>
      </c>
      <c r="E7" s="13">
        <v>175</v>
      </c>
      <c r="F7" s="14">
        <v>325</v>
      </c>
      <c r="G7" s="14">
        <v>22</v>
      </c>
      <c r="H7" s="14">
        <v>1</v>
      </c>
      <c r="I7" s="14">
        <v>0</v>
      </c>
      <c r="J7" s="14">
        <v>6</v>
      </c>
      <c r="K7" s="14">
        <v>0</v>
      </c>
      <c r="L7" s="14">
        <v>0</v>
      </c>
      <c r="M7" s="14">
        <v>1</v>
      </c>
      <c r="N7" s="14">
        <v>0</v>
      </c>
      <c r="O7" s="15">
        <f t="shared" si="0"/>
        <v>7.3472222222222223</v>
      </c>
    </row>
    <row r="8" spans="1:15" ht="25.5" customHeight="1" x14ac:dyDescent="0.2">
      <c r="A8" s="11">
        <v>922151</v>
      </c>
      <c r="B8" s="12" t="s">
        <v>37</v>
      </c>
      <c r="D8" s="13">
        <v>112</v>
      </c>
      <c r="E8" s="13">
        <v>203</v>
      </c>
      <c r="F8" s="13">
        <v>854</v>
      </c>
      <c r="G8" s="13">
        <v>51</v>
      </c>
      <c r="H8" s="13">
        <v>12</v>
      </c>
      <c r="I8" s="13">
        <v>4</v>
      </c>
      <c r="J8" s="13">
        <v>41</v>
      </c>
      <c r="K8" s="13">
        <v>0</v>
      </c>
      <c r="L8" s="13">
        <v>22</v>
      </c>
      <c r="M8" s="13">
        <v>8</v>
      </c>
      <c r="N8" s="13">
        <v>1</v>
      </c>
      <c r="O8" s="15">
        <f t="shared" si="0"/>
        <v>10.401785714285714</v>
      </c>
    </row>
    <row r="9" spans="1:15" ht="25.5" customHeight="1" x14ac:dyDescent="0.2">
      <c r="A9" s="11">
        <v>922351</v>
      </c>
      <c r="B9" s="12" t="s">
        <v>38</v>
      </c>
      <c r="D9" s="13">
        <v>3</v>
      </c>
      <c r="E9" s="13">
        <v>0</v>
      </c>
      <c r="F9" s="13">
        <v>9</v>
      </c>
      <c r="G9" s="13">
        <v>0</v>
      </c>
      <c r="H9" s="13">
        <v>0</v>
      </c>
      <c r="I9" s="13">
        <v>0</v>
      </c>
      <c r="J9" s="13">
        <v>1</v>
      </c>
      <c r="K9" s="13">
        <v>0</v>
      </c>
      <c r="L9" s="13">
        <v>0</v>
      </c>
      <c r="M9" s="13">
        <v>0</v>
      </c>
      <c r="N9" s="13">
        <v>0</v>
      </c>
      <c r="O9" s="15">
        <f t="shared" si="0"/>
        <v>3.3333333333333335</v>
      </c>
    </row>
    <row r="10" spans="1:15" ht="25.5" customHeight="1" x14ac:dyDescent="0.2">
      <c r="A10" s="11">
        <v>922362</v>
      </c>
      <c r="B10" s="12" t="s">
        <v>39</v>
      </c>
      <c r="D10" s="13">
        <v>12</v>
      </c>
      <c r="E10" s="13">
        <v>0</v>
      </c>
      <c r="F10" s="13">
        <v>0</v>
      </c>
      <c r="G10" s="13">
        <v>24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5">
        <f t="shared" si="0"/>
        <v>2</v>
      </c>
    </row>
    <row r="11" spans="1:15" ht="25.5" customHeight="1" x14ac:dyDescent="0.2">
      <c r="A11" s="11">
        <v>922372</v>
      </c>
      <c r="B11" s="12" t="s">
        <v>40</v>
      </c>
      <c r="D11" s="13">
        <v>54</v>
      </c>
      <c r="E11" s="13">
        <v>77</v>
      </c>
      <c r="F11" s="13">
        <v>413</v>
      </c>
      <c r="G11" s="13">
        <v>41</v>
      </c>
      <c r="H11" s="13">
        <v>11</v>
      </c>
      <c r="I11" s="13">
        <v>0</v>
      </c>
      <c r="J11" s="13">
        <v>14</v>
      </c>
      <c r="K11" s="13">
        <v>0</v>
      </c>
      <c r="L11" s="13">
        <v>1</v>
      </c>
      <c r="M11" s="13">
        <v>13</v>
      </c>
      <c r="N11" s="13">
        <v>0</v>
      </c>
      <c r="O11" s="15">
        <f t="shared" si="0"/>
        <v>10.296296296296296</v>
      </c>
    </row>
    <row r="12" spans="1:15" ht="25.5" customHeight="1" x14ac:dyDescent="0.2">
      <c r="A12" s="11">
        <v>923221</v>
      </c>
      <c r="B12" s="12" t="s">
        <v>41</v>
      </c>
      <c r="D12" s="13">
        <v>218</v>
      </c>
      <c r="E12" s="13">
        <v>374</v>
      </c>
      <c r="F12" s="13">
        <v>1314</v>
      </c>
      <c r="G12" s="13">
        <v>61</v>
      </c>
      <c r="H12" s="13">
        <v>15</v>
      </c>
      <c r="I12" s="13">
        <v>0</v>
      </c>
      <c r="J12" s="13">
        <v>72</v>
      </c>
      <c r="K12" s="13">
        <v>0</v>
      </c>
      <c r="L12" s="13">
        <v>6</v>
      </c>
      <c r="M12" s="13">
        <v>1</v>
      </c>
      <c r="N12" s="13">
        <v>1</v>
      </c>
      <c r="O12" s="15">
        <f t="shared" si="0"/>
        <v>8.4220183486238529</v>
      </c>
    </row>
    <row r="13" spans="1:15" ht="25.5" customHeight="1" x14ac:dyDescent="0.2">
      <c r="A13" s="11">
        <v>923221</v>
      </c>
      <c r="B13" s="12" t="s">
        <v>42</v>
      </c>
      <c r="D13" s="13">
        <v>330</v>
      </c>
      <c r="E13" s="13">
        <v>527</v>
      </c>
      <c r="F13" s="13">
        <v>2035</v>
      </c>
      <c r="G13" s="13">
        <v>90</v>
      </c>
      <c r="H13" s="13">
        <v>26</v>
      </c>
      <c r="I13" s="13">
        <v>0</v>
      </c>
      <c r="J13" s="13">
        <v>105</v>
      </c>
      <c r="K13" s="13">
        <v>0</v>
      </c>
      <c r="L13" s="13">
        <v>8</v>
      </c>
      <c r="M13" s="13">
        <v>0</v>
      </c>
      <c r="N13" s="13">
        <v>0</v>
      </c>
      <c r="O13" s="15">
        <f t="shared" si="0"/>
        <v>8.4333333333333336</v>
      </c>
    </row>
    <row r="14" spans="1:15" ht="25.5" customHeight="1" x14ac:dyDescent="0.2">
      <c r="A14" s="11">
        <v>923231</v>
      </c>
      <c r="B14" s="12" t="s">
        <v>43</v>
      </c>
      <c r="D14" s="13">
        <v>130</v>
      </c>
      <c r="E14" s="13">
        <v>197</v>
      </c>
      <c r="F14" s="13">
        <v>921</v>
      </c>
      <c r="G14" s="13">
        <v>65</v>
      </c>
      <c r="H14" s="13">
        <v>18</v>
      </c>
      <c r="I14" s="13">
        <v>9</v>
      </c>
      <c r="J14" s="13">
        <v>44</v>
      </c>
      <c r="K14" s="13">
        <v>0</v>
      </c>
      <c r="L14" s="13">
        <v>21</v>
      </c>
      <c r="M14" s="13">
        <v>13</v>
      </c>
      <c r="N14" s="13">
        <v>3</v>
      </c>
      <c r="O14" s="15">
        <f t="shared" si="0"/>
        <v>9.6461538461538456</v>
      </c>
    </row>
    <row r="15" spans="1:15" ht="25.5" customHeight="1" x14ac:dyDescent="0.2">
      <c r="A15" s="11">
        <v>923241</v>
      </c>
      <c r="B15" s="12" t="s">
        <v>44</v>
      </c>
      <c r="D15" s="13">
        <v>134</v>
      </c>
      <c r="E15" s="13">
        <v>205</v>
      </c>
      <c r="F15" s="13">
        <v>1045</v>
      </c>
      <c r="G15" s="13">
        <v>114</v>
      </c>
      <c r="H15" s="13">
        <v>0</v>
      </c>
      <c r="I15" s="13">
        <v>0</v>
      </c>
      <c r="J15" s="13">
        <v>41</v>
      </c>
      <c r="K15" s="13">
        <v>0</v>
      </c>
      <c r="L15" s="13">
        <v>0</v>
      </c>
      <c r="M15" s="13">
        <v>4</v>
      </c>
      <c r="N15" s="13">
        <v>0</v>
      </c>
      <c r="O15" s="15">
        <f t="shared" si="0"/>
        <v>10.485074626865671</v>
      </c>
    </row>
    <row r="16" spans="1:15" ht="25.5" customHeight="1" x14ac:dyDescent="0.2">
      <c r="A16" s="11">
        <v>923242</v>
      </c>
      <c r="B16" s="12" t="s">
        <v>45</v>
      </c>
      <c r="D16" s="13">
        <v>148</v>
      </c>
      <c r="E16" s="13">
        <v>191</v>
      </c>
      <c r="F16" s="13">
        <v>879</v>
      </c>
      <c r="G16" s="13">
        <v>71</v>
      </c>
      <c r="H16" s="13">
        <v>3</v>
      </c>
      <c r="I16" s="13">
        <v>0</v>
      </c>
      <c r="J16" s="13">
        <v>37</v>
      </c>
      <c r="K16" s="13">
        <v>0</v>
      </c>
      <c r="L16" s="13">
        <v>1</v>
      </c>
      <c r="M16" s="13">
        <v>1</v>
      </c>
      <c r="N16" s="13">
        <v>0</v>
      </c>
      <c r="O16" s="15">
        <f t="shared" si="0"/>
        <v>7.9797297297297298</v>
      </c>
    </row>
    <row r="17" spans="1:15" ht="25.5" customHeight="1" x14ac:dyDescent="0.2">
      <c r="A17" s="11">
        <v>923251</v>
      </c>
      <c r="B17" s="12" t="s">
        <v>46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5">
        <f t="shared" si="0"/>
        <v>0</v>
      </c>
    </row>
    <row r="18" spans="1:15" ht="25.5" customHeight="1" x14ac:dyDescent="0.2">
      <c r="A18" s="11">
        <v>923251</v>
      </c>
      <c r="B18" s="12" t="s">
        <v>47</v>
      </c>
      <c r="D18" s="13">
        <v>370</v>
      </c>
      <c r="E18" s="13">
        <v>618</v>
      </c>
      <c r="F18" s="13">
        <v>1308</v>
      </c>
      <c r="G18" s="13">
        <v>438</v>
      </c>
      <c r="H18" s="13">
        <v>138</v>
      </c>
      <c r="I18" s="13">
        <v>0</v>
      </c>
      <c r="J18" s="13">
        <v>116</v>
      </c>
      <c r="K18" s="13">
        <v>0</v>
      </c>
      <c r="L18" s="13">
        <v>6</v>
      </c>
      <c r="M18" s="13">
        <v>0</v>
      </c>
      <c r="N18" s="13">
        <v>0</v>
      </c>
      <c r="O18" s="15">
        <f t="shared" si="0"/>
        <v>7.0756756756756758</v>
      </c>
    </row>
    <row r="19" spans="1:15" ht="25.5" customHeight="1" x14ac:dyDescent="0.2">
      <c r="A19" s="11">
        <v>923252</v>
      </c>
      <c r="B19" s="12" t="s">
        <v>48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5">
        <f t="shared" si="0"/>
        <v>0</v>
      </c>
    </row>
    <row r="20" spans="1:15" ht="25.5" customHeight="1" x14ac:dyDescent="0.2">
      <c r="A20" s="11">
        <v>923253</v>
      </c>
      <c r="B20" s="12" t="s">
        <v>49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5">
        <f t="shared" si="0"/>
        <v>0</v>
      </c>
    </row>
    <row r="21" spans="1:15" ht="25.5" customHeight="1" x14ac:dyDescent="0.2">
      <c r="A21" s="11">
        <v>923254</v>
      </c>
      <c r="B21" s="12" t="s">
        <v>50</v>
      </c>
      <c r="D21" s="13">
        <v>612</v>
      </c>
      <c r="E21" s="13">
        <v>679</v>
      </c>
      <c r="F21" s="13">
        <v>2216</v>
      </c>
      <c r="G21" s="13">
        <v>417</v>
      </c>
      <c r="H21" s="13">
        <v>16</v>
      </c>
      <c r="I21" s="13">
        <v>0</v>
      </c>
      <c r="J21" s="13">
        <v>27</v>
      </c>
      <c r="K21" s="13">
        <v>0</v>
      </c>
      <c r="L21" s="13">
        <v>0</v>
      </c>
      <c r="M21" s="13">
        <v>6</v>
      </c>
      <c r="N21" s="13">
        <v>0</v>
      </c>
      <c r="O21" s="15">
        <f t="shared" si="0"/>
        <v>5.4820261437908497</v>
      </c>
    </row>
    <row r="22" spans="1:15" ht="25.5" customHeight="1" x14ac:dyDescent="0.2">
      <c r="A22" s="11">
        <v>923255</v>
      </c>
      <c r="B22" s="12" t="s">
        <v>51</v>
      </c>
      <c r="D22" s="13">
        <v>566</v>
      </c>
      <c r="E22" s="13">
        <v>162</v>
      </c>
      <c r="F22" s="13">
        <v>263</v>
      </c>
      <c r="G22" s="13">
        <v>965</v>
      </c>
      <c r="H22" s="13">
        <v>6</v>
      </c>
      <c r="I22" s="13">
        <v>0</v>
      </c>
      <c r="J22" s="13">
        <v>5</v>
      </c>
      <c r="K22" s="13">
        <v>0</v>
      </c>
      <c r="L22" s="13">
        <v>0</v>
      </c>
      <c r="M22" s="13">
        <v>0</v>
      </c>
      <c r="N22" s="13">
        <v>0</v>
      </c>
      <c r="O22" s="15">
        <f t="shared" si="0"/>
        <v>2.4752650176678443</v>
      </c>
    </row>
    <row r="23" spans="1:15" ht="25.5" customHeight="1" x14ac:dyDescent="0.2">
      <c r="A23" s="11">
        <v>923256</v>
      </c>
      <c r="B23" s="12" t="s">
        <v>52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5">
        <f t="shared" si="0"/>
        <v>0</v>
      </c>
    </row>
    <row r="24" spans="1:15" ht="25.5" customHeight="1" x14ac:dyDescent="0.2">
      <c r="A24" s="11">
        <v>943141</v>
      </c>
      <c r="B24" s="12" t="s">
        <v>53</v>
      </c>
      <c r="D24" s="13">
        <v>41</v>
      </c>
      <c r="E24" s="13">
        <v>64</v>
      </c>
      <c r="F24" s="13">
        <v>418</v>
      </c>
      <c r="G24" s="13">
        <v>149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5">
        <f t="shared" si="0"/>
        <v>15.390243902439025</v>
      </c>
    </row>
    <row r="25" spans="1:15" ht="25.5" customHeight="1" x14ac:dyDescent="0.2">
      <c r="A25" s="11">
        <v>951113</v>
      </c>
      <c r="B25" s="12" t="s">
        <v>54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5">
        <f t="shared" si="0"/>
        <v>0</v>
      </c>
    </row>
    <row r="26" spans="1:15" ht="25.5" customHeight="1" x14ac:dyDescent="0.2">
      <c r="A26" s="11">
        <v>951111</v>
      </c>
      <c r="B26" s="12" t="s">
        <v>55</v>
      </c>
      <c r="D26" s="14">
        <v>105</v>
      </c>
      <c r="E26" s="14">
        <v>411</v>
      </c>
      <c r="F26" s="13">
        <v>672</v>
      </c>
      <c r="G26" s="13">
        <v>51</v>
      </c>
      <c r="H26" s="13">
        <v>18</v>
      </c>
      <c r="I26" s="13">
        <v>0</v>
      </c>
      <c r="J26" s="13">
        <v>0</v>
      </c>
      <c r="K26" s="13">
        <v>0</v>
      </c>
      <c r="L26" s="13">
        <v>0</v>
      </c>
      <c r="M26" s="13">
        <v>2</v>
      </c>
      <c r="N26" s="13">
        <v>0</v>
      </c>
      <c r="O26" s="15">
        <f t="shared" si="0"/>
        <v>10.971428571428572</v>
      </c>
    </row>
    <row r="27" spans="1:15" ht="25.5" customHeight="1" x14ac:dyDescent="0.2">
      <c r="A27" s="16">
        <v>911631</v>
      </c>
      <c r="B27" s="17" t="s">
        <v>56</v>
      </c>
      <c r="D27" s="18">
        <v>4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4</v>
      </c>
      <c r="M27" s="18">
        <v>0</v>
      </c>
      <c r="N27" s="18">
        <v>0</v>
      </c>
      <c r="O27" s="19">
        <f t="shared" si="0"/>
        <v>0</v>
      </c>
    </row>
    <row r="28" spans="1:15" ht="6" customHeight="1" x14ac:dyDescent="0.2">
      <c r="A28" s="3"/>
      <c r="B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1"/>
    </row>
    <row r="29" spans="1:15" ht="18" customHeight="1" x14ac:dyDescent="0.2">
      <c r="A29" s="55" t="s">
        <v>57</v>
      </c>
      <c r="B29" s="56"/>
      <c r="D29" s="22">
        <f t="shared" ref="D29:N29" si="1">SUM(D5:D27)</f>
        <v>3538</v>
      </c>
      <c r="E29" s="22">
        <f t="shared" si="1"/>
        <v>4996</v>
      </c>
      <c r="F29" s="22">
        <f t="shared" si="1"/>
        <v>16703</v>
      </c>
      <c r="G29" s="22">
        <f t="shared" si="1"/>
        <v>2926</v>
      </c>
      <c r="H29" s="22">
        <f t="shared" si="1"/>
        <v>327</v>
      </c>
      <c r="I29" s="22">
        <f t="shared" si="1"/>
        <v>15</v>
      </c>
      <c r="J29" s="22">
        <f t="shared" si="1"/>
        <v>698</v>
      </c>
      <c r="K29" s="22">
        <f t="shared" si="1"/>
        <v>0</v>
      </c>
      <c r="L29" s="22">
        <f t="shared" si="1"/>
        <v>116</v>
      </c>
      <c r="M29" s="22">
        <f t="shared" si="1"/>
        <v>160</v>
      </c>
      <c r="N29" s="22">
        <f t="shared" si="1"/>
        <v>9</v>
      </c>
      <c r="O29" s="23">
        <f t="shared" si="0"/>
        <v>7.2540983606557381</v>
      </c>
    </row>
    <row r="30" spans="1:15" ht="6" customHeight="1" x14ac:dyDescent="0.2">
      <c r="A30" s="3"/>
      <c r="B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8" customHeight="1" x14ac:dyDescent="0.2">
      <c r="A31" s="65"/>
      <c r="B31" s="66"/>
      <c r="D31" s="60" t="s">
        <v>58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2"/>
    </row>
    <row r="32" spans="1:15" ht="24.95" customHeight="1" x14ac:dyDescent="0.2">
      <c r="A32" s="2">
        <v>951111</v>
      </c>
      <c r="B32" s="24" t="s">
        <v>59</v>
      </c>
      <c r="D32" s="25">
        <v>1546</v>
      </c>
      <c r="E32" s="25">
        <v>2730</v>
      </c>
      <c r="F32" s="25">
        <v>14584</v>
      </c>
      <c r="G32" s="25">
        <v>3433</v>
      </c>
      <c r="H32" s="25">
        <v>698</v>
      </c>
      <c r="I32" s="25">
        <v>102</v>
      </c>
      <c r="J32" s="25">
        <v>0</v>
      </c>
      <c r="K32" s="25">
        <v>0</v>
      </c>
      <c r="L32" s="25">
        <v>2</v>
      </c>
      <c r="M32" s="25">
        <v>0</v>
      </c>
      <c r="N32" s="25">
        <v>0</v>
      </c>
      <c r="O32" s="26">
        <f t="shared" ref="O32" si="2">IFERROR((SUM(E32:J32)/D32),0)</f>
        <v>13.9372574385511</v>
      </c>
    </row>
    <row r="33" spans="1:15" ht="6" customHeight="1" x14ac:dyDescent="0.2">
      <c r="A33" s="3"/>
      <c r="B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" customHeight="1" x14ac:dyDescent="0.2">
      <c r="A34" s="67" t="s">
        <v>60</v>
      </c>
      <c r="B34" s="67"/>
      <c r="D34" s="27">
        <f t="shared" ref="D34:N34" si="3">SUM(D32:D32)</f>
        <v>1546</v>
      </c>
      <c r="E34" s="27">
        <f t="shared" si="3"/>
        <v>2730</v>
      </c>
      <c r="F34" s="27">
        <f t="shared" si="3"/>
        <v>14584</v>
      </c>
      <c r="G34" s="27">
        <f t="shared" si="3"/>
        <v>3433</v>
      </c>
      <c r="H34" s="27">
        <f t="shared" si="3"/>
        <v>698</v>
      </c>
      <c r="I34" s="27">
        <f t="shared" si="3"/>
        <v>102</v>
      </c>
      <c r="J34" s="27">
        <f t="shared" si="3"/>
        <v>0</v>
      </c>
      <c r="K34" s="27">
        <f t="shared" si="3"/>
        <v>0</v>
      </c>
      <c r="L34" s="27">
        <f t="shared" si="3"/>
        <v>2</v>
      </c>
      <c r="M34" s="27">
        <f t="shared" si="3"/>
        <v>0</v>
      </c>
      <c r="N34" s="27">
        <f t="shared" si="3"/>
        <v>0</v>
      </c>
      <c r="O34" s="28">
        <f t="shared" ref="O34" si="4">IFERROR((SUM(E34:J34)/D34),0)</f>
        <v>13.9372574385511</v>
      </c>
    </row>
    <row r="35" spans="1:15" ht="6" customHeight="1" x14ac:dyDescent="0.2"/>
    <row r="36" spans="1:15" ht="18" customHeight="1" x14ac:dyDescent="0.2">
      <c r="A36" s="53" t="s">
        <v>61</v>
      </c>
      <c r="B36" s="54"/>
      <c r="D36" s="32">
        <f t="shared" ref="D36:N36" si="5">D29+D34</f>
        <v>5084</v>
      </c>
      <c r="E36" s="32">
        <f t="shared" si="5"/>
        <v>7726</v>
      </c>
      <c r="F36" s="32">
        <f t="shared" si="5"/>
        <v>31287</v>
      </c>
      <c r="G36" s="32">
        <f t="shared" si="5"/>
        <v>6359</v>
      </c>
      <c r="H36" s="32">
        <f t="shared" si="5"/>
        <v>1025</v>
      </c>
      <c r="I36" s="32">
        <f t="shared" si="5"/>
        <v>117</v>
      </c>
      <c r="J36" s="32">
        <f t="shared" si="5"/>
        <v>698</v>
      </c>
      <c r="K36" s="32">
        <f t="shared" si="5"/>
        <v>0</v>
      </c>
      <c r="L36" s="32">
        <f t="shared" si="5"/>
        <v>118</v>
      </c>
      <c r="M36" s="32">
        <f t="shared" si="5"/>
        <v>160</v>
      </c>
      <c r="N36" s="32">
        <f t="shared" si="5"/>
        <v>9</v>
      </c>
      <c r="O36" s="33">
        <f t="shared" ref="O36" si="6">IFERROR((SUM(E36:J36)/D36),0)</f>
        <v>9.2863886703383169</v>
      </c>
    </row>
  </sheetData>
  <mergeCells count="9">
    <mergeCell ref="A34:B34"/>
    <mergeCell ref="A36:B36"/>
    <mergeCell ref="A1:B1"/>
    <mergeCell ref="D1:O1"/>
    <mergeCell ref="A4:B4"/>
    <mergeCell ref="D4:O4"/>
    <mergeCell ref="A29:B29"/>
    <mergeCell ref="A31:B31"/>
    <mergeCell ref="D31:O3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6"/>
  <sheetViews>
    <sheetView showGridLines="0" zoomScale="80" zoomScaleNormal="80" workbookViewId="0">
      <pane xSplit="2" ySplit="2" topLeftCell="C9" activePane="bottomRight" state="frozen"/>
      <selection pane="topRight" activeCell="B1" sqref="B1:O2"/>
      <selection pane="bottomLeft" activeCell="B1" sqref="B1:O2"/>
      <selection pane="bottomRight" activeCell="N9" sqref="N9"/>
    </sheetView>
  </sheetViews>
  <sheetFormatPr defaultRowHeight="12.75" x14ac:dyDescent="0.2"/>
  <cols>
    <col min="1" max="1" width="9.140625" style="29"/>
    <col min="2" max="2" width="36.140625" style="30" customWidth="1"/>
    <col min="3" max="3" width="0.85546875" style="3" customWidth="1"/>
    <col min="4" max="9" width="12.28515625" style="31" customWidth="1"/>
    <col min="10" max="10" width="12.7109375" style="31" customWidth="1"/>
    <col min="11" max="15" width="12.28515625" style="31" customWidth="1"/>
    <col min="16" max="16384" width="9.140625" style="3"/>
  </cols>
  <sheetData>
    <row r="1" spans="1:15" ht="23.25" customHeight="1" x14ac:dyDescent="0.2">
      <c r="A1" s="57"/>
      <c r="B1" s="57"/>
      <c r="D1" s="64">
        <v>45352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ht="34.5" customHeight="1" x14ac:dyDescent="0.2">
      <c r="A2" s="4" t="s">
        <v>22</v>
      </c>
      <c r="B2" s="5" t="s">
        <v>23</v>
      </c>
      <c r="D2" s="1" t="s">
        <v>24</v>
      </c>
      <c r="E2" s="1" t="s">
        <v>25</v>
      </c>
      <c r="F2" s="1" t="s">
        <v>26</v>
      </c>
      <c r="G2" s="1" t="s">
        <v>27</v>
      </c>
      <c r="H2" s="1" t="s">
        <v>28</v>
      </c>
      <c r="I2" s="1" t="s">
        <v>29</v>
      </c>
      <c r="J2" s="1" t="s">
        <v>30</v>
      </c>
      <c r="K2" s="1" t="s">
        <v>12</v>
      </c>
      <c r="L2" s="1" t="s">
        <v>13</v>
      </c>
      <c r="M2" s="1" t="s">
        <v>31</v>
      </c>
      <c r="N2" s="1" t="s">
        <v>15</v>
      </c>
      <c r="O2" s="1" t="s">
        <v>32</v>
      </c>
    </row>
    <row r="3" spans="1:15" ht="6" customHeight="1" x14ac:dyDescent="0.2">
      <c r="A3" s="3"/>
      <c r="B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8" customHeight="1" x14ac:dyDescent="0.2">
      <c r="A4" s="58"/>
      <c r="B4" s="59"/>
      <c r="D4" s="63" t="s">
        <v>33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1:15" ht="25.5" customHeight="1" x14ac:dyDescent="0.2">
      <c r="A5" s="6">
        <v>922121</v>
      </c>
      <c r="B5" s="7" t="s">
        <v>34</v>
      </c>
      <c r="D5" s="8">
        <v>442</v>
      </c>
      <c r="E5" s="8">
        <v>813</v>
      </c>
      <c r="F5" s="9">
        <v>3218</v>
      </c>
      <c r="G5" s="9">
        <v>310</v>
      </c>
      <c r="H5" s="9">
        <v>55</v>
      </c>
      <c r="I5" s="9">
        <v>2</v>
      </c>
      <c r="J5" s="9">
        <v>135</v>
      </c>
      <c r="K5" s="9">
        <v>0</v>
      </c>
      <c r="L5" s="9">
        <v>20</v>
      </c>
      <c r="M5" s="9">
        <v>75</v>
      </c>
      <c r="N5" s="9">
        <v>4</v>
      </c>
      <c r="O5" s="10">
        <f>IFERROR((SUM(E5:J5)/D5),0)</f>
        <v>10.255656108597286</v>
      </c>
    </row>
    <row r="6" spans="1:15" ht="25.5" customHeight="1" x14ac:dyDescent="0.2">
      <c r="A6" s="11">
        <v>922121</v>
      </c>
      <c r="B6" s="12" t="s">
        <v>35</v>
      </c>
      <c r="D6" s="13">
        <v>164</v>
      </c>
      <c r="E6" s="13">
        <v>327</v>
      </c>
      <c r="F6" s="14">
        <v>1209</v>
      </c>
      <c r="G6" s="14">
        <v>85</v>
      </c>
      <c r="H6" s="14">
        <v>17</v>
      </c>
      <c r="I6" s="14">
        <v>0</v>
      </c>
      <c r="J6" s="14">
        <v>45</v>
      </c>
      <c r="K6" s="14">
        <v>0</v>
      </c>
      <c r="L6" s="14">
        <v>8</v>
      </c>
      <c r="M6" s="14">
        <v>14</v>
      </c>
      <c r="N6" s="14">
        <v>1</v>
      </c>
      <c r="O6" s="15">
        <f t="shared" ref="O6:O29" si="0">IFERROR((SUM(E6:J6)/D6),0)</f>
        <v>10.262195121951219</v>
      </c>
    </row>
    <row r="7" spans="1:15" ht="25.5" customHeight="1" x14ac:dyDescent="0.2">
      <c r="A7" s="11">
        <v>922131</v>
      </c>
      <c r="B7" s="12" t="s">
        <v>36</v>
      </c>
      <c r="D7" s="13">
        <v>97</v>
      </c>
      <c r="E7" s="13">
        <v>198</v>
      </c>
      <c r="F7" s="14">
        <v>376</v>
      </c>
      <c r="G7" s="14">
        <v>25</v>
      </c>
      <c r="H7" s="14">
        <v>7</v>
      </c>
      <c r="I7" s="14">
        <v>0</v>
      </c>
      <c r="J7" s="14">
        <v>26</v>
      </c>
      <c r="K7" s="14">
        <v>0</v>
      </c>
      <c r="L7" s="14">
        <v>7</v>
      </c>
      <c r="M7" s="14">
        <v>0</v>
      </c>
      <c r="N7" s="14">
        <v>3</v>
      </c>
      <c r="O7" s="15">
        <f t="shared" si="0"/>
        <v>6.5154639175257731</v>
      </c>
    </row>
    <row r="8" spans="1:15" ht="25.5" customHeight="1" x14ac:dyDescent="0.2">
      <c r="A8" s="11">
        <v>922151</v>
      </c>
      <c r="B8" s="12" t="s">
        <v>37</v>
      </c>
      <c r="D8" s="13">
        <v>212</v>
      </c>
      <c r="E8" s="13">
        <v>318</v>
      </c>
      <c r="F8" s="13">
        <v>1274</v>
      </c>
      <c r="G8" s="13">
        <v>60</v>
      </c>
      <c r="H8" s="13">
        <v>42</v>
      </c>
      <c r="I8" s="13">
        <v>11</v>
      </c>
      <c r="J8" s="13">
        <v>71</v>
      </c>
      <c r="K8" s="13">
        <v>0</v>
      </c>
      <c r="L8" s="13">
        <v>31</v>
      </c>
      <c r="M8" s="13">
        <v>27</v>
      </c>
      <c r="N8" s="13">
        <v>0</v>
      </c>
      <c r="O8" s="15">
        <f t="shared" si="0"/>
        <v>8.3773584905660385</v>
      </c>
    </row>
    <row r="9" spans="1:15" ht="25.5" customHeight="1" x14ac:dyDescent="0.2">
      <c r="A9" s="11">
        <v>922351</v>
      </c>
      <c r="B9" s="12" t="s">
        <v>38</v>
      </c>
      <c r="D9" s="13">
        <v>2</v>
      </c>
      <c r="E9" s="13">
        <v>0</v>
      </c>
      <c r="F9" s="13">
        <v>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5">
        <f t="shared" si="0"/>
        <v>1</v>
      </c>
    </row>
    <row r="10" spans="1:15" ht="25.5" customHeight="1" x14ac:dyDescent="0.2">
      <c r="A10" s="11">
        <v>922362</v>
      </c>
      <c r="B10" s="12" t="s">
        <v>39</v>
      </c>
      <c r="D10" s="13">
        <v>9</v>
      </c>
      <c r="E10" s="13">
        <v>0</v>
      </c>
      <c r="F10" s="13">
        <v>0</v>
      </c>
      <c r="G10" s="13">
        <v>18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5">
        <f t="shared" si="0"/>
        <v>2</v>
      </c>
    </row>
    <row r="11" spans="1:15" ht="25.5" customHeight="1" x14ac:dyDescent="0.2">
      <c r="A11" s="11">
        <v>922372</v>
      </c>
      <c r="B11" s="12" t="s">
        <v>40</v>
      </c>
      <c r="D11" s="13">
        <v>71</v>
      </c>
      <c r="E11" s="13">
        <v>127</v>
      </c>
      <c r="F11" s="13">
        <v>384</v>
      </c>
      <c r="G11" s="13">
        <v>52</v>
      </c>
      <c r="H11" s="13">
        <v>16</v>
      </c>
      <c r="I11" s="13">
        <v>0</v>
      </c>
      <c r="J11" s="13">
        <v>20</v>
      </c>
      <c r="K11" s="13">
        <v>0</v>
      </c>
      <c r="L11" s="13">
        <v>2</v>
      </c>
      <c r="M11" s="13">
        <v>16</v>
      </c>
      <c r="N11" s="13">
        <v>0</v>
      </c>
      <c r="O11" s="15">
        <f t="shared" si="0"/>
        <v>8.4366197183098599</v>
      </c>
    </row>
    <row r="12" spans="1:15" ht="25.5" customHeight="1" x14ac:dyDescent="0.2">
      <c r="A12" s="11">
        <v>923221</v>
      </c>
      <c r="B12" s="12" t="s">
        <v>41</v>
      </c>
      <c r="D12" s="13">
        <v>231</v>
      </c>
      <c r="E12" s="13">
        <v>438</v>
      </c>
      <c r="F12" s="13">
        <v>1458</v>
      </c>
      <c r="G12" s="13">
        <v>49</v>
      </c>
      <c r="H12" s="13">
        <v>14</v>
      </c>
      <c r="I12" s="13">
        <v>0</v>
      </c>
      <c r="J12" s="13">
        <v>77</v>
      </c>
      <c r="K12" s="13">
        <v>0</v>
      </c>
      <c r="L12" s="13">
        <v>4</v>
      </c>
      <c r="M12" s="13">
        <v>23</v>
      </c>
      <c r="N12" s="13">
        <v>1</v>
      </c>
      <c r="O12" s="15">
        <f t="shared" si="0"/>
        <v>8.8138528138528134</v>
      </c>
    </row>
    <row r="13" spans="1:15" ht="25.5" customHeight="1" x14ac:dyDescent="0.2">
      <c r="A13" s="11">
        <v>923221</v>
      </c>
      <c r="B13" s="12" t="s">
        <v>42</v>
      </c>
      <c r="D13" s="13">
        <v>341</v>
      </c>
      <c r="E13" s="13">
        <v>529</v>
      </c>
      <c r="F13" s="13">
        <v>1891</v>
      </c>
      <c r="G13" s="13">
        <v>98</v>
      </c>
      <c r="H13" s="13">
        <v>22</v>
      </c>
      <c r="I13" s="13">
        <v>0</v>
      </c>
      <c r="J13" s="13">
        <v>102</v>
      </c>
      <c r="K13" s="13">
        <v>0</v>
      </c>
      <c r="L13" s="13">
        <v>12</v>
      </c>
      <c r="M13" s="13">
        <v>17</v>
      </c>
      <c r="N13" s="13">
        <v>1</v>
      </c>
      <c r="O13" s="15">
        <f t="shared" si="0"/>
        <v>7.7478005865102642</v>
      </c>
    </row>
    <row r="14" spans="1:15" ht="25.5" customHeight="1" x14ac:dyDescent="0.2">
      <c r="A14" s="11">
        <v>923231</v>
      </c>
      <c r="B14" s="12" t="s">
        <v>43</v>
      </c>
      <c r="D14" s="13">
        <v>175</v>
      </c>
      <c r="E14" s="13">
        <v>323</v>
      </c>
      <c r="F14" s="13">
        <v>1394</v>
      </c>
      <c r="G14" s="13">
        <v>88</v>
      </c>
      <c r="H14" s="13">
        <v>18</v>
      </c>
      <c r="I14" s="13">
        <v>0</v>
      </c>
      <c r="J14" s="13">
        <v>78</v>
      </c>
      <c r="K14" s="13">
        <v>0</v>
      </c>
      <c r="L14" s="13">
        <v>40</v>
      </c>
      <c r="M14" s="13">
        <v>15</v>
      </c>
      <c r="N14" s="13">
        <v>0</v>
      </c>
      <c r="O14" s="15">
        <f t="shared" si="0"/>
        <v>10.862857142857143</v>
      </c>
    </row>
    <row r="15" spans="1:15" ht="25.5" customHeight="1" x14ac:dyDescent="0.2">
      <c r="A15" s="11">
        <v>923241</v>
      </c>
      <c r="B15" s="12" t="s">
        <v>44</v>
      </c>
      <c r="D15" s="13">
        <v>206</v>
      </c>
      <c r="E15" s="13">
        <v>337</v>
      </c>
      <c r="F15" s="13">
        <v>1538</v>
      </c>
      <c r="G15" s="13">
        <v>145</v>
      </c>
      <c r="H15" s="13">
        <v>3</v>
      </c>
      <c r="I15" s="13">
        <v>1</v>
      </c>
      <c r="J15" s="13">
        <v>64</v>
      </c>
      <c r="K15" s="13">
        <v>0</v>
      </c>
      <c r="L15" s="13">
        <v>2</v>
      </c>
      <c r="M15" s="13">
        <v>13</v>
      </c>
      <c r="N15" s="13">
        <v>0</v>
      </c>
      <c r="O15" s="15">
        <f t="shared" si="0"/>
        <v>10.135922330097088</v>
      </c>
    </row>
    <row r="16" spans="1:15" ht="25.5" customHeight="1" x14ac:dyDescent="0.2">
      <c r="A16" s="11">
        <v>923242</v>
      </c>
      <c r="B16" s="12" t="s">
        <v>45</v>
      </c>
      <c r="D16" s="13">
        <v>170</v>
      </c>
      <c r="E16" s="13">
        <v>246</v>
      </c>
      <c r="F16" s="13">
        <v>1102</v>
      </c>
      <c r="G16" s="13">
        <v>23</v>
      </c>
      <c r="H16" s="13">
        <v>2</v>
      </c>
      <c r="I16" s="13">
        <v>0</v>
      </c>
      <c r="J16" s="13">
        <v>51</v>
      </c>
      <c r="K16" s="13">
        <v>0</v>
      </c>
      <c r="L16" s="13">
        <v>0</v>
      </c>
      <c r="M16" s="13">
        <v>1</v>
      </c>
      <c r="N16" s="13">
        <v>0</v>
      </c>
      <c r="O16" s="15">
        <f t="shared" si="0"/>
        <v>8.3764705882352946</v>
      </c>
    </row>
    <row r="17" spans="1:15" ht="25.5" customHeight="1" x14ac:dyDescent="0.2">
      <c r="A17" s="11">
        <v>923251</v>
      </c>
      <c r="B17" s="12" t="s">
        <v>46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5">
        <f t="shared" si="0"/>
        <v>0</v>
      </c>
    </row>
    <row r="18" spans="1:15" ht="25.5" customHeight="1" x14ac:dyDescent="0.2">
      <c r="A18" s="11">
        <v>923251</v>
      </c>
      <c r="B18" s="12" t="s">
        <v>47</v>
      </c>
      <c r="D18" s="13">
        <v>360</v>
      </c>
      <c r="E18" s="13">
        <v>607</v>
      </c>
      <c r="F18" s="13">
        <v>1510</v>
      </c>
      <c r="G18" s="13">
        <v>338</v>
      </c>
      <c r="H18" s="13">
        <v>134</v>
      </c>
      <c r="I18" s="13">
        <v>0</v>
      </c>
      <c r="J18" s="13">
        <v>111</v>
      </c>
      <c r="K18" s="13">
        <v>0</v>
      </c>
      <c r="L18" s="13">
        <v>0</v>
      </c>
      <c r="M18" s="13">
        <v>0</v>
      </c>
      <c r="N18" s="13">
        <v>0</v>
      </c>
      <c r="O18" s="15">
        <f t="shared" si="0"/>
        <v>7.5</v>
      </c>
    </row>
    <row r="19" spans="1:15" ht="25.5" customHeight="1" x14ac:dyDescent="0.2">
      <c r="A19" s="11">
        <v>923252</v>
      </c>
      <c r="B19" s="12" t="s">
        <v>48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5">
        <f t="shared" si="0"/>
        <v>0</v>
      </c>
    </row>
    <row r="20" spans="1:15" ht="25.5" customHeight="1" x14ac:dyDescent="0.2">
      <c r="A20" s="11">
        <v>923253</v>
      </c>
      <c r="B20" s="12" t="s">
        <v>49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5">
        <f t="shared" si="0"/>
        <v>0</v>
      </c>
    </row>
    <row r="21" spans="1:15" ht="25.5" customHeight="1" x14ac:dyDescent="0.2">
      <c r="A21" s="11">
        <v>923254</v>
      </c>
      <c r="B21" s="12" t="s">
        <v>50</v>
      </c>
      <c r="D21" s="13">
        <v>758</v>
      </c>
      <c r="E21" s="13">
        <v>872</v>
      </c>
      <c r="F21" s="13">
        <v>2200</v>
      </c>
      <c r="G21" s="13">
        <v>478</v>
      </c>
      <c r="H21" s="13">
        <v>24</v>
      </c>
      <c r="I21" s="13">
        <v>0</v>
      </c>
      <c r="J21" s="13">
        <v>38</v>
      </c>
      <c r="K21" s="13">
        <v>0</v>
      </c>
      <c r="L21" s="13">
        <v>0</v>
      </c>
      <c r="M21" s="13">
        <v>1</v>
      </c>
      <c r="N21" s="13">
        <v>0</v>
      </c>
      <c r="O21" s="15">
        <f t="shared" si="0"/>
        <v>4.7651715039577835</v>
      </c>
    </row>
    <row r="22" spans="1:15" ht="25.5" customHeight="1" x14ac:dyDescent="0.2">
      <c r="A22" s="11">
        <v>923255</v>
      </c>
      <c r="B22" s="12" t="s">
        <v>51</v>
      </c>
      <c r="D22" s="13">
        <v>4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2</v>
      </c>
      <c r="K22" s="13">
        <v>0</v>
      </c>
      <c r="L22" s="13">
        <v>7</v>
      </c>
      <c r="M22" s="13">
        <v>0</v>
      </c>
      <c r="N22" s="13">
        <v>0</v>
      </c>
      <c r="O22" s="15">
        <f t="shared" si="0"/>
        <v>0.5</v>
      </c>
    </row>
    <row r="23" spans="1:15" ht="25.5" customHeight="1" x14ac:dyDescent="0.2">
      <c r="A23" s="11">
        <v>923256</v>
      </c>
      <c r="B23" s="12" t="s">
        <v>52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5">
        <f t="shared" si="0"/>
        <v>0</v>
      </c>
    </row>
    <row r="24" spans="1:15" ht="25.5" customHeight="1" x14ac:dyDescent="0.2">
      <c r="A24" s="11">
        <v>943141</v>
      </c>
      <c r="B24" s="12" t="s">
        <v>53</v>
      </c>
      <c r="D24" s="13">
        <v>37</v>
      </c>
      <c r="E24" s="13">
        <v>54</v>
      </c>
      <c r="F24" s="13">
        <v>349</v>
      </c>
      <c r="G24" s="13">
        <v>145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5">
        <f t="shared" si="0"/>
        <v>14.810810810810811</v>
      </c>
    </row>
    <row r="25" spans="1:15" ht="25.5" customHeight="1" x14ac:dyDescent="0.2">
      <c r="A25" s="11">
        <v>951113</v>
      </c>
      <c r="B25" s="12" t="s">
        <v>54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5">
        <f t="shared" si="0"/>
        <v>0</v>
      </c>
    </row>
    <row r="26" spans="1:15" ht="25.5" customHeight="1" x14ac:dyDescent="0.2">
      <c r="A26" s="11">
        <v>951111</v>
      </c>
      <c r="B26" s="12" t="s">
        <v>55</v>
      </c>
      <c r="D26" s="14">
        <v>124</v>
      </c>
      <c r="E26" s="14">
        <v>468</v>
      </c>
      <c r="F26" s="13">
        <v>757</v>
      </c>
      <c r="G26" s="13">
        <v>58</v>
      </c>
      <c r="H26" s="13">
        <v>22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5">
        <f t="shared" si="0"/>
        <v>10.524193548387096</v>
      </c>
    </row>
    <row r="27" spans="1:15" ht="25.5" customHeight="1" x14ac:dyDescent="0.2">
      <c r="A27" s="16">
        <v>911631</v>
      </c>
      <c r="B27" s="17" t="s">
        <v>56</v>
      </c>
      <c r="D27" s="18">
        <v>4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2</v>
      </c>
      <c r="K27" s="18">
        <v>0</v>
      </c>
      <c r="L27" s="18">
        <v>7</v>
      </c>
      <c r="M27" s="18">
        <v>0</v>
      </c>
      <c r="N27" s="18">
        <v>0</v>
      </c>
      <c r="O27" s="19">
        <f t="shared" si="0"/>
        <v>0.5</v>
      </c>
    </row>
    <row r="28" spans="1:15" ht="6" customHeight="1" x14ac:dyDescent="0.2">
      <c r="A28" s="3"/>
      <c r="B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1"/>
    </row>
    <row r="29" spans="1:15" ht="18" customHeight="1" x14ac:dyDescent="0.2">
      <c r="A29" s="55" t="s">
        <v>57</v>
      </c>
      <c r="B29" s="56"/>
      <c r="D29" s="22">
        <f t="shared" ref="D29:N29" si="1">SUM(D5:D27)</f>
        <v>3407</v>
      </c>
      <c r="E29" s="22">
        <f t="shared" si="1"/>
        <v>5657</v>
      </c>
      <c r="F29" s="22">
        <f t="shared" si="1"/>
        <v>18662</v>
      </c>
      <c r="G29" s="22">
        <f t="shared" si="1"/>
        <v>1972</v>
      </c>
      <c r="H29" s="22">
        <f t="shared" si="1"/>
        <v>376</v>
      </c>
      <c r="I29" s="22">
        <f t="shared" si="1"/>
        <v>14</v>
      </c>
      <c r="J29" s="22">
        <f t="shared" si="1"/>
        <v>822</v>
      </c>
      <c r="K29" s="22">
        <f t="shared" si="1"/>
        <v>0</v>
      </c>
      <c r="L29" s="22">
        <f t="shared" si="1"/>
        <v>140</v>
      </c>
      <c r="M29" s="22">
        <f t="shared" si="1"/>
        <v>202</v>
      </c>
      <c r="N29" s="22">
        <f t="shared" si="1"/>
        <v>10</v>
      </c>
      <c r="O29" s="23">
        <f t="shared" si="0"/>
        <v>8.0724977986498381</v>
      </c>
    </row>
    <row r="30" spans="1:15" ht="6" customHeight="1" x14ac:dyDescent="0.2">
      <c r="A30" s="3"/>
      <c r="B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8" customHeight="1" x14ac:dyDescent="0.2">
      <c r="A31" s="65"/>
      <c r="B31" s="66"/>
      <c r="D31" s="60" t="s">
        <v>58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2"/>
    </row>
    <row r="32" spans="1:15" ht="24.95" customHeight="1" x14ac:dyDescent="0.2">
      <c r="A32" s="2">
        <v>951111</v>
      </c>
      <c r="B32" s="24" t="s">
        <v>59</v>
      </c>
      <c r="D32" s="25">
        <v>1587</v>
      </c>
      <c r="E32" s="25">
        <v>2779</v>
      </c>
      <c r="F32" s="25">
        <v>14258</v>
      </c>
      <c r="G32" s="25">
        <v>3122</v>
      </c>
      <c r="H32" s="25">
        <v>635</v>
      </c>
      <c r="I32" s="25">
        <v>143</v>
      </c>
      <c r="J32" s="25">
        <v>2</v>
      </c>
      <c r="K32" s="25">
        <v>0</v>
      </c>
      <c r="L32" s="25">
        <v>0</v>
      </c>
      <c r="M32" s="25">
        <v>1</v>
      </c>
      <c r="N32" s="25">
        <v>0</v>
      </c>
      <c r="O32" s="26">
        <f t="shared" ref="O32" si="2">IFERROR((SUM(E32:J32)/D32),0)</f>
        <v>13.194076874606175</v>
      </c>
    </row>
    <row r="33" spans="1:15" ht="6" customHeight="1" x14ac:dyDescent="0.2">
      <c r="A33" s="3"/>
      <c r="B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" customHeight="1" x14ac:dyDescent="0.2">
      <c r="A34" s="67" t="s">
        <v>60</v>
      </c>
      <c r="B34" s="67"/>
      <c r="D34" s="27">
        <f t="shared" ref="D34:N34" si="3">SUM(D32:D32)</f>
        <v>1587</v>
      </c>
      <c r="E34" s="27">
        <f t="shared" si="3"/>
        <v>2779</v>
      </c>
      <c r="F34" s="27">
        <f t="shared" si="3"/>
        <v>14258</v>
      </c>
      <c r="G34" s="27">
        <f t="shared" si="3"/>
        <v>3122</v>
      </c>
      <c r="H34" s="27">
        <f t="shared" si="3"/>
        <v>635</v>
      </c>
      <c r="I34" s="27">
        <f t="shared" si="3"/>
        <v>143</v>
      </c>
      <c r="J34" s="27">
        <f t="shared" si="3"/>
        <v>2</v>
      </c>
      <c r="K34" s="27">
        <f t="shared" si="3"/>
        <v>0</v>
      </c>
      <c r="L34" s="27">
        <f t="shared" si="3"/>
        <v>0</v>
      </c>
      <c r="M34" s="27">
        <f t="shared" si="3"/>
        <v>1</v>
      </c>
      <c r="N34" s="27">
        <f t="shared" si="3"/>
        <v>0</v>
      </c>
      <c r="O34" s="28">
        <f t="shared" ref="O34" si="4">IFERROR((SUM(E34:J34)/D34),0)</f>
        <v>13.194076874606175</v>
      </c>
    </row>
    <row r="35" spans="1:15" ht="6" customHeight="1" x14ac:dyDescent="0.2"/>
    <row r="36" spans="1:15" ht="18" customHeight="1" x14ac:dyDescent="0.2">
      <c r="A36" s="53" t="s">
        <v>61</v>
      </c>
      <c r="B36" s="54"/>
      <c r="D36" s="32">
        <f t="shared" ref="D36:N36" si="5">D29+D34</f>
        <v>4994</v>
      </c>
      <c r="E36" s="32">
        <f t="shared" si="5"/>
        <v>8436</v>
      </c>
      <c r="F36" s="32">
        <f t="shared" si="5"/>
        <v>32920</v>
      </c>
      <c r="G36" s="32">
        <f t="shared" si="5"/>
        <v>5094</v>
      </c>
      <c r="H36" s="32">
        <f t="shared" si="5"/>
        <v>1011</v>
      </c>
      <c r="I36" s="32">
        <f t="shared" si="5"/>
        <v>157</v>
      </c>
      <c r="J36" s="32">
        <f t="shared" si="5"/>
        <v>824</v>
      </c>
      <c r="K36" s="32">
        <f t="shared" si="5"/>
        <v>0</v>
      </c>
      <c r="L36" s="32">
        <f t="shared" si="5"/>
        <v>140</v>
      </c>
      <c r="M36" s="32">
        <f t="shared" si="5"/>
        <v>203</v>
      </c>
      <c r="N36" s="32">
        <f t="shared" si="5"/>
        <v>10</v>
      </c>
      <c r="O36" s="33">
        <f t="shared" ref="O36" si="6">IFERROR((SUM(E36:J36)/D36),0)</f>
        <v>9.7000400480576694</v>
      </c>
    </row>
  </sheetData>
  <mergeCells count="9">
    <mergeCell ref="A34:B34"/>
    <mergeCell ref="A36:B36"/>
    <mergeCell ref="A1:B1"/>
    <mergeCell ref="D1:O1"/>
    <mergeCell ref="A4:B4"/>
    <mergeCell ref="D4:O4"/>
    <mergeCell ref="A29:B29"/>
    <mergeCell ref="A31:B31"/>
    <mergeCell ref="D31:O3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6"/>
  <sheetViews>
    <sheetView showGridLines="0" zoomScale="80" zoomScaleNormal="80" workbookViewId="0">
      <pane xSplit="2" ySplit="2" topLeftCell="C9" activePane="bottomRight" state="frozen"/>
      <selection pane="topRight" activeCell="B1" sqref="B1:O2"/>
      <selection pane="bottomLeft" activeCell="B1" sqref="B1:O2"/>
      <selection pane="bottomRight" activeCell="N23" sqref="N23"/>
    </sheetView>
  </sheetViews>
  <sheetFormatPr defaultRowHeight="12.75" x14ac:dyDescent="0.2"/>
  <cols>
    <col min="1" max="1" width="9.140625" style="29"/>
    <col min="2" max="2" width="36.140625" style="30" customWidth="1"/>
    <col min="3" max="3" width="0.85546875" style="3" customWidth="1"/>
    <col min="4" max="9" width="12.28515625" style="31" customWidth="1"/>
    <col min="10" max="10" width="12.7109375" style="31" customWidth="1"/>
    <col min="11" max="15" width="12.28515625" style="31" customWidth="1"/>
    <col min="16" max="16384" width="9.140625" style="3"/>
  </cols>
  <sheetData>
    <row r="1" spans="1:15" ht="23.25" customHeight="1" x14ac:dyDescent="0.2">
      <c r="A1" s="57"/>
      <c r="B1" s="57"/>
      <c r="D1" s="64">
        <v>45383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ht="34.5" customHeight="1" x14ac:dyDescent="0.2">
      <c r="A2" s="4" t="s">
        <v>22</v>
      </c>
      <c r="B2" s="5" t="s">
        <v>23</v>
      </c>
      <c r="D2" s="1" t="s">
        <v>24</v>
      </c>
      <c r="E2" s="1" t="s">
        <v>25</v>
      </c>
      <c r="F2" s="1" t="s">
        <v>26</v>
      </c>
      <c r="G2" s="1" t="s">
        <v>27</v>
      </c>
      <c r="H2" s="1" t="s">
        <v>28</v>
      </c>
      <c r="I2" s="1" t="s">
        <v>29</v>
      </c>
      <c r="J2" s="1" t="s">
        <v>30</v>
      </c>
      <c r="K2" s="1" t="s">
        <v>12</v>
      </c>
      <c r="L2" s="1" t="s">
        <v>13</v>
      </c>
      <c r="M2" s="1" t="s">
        <v>31</v>
      </c>
      <c r="N2" s="1" t="s">
        <v>15</v>
      </c>
      <c r="O2" s="1" t="s">
        <v>32</v>
      </c>
    </row>
    <row r="3" spans="1:15" ht="6" customHeight="1" x14ac:dyDescent="0.2">
      <c r="A3" s="3"/>
      <c r="B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8" customHeight="1" x14ac:dyDescent="0.2">
      <c r="A4" s="58"/>
      <c r="B4" s="59"/>
      <c r="D4" s="63" t="s">
        <v>33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1:15" ht="25.5" customHeight="1" x14ac:dyDescent="0.2">
      <c r="A5" s="6">
        <v>922121</v>
      </c>
      <c r="B5" s="7" t="s">
        <v>34</v>
      </c>
      <c r="D5" s="8">
        <v>369</v>
      </c>
      <c r="E5" s="8">
        <v>680</v>
      </c>
      <c r="F5" s="9">
        <v>2712</v>
      </c>
      <c r="G5" s="9">
        <v>178</v>
      </c>
      <c r="H5" s="9">
        <v>34</v>
      </c>
      <c r="I5" s="9">
        <v>1</v>
      </c>
      <c r="J5" s="9">
        <v>87</v>
      </c>
      <c r="K5" s="9">
        <v>0</v>
      </c>
      <c r="L5" s="9">
        <v>19</v>
      </c>
      <c r="M5" s="9">
        <v>25</v>
      </c>
      <c r="N5" s="9">
        <v>3</v>
      </c>
      <c r="O5" s="10">
        <f>IFERROR((SUM(E5:J5)/D5),0)</f>
        <v>10.005420054200542</v>
      </c>
    </row>
    <row r="6" spans="1:15" ht="25.5" customHeight="1" x14ac:dyDescent="0.2">
      <c r="A6" s="11">
        <v>922121</v>
      </c>
      <c r="B6" s="12" t="s">
        <v>35</v>
      </c>
      <c r="D6" s="13">
        <v>191</v>
      </c>
      <c r="E6" s="13">
        <v>338</v>
      </c>
      <c r="F6" s="14">
        <v>1362</v>
      </c>
      <c r="G6" s="14">
        <v>135</v>
      </c>
      <c r="H6" s="14">
        <v>15</v>
      </c>
      <c r="I6" s="14">
        <v>0</v>
      </c>
      <c r="J6" s="14">
        <v>50</v>
      </c>
      <c r="K6" s="14">
        <v>0</v>
      </c>
      <c r="L6" s="14">
        <v>22</v>
      </c>
      <c r="M6" s="14">
        <v>9</v>
      </c>
      <c r="N6" s="14">
        <v>6</v>
      </c>
      <c r="O6" s="15">
        <f t="shared" ref="O6:O29" si="0">IFERROR((SUM(E6:J6)/D6),0)</f>
        <v>9.9476439790575917</v>
      </c>
    </row>
    <row r="7" spans="1:15" ht="25.5" customHeight="1" x14ac:dyDescent="0.2">
      <c r="A7" s="11">
        <v>922131</v>
      </c>
      <c r="B7" s="12" t="s">
        <v>36</v>
      </c>
      <c r="D7" s="13">
        <v>77</v>
      </c>
      <c r="E7" s="13">
        <v>154</v>
      </c>
      <c r="F7" s="14">
        <v>299</v>
      </c>
      <c r="G7" s="14">
        <v>20</v>
      </c>
      <c r="H7" s="14">
        <v>4</v>
      </c>
      <c r="I7" s="14">
        <v>0</v>
      </c>
      <c r="J7" s="14">
        <v>27</v>
      </c>
      <c r="K7" s="14">
        <v>0</v>
      </c>
      <c r="L7" s="14">
        <v>4</v>
      </c>
      <c r="M7" s="14">
        <v>0</v>
      </c>
      <c r="N7" s="14">
        <v>4</v>
      </c>
      <c r="O7" s="15">
        <f t="shared" si="0"/>
        <v>6.5454545454545459</v>
      </c>
    </row>
    <row r="8" spans="1:15" ht="25.5" customHeight="1" x14ac:dyDescent="0.2">
      <c r="A8" s="11">
        <v>922151</v>
      </c>
      <c r="B8" s="12" t="s">
        <v>37</v>
      </c>
      <c r="D8" s="13">
        <v>219</v>
      </c>
      <c r="E8" s="13">
        <v>347</v>
      </c>
      <c r="F8" s="13">
        <v>1447</v>
      </c>
      <c r="G8" s="13">
        <v>110</v>
      </c>
      <c r="H8" s="13">
        <v>34</v>
      </c>
      <c r="I8" s="13">
        <v>10</v>
      </c>
      <c r="J8" s="13">
        <v>82</v>
      </c>
      <c r="K8" s="13">
        <v>0</v>
      </c>
      <c r="L8" s="13">
        <v>14</v>
      </c>
      <c r="M8" s="13">
        <v>48</v>
      </c>
      <c r="N8" s="13">
        <v>1</v>
      </c>
      <c r="O8" s="15">
        <f t="shared" si="0"/>
        <v>9.269406392694064</v>
      </c>
    </row>
    <row r="9" spans="1:15" ht="25.5" customHeight="1" x14ac:dyDescent="0.2">
      <c r="A9" s="11">
        <v>922351</v>
      </c>
      <c r="B9" s="12" t="s">
        <v>38</v>
      </c>
      <c r="D9" s="13">
        <v>8</v>
      </c>
      <c r="E9" s="13">
        <v>0</v>
      </c>
      <c r="F9" s="13">
        <v>6</v>
      </c>
      <c r="G9" s="13">
        <v>0</v>
      </c>
      <c r="H9" s="13">
        <v>0</v>
      </c>
      <c r="I9" s="13">
        <v>0</v>
      </c>
      <c r="J9" s="13">
        <v>5</v>
      </c>
      <c r="K9" s="13">
        <v>0</v>
      </c>
      <c r="L9" s="13">
        <v>1</v>
      </c>
      <c r="M9" s="13">
        <v>0</v>
      </c>
      <c r="N9" s="13">
        <v>0</v>
      </c>
      <c r="O9" s="15">
        <f t="shared" si="0"/>
        <v>1.375</v>
      </c>
    </row>
    <row r="10" spans="1:15" ht="25.5" customHeight="1" x14ac:dyDescent="0.2">
      <c r="A10" s="11">
        <v>922362</v>
      </c>
      <c r="B10" s="12" t="s">
        <v>39</v>
      </c>
      <c r="D10" s="13">
        <v>14</v>
      </c>
      <c r="E10" s="13">
        <v>0</v>
      </c>
      <c r="F10" s="13">
        <v>0</v>
      </c>
      <c r="G10" s="13">
        <v>26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5">
        <f t="shared" si="0"/>
        <v>1.8571428571428572</v>
      </c>
    </row>
    <row r="11" spans="1:15" ht="25.5" customHeight="1" x14ac:dyDescent="0.2">
      <c r="A11" s="11">
        <v>922372</v>
      </c>
      <c r="B11" s="12" t="s">
        <v>40</v>
      </c>
      <c r="D11" s="13">
        <v>78</v>
      </c>
      <c r="E11" s="13">
        <v>157</v>
      </c>
      <c r="F11" s="13">
        <v>472</v>
      </c>
      <c r="G11" s="13">
        <v>30</v>
      </c>
      <c r="H11" s="13">
        <v>15</v>
      </c>
      <c r="I11" s="13">
        <v>0</v>
      </c>
      <c r="J11" s="13">
        <v>18</v>
      </c>
      <c r="K11" s="13">
        <v>0</v>
      </c>
      <c r="L11" s="13">
        <v>2</v>
      </c>
      <c r="M11" s="13">
        <v>25</v>
      </c>
      <c r="N11" s="13">
        <v>0</v>
      </c>
      <c r="O11" s="15">
        <f t="shared" si="0"/>
        <v>8.8717948717948723</v>
      </c>
    </row>
    <row r="12" spans="1:15" ht="25.5" customHeight="1" x14ac:dyDescent="0.2">
      <c r="A12" s="11">
        <v>923221</v>
      </c>
      <c r="B12" s="12" t="s">
        <v>41</v>
      </c>
      <c r="D12" s="13">
        <v>250</v>
      </c>
      <c r="E12" s="13">
        <v>402</v>
      </c>
      <c r="F12" s="13">
        <v>1461</v>
      </c>
      <c r="G12" s="13">
        <v>74</v>
      </c>
      <c r="H12" s="13">
        <v>10</v>
      </c>
      <c r="I12" s="13">
        <v>0</v>
      </c>
      <c r="J12" s="13">
        <v>75</v>
      </c>
      <c r="K12" s="13">
        <v>0</v>
      </c>
      <c r="L12" s="13">
        <v>12</v>
      </c>
      <c r="M12" s="13">
        <v>5</v>
      </c>
      <c r="N12" s="13">
        <v>1</v>
      </c>
      <c r="O12" s="15">
        <f t="shared" si="0"/>
        <v>8.0879999999999992</v>
      </c>
    </row>
    <row r="13" spans="1:15" ht="25.5" customHeight="1" x14ac:dyDescent="0.2">
      <c r="A13" s="11">
        <v>923221</v>
      </c>
      <c r="B13" s="12" t="s">
        <v>42</v>
      </c>
      <c r="D13" s="13">
        <v>338</v>
      </c>
      <c r="E13" s="13">
        <v>555</v>
      </c>
      <c r="F13" s="13">
        <v>1879</v>
      </c>
      <c r="G13" s="13">
        <v>42</v>
      </c>
      <c r="H13" s="13">
        <v>20</v>
      </c>
      <c r="I13" s="13">
        <v>0</v>
      </c>
      <c r="J13" s="13">
        <v>124</v>
      </c>
      <c r="K13" s="13">
        <v>0</v>
      </c>
      <c r="L13" s="13">
        <v>9</v>
      </c>
      <c r="M13" s="13">
        <v>8</v>
      </c>
      <c r="N13" s="13">
        <v>2</v>
      </c>
      <c r="O13" s="15">
        <f t="shared" si="0"/>
        <v>7.7514792899408285</v>
      </c>
    </row>
    <row r="14" spans="1:15" ht="25.5" customHeight="1" x14ac:dyDescent="0.2">
      <c r="A14" s="11">
        <v>923231</v>
      </c>
      <c r="B14" s="12" t="s">
        <v>43</v>
      </c>
      <c r="D14" s="13">
        <v>147</v>
      </c>
      <c r="E14" s="13">
        <v>231</v>
      </c>
      <c r="F14" s="13">
        <v>1108</v>
      </c>
      <c r="G14" s="13">
        <v>66</v>
      </c>
      <c r="H14" s="13">
        <v>15</v>
      </c>
      <c r="I14" s="13">
        <v>0</v>
      </c>
      <c r="J14" s="13">
        <v>64</v>
      </c>
      <c r="K14" s="13">
        <v>0</v>
      </c>
      <c r="L14" s="13">
        <v>17</v>
      </c>
      <c r="M14" s="13">
        <v>13</v>
      </c>
      <c r="N14" s="13">
        <v>1</v>
      </c>
      <c r="O14" s="15">
        <f t="shared" si="0"/>
        <v>10.095238095238095</v>
      </c>
    </row>
    <row r="15" spans="1:15" ht="25.5" customHeight="1" x14ac:dyDescent="0.2">
      <c r="A15" s="11">
        <v>923241</v>
      </c>
      <c r="B15" s="12" t="s">
        <v>44</v>
      </c>
      <c r="D15" s="13">
        <v>171</v>
      </c>
      <c r="E15" s="13">
        <v>225</v>
      </c>
      <c r="F15" s="13">
        <v>1213</v>
      </c>
      <c r="G15" s="13">
        <v>68</v>
      </c>
      <c r="H15" s="13">
        <v>3</v>
      </c>
      <c r="I15" s="13">
        <v>2</v>
      </c>
      <c r="J15" s="13">
        <v>82</v>
      </c>
      <c r="K15" s="13">
        <v>0</v>
      </c>
      <c r="L15" s="13">
        <v>1</v>
      </c>
      <c r="M15" s="13">
        <v>4</v>
      </c>
      <c r="N15" s="13">
        <v>0</v>
      </c>
      <c r="O15" s="15">
        <f t="shared" si="0"/>
        <v>9.3157894736842106</v>
      </c>
    </row>
    <row r="16" spans="1:15" ht="25.5" customHeight="1" x14ac:dyDescent="0.2">
      <c r="A16" s="11">
        <v>923242</v>
      </c>
      <c r="B16" s="12" t="s">
        <v>45</v>
      </c>
      <c r="D16" s="13">
        <v>149</v>
      </c>
      <c r="E16" s="13">
        <v>203</v>
      </c>
      <c r="F16" s="13">
        <v>801</v>
      </c>
      <c r="G16" s="13">
        <v>57</v>
      </c>
      <c r="H16" s="13">
        <v>4</v>
      </c>
      <c r="I16" s="13">
        <v>0</v>
      </c>
      <c r="J16" s="13">
        <v>82</v>
      </c>
      <c r="K16" s="13">
        <v>0</v>
      </c>
      <c r="L16" s="13">
        <v>1</v>
      </c>
      <c r="M16" s="13">
        <v>4</v>
      </c>
      <c r="N16" s="13">
        <v>0</v>
      </c>
      <c r="O16" s="15">
        <f t="shared" si="0"/>
        <v>7.6979865771812079</v>
      </c>
    </row>
    <row r="17" spans="1:15" ht="25.5" customHeight="1" x14ac:dyDescent="0.2">
      <c r="A17" s="11">
        <v>923251</v>
      </c>
      <c r="B17" s="12" t="s">
        <v>46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5">
        <f t="shared" si="0"/>
        <v>0</v>
      </c>
    </row>
    <row r="18" spans="1:15" ht="25.5" customHeight="1" x14ac:dyDescent="0.2">
      <c r="A18" s="11">
        <v>923251</v>
      </c>
      <c r="B18" s="12" t="s">
        <v>47</v>
      </c>
      <c r="D18" s="13">
        <v>360</v>
      </c>
      <c r="E18" s="13">
        <v>587</v>
      </c>
      <c r="F18" s="13">
        <v>1552</v>
      </c>
      <c r="G18" s="13">
        <v>340</v>
      </c>
      <c r="H18" s="13">
        <v>127</v>
      </c>
      <c r="I18" s="13">
        <v>0</v>
      </c>
      <c r="J18" s="13">
        <v>104</v>
      </c>
      <c r="K18" s="13">
        <v>0</v>
      </c>
      <c r="L18" s="13">
        <v>4</v>
      </c>
      <c r="M18" s="13">
        <v>3</v>
      </c>
      <c r="N18" s="13">
        <v>0</v>
      </c>
      <c r="O18" s="15">
        <f t="shared" si="0"/>
        <v>7.5277777777777777</v>
      </c>
    </row>
    <row r="19" spans="1:15" ht="25.5" customHeight="1" x14ac:dyDescent="0.2">
      <c r="A19" s="11">
        <v>923252</v>
      </c>
      <c r="B19" s="12" t="s">
        <v>48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5">
        <f t="shared" si="0"/>
        <v>0</v>
      </c>
    </row>
    <row r="20" spans="1:15" ht="25.5" customHeight="1" x14ac:dyDescent="0.2">
      <c r="A20" s="11">
        <v>923253</v>
      </c>
      <c r="B20" s="12" t="s">
        <v>49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5">
        <f t="shared" si="0"/>
        <v>0</v>
      </c>
    </row>
    <row r="21" spans="1:15" ht="25.5" customHeight="1" x14ac:dyDescent="0.2">
      <c r="A21" s="11">
        <v>923254</v>
      </c>
      <c r="B21" s="12" t="s">
        <v>50</v>
      </c>
      <c r="D21" s="13">
        <v>690</v>
      </c>
      <c r="E21" s="13">
        <v>712</v>
      </c>
      <c r="F21" s="13">
        <v>2066</v>
      </c>
      <c r="G21" s="13">
        <v>446</v>
      </c>
      <c r="H21" s="13">
        <v>27</v>
      </c>
      <c r="I21" s="13">
        <v>0</v>
      </c>
      <c r="J21" s="13">
        <v>27</v>
      </c>
      <c r="K21" s="13">
        <v>0</v>
      </c>
      <c r="L21" s="13">
        <v>1</v>
      </c>
      <c r="M21" s="13">
        <v>12</v>
      </c>
      <c r="N21" s="13">
        <v>0</v>
      </c>
      <c r="O21" s="15">
        <f t="shared" si="0"/>
        <v>4.7507246376811594</v>
      </c>
    </row>
    <row r="22" spans="1:15" ht="25.5" customHeight="1" x14ac:dyDescent="0.2">
      <c r="A22" s="11">
        <v>923255</v>
      </c>
      <c r="B22" s="12" t="s">
        <v>51</v>
      </c>
      <c r="D22" s="13">
        <v>606</v>
      </c>
      <c r="E22" s="13">
        <v>116</v>
      </c>
      <c r="F22" s="13">
        <v>258</v>
      </c>
      <c r="G22" s="13">
        <v>937</v>
      </c>
      <c r="H22" s="13">
        <v>9</v>
      </c>
      <c r="I22" s="13">
        <v>0</v>
      </c>
      <c r="J22" s="13">
        <v>4</v>
      </c>
      <c r="K22" s="13">
        <v>0</v>
      </c>
      <c r="L22" s="13">
        <v>0</v>
      </c>
      <c r="M22" s="13">
        <v>0</v>
      </c>
      <c r="N22" s="13">
        <v>0</v>
      </c>
      <c r="O22" s="15">
        <f t="shared" si="0"/>
        <v>2.1848184818481848</v>
      </c>
    </row>
    <row r="23" spans="1:15" ht="25.5" customHeight="1" x14ac:dyDescent="0.2">
      <c r="A23" s="11">
        <v>923256</v>
      </c>
      <c r="B23" s="12" t="s">
        <v>52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5">
        <f t="shared" si="0"/>
        <v>0</v>
      </c>
    </row>
    <row r="24" spans="1:15" ht="25.5" customHeight="1" x14ac:dyDescent="0.2">
      <c r="A24" s="11">
        <v>943141</v>
      </c>
      <c r="B24" s="12" t="s">
        <v>53</v>
      </c>
      <c r="D24" s="13">
        <v>38</v>
      </c>
      <c r="E24" s="13">
        <v>66</v>
      </c>
      <c r="F24" s="13">
        <v>446</v>
      </c>
      <c r="G24" s="13">
        <v>150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5">
        <f t="shared" si="0"/>
        <v>17.421052631578949</v>
      </c>
    </row>
    <row r="25" spans="1:15" ht="25.5" customHeight="1" x14ac:dyDescent="0.2">
      <c r="A25" s="11">
        <v>951113</v>
      </c>
      <c r="B25" s="12" t="s">
        <v>54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5">
        <f t="shared" si="0"/>
        <v>0</v>
      </c>
    </row>
    <row r="26" spans="1:15" ht="25.5" customHeight="1" x14ac:dyDescent="0.2">
      <c r="A26" s="11">
        <v>951111</v>
      </c>
      <c r="B26" s="12" t="s">
        <v>55</v>
      </c>
      <c r="D26" s="14">
        <v>107</v>
      </c>
      <c r="E26" s="14">
        <v>400</v>
      </c>
      <c r="F26" s="13">
        <v>673</v>
      </c>
      <c r="G26" s="13">
        <v>46</v>
      </c>
      <c r="H26" s="13">
        <v>26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5">
        <f t="shared" si="0"/>
        <v>10.700934579439252</v>
      </c>
    </row>
    <row r="27" spans="1:15" ht="25.5" customHeight="1" x14ac:dyDescent="0.2">
      <c r="A27" s="16">
        <v>911631</v>
      </c>
      <c r="B27" s="17" t="s">
        <v>56</v>
      </c>
      <c r="D27" s="18">
        <v>2</v>
      </c>
      <c r="E27" s="18">
        <v>0</v>
      </c>
      <c r="F27" s="18">
        <v>1</v>
      </c>
      <c r="G27" s="18">
        <v>0</v>
      </c>
      <c r="H27" s="18">
        <v>0</v>
      </c>
      <c r="I27" s="18">
        <v>0</v>
      </c>
      <c r="J27" s="18">
        <v>1</v>
      </c>
      <c r="K27" s="18">
        <v>0</v>
      </c>
      <c r="L27" s="18">
        <v>1</v>
      </c>
      <c r="M27" s="18">
        <v>0</v>
      </c>
      <c r="N27" s="18">
        <v>0</v>
      </c>
      <c r="O27" s="19">
        <f t="shared" si="0"/>
        <v>1</v>
      </c>
    </row>
    <row r="28" spans="1:15" ht="6" customHeight="1" x14ac:dyDescent="0.2">
      <c r="A28" s="3"/>
      <c r="B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1"/>
    </row>
    <row r="29" spans="1:15" ht="18" customHeight="1" x14ac:dyDescent="0.2">
      <c r="A29" s="55" t="s">
        <v>57</v>
      </c>
      <c r="B29" s="56"/>
      <c r="D29" s="22">
        <f t="shared" ref="D29:N29" si="1">SUM(D5:D27)</f>
        <v>3814</v>
      </c>
      <c r="E29" s="22">
        <f t="shared" si="1"/>
        <v>5173</v>
      </c>
      <c r="F29" s="22">
        <f t="shared" si="1"/>
        <v>17756</v>
      </c>
      <c r="G29" s="22">
        <f t="shared" si="1"/>
        <v>2725</v>
      </c>
      <c r="H29" s="22">
        <f t="shared" si="1"/>
        <v>343</v>
      </c>
      <c r="I29" s="22">
        <f t="shared" si="1"/>
        <v>13</v>
      </c>
      <c r="J29" s="22">
        <f t="shared" si="1"/>
        <v>832</v>
      </c>
      <c r="K29" s="22">
        <f t="shared" si="1"/>
        <v>0</v>
      </c>
      <c r="L29" s="22">
        <f t="shared" si="1"/>
        <v>108</v>
      </c>
      <c r="M29" s="22">
        <f t="shared" si="1"/>
        <v>156</v>
      </c>
      <c r="N29" s="22">
        <f t="shared" si="1"/>
        <v>18</v>
      </c>
      <c r="O29" s="23">
        <f t="shared" si="0"/>
        <v>7.0377556371263763</v>
      </c>
    </row>
    <row r="30" spans="1:15" ht="6" customHeight="1" x14ac:dyDescent="0.2">
      <c r="A30" s="3"/>
      <c r="B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8" customHeight="1" x14ac:dyDescent="0.2">
      <c r="A31" s="65"/>
      <c r="B31" s="66"/>
      <c r="D31" s="60" t="s">
        <v>58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2"/>
    </row>
    <row r="32" spans="1:15" ht="24.95" customHeight="1" x14ac:dyDescent="0.2">
      <c r="A32" s="2">
        <v>951111</v>
      </c>
      <c r="B32" s="24" t="s">
        <v>59</v>
      </c>
      <c r="D32" s="25">
        <v>2076</v>
      </c>
      <c r="E32" s="25">
        <v>3627</v>
      </c>
      <c r="F32" s="25">
        <v>19483</v>
      </c>
      <c r="G32" s="25">
        <v>3776</v>
      </c>
      <c r="H32" s="25">
        <v>891</v>
      </c>
      <c r="I32" s="25">
        <v>168</v>
      </c>
      <c r="J32" s="25">
        <v>10</v>
      </c>
      <c r="K32" s="25">
        <v>0</v>
      </c>
      <c r="L32" s="25">
        <v>1</v>
      </c>
      <c r="M32" s="25">
        <v>8</v>
      </c>
      <c r="N32" s="25">
        <v>0</v>
      </c>
      <c r="O32" s="26">
        <f t="shared" ref="O32" si="2">IFERROR((SUM(E32:J32)/D32),0)</f>
        <v>13.465799614643545</v>
      </c>
    </row>
    <row r="33" spans="1:15" ht="6" customHeight="1" x14ac:dyDescent="0.2">
      <c r="A33" s="3"/>
      <c r="B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" customHeight="1" x14ac:dyDescent="0.2">
      <c r="A34" s="67" t="s">
        <v>60</v>
      </c>
      <c r="B34" s="67"/>
      <c r="D34" s="27">
        <f t="shared" ref="D34:N34" si="3">SUM(D32:D32)</f>
        <v>2076</v>
      </c>
      <c r="E34" s="27">
        <f t="shared" si="3"/>
        <v>3627</v>
      </c>
      <c r="F34" s="27">
        <f t="shared" si="3"/>
        <v>19483</v>
      </c>
      <c r="G34" s="27">
        <f t="shared" si="3"/>
        <v>3776</v>
      </c>
      <c r="H34" s="27">
        <f t="shared" si="3"/>
        <v>891</v>
      </c>
      <c r="I34" s="27">
        <f t="shared" si="3"/>
        <v>168</v>
      </c>
      <c r="J34" s="27">
        <f t="shared" si="3"/>
        <v>10</v>
      </c>
      <c r="K34" s="27">
        <f t="shared" si="3"/>
        <v>0</v>
      </c>
      <c r="L34" s="27">
        <f t="shared" si="3"/>
        <v>1</v>
      </c>
      <c r="M34" s="27">
        <f t="shared" si="3"/>
        <v>8</v>
      </c>
      <c r="N34" s="27">
        <f t="shared" si="3"/>
        <v>0</v>
      </c>
      <c r="O34" s="28">
        <f t="shared" ref="O34" si="4">IFERROR((SUM(E34:J34)/D34),0)</f>
        <v>13.465799614643545</v>
      </c>
    </row>
    <row r="35" spans="1:15" ht="6" customHeight="1" x14ac:dyDescent="0.2"/>
    <row r="36" spans="1:15" ht="18" customHeight="1" x14ac:dyDescent="0.2">
      <c r="A36" s="53" t="s">
        <v>61</v>
      </c>
      <c r="B36" s="54"/>
      <c r="D36" s="32">
        <f t="shared" ref="D36:N36" si="5">D29+D34</f>
        <v>5890</v>
      </c>
      <c r="E36" s="32">
        <f t="shared" si="5"/>
        <v>8800</v>
      </c>
      <c r="F36" s="32">
        <f t="shared" si="5"/>
        <v>37239</v>
      </c>
      <c r="G36" s="32">
        <f t="shared" si="5"/>
        <v>6501</v>
      </c>
      <c r="H36" s="32">
        <f t="shared" si="5"/>
        <v>1234</v>
      </c>
      <c r="I36" s="32">
        <f t="shared" si="5"/>
        <v>181</v>
      </c>
      <c r="J36" s="32">
        <f t="shared" si="5"/>
        <v>842</v>
      </c>
      <c r="K36" s="32">
        <f t="shared" si="5"/>
        <v>0</v>
      </c>
      <c r="L36" s="32">
        <f t="shared" si="5"/>
        <v>109</v>
      </c>
      <c r="M36" s="32">
        <f t="shared" si="5"/>
        <v>164</v>
      </c>
      <c r="N36" s="32">
        <f t="shared" si="5"/>
        <v>18</v>
      </c>
      <c r="O36" s="33">
        <f t="shared" ref="O36" si="6">IFERROR((SUM(E36:J36)/D36),0)</f>
        <v>9.3033955857385404</v>
      </c>
    </row>
  </sheetData>
  <mergeCells count="9">
    <mergeCell ref="A34:B34"/>
    <mergeCell ref="A36:B36"/>
    <mergeCell ref="A1:B1"/>
    <mergeCell ref="D1:O1"/>
    <mergeCell ref="A4:B4"/>
    <mergeCell ref="D4:O4"/>
    <mergeCell ref="A29:B29"/>
    <mergeCell ref="A31:B31"/>
    <mergeCell ref="D31:O3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6"/>
  <sheetViews>
    <sheetView showGridLines="0" zoomScale="80" zoomScaleNormal="80" workbookViewId="0">
      <pane xSplit="2" ySplit="2" topLeftCell="C3" activePane="bottomRight" state="frozen"/>
      <selection pane="topRight" activeCell="B1" sqref="B1:O2"/>
      <selection pane="bottomLeft" activeCell="B1" sqref="B1:O2"/>
      <selection pane="bottomRight" activeCell="N10" sqref="N10"/>
    </sheetView>
  </sheetViews>
  <sheetFormatPr defaultRowHeight="12.75" x14ac:dyDescent="0.2"/>
  <cols>
    <col min="1" max="1" width="9.140625" style="29"/>
    <col min="2" max="2" width="36.140625" style="30" customWidth="1"/>
    <col min="3" max="3" width="0.85546875" style="3" customWidth="1"/>
    <col min="4" max="9" width="12.28515625" style="31" customWidth="1"/>
    <col min="10" max="10" width="12.7109375" style="31" customWidth="1"/>
    <col min="11" max="15" width="12.28515625" style="31" customWidth="1"/>
    <col min="16" max="16384" width="9.140625" style="3"/>
  </cols>
  <sheetData>
    <row r="1" spans="1:15" ht="23.25" customHeight="1" x14ac:dyDescent="0.2">
      <c r="A1" s="57"/>
      <c r="B1" s="57"/>
      <c r="D1" s="64">
        <v>45413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ht="34.5" customHeight="1" x14ac:dyDescent="0.2">
      <c r="A2" s="4" t="s">
        <v>22</v>
      </c>
      <c r="B2" s="5" t="s">
        <v>23</v>
      </c>
      <c r="D2" s="1" t="s">
        <v>24</v>
      </c>
      <c r="E2" s="1" t="s">
        <v>25</v>
      </c>
      <c r="F2" s="1" t="s">
        <v>26</v>
      </c>
      <c r="G2" s="1" t="s">
        <v>27</v>
      </c>
      <c r="H2" s="1" t="s">
        <v>28</v>
      </c>
      <c r="I2" s="1" t="s">
        <v>29</v>
      </c>
      <c r="J2" s="1" t="s">
        <v>30</v>
      </c>
      <c r="K2" s="1" t="s">
        <v>12</v>
      </c>
      <c r="L2" s="1" t="s">
        <v>13</v>
      </c>
      <c r="M2" s="1" t="s">
        <v>31</v>
      </c>
      <c r="N2" s="1" t="s">
        <v>15</v>
      </c>
      <c r="O2" s="1" t="s">
        <v>32</v>
      </c>
    </row>
    <row r="3" spans="1:15" ht="6" customHeight="1" x14ac:dyDescent="0.2">
      <c r="A3" s="3"/>
      <c r="B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8" customHeight="1" x14ac:dyDescent="0.2">
      <c r="A4" s="58"/>
      <c r="B4" s="59"/>
      <c r="D4" s="63" t="s">
        <v>33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1:15" ht="25.5" customHeight="1" x14ac:dyDescent="0.2">
      <c r="A5" s="6">
        <v>922121</v>
      </c>
      <c r="B5" s="7" t="s">
        <v>34</v>
      </c>
      <c r="D5" s="8">
        <v>478</v>
      </c>
      <c r="E5" s="8">
        <v>894</v>
      </c>
      <c r="F5" s="9">
        <v>3896</v>
      </c>
      <c r="G5" s="9">
        <v>204</v>
      </c>
      <c r="H5" s="9">
        <v>46</v>
      </c>
      <c r="I5" s="9">
        <v>0</v>
      </c>
      <c r="J5" s="9">
        <v>134</v>
      </c>
      <c r="K5" s="9">
        <v>0</v>
      </c>
      <c r="L5" s="9">
        <v>20</v>
      </c>
      <c r="M5" s="9">
        <v>119</v>
      </c>
      <c r="N5" s="9">
        <v>2</v>
      </c>
      <c r="O5" s="10">
        <f>IFERROR((SUM(E5:J5)/D5),0)</f>
        <v>10.824267782426778</v>
      </c>
    </row>
    <row r="6" spans="1:15" ht="25.5" customHeight="1" x14ac:dyDescent="0.2">
      <c r="A6" s="11">
        <v>922121</v>
      </c>
      <c r="B6" s="12" t="s">
        <v>35</v>
      </c>
      <c r="D6" s="13">
        <v>191</v>
      </c>
      <c r="E6" s="13">
        <v>338</v>
      </c>
      <c r="F6" s="14">
        <v>1406</v>
      </c>
      <c r="G6" s="14">
        <v>151</v>
      </c>
      <c r="H6" s="14">
        <v>15</v>
      </c>
      <c r="I6" s="14">
        <v>0</v>
      </c>
      <c r="J6" s="14">
        <v>60</v>
      </c>
      <c r="K6" s="14">
        <v>0</v>
      </c>
      <c r="L6" s="14">
        <v>22</v>
      </c>
      <c r="M6" s="14">
        <v>9</v>
      </c>
      <c r="N6" s="14">
        <v>6</v>
      </c>
      <c r="O6" s="15">
        <f t="shared" ref="O6:O29" si="0">IFERROR((SUM(E6:J6)/D6),0)</f>
        <v>10.31413612565445</v>
      </c>
    </row>
    <row r="7" spans="1:15" ht="25.5" customHeight="1" x14ac:dyDescent="0.2">
      <c r="A7" s="11">
        <v>922131</v>
      </c>
      <c r="B7" s="12" t="s">
        <v>36</v>
      </c>
      <c r="D7" s="13">
        <v>61</v>
      </c>
      <c r="E7" s="13">
        <v>124</v>
      </c>
      <c r="F7" s="14">
        <v>311</v>
      </c>
      <c r="G7" s="14">
        <v>14</v>
      </c>
      <c r="H7" s="14">
        <v>2</v>
      </c>
      <c r="I7" s="14">
        <v>0</v>
      </c>
      <c r="J7" s="14">
        <v>4</v>
      </c>
      <c r="K7" s="14">
        <v>0</v>
      </c>
      <c r="L7" s="14">
        <v>0</v>
      </c>
      <c r="M7" s="14">
        <v>0</v>
      </c>
      <c r="N7" s="14">
        <v>0</v>
      </c>
      <c r="O7" s="15">
        <f t="shared" si="0"/>
        <v>7.4590163934426226</v>
      </c>
    </row>
    <row r="8" spans="1:15" ht="25.5" customHeight="1" x14ac:dyDescent="0.2">
      <c r="A8" s="11">
        <v>922151</v>
      </c>
      <c r="B8" s="12" t="s">
        <v>37</v>
      </c>
      <c r="D8" s="13">
        <v>147</v>
      </c>
      <c r="E8" s="13">
        <v>252</v>
      </c>
      <c r="F8" s="13">
        <v>943</v>
      </c>
      <c r="G8" s="13">
        <v>47</v>
      </c>
      <c r="H8" s="13">
        <v>21</v>
      </c>
      <c r="I8" s="13">
        <v>0</v>
      </c>
      <c r="J8" s="13">
        <v>43</v>
      </c>
      <c r="K8" s="13">
        <v>0</v>
      </c>
      <c r="L8" s="13">
        <v>7</v>
      </c>
      <c r="M8" s="13">
        <v>18</v>
      </c>
      <c r="N8" s="13">
        <v>3</v>
      </c>
      <c r="O8" s="15">
        <f t="shared" si="0"/>
        <v>8.8843537414965983</v>
      </c>
    </row>
    <row r="9" spans="1:15" ht="25.5" customHeight="1" x14ac:dyDescent="0.2">
      <c r="A9" s="11">
        <v>922351</v>
      </c>
      <c r="B9" s="12" t="s">
        <v>38</v>
      </c>
      <c r="D9" s="13">
        <v>5</v>
      </c>
      <c r="E9" s="13">
        <v>0</v>
      </c>
      <c r="F9" s="13">
        <v>2</v>
      </c>
      <c r="G9" s="13">
        <v>1</v>
      </c>
      <c r="H9" s="13">
        <v>0</v>
      </c>
      <c r="I9" s="13">
        <v>0</v>
      </c>
      <c r="J9" s="13">
        <v>2</v>
      </c>
      <c r="K9" s="13">
        <v>0</v>
      </c>
      <c r="L9" s="13">
        <v>0</v>
      </c>
      <c r="M9" s="13">
        <v>0</v>
      </c>
      <c r="N9" s="13">
        <v>0</v>
      </c>
      <c r="O9" s="15">
        <f t="shared" si="0"/>
        <v>1</v>
      </c>
    </row>
    <row r="10" spans="1:15" ht="25.5" customHeight="1" x14ac:dyDescent="0.2">
      <c r="A10" s="11">
        <v>922362</v>
      </c>
      <c r="B10" s="12" t="s">
        <v>39</v>
      </c>
      <c r="D10" s="13">
        <v>10</v>
      </c>
      <c r="E10" s="13">
        <v>0</v>
      </c>
      <c r="F10" s="13">
        <v>0</v>
      </c>
      <c r="G10" s="13">
        <v>20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5">
        <f t="shared" si="0"/>
        <v>2</v>
      </c>
    </row>
    <row r="11" spans="1:15" ht="25.5" customHeight="1" x14ac:dyDescent="0.2">
      <c r="A11" s="11">
        <v>922372</v>
      </c>
      <c r="B11" s="12" t="s">
        <v>40</v>
      </c>
      <c r="D11" s="13">
        <v>65</v>
      </c>
      <c r="E11" s="13">
        <v>107</v>
      </c>
      <c r="F11" s="13">
        <v>279</v>
      </c>
      <c r="G11" s="13">
        <v>36</v>
      </c>
      <c r="H11" s="13">
        <v>14</v>
      </c>
      <c r="I11" s="13">
        <v>0</v>
      </c>
      <c r="J11" s="13">
        <v>5</v>
      </c>
      <c r="K11" s="13">
        <v>0</v>
      </c>
      <c r="L11" s="13">
        <v>0</v>
      </c>
      <c r="M11" s="13">
        <v>31</v>
      </c>
      <c r="N11" s="13">
        <v>0</v>
      </c>
      <c r="O11" s="15">
        <f t="shared" si="0"/>
        <v>6.7846153846153845</v>
      </c>
    </row>
    <row r="12" spans="1:15" ht="25.5" customHeight="1" x14ac:dyDescent="0.2">
      <c r="A12" s="11">
        <v>923221</v>
      </c>
      <c r="B12" s="12" t="s">
        <v>41</v>
      </c>
      <c r="D12" s="13">
        <v>294</v>
      </c>
      <c r="E12" s="13">
        <v>455</v>
      </c>
      <c r="F12" s="13">
        <v>1505</v>
      </c>
      <c r="G12" s="13">
        <v>112</v>
      </c>
      <c r="H12" s="13">
        <v>27</v>
      </c>
      <c r="I12" s="13">
        <v>1</v>
      </c>
      <c r="J12" s="13">
        <v>85</v>
      </c>
      <c r="K12" s="13">
        <v>0</v>
      </c>
      <c r="L12" s="13">
        <v>8</v>
      </c>
      <c r="M12" s="13">
        <v>17</v>
      </c>
      <c r="N12" s="13">
        <v>1</v>
      </c>
      <c r="O12" s="15">
        <f t="shared" si="0"/>
        <v>7.4319727891156466</v>
      </c>
    </row>
    <row r="13" spans="1:15" ht="25.5" customHeight="1" x14ac:dyDescent="0.2">
      <c r="A13" s="11">
        <v>923221</v>
      </c>
      <c r="B13" s="12" t="s">
        <v>42</v>
      </c>
      <c r="D13" s="13">
        <v>405</v>
      </c>
      <c r="E13" s="13">
        <v>623</v>
      </c>
      <c r="F13" s="13">
        <v>2059</v>
      </c>
      <c r="G13" s="13">
        <v>81</v>
      </c>
      <c r="H13" s="13">
        <v>29</v>
      </c>
      <c r="I13" s="13">
        <v>0</v>
      </c>
      <c r="J13" s="13">
        <v>124</v>
      </c>
      <c r="K13" s="13">
        <v>0</v>
      </c>
      <c r="L13" s="13">
        <v>21</v>
      </c>
      <c r="M13" s="13">
        <v>22</v>
      </c>
      <c r="N13" s="13">
        <v>1</v>
      </c>
      <c r="O13" s="15">
        <f t="shared" si="0"/>
        <v>7.2</v>
      </c>
    </row>
    <row r="14" spans="1:15" ht="25.5" customHeight="1" x14ac:dyDescent="0.2">
      <c r="A14" s="11">
        <v>923231</v>
      </c>
      <c r="B14" s="12" t="s">
        <v>43</v>
      </c>
      <c r="D14" s="13">
        <v>154</v>
      </c>
      <c r="E14" s="13">
        <v>238</v>
      </c>
      <c r="F14" s="13">
        <v>1087</v>
      </c>
      <c r="G14" s="13">
        <v>250</v>
      </c>
      <c r="H14" s="13">
        <v>10</v>
      </c>
      <c r="I14" s="13">
        <v>6</v>
      </c>
      <c r="J14" s="13">
        <v>73</v>
      </c>
      <c r="K14" s="13">
        <v>0</v>
      </c>
      <c r="L14" s="13">
        <v>59</v>
      </c>
      <c r="M14" s="13">
        <v>17</v>
      </c>
      <c r="N14" s="13">
        <v>0</v>
      </c>
      <c r="O14" s="15">
        <f t="shared" si="0"/>
        <v>10.805194805194805</v>
      </c>
    </row>
    <row r="15" spans="1:15" ht="25.5" customHeight="1" x14ac:dyDescent="0.2">
      <c r="A15" s="11">
        <v>923241</v>
      </c>
      <c r="B15" s="12" t="s">
        <v>44</v>
      </c>
      <c r="D15" s="13">
        <v>105</v>
      </c>
      <c r="E15" s="13">
        <v>141</v>
      </c>
      <c r="F15" s="13">
        <v>735</v>
      </c>
      <c r="G15" s="13">
        <v>118</v>
      </c>
      <c r="H15" s="13">
        <v>3</v>
      </c>
      <c r="I15" s="13">
        <v>0</v>
      </c>
      <c r="J15" s="13">
        <v>42</v>
      </c>
      <c r="K15" s="13">
        <v>0</v>
      </c>
      <c r="L15" s="13">
        <v>0</v>
      </c>
      <c r="M15" s="13">
        <v>1</v>
      </c>
      <c r="N15" s="13">
        <v>0</v>
      </c>
      <c r="O15" s="15">
        <f t="shared" si="0"/>
        <v>9.8952380952380956</v>
      </c>
    </row>
    <row r="16" spans="1:15" ht="25.5" customHeight="1" x14ac:dyDescent="0.2">
      <c r="A16" s="11">
        <v>923242</v>
      </c>
      <c r="B16" s="12" t="s">
        <v>45</v>
      </c>
      <c r="D16" s="13">
        <v>132</v>
      </c>
      <c r="E16" s="13">
        <v>194</v>
      </c>
      <c r="F16" s="13">
        <v>833</v>
      </c>
      <c r="G16" s="13">
        <v>82</v>
      </c>
      <c r="H16" s="13">
        <v>5</v>
      </c>
      <c r="I16" s="13">
        <v>0</v>
      </c>
      <c r="J16" s="13">
        <v>45</v>
      </c>
      <c r="K16" s="13">
        <v>0</v>
      </c>
      <c r="L16" s="13">
        <v>0</v>
      </c>
      <c r="M16" s="13">
        <v>0</v>
      </c>
      <c r="N16" s="13">
        <v>0</v>
      </c>
      <c r="O16" s="15">
        <f t="shared" si="0"/>
        <v>8.7803030303030312</v>
      </c>
    </row>
    <row r="17" spans="1:15" ht="25.5" customHeight="1" x14ac:dyDescent="0.2">
      <c r="A17" s="11">
        <v>923251</v>
      </c>
      <c r="B17" s="12" t="s">
        <v>46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5">
        <f t="shared" si="0"/>
        <v>0</v>
      </c>
    </row>
    <row r="18" spans="1:15" ht="25.5" customHeight="1" x14ac:dyDescent="0.2">
      <c r="A18" s="11">
        <v>923251</v>
      </c>
      <c r="B18" s="12" t="s">
        <v>47</v>
      </c>
      <c r="D18" s="13">
        <v>353</v>
      </c>
      <c r="E18" s="13">
        <v>571</v>
      </c>
      <c r="F18" s="13">
        <v>1752</v>
      </c>
      <c r="G18" s="13">
        <v>329</v>
      </c>
      <c r="H18" s="13">
        <v>100</v>
      </c>
      <c r="I18" s="13">
        <v>0</v>
      </c>
      <c r="J18" s="13">
        <v>77</v>
      </c>
      <c r="K18" s="13">
        <v>0</v>
      </c>
      <c r="L18" s="13">
        <v>2</v>
      </c>
      <c r="M18" s="13">
        <v>3</v>
      </c>
      <c r="N18" s="13">
        <v>0</v>
      </c>
      <c r="O18" s="15">
        <f t="shared" si="0"/>
        <v>8.0141643059490093</v>
      </c>
    </row>
    <row r="19" spans="1:15" ht="25.5" customHeight="1" x14ac:dyDescent="0.2">
      <c r="A19" s="11">
        <v>923252</v>
      </c>
      <c r="B19" s="12" t="s">
        <v>48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5">
        <f t="shared" si="0"/>
        <v>0</v>
      </c>
    </row>
    <row r="20" spans="1:15" ht="25.5" customHeight="1" x14ac:dyDescent="0.2">
      <c r="A20" s="11">
        <v>923253</v>
      </c>
      <c r="B20" s="12" t="s">
        <v>49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5">
        <f t="shared" si="0"/>
        <v>0</v>
      </c>
    </row>
    <row r="21" spans="1:15" ht="25.5" customHeight="1" x14ac:dyDescent="0.2">
      <c r="A21" s="11">
        <v>923254</v>
      </c>
      <c r="B21" s="12" t="s">
        <v>50</v>
      </c>
      <c r="D21" s="13">
        <v>655</v>
      </c>
      <c r="E21" s="13">
        <v>700</v>
      </c>
      <c r="F21" s="13">
        <v>2017</v>
      </c>
      <c r="G21" s="13">
        <v>459</v>
      </c>
      <c r="H21" s="13">
        <v>28</v>
      </c>
      <c r="I21" s="13">
        <v>0</v>
      </c>
      <c r="J21" s="13">
        <v>25</v>
      </c>
      <c r="K21" s="13">
        <v>0</v>
      </c>
      <c r="L21" s="13">
        <v>3</v>
      </c>
      <c r="M21" s="13">
        <v>7</v>
      </c>
      <c r="N21" s="13">
        <v>0</v>
      </c>
      <c r="O21" s="15">
        <f t="shared" si="0"/>
        <v>4.9297709923664126</v>
      </c>
    </row>
    <row r="22" spans="1:15" ht="25.5" customHeight="1" x14ac:dyDescent="0.2">
      <c r="A22" s="11">
        <v>923255</v>
      </c>
      <c r="B22" s="12" t="s">
        <v>51</v>
      </c>
      <c r="D22" s="13">
        <v>523</v>
      </c>
      <c r="E22" s="13">
        <v>125</v>
      </c>
      <c r="F22" s="13">
        <v>273</v>
      </c>
      <c r="G22" s="13">
        <v>869</v>
      </c>
      <c r="H22" s="13">
        <v>8</v>
      </c>
      <c r="I22" s="13">
        <v>0</v>
      </c>
      <c r="J22" s="13">
        <v>7</v>
      </c>
      <c r="K22" s="13">
        <v>0</v>
      </c>
      <c r="L22" s="13">
        <v>2</v>
      </c>
      <c r="M22" s="13">
        <v>0</v>
      </c>
      <c r="N22" s="13">
        <v>0</v>
      </c>
      <c r="O22" s="15">
        <f t="shared" si="0"/>
        <v>2.4512428298279159</v>
      </c>
    </row>
    <row r="23" spans="1:15" ht="25.5" customHeight="1" x14ac:dyDescent="0.2">
      <c r="A23" s="11">
        <v>923256</v>
      </c>
      <c r="B23" s="12" t="s">
        <v>52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5">
        <f t="shared" si="0"/>
        <v>0</v>
      </c>
    </row>
    <row r="24" spans="1:15" ht="25.5" customHeight="1" x14ac:dyDescent="0.2">
      <c r="A24" s="11">
        <v>943141</v>
      </c>
      <c r="B24" s="12" t="s">
        <v>53</v>
      </c>
      <c r="D24" s="13">
        <v>28</v>
      </c>
      <c r="E24" s="13">
        <v>50</v>
      </c>
      <c r="F24" s="13">
        <v>253</v>
      </c>
      <c r="G24" s="13">
        <v>86</v>
      </c>
      <c r="H24" s="13">
        <v>1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5">
        <f t="shared" si="0"/>
        <v>13.928571428571429</v>
      </c>
    </row>
    <row r="25" spans="1:15" ht="25.5" customHeight="1" x14ac:dyDescent="0.2">
      <c r="A25" s="11">
        <v>951113</v>
      </c>
      <c r="B25" s="12" t="s">
        <v>54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5">
        <f t="shared" si="0"/>
        <v>0</v>
      </c>
    </row>
    <row r="26" spans="1:15" ht="25.5" customHeight="1" x14ac:dyDescent="0.2">
      <c r="A26" s="11">
        <v>951111</v>
      </c>
      <c r="B26" s="12" t="s">
        <v>55</v>
      </c>
      <c r="D26" s="14">
        <v>121</v>
      </c>
      <c r="E26" s="14">
        <v>483</v>
      </c>
      <c r="F26" s="13">
        <v>779</v>
      </c>
      <c r="G26" s="13">
        <v>28</v>
      </c>
      <c r="H26" s="13">
        <v>41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5">
        <f t="shared" si="0"/>
        <v>11</v>
      </c>
    </row>
    <row r="27" spans="1:15" ht="25.5" customHeight="1" x14ac:dyDescent="0.2">
      <c r="A27" s="16">
        <v>911631</v>
      </c>
      <c r="B27" s="17" t="s">
        <v>56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9">
        <f t="shared" si="0"/>
        <v>0</v>
      </c>
    </row>
    <row r="28" spans="1:15" ht="6" customHeight="1" x14ac:dyDescent="0.2">
      <c r="A28" s="3"/>
      <c r="B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1"/>
    </row>
    <row r="29" spans="1:15" ht="18" customHeight="1" x14ac:dyDescent="0.2">
      <c r="A29" s="55" t="s">
        <v>57</v>
      </c>
      <c r="B29" s="56"/>
      <c r="D29" s="22">
        <f t="shared" ref="D29:N29" si="1">SUM(D5:D27)</f>
        <v>3727</v>
      </c>
      <c r="E29" s="22">
        <f t="shared" si="1"/>
        <v>5295</v>
      </c>
      <c r="F29" s="22">
        <f t="shared" si="1"/>
        <v>18130</v>
      </c>
      <c r="G29" s="22">
        <f t="shared" si="1"/>
        <v>2887</v>
      </c>
      <c r="H29" s="22">
        <f t="shared" si="1"/>
        <v>350</v>
      </c>
      <c r="I29" s="22">
        <f t="shared" si="1"/>
        <v>7</v>
      </c>
      <c r="J29" s="22">
        <f t="shared" si="1"/>
        <v>726</v>
      </c>
      <c r="K29" s="22">
        <f t="shared" si="1"/>
        <v>0</v>
      </c>
      <c r="L29" s="22">
        <f t="shared" si="1"/>
        <v>144</v>
      </c>
      <c r="M29" s="22">
        <f t="shared" si="1"/>
        <v>244</v>
      </c>
      <c r="N29" s="22">
        <f t="shared" si="1"/>
        <v>13</v>
      </c>
      <c r="O29" s="23">
        <f t="shared" si="0"/>
        <v>7.3504158840890801</v>
      </c>
    </row>
    <row r="30" spans="1:15" ht="6" customHeight="1" x14ac:dyDescent="0.2">
      <c r="A30" s="3"/>
      <c r="B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8" customHeight="1" x14ac:dyDescent="0.2">
      <c r="A31" s="65"/>
      <c r="B31" s="66"/>
      <c r="D31" s="60" t="s">
        <v>58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2"/>
    </row>
    <row r="32" spans="1:15" ht="24.95" customHeight="1" x14ac:dyDescent="0.2">
      <c r="A32" s="2">
        <v>951111</v>
      </c>
      <c r="B32" s="24" t="s">
        <v>59</v>
      </c>
      <c r="D32" s="25">
        <v>334</v>
      </c>
      <c r="E32" s="25">
        <v>2345</v>
      </c>
      <c r="F32" s="25">
        <v>13106</v>
      </c>
      <c r="G32" s="25">
        <v>861</v>
      </c>
      <c r="H32" s="25">
        <v>587</v>
      </c>
      <c r="I32" s="25">
        <v>106</v>
      </c>
      <c r="J32" s="25">
        <v>0</v>
      </c>
      <c r="K32" s="25">
        <v>0</v>
      </c>
      <c r="L32" s="25">
        <v>0</v>
      </c>
      <c r="M32" s="25">
        <v>1</v>
      </c>
      <c r="N32" s="25"/>
      <c r="O32" s="26">
        <f t="shared" ref="O32" si="2">IFERROR((SUM(E32:J32)/D32),0)</f>
        <v>50.91317365269461</v>
      </c>
    </row>
    <row r="33" spans="1:15" ht="6" customHeight="1" x14ac:dyDescent="0.2">
      <c r="A33" s="3"/>
      <c r="B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" customHeight="1" x14ac:dyDescent="0.2">
      <c r="A34" s="67" t="s">
        <v>60</v>
      </c>
      <c r="B34" s="67"/>
      <c r="D34" s="27">
        <f t="shared" ref="D34:N34" si="3">SUM(D32:D32)</f>
        <v>334</v>
      </c>
      <c r="E34" s="27">
        <f t="shared" si="3"/>
        <v>2345</v>
      </c>
      <c r="F34" s="27">
        <f t="shared" si="3"/>
        <v>13106</v>
      </c>
      <c r="G34" s="27">
        <f t="shared" si="3"/>
        <v>861</v>
      </c>
      <c r="H34" s="27">
        <f t="shared" si="3"/>
        <v>587</v>
      </c>
      <c r="I34" s="27">
        <f t="shared" si="3"/>
        <v>106</v>
      </c>
      <c r="J34" s="27">
        <f t="shared" si="3"/>
        <v>0</v>
      </c>
      <c r="K34" s="27">
        <f t="shared" si="3"/>
        <v>0</v>
      </c>
      <c r="L34" s="27">
        <f t="shared" si="3"/>
        <v>0</v>
      </c>
      <c r="M34" s="27">
        <f t="shared" si="3"/>
        <v>1</v>
      </c>
      <c r="N34" s="27">
        <f t="shared" si="3"/>
        <v>0</v>
      </c>
      <c r="O34" s="28">
        <f t="shared" ref="O34" si="4">IFERROR((SUM(E34:J34)/D34),0)</f>
        <v>50.91317365269461</v>
      </c>
    </row>
    <row r="35" spans="1:15" ht="6" customHeight="1" x14ac:dyDescent="0.2"/>
    <row r="36" spans="1:15" ht="18" customHeight="1" x14ac:dyDescent="0.2">
      <c r="A36" s="53" t="s">
        <v>61</v>
      </c>
      <c r="B36" s="54"/>
      <c r="D36" s="32">
        <f t="shared" ref="D36:N36" si="5">D29+D34</f>
        <v>4061</v>
      </c>
      <c r="E36" s="32">
        <f t="shared" si="5"/>
        <v>7640</v>
      </c>
      <c r="F36" s="32">
        <f t="shared" si="5"/>
        <v>31236</v>
      </c>
      <c r="G36" s="32">
        <f t="shared" si="5"/>
        <v>3748</v>
      </c>
      <c r="H36" s="32">
        <f t="shared" si="5"/>
        <v>937</v>
      </c>
      <c r="I36" s="32">
        <f t="shared" si="5"/>
        <v>113</v>
      </c>
      <c r="J36" s="32">
        <f t="shared" si="5"/>
        <v>726</v>
      </c>
      <c r="K36" s="32">
        <f t="shared" si="5"/>
        <v>0</v>
      </c>
      <c r="L36" s="32">
        <f t="shared" si="5"/>
        <v>144</v>
      </c>
      <c r="M36" s="32">
        <f t="shared" si="5"/>
        <v>245</v>
      </c>
      <c r="N36" s="32">
        <f t="shared" si="5"/>
        <v>13</v>
      </c>
      <c r="O36" s="33">
        <f t="shared" ref="O36" si="6">IFERROR((SUM(E36:J36)/D36),0)</f>
        <v>10.933267668062054</v>
      </c>
    </row>
  </sheetData>
  <mergeCells count="9">
    <mergeCell ref="A34:B34"/>
    <mergeCell ref="A36:B36"/>
    <mergeCell ref="A1:B1"/>
    <mergeCell ref="D1:O1"/>
    <mergeCell ref="A4:B4"/>
    <mergeCell ref="D4:O4"/>
    <mergeCell ref="A29:B29"/>
    <mergeCell ref="A31:B31"/>
    <mergeCell ref="D31:O3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6"/>
  <sheetViews>
    <sheetView showGridLines="0" zoomScale="80" zoomScaleNormal="80" workbookViewId="0">
      <pane xSplit="2" ySplit="2" topLeftCell="C7" activePane="bottomRight" state="frozen"/>
      <selection pane="topRight" activeCell="B1" sqref="B1:O2"/>
      <selection pane="bottomLeft" activeCell="B1" sqref="B1:O2"/>
      <selection pane="bottomRight" activeCell="M23" sqref="M23"/>
    </sheetView>
  </sheetViews>
  <sheetFormatPr defaultRowHeight="12.75" x14ac:dyDescent="0.2"/>
  <cols>
    <col min="1" max="1" width="9.140625" style="29"/>
    <col min="2" max="2" width="36.140625" style="30" customWidth="1"/>
    <col min="3" max="3" width="0.85546875" style="3" customWidth="1"/>
    <col min="4" max="9" width="12.28515625" style="31" customWidth="1"/>
    <col min="10" max="10" width="12.7109375" style="31" customWidth="1"/>
    <col min="11" max="15" width="12.28515625" style="31" customWidth="1"/>
    <col min="16" max="16384" width="9.140625" style="3"/>
  </cols>
  <sheetData>
    <row r="1" spans="1:15" ht="23.25" customHeight="1" x14ac:dyDescent="0.2">
      <c r="A1" s="57"/>
      <c r="B1" s="57"/>
      <c r="D1" s="64">
        <v>45444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ht="34.5" customHeight="1" x14ac:dyDescent="0.2">
      <c r="A2" s="4" t="s">
        <v>22</v>
      </c>
      <c r="B2" s="5" t="s">
        <v>23</v>
      </c>
      <c r="D2" s="1" t="s">
        <v>24</v>
      </c>
      <c r="E2" s="1" t="s">
        <v>25</v>
      </c>
      <c r="F2" s="1" t="s">
        <v>26</v>
      </c>
      <c r="G2" s="1" t="s">
        <v>27</v>
      </c>
      <c r="H2" s="1" t="s">
        <v>28</v>
      </c>
      <c r="I2" s="1" t="s">
        <v>29</v>
      </c>
      <c r="J2" s="1" t="s">
        <v>30</v>
      </c>
      <c r="K2" s="1" t="s">
        <v>12</v>
      </c>
      <c r="L2" s="1" t="s">
        <v>13</v>
      </c>
      <c r="M2" s="1" t="s">
        <v>31</v>
      </c>
      <c r="N2" s="1" t="s">
        <v>15</v>
      </c>
      <c r="O2" s="1" t="s">
        <v>32</v>
      </c>
    </row>
    <row r="3" spans="1:15" ht="6" customHeight="1" x14ac:dyDescent="0.2">
      <c r="A3" s="3"/>
      <c r="B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8" customHeight="1" x14ac:dyDescent="0.2">
      <c r="A4" s="58"/>
      <c r="B4" s="59"/>
      <c r="D4" s="63" t="s">
        <v>33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1:15" ht="25.5" customHeight="1" x14ac:dyDescent="0.2">
      <c r="A5" s="6">
        <v>922121</v>
      </c>
      <c r="B5" s="7" t="s">
        <v>34</v>
      </c>
      <c r="D5" s="8">
        <v>351</v>
      </c>
      <c r="E5" s="8">
        <v>706</v>
      </c>
      <c r="F5" s="9">
        <v>2920</v>
      </c>
      <c r="G5" s="9">
        <v>381</v>
      </c>
      <c r="H5" s="9">
        <v>40</v>
      </c>
      <c r="I5" s="9">
        <v>1</v>
      </c>
      <c r="J5" s="9">
        <v>73</v>
      </c>
      <c r="K5" s="9">
        <v>0</v>
      </c>
      <c r="L5" s="9">
        <v>12</v>
      </c>
      <c r="M5" s="9">
        <v>143</v>
      </c>
      <c r="N5" s="9">
        <v>4</v>
      </c>
      <c r="O5" s="10">
        <f>IFERROR((SUM(E5:J5)/D5),0)</f>
        <v>11.74074074074074</v>
      </c>
    </row>
    <row r="6" spans="1:15" ht="25.5" customHeight="1" x14ac:dyDescent="0.2">
      <c r="A6" s="11">
        <v>922121</v>
      </c>
      <c r="B6" s="12" t="s">
        <v>35</v>
      </c>
      <c r="D6" s="13">
        <v>185</v>
      </c>
      <c r="E6" s="13">
        <v>319</v>
      </c>
      <c r="F6" s="14">
        <v>1126</v>
      </c>
      <c r="G6" s="14">
        <v>104</v>
      </c>
      <c r="H6" s="14">
        <v>15</v>
      </c>
      <c r="I6" s="14">
        <v>0</v>
      </c>
      <c r="J6" s="14">
        <v>36</v>
      </c>
      <c r="K6" s="14">
        <v>0</v>
      </c>
      <c r="L6" s="14">
        <v>18</v>
      </c>
      <c r="M6" s="14">
        <v>24</v>
      </c>
      <c r="N6" s="14">
        <v>3</v>
      </c>
      <c r="O6" s="15">
        <f t="shared" ref="O6:O29" si="0">IFERROR((SUM(E6:J6)/D6),0)</f>
        <v>8.6486486486486491</v>
      </c>
    </row>
    <row r="7" spans="1:15" ht="25.5" customHeight="1" x14ac:dyDescent="0.2">
      <c r="A7" s="11">
        <v>922131</v>
      </c>
      <c r="B7" s="12" t="s">
        <v>36</v>
      </c>
      <c r="D7" s="13">
        <v>46</v>
      </c>
      <c r="E7" s="13">
        <v>85</v>
      </c>
      <c r="F7" s="14">
        <v>213</v>
      </c>
      <c r="G7" s="14">
        <v>9</v>
      </c>
      <c r="H7" s="14">
        <v>1</v>
      </c>
      <c r="I7" s="14">
        <v>0</v>
      </c>
      <c r="J7" s="14">
        <v>25</v>
      </c>
      <c r="K7" s="14">
        <v>0</v>
      </c>
      <c r="L7" s="14">
        <v>5</v>
      </c>
      <c r="M7" s="14">
        <v>0</v>
      </c>
      <c r="N7" s="14">
        <v>3</v>
      </c>
      <c r="O7" s="15">
        <f t="shared" si="0"/>
        <v>7.2391304347826084</v>
      </c>
    </row>
    <row r="8" spans="1:15" ht="25.5" customHeight="1" x14ac:dyDescent="0.2">
      <c r="A8" s="11">
        <v>922151</v>
      </c>
      <c r="B8" s="12" t="s">
        <v>37</v>
      </c>
      <c r="D8" s="13">
        <v>173</v>
      </c>
      <c r="E8" s="13">
        <v>255</v>
      </c>
      <c r="F8" s="13">
        <v>1007</v>
      </c>
      <c r="G8" s="13">
        <v>43</v>
      </c>
      <c r="H8" s="13">
        <v>15</v>
      </c>
      <c r="I8" s="13">
        <v>4</v>
      </c>
      <c r="J8" s="13">
        <v>50</v>
      </c>
      <c r="K8" s="13">
        <v>0</v>
      </c>
      <c r="L8" s="13">
        <v>25</v>
      </c>
      <c r="M8" s="13">
        <v>47</v>
      </c>
      <c r="N8" s="13">
        <v>3</v>
      </c>
      <c r="O8" s="15">
        <f t="shared" si="0"/>
        <v>7.9421965317919074</v>
      </c>
    </row>
    <row r="9" spans="1:15" ht="25.5" customHeight="1" x14ac:dyDescent="0.2">
      <c r="A9" s="11">
        <v>922351</v>
      </c>
      <c r="B9" s="12" t="s">
        <v>38</v>
      </c>
      <c r="D9" s="13">
        <v>25</v>
      </c>
      <c r="E9" s="13">
        <v>5</v>
      </c>
      <c r="F9" s="13">
        <v>8</v>
      </c>
      <c r="G9" s="13">
        <v>8</v>
      </c>
      <c r="H9" s="13">
        <v>0</v>
      </c>
      <c r="I9" s="13">
        <v>0</v>
      </c>
      <c r="J9" s="13">
        <v>8</v>
      </c>
      <c r="K9" s="13">
        <v>0</v>
      </c>
      <c r="L9" s="13">
        <v>2</v>
      </c>
      <c r="M9" s="13">
        <v>0</v>
      </c>
      <c r="N9" s="13">
        <v>2</v>
      </c>
      <c r="O9" s="15">
        <f t="shared" si="0"/>
        <v>1.1599999999999999</v>
      </c>
    </row>
    <row r="10" spans="1:15" ht="25.5" customHeight="1" x14ac:dyDescent="0.2">
      <c r="A10" s="11">
        <v>922362</v>
      </c>
      <c r="B10" s="12" t="s">
        <v>39</v>
      </c>
      <c r="D10" s="13">
        <v>16</v>
      </c>
      <c r="E10" s="13">
        <v>0</v>
      </c>
      <c r="F10" s="13">
        <v>0</v>
      </c>
      <c r="G10" s="13">
        <v>32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5">
        <f t="shared" si="0"/>
        <v>2</v>
      </c>
    </row>
    <row r="11" spans="1:15" ht="25.5" customHeight="1" x14ac:dyDescent="0.2">
      <c r="A11" s="11">
        <v>922372</v>
      </c>
      <c r="B11" s="12" t="s">
        <v>40</v>
      </c>
      <c r="D11" s="13">
        <v>76</v>
      </c>
      <c r="E11" s="13">
        <v>144</v>
      </c>
      <c r="F11" s="13">
        <v>441</v>
      </c>
      <c r="G11" s="13">
        <v>61</v>
      </c>
      <c r="H11" s="13">
        <v>14</v>
      </c>
      <c r="I11" s="13">
        <v>0</v>
      </c>
      <c r="J11" s="13">
        <v>10</v>
      </c>
      <c r="K11" s="13">
        <v>0</v>
      </c>
      <c r="L11" s="13">
        <v>1</v>
      </c>
      <c r="M11" s="13">
        <v>32</v>
      </c>
      <c r="N11" s="13">
        <v>0</v>
      </c>
      <c r="O11" s="15">
        <f t="shared" si="0"/>
        <v>8.8157894736842106</v>
      </c>
    </row>
    <row r="12" spans="1:15" ht="25.5" customHeight="1" x14ac:dyDescent="0.2">
      <c r="A12" s="11">
        <v>923221</v>
      </c>
      <c r="B12" s="12" t="s">
        <v>41</v>
      </c>
      <c r="D12" s="13">
        <v>276</v>
      </c>
      <c r="E12" s="13">
        <v>422</v>
      </c>
      <c r="F12" s="13">
        <v>1561</v>
      </c>
      <c r="G12" s="13">
        <v>84</v>
      </c>
      <c r="H12" s="13">
        <v>20</v>
      </c>
      <c r="I12" s="13">
        <v>0</v>
      </c>
      <c r="J12" s="13">
        <v>94</v>
      </c>
      <c r="K12" s="13">
        <v>0</v>
      </c>
      <c r="L12" s="13">
        <v>8</v>
      </c>
      <c r="M12" s="13">
        <v>24</v>
      </c>
      <c r="N12" s="13">
        <v>5</v>
      </c>
      <c r="O12" s="15">
        <f t="shared" si="0"/>
        <v>7.9021739130434785</v>
      </c>
    </row>
    <row r="13" spans="1:15" ht="25.5" customHeight="1" x14ac:dyDescent="0.2">
      <c r="A13" s="11">
        <v>923221</v>
      </c>
      <c r="B13" s="12" t="s">
        <v>42</v>
      </c>
      <c r="D13" s="13">
        <v>327</v>
      </c>
      <c r="E13" s="13">
        <v>570</v>
      </c>
      <c r="F13" s="13">
        <v>2046</v>
      </c>
      <c r="G13" s="13">
        <v>80</v>
      </c>
      <c r="H13" s="13">
        <v>26</v>
      </c>
      <c r="I13" s="13">
        <v>0</v>
      </c>
      <c r="J13" s="13">
        <v>116</v>
      </c>
      <c r="K13" s="13">
        <v>0</v>
      </c>
      <c r="L13" s="13">
        <v>15</v>
      </c>
      <c r="M13" s="13">
        <v>26</v>
      </c>
      <c r="N13" s="13">
        <v>1</v>
      </c>
      <c r="O13" s="15">
        <f t="shared" si="0"/>
        <v>8.6788990825688082</v>
      </c>
    </row>
    <row r="14" spans="1:15" ht="25.5" customHeight="1" x14ac:dyDescent="0.2">
      <c r="A14" s="11">
        <v>923231</v>
      </c>
      <c r="B14" s="12" t="s">
        <v>43</v>
      </c>
      <c r="D14" s="13">
        <v>217</v>
      </c>
      <c r="E14" s="13">
        <v>275</v>
      </c>
      <c r="F14" s="13">
        <v>1345</v>
      </c>
      <c r="G14" s="13">
        <v>175</v>
      </c>
      <c r="H14" s="13">
        <v>18</v>
      </c>
      <c r="I14" s="13">
        <v>13</v>
      </c>
      <c r="J14" s="13">
        <v>97</v>
      </c>
      <c r="K14" s="13">
        <v>0</v>
      </c>
      <c r="L14" s="13">
        <v>27</v>
      </c>
      <c r="M14" s="13">
        <v>20</v>
      </c>
      <c r="N14" s="13">
        <v>2</v>
      </c>
      <c r="O14" s="15">
        <f t="shared" si="0"/>
        <v>8.8617511520737331</v>
      </c>
    </row>
    <row r="15" spans="1:15" ht="25.5" customHeight="1" x14ac:dyDescent="0.2">
      <c r="A15" s="11">
        <v>923241</v>
      </c>
      <c r="B15" s="12" t="s">
        <v>44</v>
      </c>
      <c r="D15" s="13">
        <v>126</v>
      </c>
      <c r="E15" s="13">
        <v>167</v>
      </c>
      <c r="F15" s="13">
        <v>831</v>
      </c>
      <c r="G15" s="13">
        <v>96</v>
      </c>
      <c r="H15" s="13">
        <v>8</v>
      </c>
      <c r="I15" s="13">
        <v>0</v>
      </c>
      <c r="J15" s="13">
        <v>56</v>
      </c>
      <c r="K15" s="13">
        <v>0</v>
      </c>
      <c r="L15" s="13">
        <v>0</v>
      </c>
      <c r="M15" s="13">
        <v>6</v>
      </c>
      <c r="N15" s="13">
        <v>0</v>
      </c>
      <c r="O15" s="15">
        <f t="shared" si="0"/>
        <v>9.1904761904761898</v>
      </c>
    </row>
    <row r="16" spans="1:15" ht="25.5" customHeight="1" x14ac:dyDescent="0.2">
      <c r="A16" s="11">
        <v>923242</v>
      </c>
      <c r="B16" s="12" t="s">
        <v>45</v>
      </c>
      <c r="D16" s="13">
        <v>122</v>
      </c>
      <c r="E16" s="13">
        <v>157</v>
      </c>
      <c r="F16" s="13">
        <v>772</v>
      </c>
      <c r="G16" s="13">
        <v>55</v>
      </c>
      <c r="H16" s="13">
        <v>2</v>
      </c>
      <c r="I16" s="13">
        <v>0</v>
      </c>
      <c r="J16" s="13">
        <v>28</v>
      </c>
      <c r="K16" s="13">
        <v>0</v>
      </c>
      <c r="L16" s="13">
        <v>2</v>
      </c>
      <c r="M16" s="13">
        <v>1</v>
      </c>
      <c r="N16" s="13">
        <v>0</v>
      </c>
      <c r="O16" s="15">
        <f t="shared" si="0"/>
        <v>8.3114754098360653</v>
      </c>
    </row>
    <row r="17" spans="1:15" ht="25.5" customHeight="1" x14ac:dyDescent="0.2">
      <c r="A17" s="11">
        <v>923251</v>
      </c>
      <c r="B17" s="12" t="s">
        <v>46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5">
        <f t="shared" si="0"/>
        <v>0</v>
      </c>
    </row>
    <row r="18" spans="1:15" ht="25.5" customHeight="1" x14ac:dyDescent="0.2">
      <c r="A18" s="11">
        <v>923251</v>
      </c>
      <c r="B18" s="12" t="s">
        <v>47</v>
      </c>
      <c r="D18" s="13">
        <v>308</v>
      </c>
      <c r="E18" s="13">
        <v>483</v>
      </c>
      <c r="F18" s="13">
        <v>1448</v>
      </c>
      <c r="G18" s="13">
        <v>331</v>
      </c>
      <c r="H18" s="13">
        <v>100</v>
      </c>
      <c r="I18" s="13">
        <v>0</v>
      </c>
      <c r="J18" s="13">
        <v>65</v>
      </c>
      <c r="K18" s="13">
        <v>0</v>
      </c>
      <c r="L18" s="13">
        <v>0</v>
      </c>
      <c r="M18" s="13">
        <v>2</v>
      </c>
      <c r="N18" s="13">
        <v>0</v>
      </c>
      <c r="O18" s="15">
        <f t="shared" si="0"/>
        <v>7.8798701298701301</v>
      </c>
    </row>
    <row r="19" spans="1:15" ht="25.5" customHeight="1" x14ac:dyDescent="0.2">
      <c r="A19" s="11">
        <v>923252</v>
      </c>
      <c r="B19" s="12" t="s">
        <v>48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5">
        <f t="shared" si="0"/>
        <v>0</v>
      </c>
    </row>
    <row r="20" spans="1:15" ht="25.5" customHeight="1" x14ac:dyDescent="0.2">
      <c r="A20" s="11">
        <v>923253</v>
      </c>
      <c r="B20" s="12" t="s">
        <v>49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5">
        <f t="shared" si="0"/>
        <v>0</v>
      </c>
    </row>
    <row r="21" spans="1:15" ht="25.5" customHeight="1" x14ac:dyDescent="0.2">
      <c r="A21" s="11">
        <v>923254</v>
      </c>
      <c r="B21" s="12" t="s">
        <v>50</v>
      </c>
      <c r="D21" s="13">
        <v>598</v>
      </c>
      <c r="E21" s="13">
        <v>626</v>
      </c>
      <c r="F21" s="13">
        <v>1883</v>
      </c>
      <c r="G21" s="13">
        <v>378</v>
      </c>
      <c r="H21" s="13">
        <v>34</v>
      </c>
      <c r="I21" s="13">
        <v>0</v>
      </c>
      <c r="J21" s="13">
        <v>29</v>
      </c>
      <c r="K21" s="13">
        <v>0</v>
      </c>
      <c r="L21" s="13">
        <v>6</v>
      </c>
      <c r="M21" s="13">
        <v>1</v>
      </c>
      <c r="N21" s="13">
        <v>0</v>
      </c>
      <c r="O21" s="15">
        <f t="shared" si="0"/>
        <v>4.9331103678929766</v>
      </c>
    </row>
    <row r="22" spans="1:15" ht="25.5" customHeight="1" x14ac:dyDescent="0.2">
      <c r="A22" s="11">
        <v>923255</v>
      </c>
      <c r="B22" s="12" t="s">
        <v>51</v>
      </c>
      <c r="D22" s="13">
        <v>431</v>
      </c>
      <c r="E22" s="13">
        <v>148</v>
      </c>
      <c r="F22" s="13">
        <v>323</v>
      </c>
      <c r="G22" s="13">
        <v>704</v>
      </c>
      <c r="H22" s="13">
        <v>3</v>
      </c>
      <c r="I22" s="13">
        <v>0</v>
      </c>
      <c r="J22" s="13">
        <v>5</v>
      </c>
      <c r="K22" s="13">
        <v>0</v>
      </c>
      <c r="L22" s="13">
        <v>0</v>
      </c>
      <c r="M22" s="13">
        <v>0</v>
      </c>
      <c r="N22" s="13">
        <v>0</v>
      </c>
      <c r="O22" s="15">
        <f t="shared" si="0"/>
        <v>2.7447795823665895</v>
      </c>
    </row>
    <row r="23" spans="1:15" ht="25.5" customHeight="1" x14ac:dyDescent="0.2">
      <c r="A23" s="11">
        <v>923256</v>
      </c>
      <c r="B23" s="12" t="s">
        <v>52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5">
        <f t="shared" si="0"/>
        <v>0</v>
      </c>
    </row>
    <row r="24" spans="1:15" ht="25.5" customHeight="1" x14ac:dyDescent="0.2">
      <c r="A24" s="11">
        <v>943141</v>
      </c>
      <c r="B24" s="12" t="s">
        <v>53</v>
      </c>
      <c r="D24" s="13">
        <v>51</v>
      </c>
      <c r="E24" s="13">
        <v>96</v>
      </c>
      <c r="F24" s="13">
        <v>479</v>
      </c>
      <c r="G24" s="13">
        <v>310</v>
      </c>
      <c r="H24" s="13">
        <v>1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5">
        <f t="shared" si="0"/>
        <v>17.372549019607842</v>
      </c>
    </row>
    <row r="25" spans="1:15" ht="25.5" customHeight="1" x14ac:dyDescent="0.2">
      <c r="A25" s="11">
        <v>951113</v>
      </c>
      <c r="B25" s="12" t="s">
        <v>54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5">
        <f t="shared" si="0"/>
        <v>0</v>
      </c>
    </row>
    <row r="26" spans="1:15" ht="25.5" customHeight="1" x14ac:dyDescent="0.2">
      <c r="A26" s="11">
        <v>951111</v>
      </c>
      <c r="B26" s="12" t="s">
        <v>55</v>
      </c>
      <c r="D26" s="14">
        <v>136</v>
      </c>
      <c r="E26" s="14">
        <v>505</v>
      </c>
      <c r="F26" s="13">
        <v>844</v>
      </c>
      <c r="G26" s="13">
        <v>22</v>
      </c>
      <c r="H26" s="13">
        <v>32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5">
        <f t="shared" si="0"/>
        <v>10.316176470588236</v>
      </c>
    </row>
    <row r="27" spans="1:15" ht="25.5" customHeight="1" x14ac:dyDescent="0.2">
      <c r="A27" s="16">
        <v>911631</v>
      </c>
      <c r="B27" s="17" t="s">
        <v>56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9">
        <f t="shared" si="0"/>
        <v>0</v>
      </c>
    </row>
    <row r="28" spans="1:15" ht="6" customHeight="1" x14ac:dyDescent="0.2">
      <c r="A28" s="3"/>
      <c r="B28" s="3"/>
      <c r="D28" s="20"/>
      <c r="E28" s="20"/>
      <c r="F28" s="20"/>
      <c r="G28" s="20"/>
      <c r="H28" s="20"/>
      <c r="I28" s="20"/>
      <c r="J28" s="20"/>
      <c r="K28" s="20">
        <v>0</v>
      </c>
      <c r="L28" s="20"/>
      <c r="M28" s="20"/>
      <c r="N28" s="20">
        <v>0</v>
      </c>
      <c r="O28" s="21"/>
    </row>
    <row r="29" spans="1:15" ht="18" customHeight="1" x14ac:dyDescent="0.2">
      <c r="A29" s="55" t="s">
        <v>57</v>
      </c>
      <c r="B29" s="56"/>
      <c r="D29" s="22">
        <f t="shared" ref="D29:M29" si="1">SUM(D5:D27)</f>
        <v>3464</v>
      </c>
      <c r="E29" s="22">
        <f t="shared" si="1"/>
        <v>4963</v>
      </c>
      <c r="F29" s="22">
        <f t="shared" si="1"/>
        <v>17247</v>
      </c>
      <c r="G29" s="22">
        <f t="shared" si="1"/>
        <v>2873</v>
      </c>
      <c r="H29" s="22">
        <f t="shared" si="1"/>
        <v>329</v>
      </c>
      <c r="I29" s="22">
        <f t="shared" si="1"/>
        <v>18</v>
      </c>
      <c r="J29" s="22">
        <f t="shared" si="1"/>
        <v>692</v>
      </c>
      <c r="K29" s="22">
        <f>SUM(K5:K28)</f>
        <v>0</v>
      </c>
      <c r="L29" s="22">
        <f t="shared" si="1"/>
        <v>121</v>
      </c>
      <c r="M29" s="22">
        <f t="shared" si="1"/>
        <v>326</v>
      </c>
      <c r="N29" s="22">
        <f>SUM(N5:N28)</f>
        <v>23</v>
      </c>
      <c r="O29" s="23">
        <f t="shared" si="0"/>
        <v>7.5409930715935332</v>
      </c>
    </row>
    <row r="30" spans="1:15" ht="6" customHeight="1" x14ac:dyDescent="0.2">
      <c r="A30" s="3"/>
      <c r="B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8" customHeight="1" x14ac:dyDescent="0.2">
      <c r="A31" s="65"/>
      <c r="B31" s="66"/>
      <c r="D31" s="60" t="s">
        <v>58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2"/>
    </row>
    <row r="32" spans="1:15" ht="24.95" customHeight="1" x14ac:dyDescent="0.2">
      <c r="A32" s="2">
        <v>951111</v>
      </c>
      <c r="B32" s="24" t="s">
        <v>59</v>
      </c>
      <c r="D32" s="25">
        <v>1982</v>
      </c>
      <c r="E32" s="25">
        <v>3309</v>
      </c>
      <c r="F32" s="25">
        <v>16549</v>
      </c>
      <c r="G32" s="25">
        <v>3199</v>
      </c>
      <c r="H32" s="25">
        <v>768</v>
      </c>
      <c r="I32" s="25">
        <v>131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6">
        <f t="shared" ref="O32" si="2">IFERROR((SUM(E32:J32)/D32),0)</f>
        <v>12.086781029263371</v>
      </c>
    </row>
    <row r="33" spans="1:15" ht="6" customHeight="1" x14ac:dyDescent="0.2">
      <c r="A33" s="3"/>
      <c r="B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" customHeight="1" x14ac:dyDescent="0.2">
      <c r="A34" s="67" t="s">
        <v>60</v>
      </c>
      <c r="B34" s="67"/>
      <c r="D34" s="27">
        <f t="shared" ref="D34:N34" si="3">SUM(D32:D32)</f>
        <v>1982</v>
      </c>
      <c r="E34" s="27">
        <f t="shared" si="3"/>
        <v>3309</v>
      </c>
      <c r="F34" s="27">
        <f t="shared" si="3"/>
        <v>16549</v>
      </c>
      <c r="G34" s="27">
        <f t="shared" si="3"/>
        <v>3199</v>
      </c>
      <c r="H34" s="27">
        <f t="shared" si="3"/>
        <v>768</v>
      </c>
      <c r="I34" s="27">
        <f t="shared" si="3"/>
        <v>131</v>
      </c>
      <c r="J34" s="27">
        <f t="shared" si="3"/>
        <v>0</v>
      </c>
      <c r="K34" s="27">
        <f t="shared" si="3"/>
        <v>0</v>
      </c>
      <c r="L34" s="27">
        <f t="shared" si="3"/>
        <v>0</v>
      </c>
      <c r="M34" s="27">
        <f t="shared" si="3"/>
        <v>0</v>
      </c>
      <c r="N34" s="27">
        <f t="shared" si="3"/>
        <v>0</v>
      </c>
      <c r="O34" s="28">
        <f t="shared" ref="O34" si="4">IFERROR((SUM(E34:J34)/D34),0)</f>
        <v>12.086781029263371</v>
      </c>
    </row>
    <row r="35" spans="1:15" ht="6" customHeight="1" x14ac:dyDescent="0.2"/>
    <row r="36" spans="1:15" ht="18" customHeight="1" x14ac:dyDescent="0.2">
      <c r="A36" s="53" t="s">
        <v>61</v>
      </c>
      <c r="B36" s="54"/>
      <c r="D36" s="32">
        <f t="shared" ref="D36:N36" si="5">D29+D34</f>
        <v>5446</v>
      </c>
      <c r="E36" s="32">
        <f t="shared" si="5"/>
        <v>8272</v>
      </c>
      <c r="F36" s="32">
        <f t="shared" si="5"/>
        <v>33796</v>
      </c>
      <c r="G36" s="32">
        <f t="shared" si="5"/>
        <v>6072</v>
      </c>
      <c r="H36" s="32">
        <f t="shared" si="5"/>
        <v>1097</v>
      </c>
      <c r="I36" s="32">
        <f t="shared" si="5"/>
        <v>149</v>
      </c>
      <c r="J36" s="32">
        <f t="shared" si="5"/>
        <v>692</v>
      </c>
      <c r="K36" s="32">
        <f t="shared" si="5"/>
        <v>0</v>
      </c>
      <c r="L36" s="32">
        <f t="shared" si="5"/>
        <v>121</v>
      </c>
      <c r="M36" s="32">
        <f t="shared" si="5"/>
        <v>326</v>
      </c>
      <c r="N36" s="32">
        <f t="shared" si="5"/>
        <v>23</v>
      </c>
      <c r="O36" s="33">
        <f t="shared" ref="O36" si="6">IFERROR((SUM(E36:J36)/D36),0)</f>
        <v>9.1953727506426741</v>
      </c>
    </row>
  </sheetData>
  <mergeCells count="9">
    <mergeCell ref="A34:B34"/>
    <mergeCell ref="A36:B36"/>
    <mergeCell ref="A1:B1"/>
    <mergeCell ref="D1:O1"/>
    <mergeCell ref="A4:B4"/>
    <mergeCell ref="D4:O4"/>
    <mergeCell ref="A29:B29"/>
    <mergeCell ref="A31:B31"/>
    <mergeCell ref="D31:O3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Quadro Resumo</vt:lpstr>
      <vt:lpstr>Janeiro</vt:lpstr>
      <vt:lpstr>Fevereiro</vt:lpstr>
      <vt:lpstr>Março</vt:lpstr>
      <vt:lpstr>Abril</vt:lpstr>
      <vt:lpstr>Maio</vt:lpstr>
      <vt:lpstr>Junho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Nayara Halimy Maran</dc:creator>
  <cp:keywords/>
  <dc:description/>
  <cp:lastModifiedBy>Jeremias Goncalves</cp:lastModifiedBy>
  <cp:revision/>
  <dcterms:created xsi:type="dcterms:W3CDTF">2023-02-10T18:03:23Z</dcterms:created>
  <dcterms:modified xsi:type="dcterms:W3CDTF">2024-11-27T18:09:40Z</dcterms:modified>
  <cp:category/>
  <cp:contentStatus/>
</cp:coreProperties>
</file>