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ctl\Documents\"/>
    </mc:Choice>
  </mc:AlternateContent>
  <bookViews>
    <workbookView xWindow="0" yWindow="0" windowWidth="19200" windowHeight="606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1" l="1"/>
  <c r="E139" i="1"/>
  <c r="E133" i="1"/>
  <c r="E144" i="1"/>
  <c r="E141" i="1"/>
  <c r="E105" i="1"/>
  <c r="E101" i="1"/>
  <c r="E100" i="1"/>
  <c r="E104" i="1"/>
  <c r="E151" i="1"/>
  <c r="E150" i="1"/>
  <c r="E149" i="1"/>
  <c r="E148" i="1"/>
  <c r="E103" i="1"/>
  <c r="E102" i="1"/>
  <c r="E99" i="1"/>
  <c r="E98" i="1"/>
  <c r="E97" i="1"/>
  <c r="E95" i="1"/>
  <c r="E96" i="1"/>
  <c r="E122" i="1"/>
  <c r="E134" i="1"/>
  <c r="E135" i="1"/>
  <c r="F135" i="1" s="1"/>
  <c r="E181" i="1"/>
  <c r="E191" i="1"/>
  <c r="E187" i="1"/>
  <c r="E177" i="1"/>
  <c r="E173" i="1"/>
  <c r="E172" i="1"/>
  <c r="E171" i="1"/>
  <c r="E119" i="1" l="1"/>
  <c r="E120" i="1"/>
  <c r="F120" i="1" s="1"/>
  <c r="F95" i="1" l="1"/>
  <c r="F63" i="1"/>
  <c r="F47" i="1"/>
  <c r="E121" i="1" l="1"/>
  <c r="F121" i="1" s="1"/>
  <c r="E32" i="1"/>
  <c r="E35" i="1" l="1"/>
  <c r="F35" i="1" s="1"/>
  <c r="E107" i="1"/>
  <c r="E106" i="1"/>
  <c r="F191" i="1"/>
  <c r="E190" i="1"/>
  <c r="F190" i="1" s="1"/>
  <c r="E189" i="1"/>
  <c r="F189" i="1" s="1"/>
  <c r="E186" i="1"/>
  <c r="F186" i="1" s="1"/>
  <c r="E185" i="1"/>
  <c r="F185" i="1" s="1"/>
  <c r="E184" i="1"/>
  <c r="F184" i="1" s="1"/>
  <c r="E188" i="1"/>
  <c r="F188" i="1" s="1"/>
  <c r="F187" i="1"/>
  <c r="F177" i="1"/>
  <c r="E176" i="1"/>
  <c r="F176" i="1" s="1"/>
  <c r="F181" i="1"/>
  <c r="E180" i="1"/>
  <c r="F180" i="1" s="1"/>
  <c r="E179" i="1"/>
  <c r="F179" i="1" s="1"/>
  <c r="E178" i="1"/>
  <c r="F178" i="1" s="1"/>
  <c r="E175" i="1"/>
  <c r="F175" i="1" s="1"/>
  <c r="E174" i="1"/>
  <c r="F174" i="1" s="1"/>
  <c r="F172" i="1"/>
  <c r="F173" i="1"/>
  <c r="F171" i="1"/>
  <c r="E118" i="1"/>
  <c r="E117" i="1"/>
  <c r="F117" i="1" s="1"/>
  <c r="E116" i="1"/>
  <c r="E115" i="1"/>
  <c r="E114" i="1"/>
  <c r="E113" i="1"/>
  <c r="E112" i="1"/>
  <c r="E111" i="1"/>
  <c r="F192" i="1" l="1"/>
  <c r="F182" i="1"/>
  <c r="F106" i="1"/>
  <c r="F159" i="1"/>
  <c r="F158" i="1"/>
  <c r="F157" i="1"/>
  <c r="F162" i="1"/>
  <c r="F137" i="1"/>
  <c r="F134" i="1"/>
  <c r="F118" i="1"/>
  <c r="F119" i="1"/>
  <c r="F112" i="1"/>
  <c r="F102" i="1"/>
  <c r="F46" i="1"/>
  <c r="F34" i="1"/>
  <c r="F21" i="1"/>
  <c r="F20" i="1"/>
  <c r="F107" i="1"/>
  <c r="F32" i="1"/>
  <c r="F154" i="1" l="1"/>
  <c r="F64" i="1" l="1"/>
  <c r="F61" i="1"/>
  <c r="F62" i="1"/>
  <c r="F56" i="1"/>
  <c r="F57" i="1"/>
  <c r="F24" i="1"/>
  <c r="F138" i="1" l="1"/>
  <c r="F105" i="1"/>
  <c r="F114" i="1"/>
  <c r="F104" i="1" l="1"/>
  <c r="F98" i="1" l="1"/>
  <c r="F97" i="1"/>
  <c r="E79" i="1"/>
  <c r="F44" i="1"/>
  <c r="F33" i="1" l="1"/>
  <c r="F25" i="1"/>
  <c r="F145" i="1" l="1"/>
  <c r="F164" i="1" l="1"/>
  <c r="F163" i="1"/>
  <c r="F148" i="1"/>
  <c r="F108" i="1"/>
  <c r="F40" i="1"/>
  <c r="F116" i="1"/>
  <c r="F79" i="1"/>
  <c r="F103" i="1" l="1"/>
  <c r="F49" i="1"/>
  <c r="F122" i="1"/>
  <c r="F115" i="1"/>
  <c r="F113" i="1"/>
  <c r="F111" i="1"/>
  <c r="F150" i="1"/>
  <c r="F151" i="1"/>
  <c r="F149" i="1"/>
  <c r="F152" i="1" l="1"/>
  <c r="F123" i="1"/>
  <c r="F161" i="1"/>
  <c r="F128" i="1"/>
  <c r="F74" i="1"/>
  <c r="F30" i="1"/>
  <c r="F29" i="1"/>
  <c r="F23" i="1"/>
  <c r="F28" i="1"/>
  <c r="F22" i="1"/>
  <c r="F26" i="1" l="1"/>
  <c r="F37" i="1" l="1"/>
  <c r="F38" i="1"/>
  <c r="F39" i="1"/>
  <c r="F36" i="1"/>
  <c r="F84" i="1" l="1"/>
  <c r="F77" i="1"/>
  <c r="F144" i="1" l="1"/>
  <c r="F52" i="1" l="1"/>
  <c r="F155" i="1" l="1"/>
  <c r="F73" i="1"/>
  <c r="F90" i="1"/>
  <c r="F60" i="1"/>
  <c r="F156" i="1" l="1"/>
  <c r="F160" i="1"/>
  <c r="F143" i="1"/>
  <c r="F142" i="1"/>
  <c r="F141" i="1"/>
  <c r="F140" i="1"/>
  <c r="F139" i="1"/>
  <c r="F136" i="1"/>
  <c r="F133" i="1"/>
  <c r="F126" i="1"/>
  <c r="F127" i="1"/>
  <c r="F129" i="1"/>
  <c r="F130" i="1"/>
  <c r="F125" i="1"/>
  <c r="F99" i="1"/>
  <c r="F100" i="1"/>
  <c r="F101" i="1"/>
  <c r="F96" i="1"/>
  <c r="F131" i="1" l="1"/>
  <c r="F165" i="1"/>
  <c r="F146" i="1"/>
  <c r="F91" i="1"/>
  <c r="F92" i="1"/>
  <c r="F58" i="1"/>
  <c r="F93" i="1" l="1"/>
  <c r="F193" i="1"/>
  <c r="F67" i="1"/>
  <c r="F55" i="1"/>
  <c r="F31" i="1"/>
  <c r="F41" i="1" s="1"/>
  <c r="F85" i="1"/>
  <c r="F43" i="1" l="1"/>
  <c r="F45" i="1"/>
  <c r="F48" i="1"/>
  <c r="F50" i="1"/>
  <c r="F51" i="1"/>
  <c r="F59" i="1"/>
  <c r="F65" i="1"/>
  <c r="F66" i="1"/>
  <c r="F68" i="1"/>
  <c r="F69" i="1"/>
  <c r="F70" i="1"/>
  <c r="F76" i="1"/>
  <c r="F75" i="1"/>
  <c r="F78" i="1"/>
  <c r="F83" i="1"/>
  <c r="F82" i="1"/>
  <c r="F86" i="1" l="1"/>
  <c r="F53" i="1"/>
  <c r="F71" i="1"/>
  <c r="F80" i="1"/>
  <c r="F87" i="1" l="1"/>
  <c r="F109" i="1"/>
  <c r="F166" i="1" s="1"/>
  <c r="H167" i="1" l="1"/>
  <c r="H194" i="1" s="1"/>
</calcChain>
</file>

<file path=xl/sharedStrings.xml><?xml version="1.0" encoding="utf-8"?>
<sst xmlns="http://schemas.openxmlformats.org/spreadsheetml/2006/main" count="238" uniqueCount="219">
  <si>
    <t>EVIDÊNCIAS</t>
  </si>
  <si>
    <t>PERGUNTAS</t>
  </si>
  <si>
    <t>PESO</t>
  </si>
  <si>
    <t>Pontuação total do AOI</t>
  </si>
  <si>
    <t>OBSERVAÇÕES</t>
  </si>
  <si>
    <t>Pontuação total do MPI</t>
  </si>
  <si>
    <t xml:space="preserve">Resultado </t>
  </si>
  <si>
    <t>2ª ETAPA DE AVALIAÇÃO</t>
  </si>
  <si>
    <t>Pontuação total do API</t>
  </si>
  <si>
    <t xml:space="preserve">1ª etapa de avaliação:    [AOI x MPI] </t>
  </si>
  <si>
    <t>Resultado Final</t>
  </si>
  <si>
    <t>BLOCO DE AVALIAÇÃO</t>
  </si>
  <si>
    <t>1ª ETAPA DE AVALIAÇÃO</t>
  </si>
  <si>
    <t>QUESTÕES PRELIMINARES</t>
  </si>
  <si>
    <t>ÓRGÃO/ENTIDADE:</t>
  </si>
  <si>
    <t>CNPJ:</t>
  </si>
  <si>
    <r>
      <t xml:space="preserve">RESPOSTAS                             </t>
    </r>
    <r>
      <rPr>
        <b/>
        <sz val="12"/>
        <color rgb="FFFF0000"/>
        <rFont val="Calibri"/>
        <family val="2"/>
        <scheme val="minor"/>
      </rPr>
      <t>0 - não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</t>
    </r>
    <r>
      <rPr>
        <b/>
        <sz val="12"/>
        <color rgb="FF00B050"/>
        <rFont val="Calibri"/>
        <family val="2"/>
        <scheme val="minor"/>
      </rPr>
      <t>2 -  sim</t>
    </r>
  </si>
  <si>
    <t>SERVIDOR RESPONSÁVEL PELA AVALIAÇÃO:</t>
  </si>
  <si>
    <t>MATRÍCULA SIAPE:</t>
  </si>
  <si>
    <t>NOME DA PESSOA JURÍDICA (PJ) AVALIADA:</t>
  </si>
  <si>
    <t>BREVE DESCRIÇÃO DO ATO LESIVO:</t>
  </si>
  <si>
    <r>
      <t xml:space="preserve">RESPOSTAS                             </t>
    </r>
    <r>
      <rPr>
        <b/>
        <sz val="12"/>
        <color rgb="FFFF0000"/>
        <rFont val="Calibri"/>
        <family val="2"/>
        <scheme val="minor"/>
      </rPr>
      <t>0 - não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1 - parcialmente</t>
    </r>
    <r>
      <rPr>
        <b/>
        <sz val="12"/>
        <color theme="1"/>
        <rFont val="Calibri"/>
        <family val="2"/>
        <scheme val="minor"/>
      </rPr>
      <t xml:space="preserve">                                    </t>
    </r>
    <r>
      <rPr>
        <b/>
        <sz val="12"/>
        <color rgb="FF00B050"/>
        <rFont val="Calibri"/>
        <family val="2"/>
        <scheme val="minor"/>
      </rPr>
      <t>2 -  sim</t>
    </r>
  </si>
  <si>
    <t>-0,3</t>
  </si>
  <si>
    <t>-0,1</t>
  </si>
  <si>
    <t>Se sim, utilizar planilha específica para avaliação de programa de integridade de MPEs (ainda em fase de elaboração).</t>
  </si>
  <si>
    <t>PONTUAÇÃO</t>
  </si>
  <si>
    <r>
      <t xml:space="preserve">RESPOSTAS                             </t>
    </r>
    <r>
      <rPr>
        <b/>
        <sz val="12"/>
        <color rgb="FFFF0000"/>
        <rFont val="Calibri"/>
        <family val="2"/>
        <scheme val="minor"/>
      </rPr>
      <t>0 - não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</t>
    </r>
    <r>
      <rPr>
        <b/>
        <sz val="12"/>
        <color rgb="FF7030A0"/>
        <rFont val="Calibri"/>
        <family val="2"/>
        <scheme val="minor"/>
      </rPr>
      <t xml:space="preserve">  1 - parcialmente</t>
    </r>
    <r>
      <rPr>
        <b/>
        <sz val="12"/>
        <color theme="1"/>
        <rFont val="Calibri"/>
        <family val="2"/>
        <scheme val="minor"/>
      </rPr>
      <t xml:space="preserve">                                    </t>
    </r>
    <r>
      <rPr>
        <b/>
        <sz val="12"/>
        <color rgb="FF00B050"/>
        <rFont val="Calibri"/>
        <family val="2"/>
        <scheme val="minor"/>
      </rPr>
      <t>2 -  sim</t>
    </r>
  </si>
  <si>
    <r>
      <t xml:space="preserve">RESPOSTAS                             </t>
    </r>
    <r>
      <rPr>
        <b/>
        <sz val="12"/>
        <color rgb="FFFF0000"/>
        <rFont val="Calibri"/>
        <family val="2"/>
        <scheme val="minor"/>
      </rPr>
      <t>0 - não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 xml:space="preserve">1 - parcialmente </t>
    </r>
    <r>
      <rPr>
        <b/>
        <sz val="12"/>
        <color theme="1"/>
        <rFont val="Calibri"/>
        <family val="2"/>
        <scheme val="minor"/>
      </rPr>
      <t xml:space="preserve">                                   </t>
    </r>
    <r>
      <rPr>
        <b/>
        <sz val="12"/>
        <color rgb="FF00B050"/>
        <rFont val="Calibri"/>
        <family val="2"/>
        <scheme val="minor"/>
      </rPr>
      <t>2 -  sim</t>
    </r>
  </si>
  <si>
    <t>6.3. existem controles para verificar a participação dos empregados nos treinamentos?</t>
  </si>
  <si>
    <t>6.4. existem mecanismos para verificar a retenção dos conteúdos abordados nos treinamentos?</t>
  </si>
  <si>
    <t>Verificar a questão xx do relatório de perfil.</t>
  </si>
  <si>
    <r>
      <rPr>
        <b/>
        <sz val="11"/>
        <color theme="1"/>
        <rFont val="Calibri"/>
        <family val="2"/>
        <scheme val="minor"/>
      </rPr>
      <t xml:space="preserve">CULTURA ORGANIZACIONAL DE INTEGRIDADE (COI)   </t>
    </r>
    <r>
      <rPr>
        <sz val="11"/>
        <color theme="1"/>
        <rFont val="Calibri"/>
        <family val="2"/>
        <scheme val="minor"/>
      </rPr>
      <t xml:space="preserve">                    Parâmetros: I, II, III, </t>
    </r>
    <r>
      <rPr>
        <sz val="11"/>
        <color rgb="FFFF0000"/>
        <rFont val="Calibri"/>
        <family val="2"/>
        <scheme val="minor"/>
      </rPr>
      <t>IV, V,</t>
    </r>
    <r>
      <rPr>
        <sz val="11"/>
        <color theme="1"/>
        <rFont val="Calibri"/>
        <family val="2"/>
        <scheme val="minor"/>
      </rPr>
      <t xml:space="preserve"> IX e </t>
    </r>
    <r>
      <rPr>
        <sz val="11"/>
        <color rgb="FFFF0000"/>
        <rFont val="Calibri"/>
        <family val="2"/>
        <scheme val="minor"/>
      </rPr>
      <t>XV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</si>
  <si>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MECANISMOS, POLÍTICAS E PROCEDIMENTOS DE INTEGRIDADE (MPI) </t>
    </r>
    <r>
      <rPr>
        <sz val="11"/>
        <color theme="1"/>
        <rFont val="Calibri"/>
        <family val="2"/>
        <scheme val="minor"/>
      </rPr>
      <t xml:space="preserve">Parâmetros: </t>
    </r>
    <r>
      <rPr>
        <sz val="11"/>
        <color rgb="FFFF0000"/>
        <rFont val="Calibri"/>
        <family val="2"/>
        <scheme val="minor"/>
      </rPr>
      <t>IV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, VI, VII, VIII, X, XI, XIII, XIV e </t>
    </r>
    <r>
      <rPr>
        <sz val="11"/>
        <color rgb="FFFF0000"/>
        <rFont val="Calibri"/>
        <family val="2"/>
        <scheme val="minor"/>
      </rPr>
      <t>XV</t>
    </r>
  </si>
  <si>
    <r>
      <t xml:space="preserve">ATUAÇÃO DA PESSOA JURÍDICA EM RELAÇÃO AO ATO LESIVO (APJ) </t>
    </r>
    <r>
      <rPr>
        <sz val="11"/>
        <color theme="1"/>
        <rFont val="Calibri"/>
        <family val="2"/>
        <scheme val="minor"/>
      </rPr>
      <t xml:space="preserve">Parâmetros: </t>
    </r>
    <r>
      <rPr>
        <sz val="11"/>
        <color rgb="FFFF0000"/>
        <rFont val="Calibri"/>
        <family val="2"/>
        <scheme val="minor"/>
      </rPr>
      <t>IV, V</t>
    </r>
    <r>
      <rPr>
        <sz val="11"/>
        <color theme="1"/>
        <rFont val="Calibri"/>
        <family val="2"/>
        <scheme val="minor"/>
      </rPr>
      <t xml:space="preserve">, XII e </t>
    </r>
    <r>
      <rPr>
        <sz val="11"/>
        <color rgb="FFFF0000"/>
        <rFont val="Calibri"/>
        <family val="2"/>
        <scheme val="minor"/>
      </rPr>
      <t>XV</t>
    </r>
  </si>
  <si>
    <t>2ª etapa de avaliação:    [COI x MPI] + APJ</t>
  </si>
  <si>
    <t>PROCESSO n.</t>
  </si>
  <si>
    <t>1.5. A PJ participa de licitações públicas e/ou celebra contratos e convênios com a Administração Pública; ou objeto do presente processo está relacionado à apuração do lesivo tipificado no inciso IV do artigo 5º da Lei n. 12.846/2013?</t>
  </si>
  <si>
    <t>1. Sobre a estrutura organizacional da PJ e sua relação com o programa de integridade, responda:</t>
  </si>
  <si>
    <t>2.1. a PJ possui critérios formalizados para escolha dos membros da alta direção que incluem elementos de integridade, como o não envolvimento em atos de corrupção?</t>
  </si>
  <si>
    <t>2.2. a aprovação das principais políticas relacionados ao programa de integridade é feita pelas mais elevadas instâncias decisórias da PJ?</t>
  </si>
  <si>
    <t>3. Sobre a instância interna responsável pelo programa de integridade, responda:</t>
  </si>
  <si>
    <t>2. Sobre o comprometimento e apoio da alta direção da PJ ao programa de integridade, responda:</t>
  </si>
  <si>
    <t xml:space="preserve">2.6.1 as manifestações de apoio ao programa apresentadas: </t>
  </si>
  <si>
    <t xml:space="preserve">2.7. a PJ deixou de apresentar evidências sobre o comprometimento e o apoio dos membros da alta direção ao programa de integridade. Para indicar SIM como resposta, o avaliador deve ter respondido NÃO (zero) a todas as demais perguntas do item 2. </t>
  </si>
  <si>
    <t xml:space="preserve">3.1. a PJ possui uma instância interna responsável pelo programa de integridade? </t>
  </si>
  <si>
    <t xml:space="preserve">3.2. existem empregados dedicados exclusivamente às atividades relacionadas ao programa de integridade? </t>
  </si>
  <si>
    <t>3.3. o responsável pela instância interna possui como prerrogativa a possibilidade de se reportar diretamente ao nível hierárquico mais elevado da PJ?</t>
  </si>
  <si>
    <t xml:space="preserve">3.3.1. essa prerrogativa é de fato exercida, sendo possível constatar que nos últimos 12 (doze) meses, contados a partir da data de apresentação dos relatórios de perfil e conformidade no PAR, o representante da instância interna responsável pelo programa se reuniu com o nível hierárquico mais elevado da PJ mais de uma vez? </t>
  </si>
  <si>
    <t>3.4. o responsável pela instância interna possui garantias expressas que possibilitam o exercício das suas atribuições com independência e autoridade, como  proteção contra punições arbitrárias, mandato, autonomia para solicitar documentos e entrevistar empregados de qualquer departamento da PJ?</t>
  </si>
  <si>
    <t xml:space="preserve">3.5. a PJ deixou de apresentar evidências sobre a existência e funcionamento de uma instância interna responsável pelo programa de integridade. Para indicar SIM como resposta, o avaliador deve ter respondido NÃO (zero) a todas as demais perguntas do item 3? </t>
  </si>
  <si>
    <t xml:space="preserve">4.1. a PJ apresentou Código de Ética e Conduta, ou documento equivalente,  disponível em português? </t>
  </si>
  <si>
    <t>4.2. o documento apresentado foi formalmente aprovado pela alta direção da PJ?</t>
  </si>
  <si>
    <t xml:space="preserve">a) inclui expressamente a ética e/ou a integridade entre os princípios ou valores da PJ? </t>
  </si>
  <si>
    <t>c) está alinhado com a legislação anticorrupção brasileira, contendo vedações expressas à prática de corrupção e outros atos lesivos à administração pública?</t>
  </si>
  <si>
    <t xml:space="preserve">4.3. em relação ao conteúdo, o documento apresentado: </t>
  </si>
  <si>
    <t>4.4. em relação à acessibilidade, o documento apresentado:</t>
  </si>
  <si>
    <t xml:space="preserve">b) pode ser facilmente acessado pelos empregados da PJ, incluindo aqueles que não possuem acesso a computadores, se for o caso? </t>
  </si>
  <si>
    <t xml:space="preserve">c) encontra-se disponível na página eletrônica (site) da PJ? </t>
  </si>
  <si>
    <t>b) tem suas atribuições expressamente previstas em documento formal, aprovado pela alta direção da PJ?</t>
  </si>
  <si>
    <t>4. Sobre o Código de Ética e Conduta, ou outro(s) documento(s) formalizado(s)  que estabelece(m)  os padrões de conduta e ética esperados de todos os empregados e administradores da PJ, responda:</t>
  </si>
  <si>
    <t>a)  proíbe expressamente a prática de corrupção e outros atos lesivos à administração pública por parte dos terceiros?</t>
  </si>
  <si>
    <t>4.5. foram realizadas ações de divulgação desse documento nos últimos 12 (doze) meses, contados a partir da data de apresentação dos relatórios de perfil e conformidade no PAR?</t>
  </si>
  <si>
    <t>4.6. foram realizados treinamentos sobre seu conteúdo para os empregados e administradores da PJ, nos últimos 12 (doze) meses, contados a partir da data de apresentação dos relatórios de perfil e conformidade no PARs?</t>
  </si>
  <si>
    <t>6.2. a instância responsável pelo programa de integridade participa do planejamento, elaboração, aplicação e/ou contratação dos treinamentos sobre temas de integridade?</t>
  </si>
  <si>
    <t>6. Sobre a estrutura para realização de treinamentos relacionados ao programa de integridade, responda:</t>
  </si>
  <si>
    <t>7.3. há planejamento para que a análise de riscos seja realizada de forma periódica?</t>
  </si>
  <si>
    <t xml:space="preserve">b) tratam do oferecimento de presentes, brindes e hospitalidades (refeições, entretenimento, viagem e hospedagem) a agentes públicos? </t>
  </si>
  <si>
    <t>e) estabelecem orientações específicas para que seus administradores, empregados ou terceiros agindo em nome da PJ cooperem com eventuais investigações e fiscalizações realizadas por órgãos, entidades ou agentes públicos?</t>
  </si>
  <si>
    <t>d) estabelecem orientações e controles sobre temas como realização de reuniões, encontros e outros tipos de interações entre administradores e empregados da PJ com agentes públicos?</t>
  </si>
  <si>
    <t>c) tratam da prevenção de conflito de interesses nas relações com a Administração Pública, incluindo contratações de agentes públicos e seus familiares?</t>
  </si>
  <si>
    <t>a) oferecimento de brindes, presentes e hospitalidade?</t>
  </si>
  <si>
    <t>b) conflito de interesses?</t>
  </si>
  <si>
    <t>a) tratam da relação da PJ com seus concorrentes, a fim de evitar práticas anticoncorrenciais que possibilitem a fraude em processos licitatórios e na execução de contratos administrativos?</t>
  </si>
  <si>
    <t>b) tratam do acompanhamento da execução dos contratos celebrados com a Administração Pública?</t>
  </si>
  <si>
    <t>9.1. nas políticas e procedimentos apresentados existem orientações sobre a conduta esperada, nos processos licitatórios e na execução de contratos administrativos, dos:</t>
  </si>
  <si>
    <t>9.2. em relação ao conteúdo, as políticas e procedimentos apresentados:</t>
  </si>
  <si>
    <t>10.1. a PJ possui fluxos de trabalho para elaboração dos lançamentos contábeis?</t>
  </si>
  <si>
    <t>10.2. a PJ possui regras que estabelecem a segregação de funções e a definição de níveis de aprovação de receitas e despesas?</t>
  </si>
  <si>
    <t>10.3. a PJ possui mecanismos para detectar receitas e despesas fora do padrão e/ou "red flags" durante a realização de lançamentos contábeis?</t>
  </si>
  <si>
    <t>10.4. a PJ possui regras que exigem a verificação do cumprimento do objeto do contrato para realização do pagamento?</t>
  </si>
  <si>
    <t>10.5. a PJ possui uma área de auditoria interna formalmente estruturada?</t>
  </si>
  <si>
    <t>10.6. a PJ está submetida à auditoria contábil independente?</t>
  </si>
  <si>
    <t>7. Sobre a realização de análise de riscos para a elaboração e/ou aperfeiçoamento do programa de integridade, responda:</t>
  </si>
  <si>
    <t>8. Sobre a prevenção de fraudes e ilícitos nas interações da PJ com a Administração Pública, responda:</t>
  </si>
  <si>
    <r>
      <t xml:space="preserve">9. Sobre as políticas e procedimentos </t>
    </r>
    <r>
      <rPr>
        <b/>
        <sz val="11"/>
        <rFont val="Calibri"/>
        <family val="2"/>
        <scheme val="minor"/>
      </rPr>
      <t>específicos</t>
    </r>
    <r>
      <rPr>
        <b/>
        <sz val="11"/>
        <color theme="1"/>
        <rFont val="Calibri"/>
        <family val="2"/>
        <scheme val="minor"/>
      </rPr>
      <t xml:space="preserve"> para prevenção de fraudes e ilícitos no âmbito de processos licitatórios e na execução de contratos administrativos, responda:</t>
    </r>
  </si>
  <si>
    <t>10. Sobre os mecanismos e controles para assegurar a precisão e a clareza dos registros contábeis, bem como a confiabilidade dos relatórios e demonstrações financeiras produzidos, responda:</t>
  </si>
  <si>
    <t>a) verificação do envolvimento de terceiros em casos de corrupção e práticas de fraude contra a administração pública?</t>
  </si>
  <si>
    <t>a) há cláusula estabelecendo a obrigatoriedade do cumprimento de normas éticas e a vedação de práticas de fraude e corrupção (cláusula anticorrupção)?</t>
  </si>
  <si>
    <t>b) há previsão de aplicação de penalidades e/ou de rescisão contratual em caso de descumprimento de normas éticas e prática de fraude e corrupção?</t>
  </si>
  <si>
    <t xml:space="preserve">12.2. a PJ realiza diligências para verificar se os sócios das pessoas jurídicas envolvidas nas operações de fusão e aquisição possuem histórico de prática de ilícitos relacionados a corrupção e fraude a licitações e contratos administrativos? </t>
  </si>
  <si>
    <t>12.4. há participação da área responsável pelo programa de integridade na decisão sobre realização ou não da operação?</t>
  </si>
  <si>
    <t>12. Sobre a realização de diligências prévias a processos de fusões e aquisições a fim de verificar o cometimento de irregularidades ou ilícitos ou da existência de vulnerabilidades nas pessoas jurídicas envolvidas nessas operações, responda:</t>
  </si>
  <si>
    <t>11. Sobre as diligências para contratação e supervisão de terceiros, responda:</t>
  </si>
  <si>
    <t>9.3. foram realizados treinamentos específicos sobre as políticas e procedimentos existentes para o público responsável por sua aplicação, nos  últimos 12 (doze) meses, contados a partir da data de apresentação dos relatórios de perfil e conformidade no PAR?</t>
  </si>
  <si>
    <t>13. Sobre os canais de denúncia de irregularidades, responda:</t>
  </si>
  <si>
    <r>
      <t xml:space="preserve">14. Se o programa de integridade for </t>
    </r>
    <r>
      <rPr>
        <b/>
        <u/>
        <sz val="11"/>
        <color theme="1"/>
        <rFont val="Calibri"/>
        <family val="2"/>
        <scheme val="minor"/>
      </rPr>
      <t>anterior à ocorrência do ato lesivo</t>
    </r>
    <r>
      <rPr>
        <b/>
        <sz val="11"/>
        <color theme="1"/>
        <rFont val="Calibri"/>
        <family val="2"/>
        <scheme val="minor"/>
      </rPr>
      <t>, responda:</t>
    </r>
  </si>
  <si>
    <t>14.2. a PJ comunicou o fato às autoridades competentes previamente à instauração do PAR?</t>
  </si>
  <si>
    <t xml:space="preserve">14.1. a PJ, por meio dos controles existentes, conseguiu evitar a consumação da infração?  </t>
  </si>
  <si>
    <t>14.3. a PJ reparou integralmente o dano causado?</t>
  </si>
  <si>
    <r>
      <t xml:space="preserve">15. Se o programa de integridade for </t>
    </r>
    <r>
      <rPr>
        <b/>
        <u/>
        <sz val="11"/>
        <color theme="1"/>
        <rFont val="Calibri"/>
        <family val="2"/>
        <scheme val="minor"/>
      </rPr>
      <t>posterior à ocorrência do ato lesivo</t>
    </r>
    <r>
      <rPr>
        <b/>
        <sz val="11"/>
        <color theme="1"/>
        <rFont val="Calibri"/>
        <family val="2"/>
        <scheme val="minor"/>
      </rPr>
      <t>, responda:</t>
    </r>
  </si>
  <si>
    <t>6.1. a PJ apresentou um planejamento para realização de treinamentos relacionados ao programa de integridade?</t>
  </si>
  <si>
    <t>d) indica expressamente os responsáveis para dirimir dúvidas sobre sua aplicação?</t>
  </si>
  <si>
    <t>5. Sobre a aplicação do Código de Ética e Conduta ou documento equivalente a terceiros (código específico para terceiros, por exemplo), como fornecedores, prestadores de serviço, agentes intermediários e associados, responda:</t>
  </si>
  <si>
    <t>Caso a resposta seja negativa, será desconsiderada a questão 5.7 do item 5 do bloco de avaliação COI.</t>
  </si>
  <si>
    <t>Caso a resposta seja negativa, serão desconsideradas as questões 2.5 e 2.6.1.c) o item 2 do bloco de avaliação COI.</t>
  </si>
  <si>
    <t>9.5. a PJ apresentou documentos que indicam o monitoramento da aplicação das políticas e procedimentos relacionados à participação em licitações e execução de contratos administrativos, como relatórios periódicos, estatísiticas e indicadores?</t>
  </si>
  <si>
    <t>9.6. a PJ disponibiliza ao público externo informações sobre participação em licitações e contratos celebrados com a Administração Pública?</t>
  </si>
  <si>
    <t xml:space="preserve">8.1. A PJ apresentou políticas e procedimentos que: </t>
  </si>
  <si>
    <t xml:space="preserve">b)  indica os canais de denúncias disponíveis para os terceiros? </t>
  </si>
  <si>
    <t>5.4. foram oferecidos treinamentos sobre seu conteúdo aos principais terceiros com os quais a PJ se relaciona nos últimos 12 (doze) meses, contados a partir da data de apresentação dos relatórios de perfil e conformidade no PARs?</t>
  </si>
  <si>
    <t>5.4.1 a PJ deixou de apresentar evidências de realização de treinamentos sobre os seus padrões de conduta e ética para os agentes intermediários que atuam em seu nome, nos últimos 12 (doze) meses, contados a partir da data de apresentação dos relatórios de perfil e conformidade no PARs?</t>
  </si>
  <si>
    <t>8.4.  foram apresentados documentos que comprovam a aplicação nos últimos 12 (doze) meses, contados a partir da data de apresentação dos relatórios de perfil e conformidade no PAR, das políticas e procedimentos que tratam dos seguintes temas:</t>
  </si>
  <si>
    <t>9.4.  foram apresentados documentos que comprovam a aplicação nos últimos 12 (doze) meses, contados a partir da data de apresentação dos relatórios de perfil e conformidade no PAR, das políticas e procedimentos que tratam de licitações e execução de contratos celebrados com a Administração Pública?</t>
  </si>
  <si>
    <t xml:space="preserve">11.1. as diligências prévias realizadas pela PJ para contratação de terceiros incluem: </t>
  </si>
  <si>
    <t>b) verificação da existência de programas de integridade implementados nos terceiros avaliados, para mitigar os riscos de corrupção e fraude contra a administração pública?</t>
  </si>
  <si>
    <t>a) para os seus empregados?</t>
  </si>
  <si>
    <t>13.2. os canais de denúncia existentes:</t>
  </si>
  <si>
    <t>13.1. a PJ disponibiliza, no idioma português, canais para realização de denúncias:</t>
  </si>
  <si>
    <t xml:space="preserve">13.3. nos  últimos 12 (doze) meses, contados a partir da data de apresentação dos relatórios de perfil e conformidade no PAR, a PJ realizou ações de divulgação dos canais de denúncia? </t>
  </si>
  <si>
    <t xml:space="preserve">13.4. a PJ apresentou  procedimentos formalizados que: </t>
  </si>
  <si>
    <t>a) regulamentam a apuração da denúncia realizada?</t>
  </si>
  <si>
    <t xml:space="preserve">b) estabelecem as sanções a serem aplicadas? </t>
  </si>
  <si>
    <t>b)  indicam expressamente as garantias de proteção oferecidas aos denunciantes?</t>
  </si>
  <si>
    <t>c) possibilitam o acompanhamento da apuração da denúncia pelo denunciante?</t>
  </si>
  <si>
    <t>a) a PJ afastou de seus quadros funcionais os envolvidos no ato lesivo?</t>
  </si>
  <si>
    <t xml:space="preserve">b) os envolvidos no ato lesivo, ainda que mantidos na PJ, foram afastados de cargos com poderes de administração, gestão e representação legal? </t>
  </si>
  <si>
    <t>c) os envolvidos no ato lesivo, ainda que mantidos na PJ, estão sendo monitorados?</t>
  </si>
  <si>
    <t>1. Com base nas informações apresentadas pela Pessoa Jurídica ("PJ") no relatório de perfil e nas informações sobre o ato lesivo presentes no próprio PAR, responda:</t>
  </si>
  <si>
    <t>ESPECIFIDADES DA PESSOA JURÍDICA  E DO ATO LESIVO</t>
  </si>
  <si>
    <t>VINCULAÇÕES</t>
  </si>
  <si>
    <t>Se a resposta for positiva, será desconsiderado o item 15 do bloco de avaliação APJ. Se a resposta for negativa, será desconsiderado o item 14 do bloco de avaliação APJ.</t>
  </si>
  <si>
    <t>1.4. A PJ utiliza agentes intermediários em suas relações com a Administração Pública? Considera-se agentes intermediários terceiros que atuam em nome da PJ.</t>
  </si>
  <si>
    <r>
      <t>a) O programa de integridade foi instituído</t>
    </r>
    <r>
      <rPr>
        <u/>
        <sz val="11"/>
        <color theme="1"/>
        <rFont val="Calibri"/>
        <family val="2"/>
        <scheme val="minor"/>
      </rPr>
      <t xml:space="preserve"> antes </t>
    </r>
    <r>
      <rPr>
        <sz val="11"/>
        <color theme="1"/>
        <rFont val="Calibri"/>
        <family val="2"/>
        <scheme val="minor"/>
      </rPr>
      <t>da ocorrência do ato lesivo investigado no PAR?</t>
    </r>
  </si>
  <si>
    <t>b) O Programa de Integridade é global, ou seja: o mesmo programa é aplicado pela PJ nos diversos países em que atua?</t>
  </si>
  <si>
    <t>1.1. a PJ pode ser qualificada como microempresa ou empresa de pequeno porte, nos termos da Lei Compelementar n. 123/2006?</t>
  </si>
  <si>
    <t>1.2. A PJ realiza ou realizou fusões e aquisições?</t>
  </si>
  <si>
    <t>1.3. A PJ participa ou participou de coligações, joint ventures, consórcios ou outros tipos associações?</t>
  </si>
  <si>
    <t>1.6. Houve envolvimento de membros da alta direção nos atos lesivos investigados no presente PAR?</t>
  </si>
  <si>
    <t>1.7. em relação ao Programa de Integridade a ser avaliado:</t>
  </si>
  <si>
    <t>Caso a resposta seja negativa, serão desconsideradas as questões do item 12 do bloco de avaliação MPI e a respectiva pontuação será automaticamente redistribuída.</t>
  </si>
  <si>
    <t>Caso a resposta seja negativa, será desconsiderada a questão 11.2.d) do item 11 do bloco de avaliação MPI.</t>
  </si>
  <si>
    <t>Caso a resposta seja negativa, serão desconsideradas as questões do item 9 do bloco de avaliação MPI e a respectiva pontuação será automaticamente redistribuída.</t>
  </si>
  <si>
    <t>a) são pessoalizadas, isto é, são manifestações assinadas diretamente pelos membros da alta direção que atuam na PJ ora avaliada?</t>
  </si>
  <si>
    <t>8.7. a PJ deixou de apresentar evidências de que disponibiliza versões em português de suas políticas e procedimentos para as partes interessadas.</t>
  </si>
  <si>
    <t>1.2. a estrutura organizacional está divulgada para o público interno?</t>
  </si>
  <si>
    <t>1.3. a PJ disponibiliza informações sobre sua estrutura organizacional em sua página eletrônica (site)?</t>
  </si>
  <si>
    <t>1.1. a PJ possui uma estrutura organizacional formalizada, isto é: prevista em estatuto, contrato social, regimento interno ou outro normativoPJ?</t>
  </si>
  <si>
    <t>1.4.2. foram apresentados documentos que comprovam a realização de mais de uma reunião nos últimos doze meses, contados a partir da data de apresentação dos relatórios de perfil e conformidade no PAR?</t>
  </si>
  <si>
    <t>2.3. a alta direção da PJ participa da supervisão das atividades relacionados à aplicação do programa de integridade?</t>
  </si>
  <si>
    <t xml:space="preserve">2.4. os membros da alta direção da PJ participaram de treinamentos sobre o programa de integridade nos últimos 12 meses, contados a partir da data de apresentação dos relatórios de perfil e conformidade no PAR? </t>
  </si>
  <si>
    <t>2.6. foram apresentadas manifestações de apoio ao programa de integridade feitas pela PJ?</t>
  </si>
  <si>
    <t>b) foram feitas por membros da alta direção envolvidos nos atos lesivos investigados no PAR ?</t>
  </si>
  <si>
    <t>c) foram feitas de forma periódica (não isolada) nos últimos 12 meses, contados a partir da data de apresentação dos relatórios de perfil e conformidade no PAR?</t>
  </si>
  <si>
    <t>d) possuem conteúdo que expressa uma mensagem de incentivo para os empregados adotarem uma conduta ética, seguindo os ditames do programa de integridade?</t>
  </si>
  <si>
    <t>e) são dirigidas ao público interno PJ?</t>
  </si>
  <si>
    <t>f) são dirigidas ao público externo da PJ?</t>
  </si>
  <si>
    <t>3.1.1. A instância interna responsável pelo programa de integridade:</t>
  </si>
  <si>
    <t>a) está formalmente constituída?</t>
  </si>
  <si>
    <t>d) possui autonomia decisória, não estando subordinada a outros departamentos como o Jurídico, Recursos Humanos, Auditoria Interna ou Financeiro?</t>
  </si>
  <si>
    <t xml:space="preserve">c) constitui um departamento específico da PJ, com as atribuições relacionadas exclusivamente ao programa de integridade? </t>
  </si>
  <si>
    <t xml:space="preserve">4.1.1 a PJ deixou de apresentar Código de Ética e Conduta, ou documento equivalente, disponível em português. Se indicar SIM como resposta, o avaliador deve responder NÃO (zero) a todas as demais perguntas do item 4?  </t>
  </si>
  <si>
    <t>b) está  alinhado com as especificidades da PJ, como áreas de atuação e grau de interação com a administração pública?</t>
  </si>
  <si>
    <t xml:space="preserve">e) indica expressamente os canais para realização de denúncias de violações éticas/legais? </t>
  </si>
  <si>
    <t>f) prevê expressamente as garantias para proteção do denunciante de boa-fé?</t>
  </si>
  <si>
    <t>g) menciona a possibilidade de aplicação de sanções para aqueles que cometerem violações éticas/legais, independentemente do cargo ou função ocupado pelo infrator?</t>
  </si>
  <si>
    <t xml:space="preserve">a) possui uma linguagem de fácil compreensão? </t>
  </si>
  <si>
    <t>4.6.1 esses treinamentos alcançaram, pelo menos, 50% dos empregados da PJ?</t>
  </si>
  <si>
    <r>
      <t xml:space="preserve">1.4. a PJ possui em sua estrutura organizacional órgão(s) colegiado(s) para tratar de temas de ética e integridade que contam com a participação de membros da alta direção, como comitês e conselhos de ética? </t>
    </r>
    <r>
      <rPr>
        <sz val="11"/>
        <color rgb="FF7030A0"/>
        <rFont val="Calibri"/>
        <family val="2"/>
        <scheme val="minor"/>
      </rPr>
      <t xml:space="preserve"> </t>
    </r>
  </si>
  <si>
    <t xml:space="preserve">1.4.1. a forma como ocorre a participação dos membros da alta direção nesse(s) órgão(s) está formalizada? </t>
  </si>
  <si>
    <t>2.5. os membros da alta direção envolvidos nos atos lesivos ora investigados permanecem em seus cargos ou em outros cargos da alta direção da PJ?</t>
  </si>
  <si>
    <t>8.6. a PJ deixou de apresentar políticas e procedimentos adaptados à legislação brasileira.</t>
  </si>
  <si>
    <t>5.1. O Código de Ética ou Conduta da PJ ou documento equivalente aplicável a terceiros:</t>
  </si>
  <si>
    <t>c)  menciona a possibilidade de aplicação de sanções para os terceiros que cometerem violações éticas/legais?</t>
  </si>
  <si>
    <t>7.1. a PJ realizou uma análise de riscos que contempla expressamente riscos relacionados a corrupção e fraude?</t>
  </si>
  <si>
    <t>7.2. a análise de riscos foi realizada (ou refeita) nos últimos 24 (vinte e quatro) meses, contados a partir da data de apresentação dos relatórios de perfil e conformidade no PARs?</t>
  </si>
  <si>
    <t>5.2. a PJ disponibiliza esse documento ou informa como ele pode ser acessado por esses terceiros?</t>
  </si>
  <si>
    <t>5.3. a PJ solicita que os terceiros declarem expressamente estarem cientes da existência desse documento?</t>
  </si>
  <si>
    <t>a) vedam expressamente a concessão de vantagens indevidas, econômicas ou não, a agentes públicos?</t>
  </si>
  <si>
    <t>8.2. as políticas e procedimentos existentes podem ser facilmente acessados pelos empregados da PJ?</t>
  </si>
  <si>
    <t xml:space="preserve">c) interações com agentes públicos, como realização de reuniões e encontros? </t>
  </si>
  <si>
    <t>8.5. a PJ apresentou documentos que indicam o monitoramento da aplicação das políticas e procedimentos apresentados, como relatórios periódicos, estatísticas e indicadores?</t>
  </si>
  <si>
    <t>a) empregados da PJ?</t>
  </si>
  <si>
    <t>b) terceiros que atuam em nome da PJ nos processos licitatórios e na execução de contratos administrativos?</t>
  </si>
  <si>
    <t>c) indicam expressamente os responsáveis por autorizar a adoção de medidas relacionadas à participação em licitações e celebração/prorrogação de contratos administrativos?</t>
  </si>
  <si>
    <t>9.7. a PJ deixou de apresentar políticas e procedimentos adaptados à legislação brasileira.</t>
  </si>
  <si>
    <t xml:space="preserve">9.8. a PJ deixou de apresentar evidências de que disponibiliza versões em português de suas políticas e procedimentos para as partes interessadas. </t>
  </si>
  <si>
    <t xml:space="preserve">9.9. a PJ deixou de apresentar evidências sobre a existência de políticas e procedimentos específicos para prevenção de fraudes e ilícitos em licitações e contratos administrativos. Para indicar SIM como resposta, o avaliador deve ter respondido NÃO (zero) a todas as demais perguntas do item 3. </t>
  </si>
  <si>
    <t xml:space="preserve">a) favorecem a contratação de terceiros que apresentam baixo risco de integridade? </t>
  </si>
  <si>
    <t>c) podem impossibilitar a contratação ou a formação da parceria, caso seja verificado alto risco de integridade do terceiro?</t>
  </si>
  <si>
    <t>b) estabelecem a necessidade de adoção de medidas para minimizar o risco da contratação de terceiro, caso o resultado das diligências realizadas indique alto risco de integridade na contratação?</t>
  </si>
  <si>
    <t>11.2. As regras sobre a realização de diligências prévias à contratação de terceiros:</t>
  </si>
  <si>
    <t>11.3. há segregação de função entre aqueles que realizam as diligências e os responsáveis por solicitar e autorizar a contratação?</t>
  </si>
  <si>
    <t>11.4. há participação da área reponsável pelo programa de integridade na realização das diligências?</t>
  </si>
  <si>
    <t>11.5. foram apresentados documentos demonstrando que as diligências de terceiros são aplicadas pela PJ, como formulários preenchidos por terceiros, e-mails solicitando informações a terceiros e avaliações do perfil de risco dos terceiros?</t>
  </si>
  <si>
    <t xml:space="preserve">11.6. nos contratos celebrados com terceiros: </t>
  </si>
  <si>
    <t>11.7. a PJ apresentou cópias de contratos celebrados comprovando a existência de cláusula anticorrupção e da previsão de aplicação de penalidade pelo seu descumprimento?</t>
  </si>
  <si>
    <t>12.3. caso o resultado das diligências indique a presença de histórico de prática de atos relacionados à corrupção e fraude a licitações e contratos adminsitrativos, os procedimentos a serem adotados pela PJ para realização da operação estão previamente definidos?</t>
  </si>
  <si>
    <t>12.1. a PJ realiza diligências específicas para verificar se as pessoas jurídicas envolvidas nas operações de fusão e aquisição possuem histórico de prática de atos lesivos previstos na Lei n. 12.846/2013 (Lei Anticorrupção) e outros ilícitos relacionados a corrupção e fraude a licitações e contratos administrativos?</t>
  </si>
  <si>
    <t>b) para o público externo em geral?</t>
  </si>
  <si>
    <t>a) indicam expressamente que podem ser utilizados para realização de denúncias relacionadas à corrupção e demais irregularidades previstas na Lei n. 12.846/2013?</t>
  </si>
  <si>
    <t>13.5. foram apresentadas estatísticas sobre denúncias recebidas e apuradas e/ou outras informações que indicam que os canais de denúncia são monitorados?</t>
  </si>
  <si>
    <t>13.6. a PJ deixou de apresentar evidências de que disponibiliza canal para realização de denúncias; ou, ainda que disponibilize, deixou de apresentar evidências de existência de uma estrutura mínima para que as denúncias apresentadas sejam apuradas?</t>
  </si>
  <si>
    <t>14.4. Em relação aos envolvidos no ato lesivo:</t>
  </si>
  <si>
    <t>14.5. a PJ implementou procedimentos específicos (ou aprimorou os já existentes) para evitar que atos semelhantes ao investigado no PAR ocorram novamente?</t>
  </si>
  <si>
    <t>14.5.1. os empregados responsáveis pela aplicação desses procedimentos receberam treinamentos específicos para implementá-los?</t>
  </si>
  <si>
    <t>14.5.2. a PJ apresentou documentos que comprovam a aplicação desses procedimentos específicos em sua rotina?</t>
  </si>
  <si>
    <t>14.6. a  PJ realizou ou está realizando internamente investigação/auditoria para verificar se ocorreram atos semelhantes ao investigado no PAR? Ou contratou uma organização independente para realizar essa atividade?</t>
  </si>
  <si>
    <t xml:space="preserve">14.7. a PJ deixou de demonstrar qualquer atuação do programa de integridade em relação ao ato lesivo? Para indicar SIM como resposta, o avaliador deve ter respondido NÃO (zero) a todas as demais perguntas do item 14.  </t>
  </si>
  <si>
    <t>15.1. Em relação aos envolvidos no ato lesivo:</t>
  </si>
  <si>
    <t>15.2. a PJ implementou procedimentos específicos para evitar que atos semelhantes ao investigado no PAR ocorram novamente?</t>
  </si>
  <si>
    <t>15.2.1. os empregados responsáveis pela aplicação desses procedimentos receberam treinamentos específicos para implementá-los?</t>
  </si>
  <si>
    <t>15.2.2. a PJ apresentou documentos que comprovam a aplicação desses procedimentos específicos em sua rotina?</t>
  </si>
  <si>
    <t>15.3. a  PJ realizou ou está realizando internamente investigação/auditoria para verificar se ocorreram atos semelhantes ao investigado no PAR ? Ou contratou uma organização independente para realizar essa atividade?</t>
  </si>
  <si>
    <t xml:space="preserve">15.4. a PJ deixou de demonstrar qualquer atuação do programa de integridade em relação ao ato lesivo? Para indicar SIM como resposta, o avaliador deve ter respondido NÃO (zero) a todas as demais perguntas do item 15.  </t>
  </si>
  <si>
    <t>8.3. os conteúdos dessas políticas e procedimentos foram abordados nos treinamentos realizados pela PJ nos  últimos 12 (doze) meses, contados a partir da data de apresentação dos relatórios de perfil e conformidade no PAR?</t>
  </si>
  <si>
    <t xml:space="preserve">8.8. a PJ deixou de apresentar evidências sobre a existência de políticas e procedimentos relacionados às suas interações com a Administração Pública. Para indicar SIM como resposta, o avaliador deve ter respondido NÃO (zero) a todas as demais perguntas do item 8. </t>
  </si>
  <si>
    <t>c) realização de diligências aprofundadas em relação aos terceiros para celebração de parcerias, como consórcios, associações, join ventures e sociedades de propósito específico?</t>
  </si>
  <si>
    <t xml:space="preserve">11.8. a PJ deixou de apresentar evidências de realização de diligências para contratação e supervisão de terceiros. Para indicar SIM como resposta, o avaliador deve ter respondido NÃO (zero) a todas as demais perguntas do item 11.  </t>
  </si>
  <si>
    <t>13.5.1. a partir da estatísticas apresentadas é possível verificar uma proporcionalidade entre o número de denúncias recebidas e o número de denúncias apuradas?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</si>
</sst>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9" fontId="0" fillId="2" borderId="17" xfId="0" applyNumberFormat="1" applyFill="1" applyBorder="1" applyAlignment="1">
      <alignment vertical="center"/>
    </xf>
    <xf numFmtId="0" fontId="8" fillId="8" borderId="25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right" vertical="center"/>
    </xf>
    <xf numFmtId="0" fontId="9" fillId="11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vertical="center"/>
    </xf>
    <xf numFmtId="0" fontId="1" fillId="10" borderId="4" xfId="0" applyFont="1" applyFill="1" applyBorder="1" applyAlignment="1">
      <alignment vertical="center"/>
    </xf>
    <xf numFmtId="0" fontId="1" fillId="6" borderId="28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quotePrefix="1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1" fillId="13" borderId="3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right" vertical="center"/>
    </xf>
    <xf numFmtId="0" fontId="1" fillId="7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9" fontId="0" fillId="4" borderId="17" xfId="0" applyNumberForma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9" fontId="0" fillId="4" borderId="17" xfId="0" applyNumberFormat="1" applyFill="1" applyBorder="1" applyAlignment="1">
      <alignment horizontal="right" vertical="center"/>
    </xf>
    <xf numFmtId="9" fontId="0" fillId="0" borderId="10" xfId="0" applyNumberFormat="1" applyBorder="1" applyAlignment="1">
      <alignment vertical="center"/>
    </xf>
    <xf numFmtId="9" fontId="0" fillId="0" borderId="15" xfId="0" applyNumberFormat="1" applyBorder="1" applyAlignment="1">
      <alignment vertical="center"/>
    </xf>
    <xf numFmtId="9" fontId="0" fillId="4" borderId="15" xfId="0" applyNumberFormat="1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9" fontId="0" fillId="4" borderId="15" xfId="0" applyNumberFormat="1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9" fontId="0" fillId="2" borderId="15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13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6" borderId="3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6" borderId="19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vertical="center" wrapText="1"/>
    </xf>
    <xf numFmtId="0" fontId="0" fillId="6" borderId="15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6" borderId="38" xfId="0" applyFont="1" applyFill="1" applyBorder="1" applyAlignment="1">
      <alignment horizontal="left" vertical="center" wrapText="1"/>
    </xf>
    <xf numFmtId="0" fontId="0" fillId="6" borderId="39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 indent="1"/>
    </xf>
    <xf numFmtId="0" fontId="0" fillId="6" borderId="15" xfId="0" applyFill="1" applyBorder="1" applyAlignment="1">
      <alignment horizontal="left" vertical="center" wrapText="1" indent="1"/>
    </xf>
    <xf numFmtId="0" fontId="8" fillId="8" borderId="7" xfId="0" applyFont="1" applyFill="1" applyBorder="1" applyAlignment="1">
      <alignment horizontal="right" vertical="center"/>
    </xf>
    <xf numFmtId="0" fontId="8" fillId="8" borderId="8" xfId="0" applyFont="1" applyFill="1" applyBorder="1" applyAlignment="1">
      <alignment horizontal="right" vertical="center"/>
    </xf>
    <xf numFmtId="0" fontId="8" fillId="8" borderId="9" xfId="0" applyFon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9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1" fillId="6" borderId="32" xfId="0" applyFont="1" applyFill="1" applyBorder="1" applyAlignment="1">
      <alignment horizontal="left" vertical="center" wrapText="1"/>
    </xf>
    <xf numFmtId="0" fontId="1" fillId="6" borderId="30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right" vertical="center"/>
    </xf>
    <xf numFmtId="0" fontId="8" fillId="11" borderId="8" xfId="0" applyFont="1" applyFill="1" applyBorder="1" applyAlignment="1">
      <alignment horizontal="right" vertical="center"/>
    </xf>
    <xf numFmtId="0" fontId="8" fillId="11" borderId="9" xfId="0" applyFont="1" applyFill="1" applyBorder="1" applyAlignment="1">
      <alignment horizontal="right" vertical="center"/>
    </xf>
    <xf numFmtId="0" fontId="1" fillId="9" borderId="8" xfId="0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/>
    </xf>
    <xf numFmtId="0" fontId="1" fillId="10" borderId="1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7" borderId="16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1" fillId="9" borderId="7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0</xdr:row>
      <xdr:rowOff>598951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323722F-FBB6-477A-BBAB-0F5F1D99A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25250" cy="59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9"/>
  <sheetViews>
    <sheetView tabSelected="1" zoomScaleNormal="100" workbookViewId="0">
      <selection activeCell="I2" sqref="I2"/>
    </sheetView>
  </sheetViews>
  <sheetFormatPr defaultColWidth="8.85546875" defaultRowHeight="15" x14ac:dyDescent="0.25"/>
  <cols>
    <col min="1" max="1" width="17.85546875" style="47" customWidth="1"/>
    <col min="2" max="2" width="24.28515625" style="48" customWidth="1"/>
    <col min="3" max="3" width="53.28515625" style="48" customWidth="1"/>
    <col min="4" max="4" width="17.85546875" style="29" customWidth="1"/>
    <col min="5" max="6" width="13.7109375" style="2" customWidth="1"/>
    <col min="7" max="7" width="18.7109375" style="47" customWidth="1"/>
    <col min="8" max="8" width="13.28515625" style="47" customWidth="1"/>
    <col min="9" max="16384" width="8.85546875" style="47"/>
  </cols>
  <sheetData>
    <row r="1" spans="1:8" ht="48" customHeight="1" thickBot="1" x14ac:dyDescent="0.3"/>
    <row r="2" spans="1:8" ht="30" customHeight="1" thickBot="1" x14ac:dyDescent="0.3">
      <c r="A2" s="21" t="s">
        <v>35</v>
      </c>
      <c r="B2" s="179"/>
      <c r="C2" s="180"/>
      <c r="D2" s="22" t="s">
        <v>14</v>
      </c>
      <c r="E2" s="248"/>
      <c r="F2" s="249"/>
      <c r="G2" s="249"/>
      <c r="H2" s="250"/>
    </row>
    <row r="3" spans="1:8" ht="45" customHeight="1" thickBot="1" x14ac:dyDescent="0.3">
      <c r="A3" s="22" t="s">
        <v>17</v>
      </c>
      <c r="B3" s="179"/>
      <c r="C3" s="180"/>
      <c r="D3" s="22" t="s">
        <v>18</v>
      </c>
      <c r="E3" s="248"/>
      <c r="F3" s="249"/>
      <c r="G3" s="249"/>
      <c r="H3" s="250"/>
    </row>
    <row r="4" spans="1:8" ht="43.9" customHeight="1" thickBot="1" x14ac:dyDescent="0.3">
      <c r="A4" s="22" t="s">
        <v>19</v>
      </c>
      <c r="B4" s="181"/>
      <c r="C4" s="182"/>
      <c r="D4" s="22" t="s">
        <v>15</v>
      </c>
      <c r="E4" s="248"/>
      <c r="F4" s="249"/>
      <c r="G4" s="249"/>
      <c r="H4" s="250"/>
    </row>
    <row r="5" spans="1:8" ht="43.9" customHeight="1" thickBot="1" x14ac:dyDescent="0.3">
      <c r="A5" s="22" t="s">
        <v>20</v>
      </c>
      <c r="B5" s="254"/>
      <c r="C5" s="254"/>
      <c r="D5" s="254"/>
      <c r="E5" s="254"/>
      <c r="F5" s="254"/>
      <c r="G5" s="254"/>
      <c r="H5" s="255"/>
    </row>
    <row r="6" spans="1:8" ht="16.5" thickBot="1" x14ac:dyDescent="0.3">
      <c r="A6" s="256" t="s">
        <v>13</v>
      </c>
      <c r="B6" s="257"/>
      <c r="C6" s="257"/>
      <c r="D6" s="257"/>
      <c r="E6" s="257"/>
      <c r="F6" s="257"/>
      <c r="G6" s="257"/>
      <c r="H6" s="258"/>
    </row>
    <row r="7" spans="1:8" ht="46.15" customHeight="1" thickBot="1" x14ac:dyDescent="0.3">
      <c r="A7" s="259" t="s">
        <v>128</v>
      </c>
      <c r="B7" s="263" t="s">
        <v>1</v>
      </c>
      <c r="C7" s="141"/>
      <c r="D7" s="1" t="s">
        <v>16</v>
      </c>
      <c r="E7" s="251" t="s">
        <v>129</v>
      </c>
      <c r="F7" s="252"/>
      <c r="G7" s="252"/>
      <c r="H7" s="253"/>
    </row>
    <row r="8" spans="1:8" ht="30" customHeight="1" x14ac:dyDescent="0.25">
      <c r="A8" s="260"/>
      <c r="B8" s="185" t="s">
        <v>127</v>
      </c>
      <c r="C8" s="186"/>
      <c r="D8" s="26"/>
      <c r="E8" s="23"/>
      <c r="F8" s="23"/>
      <c r="G8" s="23"/>
      <c r="H8" s="24"/>
    </row>
    <row r="9" spans="1:8" ht="30" customHeight="1" x14ac:dyDescent="0.25">
      <c r="A9" s="260"/>
      <c r="B9" s="103" t="s">
        <v>134</v>
      </c>
      <c r="C9" s="183"/>
      <c r="D9" s="25"/>
      <c r="E9" s="187" t="s">
        <v>24</v>
      </c>
      <c r="F9" s="102"/>
      <c r="G9" s="102"/>
      <c r="H9" s="103"/>
    </row>
    <row r="10" spans="1:8" ht="46.15" customHeight="1" x14ac:dyDescent="0.25">
      <c r="A10" s="260"/>
      <c r="B10" s="99" t="s">
        <v>135</v>
      </c>
      <c r="C10" s="184"/>
      <c r="D10" s="25"/>
      <c r="E10" s="187" t="s">
        <v>139</v>
      </c>
      <c r="F10" s="102"/>
      <c r="G10" s="102"/>
      <c r="H10" s="103"/>
    </row>
    <row r="11" spans="1:8" ht="30" customHeight="1" x14ac:dyDescent="0.25">
      <c r="A11" s="260"/>
      <c r="B11" s="98" t="s">
        <v>136</v>
      </c>
      <c r="C11" s="99"/>
      <c r="D11" s="25"/>
      <c r="E11" s="187" t="s">
        <v>140</v>
      </c>
      <c r="F11" s="102"/>
      <c r="G11" s="102"/>
      <c r="H11" s="103"/>
    </row>
    <row r="12" spans="1:8" ht="45" customHeight="1" x14ac:dyDescent="0.25">
      <c r="A12" s="260"/>
      <c r="B12" s="102" t="s">
        <v>131</v>
      </c>
      <c r="C12" s="103"/>
      <c r="D12" s="25"/>
      <c r="E12" s="187" t="s">
        <v>103</v>
      </c>
      <c r="F12" s="102"/>
      <c r="G12" s="102"/>
      <c r="H12" s="103"/>
    </row>
    <row r="13" spans="1:8" ht="44.45" customHeight="1" x14ac:dyDescent="0.25">
      <c r="A13" s="260"/>
      <c r="B13" s="103" t="s">
        <v>36</v>
      </c>
      <c r="C13" s="183"/>
      <c r="D13" s="25"/>
      <c r="E13" s="187" t="s">
        <v>141</v>
      </c>
      <c r="F13" s="102"/>
      <c r="G13" s="102"/>
      <c r="H13" s="103"/>
    </row>
    <row r="14" spans="1:8" ht="34.15" customHeight="1" x14ac:dyDescent="0.25">
      <c r="A14" s="260"/>
      <c r="B14" s="103" t="s">
        <v>137</v>
      </c>
      <c r="C14" s="183"/>
      <c r="D14" s="25"/>
      <c r="E14" s="187" t="s">
        <v>104</v>
      </c>
      <c r="F14" s="102"/>
      <c r="G14" s="102"/>
      <c r="H14" s="103"/>
    </row>
    <row r="15" spans="1:8" ht="44.45" customHeight="1" x14ac:dyDescent="0.25">
      <c r="A15" s="260"/>
      <c r="B15" s="109" t="s">
        <v>138</v>
      </c>
      <c r="C15" s="87" t="s">
        <v>132</v>
      </c>
      <c r="D15" s="25"/>
      <c r="E15" s="187" t="s">
        <v>130</v>
      </c>
      <c r="F15" s="102"/>
      <c r="G15" s="102"/>
      <c r="H15" s="103"/>
    </row>
    <row r="16" spans="1:8" ht="35.450000000000003" customHeight="1" thickBot="1" x14ac:dyDescent="0.3">
      <c r="A16" s="260"/>
      <c r="B16" s="110"/>
      <c r="C16" s="89" t="s">
        <v>133</v>
      </c>
      <c r="D16" s="80"/>
      <c r="E16" s="261" t="s">
        <v>30</v>
      </c>
      <c r="F16" s="262"/>
      <c r="G16" s="262"/>
      <c r="H16" s="106"/>
    </row>
    <row r="17" spans="1:8" ht="30" customHeight="1" thickBot="1" x14ac:dyDescent="0.3">
      <c r="A17" s="266" t="s">
        <v>12</v>
      </c>
      <c r="B17" s="267"/>
      <c r="C17" s="267"/>
      <c r="D17" s="267"/>
      <c r="E17" s="267"/>
      <c r="F17" s="267"/>
      <c r="G17" s="267"/>
      <c r="H17" s="268"/>
    </row>
    <row r="18" spans="1:8" s="48" customFormat="1" ht="63" thickBot="1" x14ac:dyDescent="0.3">
      <c r="A18" s="38" t="s">
        <v>11</v>
      </c>
      <c r="B18" s="140" t="s">
        <v>1</v>
      </c>
      <c r="C18" s="141"/>
      <c r="D18" s="43" t="s">
        <v>21</v>
      </c>
      <c r="E18" s="43" t="s">
        <v>2</v>
      </c>
      <c r="F18" s="43" t="s">
        <v>25</v>
      </c>
      <c r="G18" s="43" t="s">
        <v>0</v>
      </c>
      <c r="H18" s="43" t="s">
        <v>4</v>
      </c>
    </row>
    <row r="19" spans="1:8" ht="28.9" customHeight="1" thickBot="1" x14ac:dyDescent="0.3">
      <c r="A19" s="243" t="s">
        <v>31</v>
      </c>
      <c r="B19" s="177" t="s">
        <v>37</v>
      </c>
      <c r="C19" s="177"/>
      <c r="D19" s="226"/>
      <c r="E19" s="226"/>
      <c r="F19" s="226"/>
      <c r="G19" s="226"/>
      <c r="H19" s="226"/>
    </row>
    <row r="20" spans="1:8" ht="29.45" customHeight="1" x14ac:dyDescent="0.25">
      <c r="A20" s="244"/>
      <c r="B20" s="188" t="s">
        <v>146</v>
      </c>
      <c r="C20" s="189"/>
      <c r="D20" s="27"/>
      <c r="E20" s="7">
        <v>0.01</v>
      </c>
      <c r="F20" s="7">
        <f t="shared" ref="F20:F21" si="0">D20*E20</f>
        <v>0</v>
      </c>
      <c r="G20" s="49"/>
      <c r="H20" s="49"/>
    </row>
    <row r="21" spans="1:8" x14ac:dyDescent="0.25">
      <c r="A21" s="244"/>
      <c r="B21" s="190" t="s">
        <v>144</v>
      </c>
      <c r="C21" s="191"/>
      <c r="D21" s="27"/>
      <c r="E21" s="7">
        <v>0.01</v>
      </c>
      <c r="F21" s="7">
        <f t="shared" si="0"/>
        <v>0</v>
      </c>
      <c r="G21" s="49"/>
      <c r="H21" s="49"/>
    </row>
    <row r="22" spans="1:8" ht="27.6" customHeight="1" x14ac:dyDescent="0.25">
      <c r="A22" s="244"/>
      <c r="B22" s="192" t="s">
        <v>145</v>
      </c>
      <c r="C22" s="193"/>
      <c r="D22" s="27"/>
      <c r="E22" s="3">
        <v>0.01</v>
      </c>
      <c r="F22" s="3">
        <f t="shared" ref="F22" si="1">D22*E22</f>
        <v>0</v>
      </c>
      <c r="G22" s="49"/>
      <c r="H22" s="49"/>
    </row>
    <row r="23" spans="1:8" ht="42" customHeight="1" x14ac:dyDescent="0.25">
      <c r="A23" s="244"/>
      <c r="B23" s="198" t="s">
        <v>167</v>
      </c>
      <c r="C23" s="191"/>
      <c r="D23" s="27"/>
      <c r="E23" s="3">
        <v>0.01</v>
      </c>
      <c r="F23" s="3">
        <f t="shared" ref="F23" si="2">D23*E23</f>
        <v>0</v>
      </c>
      <c r="G23" s="49"/>
      <c r="H23" s="49"/>
    </row>
    <row r="24" spans="1:8" ht="28.9" customHeight="1" x14ac:dyDescent="0.25">
      <c r="A24" s="244"/>
      <c r="B24" s="229" t="s">
        <v>168</v>
      </c>
      <c r="C24" s="230"/>
      <c r="D24" s="27"/>
      <c r="E24" s="31">
        <v>0.02</v>
      </c>
      <c r="F24" s="3">
        <f>D24*E24</f>
        <v>0</v>
      </c>
      <c r="G24" s="49"/>
      <c r="H24" s="49"/>
    </row>
    <row r="25" spans="1:8" ht="42.6" customHeight="1" thickBot="1" x14ac:dyDescent="0.3">
      <c r="A25" s="244"/>
      <c r="B25" s="229" t="s">
        <v>147</v>
      </c>
      <c r="C25" s="230"/>
      <c r="D25" s="27"/>
      <c r="E25" s="31">
        <v>0.03</v>
      </c>
      <c r="F25" s="8">
        <f>D25*E25</f>
        <v>0</v>
      </c>
      <c r="G25" s="49"/>
      <c r="H25" s="49"/>
    </row>
    <row r="26" spans="1:8" ht="15.75" thickBot="1" x14ac:dyDescent="0.3">
      <c r="A26" s="244"/>
      <c r="B26" s="231"/>
      <c r="C26" s="231"/>
      <c r="D26" s="231"/>
      <c r="E26" s="232"/>
      <c r="F26" s="34">
        <f>SUM(F20:F25)</f>
        <v>0</v>
      </c>
      <c r="G26" s="50"/>
      <c r="H26" s="51"/>
    </row>
    <row r="27" spans="1:8" ht="30" customHeight="1" thickBot="1" x14ac:dyDescent="0.3">
      <c r="A27" s="244"/>
      <c r="B27" s="177" t="s">
        <v>41</v>
      </c>
      <c r="C27" s="178"/>
      <c r="D27" s="166"/>
      <c r="E27" s="167"/>
      <c r="F27" s="167"/>
      <c r="G27" s="167"/>
      <c r="H27" s="168"/>
    </row>
    <row r="28" spans="1:8" ht="30" customHeight="1" x14ac:dyDescent="0.25">
      <c r="A28" s="244"/>
      <c r="B28" s="111" t="s">
        <v>38</v>
      </c>
      <c r="C28" s="225"/>
      <c r="D28" s="28"/>
      <c r="E28" s="35">
        <v>0.02</v>
      </c>
      <c r="F28" s="36">
        <f>D28*E28</f>
        <v>0</v>
      </c>
      <c r="G28" s="32"/>
      <c r="H28" s="32"/>
    </row>
    <row r="29" spans="1:8" ht="30" customHeight="1" x14ac:dyDescent="0.25">
      <c r="A29" s="244"/>
      <c r="B29" s="160" t="s">
        <v>39</v>
      </c>
      <c r="C29" s="130"/>
      <c r="D29" s="28"/>
      <c r="E29" s="3">
        <v>0.03</v>
      </c>
      <c r="F29" s="8">
        <f>D29*E29</f>
        <v>0</v>
      </c>
      <c r="G29" s="32"/>
      <c r="H29" s="32"/>
    </row>
    <row r="30" spans="1:8" ht="30" customHeight="1" x14ac:dyDescent="0.25">
      <c r="A30" s="244"/>
      <c r="B30" s="160" t="s">
        <v>148</v>
      </c>
      <c r="C30" s="130"/>
      <c r="D30" s="28"/>
      <c r="E30" s="3">
        <v>0.03</v>
      </c>
      <c r="F30" s="8">
        <f>D30*E30</f>
        <v>0</v>
      </c>
      <c r="G30" s="32"/>
      <c r="H30" s="32"/>
    </row>
    <row r="31" spans="1:8" ht="42" customHeight="1" x14ac:dyDescent="0.25">
      <c r="A31" s="244"/>
      <c r="B31" s="160" t="s">
        <v>149</v>
      </c>
      <c r="C31" s="130"/>
      <c r="D31" s="28"/>
      <c r="E31" s="3">
        <v>0.02</v>
      </c>
      <c r="F31" s="3">
        <f>D31*E31</f>
        <v>0</v>
      </c>
      <c r="G31" s="32"/>
      <c r="H31" s="32"/>
    </row>
    <row r="32" spans="1:8" ht="30" customHeight="1" x14ac:dyDescent="0.25">
      <c r="A32" s="244"/>
      <c r="B32" s="196" t="s">
        <v>169</v>
      </c>
      <c r="C32" s="197"/>
      <c r="D32" s="28"/>
      <c r="E32" s="30">
        <f>IF(D14="",-0.3, IF(D14=0, "NÃO SE APLICA", IF(D14=2, -0.3)))</f>
        <v>-0.3</v>
      </c>
      <c r="F32" s="30">
        <f t="shared" ref="F32" si="3">IF(ISERR(D32*E32),"NÃO SE APLICA",D32*E32)</f>
        <v>0</v>
      </c>
      <c r="G32" s="32"/>
      <c r="H32" s="32"/>
    </row>
    <row r="33" spans="1:8" ht="28.15" customHeight="1" x14ac:dyDescent="0.25">
      <c r="A33" s="244"/>
      <c r="B33" s="111" t="s">
        <v>150</v>
      </c>
      <c r="C33" s="225"/>
      <c r="D33" s="28"/>
      <c r="E33" s="7">
        <v>0.01</v>
      </c>
      <c r="F33" s="7">
        <f t="shared" ref="F33:F83" si="4">D33*E33</f>
        <v>0</v>
      </c>
      <c r="G33" s="49"/>
      <c r="H33" s="49"/>
    </row>
    <row r="34" spans="1:8" ht="45" x14ac:dyDescent="0.25">
      <c r="A34" s="244"/>
      <c r="B34" s="194" t="s">
        <v>42</v>
      </c>
      <c r="C34" s="45" t="s">
        <v>142</v>
      </c>
      <c r="D34" s="28"/>
      <c r="E34" s="7">
        <v>0.02</v>
      </c>
      <c r="F34" s="7">
        <f t="shared" ref="F34" si="5">D34*E34</f>
        <v>0</v>
      </c>
      <c r="G34" s="52"/>
      <c r="H34" s="52"/>
    </row>
    <row r="35" spans="1:8" ht="33.6" customHeight="1" x14ac:dyDescent="0.25">
      <c r="A35" s="244"/>
      <c r="B35" s="195"/>
      <c r="C35" s="53" t="s">
        <v>151</v>
      </c>
      <c r="D35" s="28"/>
      <c r="E35" s="30">
        <f>IF(D14="",-0.02, IF(D14=0, "NÃO SE APLICA", IF(D14=2, -0.02)))</f>
        <v>-0.02</v>
      </c>
      <c r="F35" s="30">
        <f t="shared" ref="F35" si="6">IF(ISERR(D35*E35),"NÃO SE APLICA",D35*E35)</f>
        <v>0</v>
      </c>
      <c r="G35" s="52"/>
      <c r="H35" s="52"/>
    </row>
    <row r="36" spans="1:8" ht="60" x14ac:dyDescent="0.25">
      <c r="A36" s="244"/>
      <c r="B36" s="195"/>
      <c r="C36" s="54" t="s">
        <v>152</v>
      </c>
      <c r="D36" s="28"/>
      <c r="E36" s="33">
        <v>0.01</v>
      </c>
      <c r="F36" s="3">
        <f>D36*E36</f>
        <v>0</v>
      </c>
      <c r="G36" s="52"/>
      <c r="H36" s="52"/>
    </row>
    <row r="37" spans="1:8" ht="43.15" customHeight="1" x14ac:dyDescent="0.25">
      <c r="A37" s="244"/>
      <c r="B37" s="195"/>
      <c r="C37" s="45" t="s">
        <v>153</v>
      </c>
      <c r="D37" s="28"/>
      <c r="E37" s="6">
        <v>0.02</v>
      </c>
      <c r="F37" s="5">
        <f>D37*E37</f>
        <v>0</v>
      </c>
      <c r="G37" s="52"/>
      <c r="H37" s="52"/>
    </row>
    <row r="38" spans="1:8" x14ac:dyDescent="0.25">
      <c r="A38" s="244"/>
      <c r="B38" s="195"/>
      <c r="C38" s="45" t="s">
        <v>154</v>
      </c>
      <c r="D38" s="28"/>
      <c r="E38" s="3">
        <v>0.02</v>
      </c>
      <c r="F38" s="3">
        <f t="shared" si="4"/>
        <v>0</v>
      </c>
      <c r="G38" s="52"/>
      <c r="H38" s="52"/>
    </row>
    <row r="39" spans="1:8" x14ac:dyDescent="0.25">
      <c r="A39" s="244"/>
      <c r="B39" s="195"/>
      <c r="C39" s="55" t="s">
        <v>155</v>
      </c>
      <c r="D39" s="28"/>
      <c r="E39" s="3">
        <v>0.02</v>
      </c>
      <c r="F39" s="3">
        <f>D39*E39</f>
        <v>0</v>
      </c>
      <c r="G39" s="52"/>
      <c r="H39" s="52"/>
    </row>
    <row r="40" spans="1:8" ht="45" customHeight="1" thickBot="1" x14ac:dyDescent="0.3">
      <c r="A40" s="244"/>
      <c r="B40" s="196" t="s">
        <v>43</v>
      </c>
      <c r="C40" s="197"/>
      <c r="D40" s="28"/>
      <c r="E40" s="4" t="s">
        <v>22</v>
      </c>
      <c r="F40" s="3">
        <f>D40*E40</f>
        <v>0</v>
      </c>
      <c r="G40" s="56"/>
      <c r="H40" s="52"/>
    </row>
    <row r="41" spans="1:8" ht="15.75" thickBot="1" x14ac:dyDescent="0.3">
      <c r="A41" s="244"/>
      <c r="B41" s="231"/>
      <c r="C41" s="231"/>
      <c r="D41" s="231"/>
      <c r="E41" s="232"/>
      <c r="F41" s="34">
        <f>SUM(F28:F40)</f>
        <v>0</v>
      </c>
      <c r="G41" s="57"/>
      <c r="H41" s="51"/>
    </row>
    <row r="42" spans="1:8" ht="15.75" thickBot="1" x14ac:dyDescent="0.3">
      <c r="A42" s="244"/>
      <c r="B42" s="177" t="s">
        <v>40</v>
      </c>
      <c r="C42" s="178"/>
      <c r="D42" s="166"/>
      <c r="E42" s="167"/>
      <c r="F42" s="167"/>
      <c r="G42" s="167"/>
      <c r="H42" s="168"/>
    </row>
    <row r="43" spans="1:8" ht="15.6" customHeight="1" x14ac:dyDescent="0.25">
      <c r="A43" s="244"/>
      <c r="B43" s="233" t="s">
        <v>44</v>
      </c>
      <c r="C43" s="234"/>
      <c r="D43" s="28"/>
      <c r="E43" s="7">
        <v>0.02</v>
      </c>
      <c r="F43" s="7">
        <f t="shared" si="4"/>
        <v>0</v>
      </c>
      <c r="G43" s="49"/>
      <c r="H43" s="49"/>
    </row>
    <row r="44" spans="1:8" ht="19.899999999999999" customHeight="1" x14ac:dyDescent="0.25">
      <c r="A44" s="244"/>
      <c r="B44" s="163" t="s">
        <v>156</v>
      </c>
      <c r="C44" s="92" t="s">
        <v>157</v>
      </c>
      <c r="D44" s="28"/>
      <c r="E44" s="3">
        <v>0.01</v>
      </c>
      <c r="F44" s="3">
        <f t="shared" ref="F44" si="7">D44*E44</f>
        <v>0</v>
      </c>
      <c r="G44" s="52"/>
      <c r="H44" s="52"/>
    </row>
    <row r="45" spans="1:8" ht="45" customHeight="1" x14ac:dyDescent="0.25">
      <c r="A45" s="244"/>
      <c r="B45" s="164"/>
      <c r="C45" s="91" t="s">
        <v>58</v>
      </c>
      <c r="D45" s="28"/>
      <c r="E45" s="3">
        <v>0.01</v>
      </c>
      <c r="F45" s="3">
        <f t="shared" si="4"/>
        <v>0</v>
      </c>
      <c r="G45" s="52"/>
      <c r="H45" s="52"/>
    </row>
    <row r="46" spans="1:8" ht="48" customHeight="1" x14ac:dyDescent="0.25">
      <c r="A46" s="244"/>
      <c r="B46" s="164"/>
      <c r="C46" s="91" t="s">
        <v>159</v>
      </c>
      <c r="D46" s="28"/>
      <c r="E46" s="3">
        <v>0.02</v>
      </c>
      <c r="F46" s="3">
        <f t="shared" ref="F46:F47" si="8">D46*E46</f>
        <v>0</v>
      </c>
      <c r="G46" s="52"/>
      <c r="H46" s="52"/>
    </row>
    <row r="47" spans="1:8" ht="50.45" customHeight="1" x14ac:dyDescent="0.25">
      <c r="A47" s="244"/>
      <c r="B47" s="165"/>
      <c r="C47" s="91" t="s">
        <v>158</v>
      </c>
      <c r="D47" s="28"/>
      <c r="E47" s="3">
        <v>0.02</v>
      </c>
      <c r="F47" s="3">
        <f t="shared" si="8"/>
        <v>0</v>
      </c>
      <c r="G47" s="52"/>
      <c r="H47" s="52"/>
    </row>
    <row r="48" spans="1:8" ht="30" customHeight="1" x14ac:dyDescent="0.25">
      <c r="A48" s="244"/>
      <c r="B48" s="173" t="s">
        <v>45</v>
      </c>
      <c r="C48" s="174"/>
      <c r="D48" s="28"/>
      <c r="E48" s="3">
        <v>0.02</v>
      </c>
      <c r="F48" s="3">
        <f t="shared" si="4"/>
        <v>0</v>
      </c>
      <c r="G48" s="52"/>
      <c r="H48" s="52"/>
    </row>
    <row r="49" spans="1:8" ht="30" customHeight="1" x14ac:dyDescent="0.25">
      <c r="A49" s="244"/>
      <c r="B49" s="173" t="s">
        <v>46</v>
      </c>
      <c r="C49" s="174"/>
      <c r="D49" s="28"/>
      <c r="E49" s="3">
        <v>0.01</v>
      </c>
      <c r="F49" s="3">
        <f t="shared" ref="F49" si="9">D49*E49</f>
        <v>0</v>
      </c>
      <c r="G49" s="52"/>
      <c r="H49" s="52"/>
    </row>
    <row r="50" spans="1:8" ht="57" customHeight="1" x14ac:dyDescent="0.25">
      <c r="A50" s="244"/>
      <c r="B50" s="169" t="s">
        <v>47</v>
      </c>
      <c r="C50" s="170"/>
      <c r="D50" s="28"/>
      <c r="E50" s="3">
        <v>0.02</v>
      </c>
      <c r="F50" s="3">
        <f t="shared" si="4"/>
        <v>0</v>
      </c>
      <c r="G50" s="52"/>
      <c r="H50" s="52"/>
    </row>
    <row r="51" spans="1:8" ht="57" customHeight="1" x14ac:dyDescent="0.25">
      <c r="A51" s="244"/>
      <c r="B51" s="173" t="s">
        <v>48</v>
      </c>
      <c r="C51" s="174"/>
      <c r="D51" s="28"/>
      <c r="E51" s="3">
        <v>0.02</v>
      </c>
      <c r="F51" s="8">
        <f t="shared" si="4"/>
        <v>0</v>
      </c>
      <c r="G51" s="58"/>
      <c r="H51" s="52"/>
    </row>
    <row r="52" spans="1:8" ht="42" customHeight="1" thickBot="1" x14ac:dyDescent="0.3">
      <c r="A52" s="244"/>
      <c r="B52" s="175" t="s">
        <v>49</v>
      </c>
      <c r="C52" s="176"/>
      <c r="D52" s="28"/>
      <c r="E52" s="4" t="s">
        <v>23</v>
      </c>
      <c r="F52" s="8">
        <f t="shared" ref="F52" si="10">D52*E52</f>
        <v>0</v>
      </c>
      <c r="G52" s="59"/>
      <c r="H52" s="52"/>
    </row>
    <row r="53" spans="1:8" ht="15.75" thickBot="1" x14ac:dyDescent="0.3">
      <c r="A53" s="244"/>
      <c r="B53" s="161"/>
      <c r="C53" s="161"/>
      <c r="D53" s="161"/>
      <c r="E53" s="162"/>
      <c r="F53" s="11">
        <f>SUM(F43:F52)</f>
        <v>0</v>
      </c>
      <c r="G53" s="60"/>
      <c r="H53" s="61"/>
    </row>
    <row r="54" spans="1:8" ht="45" customHeight="1" x14ac:dyDescent="0.25">
      <c r="A54" s="244"/>
      <c r="B54" s="133" t="s">
        <v>59</v>
      </c>
      <c r="C54" s="134"/>
      <c r="D54" s="93"/>
      <c r="E54" s="94"/>
      <c r="F54" s="94"/>
      <c r="G54" s="94"/>
      <c r="H54" s="95"/>
    </row>
    <row r="55" spans="1:8" ht="30.6" customHeight="1" x14ac:dyDescent="0.25">
      <c r="A55" s="244"/>
      <c r="B55" s="160" t="s">
        <v>50</v>
      </c>
      <c r="C55" s="130"/>
      <c r="D55" s="27"/>
      <c r="E55" s="5">
        <v>0.01</v>
      </c>
      <c r="F55" s="5">
        <f>D55*E55</f>
        <v>0</v>
      </c>
      <c r="G55" s="52"/>
      <c r="H55" s="52"/>
    </row>
    <row r="56" spans="1:8" ht="45.6" customHeight="1" x14ac:dyDescent="0.25">
      <c r="A56" s="244"/>
      <c r="B56" s="223" t="s">
        <v>160</v>
      </c>
      <c r="C56" s="224"/>
      <c r="D56" s="27"/>
      <c r="E56" s="4" t="s">
        <v>22</v>
      </c>
      <c r="F56" s="3">
        <f>D56*E56</f>
        <v>0</v>
      </c>
      <c r="G56" s="52"/>
      <c r="H56" s="52"/>
    </row>
    <row r="57" spans="1:8" x14ac:dyDescent="0.25">
      <c r="A57" s="244"/>
      <c r="B57" s="160" t="s">
        <v>51</v>
      </c>
      <c r="C57" s="130"/>
      <c r="D57" s="27"/>
      <c r="E57" s="5">
        <v>0.01</v>
      </c>
      <c r="F57" s="5">
        <f>D57*E57</f>
        <v>0</v>
      </c>
      <c r="G57" s="52"/>
      <c r="H57" s="52"/>
    </row>
    <row r="58" spans="1:8" ht="31.15" customHeight="1" x14ac:dyDescent="0.25">
      <c r="A58" s="244"/>
      <c r="B58" s="171" t="s">
        <v>54</v>
      </c>
      <c r="C58" s="46" t="s">
        <v>52</v>
      </c>
      <c r="D58" s="27"/>
      <c r="E58" s="5">
        <v>0.01</v>
      </c>
      <c r="F58" s="5">
        <f>D58*E58</f>
        <v>0</v>
      </c>
      <c r="G58" s="52"/>
      <c r="H58" s="52"/>
    </row>
    <row r="59" spans="1:8" ht="42.6" customHeight="1" x14ac:dyDescent="0.25">
      <c r="A59" s="244"/>
      <c r="B59" s="172"/>
      <c r="C59" s="46" t="s">
        <v>161</v>
      </c>
      <c r="D59" s="27"/>
      <c r="E59" s="3">
        <v>0.03</v>
      </c>
      <c r="F59" s="3">
        <f>D59*E59</f>
        <v>0</v>
      </c>
      <c r="G59" s="52"/>
      <c r="H59" s="52"/>
    </row>
    <row r="60" spans="1:8" ht="46.15" customHeight="1" x14ac:dyDescent="0.25">
      <c r="A60" s="244"/>
      <c r="B60" s="172"/>
      <c r="C60" s="46" t="s">
        <v>53</v>
      </c>
      <c r="D60" s="27"/>
      <c r="E60" s="3">
        <v>0.03</v>
      </c>
      <c r="F60" s="3">
        <f t="shared" ref="F60:F61" si="11">D60*E60</f>
        <v>0</v>
      </c>
      <c r="G60" s="52"/>
      <c r="H60" s="52"/>
    </row>
    <row r="61" spans="1:8" ht="42" customHeight="1" x14ac:dyDescent="0.25">
      <c r="A61" s="244"/>
      <c r="B61" s="172"/>
      <c r="C61" s="46" t="s">
        <v>101</v>
      </c>
      <c r="D61" s="27"/>
      <c r="E61" s="3">
        <v>0.01</v>
      </c>
      <c r="F61" s="3">
        <f t="shared" si="11"/>
        <v>0</v>
      </c>
      <c r="G61" s="52"/>
      <c r="H61" s="52"/>
    </row>
    <row r="62" spans="1:8" ht="31.15" customHeight="1" x14ac:dyDescent="0.25">
      <c r="A62" s="244"/>
      <c r="B62" s="172"/>
      <c r="C62" s="46" t="s">
        <v>162</v>
      </c>
      <c r="D62" s="27"/>
      <c r="E62" s="3">
        <v>0.02</v>
      </c>
      <c r="F62" s="3">
        <f t="shared" ref="F62" si="12">D62*E62</f>
        <v>0</v>
      </c>
      <c r="G62" s="52"/>
      <c r="H62" s="52"/>
    </row>
    <row r="63" spans="1:8" ht="30" x14ac:dyDescent="0.25">
      <c r="A63" s="244"/>
      <c r="B63" s="172"/>
      <c r="C63" s="46" t="s">
        <v>163</v>
      </c>
      <c r="D63" s="27"/>
      <c r="E63" s="3">
        <v>0.02</v>
      </c>
      <c r="F63" s="3">
        <f>D63*E63</f>
        <v>0</v>
      </c>
      <c r="G63" s="52"/>
      <c r="H63" s="52"/>
    </row>
    <row r="64" spans="1:8" ht="57.75" customHeight="1" x14ac:dyDescent="0.25">
      <c r="A64" s="244"/>
      <c r="B64" s="172"/>
      <c r="C64" s="46" t="s">
        <v>164</v>
      </c>
      <c r="D64" s="27"/>
      <c r="E64" s="3">
        <v>0.01</v>
      </c>
      <c r="F64" s="3">
        <f>D64*E64</f>
        <v>0</v>
      </c>
      <c r="G64" s="52"/>
      <c r="H64" s="52"/>
    </row>
    <row r="65" spans="1:8" x14ac:dyDescent="0.25">
      <c r="A65" s="244"/>
      <c r="B65" s="130" t="s">
        <v>55</v>
      </c>
      <c r="C65" s="46" t="s">
        <v>165</v>
      </c>
      <c r="D65" s="27"/>
      <c r="E65" s="3">
        <v>0.02</v>
      </c>
      <c r="F65" s="3">
        <f>D65*E65</f>
        <v>0</v>
      </c>
      <c r="G65" s="52"/>
      <c r="H65" s="52"/>
    </row>
    <row r="66" spans="1:8" ht="45" x14ac:dyDescent="0.25">
      <c r="A66" s="244"/>
      <c r="B66" s="130"/>
      <c r="C66" s="46" t="s">
        <v>56</v>
      </c>
      <c r="D66" s="27"/>
      <c r="E66" s="3">
        <v>0.03</v>
      </c>
      <c r="F66" s="3">
        <f t="shared" si="4"/>
        <v>0</v>
      </c>
      <c r="G66" s="52"/>
      <c r="H66" s="52"/>
    </row>
    <row r="67" spans="1:8" ht="31.9" customHeight="1" x14ac:dyDescent="0.25">
      <c r="A67" s="244"/>
      <c r="B67" s="130"/>
      <c r="C67" s="63" t="s">
        <v>57</v>
      </c>
      <c r="D67" s="27"/>
      <c r="E67" s="5">
        <v>0.03</v>
      </c>
      <c r="F67" s="5">
        <f t="shared" si="4"/>
        <v>0</v>
      </c>
      <c r="G67" s="52"/>
      <c r="H67" s="52"/>
    </row>
    <row r="68" spans="1:8" ht="30.6" customHeight="1" x14ac:dyDescent="0.25">
      <c r="A68" s="244"/>
      <c r="B68" s="160" t="s">
        <v>61</v>
      </c>
      <c r="C68" s="130"/>
      <c r="D68" s="27"/>
      <c r="E68" s="3">
        <v>0.03</v>
      </c>
      <c r="F68" s="3">
        <f t="shared" si="4"/>
        <v>0</v>
      </c>
      <c r="G68" s="52"/>
      <c r="H68" s="52"/>
    </row>
    <row r="69" spans="1:8" ht="42" customHeight="1" x14ac:dyDescent="0.25">
      <c r="A69" s="244"/>
      <c r="B69" s="160" t="s">
        <v>62</v>
      </c>
      <c r="C69" s="130"/>
      <c r="D69" s="27"/>
      <c r="E69" s="3">
        <v>0.02</v>
      </c>
      <c r="F69" s="3">
        <f t="shared" si="4"/>
        <v>0</v>
      </c>
      <c r="G69" s="52"/>
      <c r="H69" s="52"/>
    </row>
    <row r="70" spans="1:8" ht="30.6" customHeight="1" thickBot="1" x14ac:dyDescent="0.3">
      <c r="A70" s="244"/>
      <c r="B70" s="169" t="s">
        <v>166</v>
      </c>
      <c r="C70" s="170"/>
      <c r="D70" s="27"/>
      <c r="E70" s="3">
        <v>0.03</v>
      </c>
      <c r="F70" s="8">
        <f>D70*E70</f>
        <v>0</v>
      </c>
      <c r="G70" s="52"/>
      <c r="H70" s="52"/>
    </row>
    <row r="71" spans="1:8" ht="15.75" thickBot="1" x14ac:dyDescent="0.3">
      <c r="A71" s="244"/>
      <c r="B71" s="161"/>
      <c r="C71" s="161"/>
      <c r="D71" s="161"/>
      <c r="E71" s="162"/>
      <c r="F71" s="11">
        <f>SUM(F55:F70)</f>
        <v>0</v>
      </c>
      <c r="G71" s="60"/>
      <c r="H71" s="61"/>
    </row>
    <row r="72" spans="1:8" ht="52.15" customHeight="1" x14ac:dyDescent="0.25">
      <c r="A72" s="244"/>
      <c r="B72" s="133" t="s">
        <v>102</v>
      </c>
      <c r="C72" s="134"/>
      <c r="D72" s="93"/>
      <c r="E72" s="94"/>
      <c r="F72" s="94"/>
      <c r="G72" s="94"/>
      <c r="H72" s="95"/>
    </row>
    <row r="73" spans="1:8" ht="42.6" customHeight="1" x14ac:dyDescent="0.25">
      <c r="A73" s="244"/>
      <c r="B73" s="130" t="s">
        <v>171</v>
      </c>
      <c r="C73" s="84" t="s">
        <v>60</v>
      </c>
      <c r="D73" s="27"/>
      <c r="E73" s="3">
        <v>0.01</v>
      </c>
      <c r="F73" s="3">
        <f t="shared" si="4"/>
        <v>0</v>
      </c>
      <c r="G73" s="52"/>
      <c r="H73" s="52"/>
    </row>
    <row r="74" spans="1:8" ht="24" customHeight="1" x14ac:dyDescent="0.25">
      <c r="A74" s="244"/>
      <c r="B74" s="130"/>
      <c r="C74" s="85" t="s">
        <v>108</v>
      </c>
      <c r="D74" s="27"/>
      <c r="E74" s="3">
        <v>0.01</v>
      </c>
      <c r="F74" s="3">
        <f t="shared" si="4"/>
        <v>0</v>
      </c>
      <c r="G74" s="52"/>
      <c r="H74" s="52"/>
    </row>
    <row r="75" spans="1:8" ht="32.450000000000003" customHeight="1" x14ac:dyDescent="0.25">
      <c r="A75" s="244"/>
      <c r="B75" s="130"/>
      <c r="C75" s="84" t="s">
        <v>172</v>
      </c>
      <c r="D75" s="27"/>
      <c r="E75" s="3">
        <v>0.01</v>
      </c>
      <c r="F75" s="3">
        <f t="shared" si="4"/>
        <v>0</v>
      </c>
      <c r="G75" s="52"/>
      <c r="H75" s="52"/>
    </row>
    <row r="76" spans="1:8" ht="32.450000000000003" customHeight="1" x14ac:dyDescent="0.25">
      <c r="A76" s="244"/>
      <c r="B76" s="160" t="s">
        <v>175</v>
      </c>
      <c r="C76" s="130"/>
      <c r="D76" s="27"/>
      <c r="E76" s="3">
        <v>0.01</v>
      </c>
      <c r="F76" s="3">
        <f>D76*E76</f>
        <v>0</v>
      </c>
      <c r="G76" s="52"/>
      <c r="H76" s="52"/>
    </row>
    <row r="77" spans="1:8" ht="32.450000000000003" customHeight="1" x14ac:dyDescent="0.25">
      <c r="A77" s="244"/>
      <c r="B77" s="160" t="s">
        <v>176</v>
      </c>
      <c r="C77" s="130"/>
      <c r="D77" s="27"/>
      <c r="E77" s="3">
        <v>0.01</v>
      </c>
      <c r="F77" s="3">
        <f t="shared" ref="F77" si="13">D77*E77</f>
        <v>0</v>
      </c>
      <c r="G77" s="52"/>
      <c r="H77" s="52"/>
    </row>
    <row r="78" spans="1:8" ht="41.45" customHeight="1" x14ac:dyDescent="0.25">
      <c r="A78" s="244"/>
      <c r="B78" s="160" t="s">
        <v>109</v>
      </c>
      <c r="C78" s="130"/>
      <c r="D78" s="27"/>
      <c r="E78" s="3">
        <v>0.02</v>
      </c>
      <c r="F78" s="3">
        <f t="shared" si="4"/>
        <v>0</v>
      </c>
      <c r="G78" s="58"/>
      <c r="H78" s="52"/>
    </row>
    <row r="79" spans="1:8" ht="57" customHeight="1" thickBot="1" x14ac:dyDescent="0.3">
      <c r="A79" s="244"/>
      <c r="B79" s="223" t="s">
        <v>110</v>
      </c>
      <c r="C79" s="224"/>
      <c r="D79" s="27"/>
      <c r="E79" s="30">
        <f>IF(D12="",-0.02, IF(D12=2,-0.02,IF(D12=0,"NÃO SE APLICA")))</f>
        <v>-0.02</v>
      </c>
      <c r="F79" s="30">
        <f t="shared" ref="F79" si="14">IF(ISERR(D79*E79),"NÃO SE APLICA",D79*E79)</f>
        <v>0</v>
      </c>
      <c r="G79" s="59"/>
      <c r="H79" s="52"/>
    </row>
    <row r="80" spans="1:8" ht="15.75" thickBot="1" x14ac:dyDescent="0.3">
      <c r="A80" s="244"/>
      <c r="B80" s="161"/>
      <c r="C80" s="161"/>
      <c r="D80" s="161"/>
      <c r="E80" s="162"/>
      <c r="F80" s="11">
        <f>SUM(F73:F79)</f>
        <v>0</v>
      </c>
      <c r="G80" s="64"/>
      <c r="H80" s="61"/>
    </row>
    <row r="81" spans="1:8" ht="30.6" customHeight="1" x14ac:dyDescent="0.25">
      <c r="A81" s="244"/>
      <c r="B81" s="133" t="s">
        <v>64</v>
      </c>
      <c r="C81" s="134"/>
      <c r="D81" s="93"/>
      <c r="E81" s="94"/>
      <c r="F81" s="94"/>
      <c r="G81" s="94"/>
      <c r="H81" s="95"/>
    </row>
    <row r="82" spans="1:8" ht="38.450000000000003" customHeight="1" x14ac:dyDescent="0.25">
      <c r="A82" s="244"/>
      <c r="B82" s="160" t="s">
        <v>100</v>
      </c>
      <c r="C82" s="130"/>
      <c r="D82" s="27"/>
      <c r="E82" s="3">
        <v>0.02</v>
      </c>
      <c r="F82" s="3">
        <f>D82*E82</f>
        <v>0</v>
      </c>
      <c r="G82" s="52"/>
      <c r="H82" s="52"/>
    </row>
    <row r="83" spans="1:8" ht="30" customHeight="1" x14ac:dyDescent="0.25">
      <c r="A83" s="244"/>
      <c r="B83" s="160" t="s">
        <v>63</v>
      </c>
      <c r="C83" s="130"/>
      <c r="D83" s="27"/>
      <c r="E83" s="3">
        <v>0.02</v>
      </c>
      <c r="F83" s="3">
        <f t="shared" si="4"/>
        <v>0</v>
      </c>
      <c r="G83" s="52"/>
      <c r="H83" s="52"/>
    </row>
    <row r="84" spans="1:8" ht="21" customHeight="1" x14ac:dyDescent="0.25">
      <c r="A84" s="244"/>
      <c r="B84" s="98" t="s">
        <v>28</v>
      </c>
      <c r="C84" s="99"/>
      <c r="D84" s="27"/>
      <c r="E84" s="3">
        <v>0.02</v>
      </c>
      <c r="F84" s="3">
        <f t="shared" ref="F84" si="15">D84*E84</f>
        <v>0</v>
      </c>
      <c r="G84" s="52"/>
      <c r="H84" s="52"/>
    </row>
    <row r="85" spans="1:8" ht="29.45" customHeight="1" x14ac:dyDescent="0.25">
      <c r="A85" s="244"/>
      <c r="B85" s="98" t="s">
        <v>29</v>
      </c>
      <c r="C85" s="99"/>
      <c r="D85" s="27"/>
      <c r="E85" s="3">
        <v>0.02</v>
      </c>
      <c r="F85" s="8">
        <f>D85*E85</f>
        <v>0</v>
      </c>
      <c r="G85" s="52"/>
      <c r="H85" s="52"/>
    </row>
    <row r="86" spans="1:8" ht="15.75" thickBot="1" x14ac:dyDescent="0.3">
      <c r="A86" s="244"/>
      <c r="B86" s="264"/>
      <c r="C86" s="265"/>
      <c r="D86" s="265"/>
      <c r="E86" s="265"/>
      <c r="F86" s="81">
        <f>SUM(F82:F85)</f>
        <v>0</v>
      </c>
      <c r="G86" s="50"/>
      <c r="H86" s="51"/>
    </row>
    <row r="87" spans="1:8" ht="15.75" thickBot="1" x14ac:dyDescent="0.3">
      <c r="A87" s="245"/>
      <c r="B87" s="157"/>
      <c r="C87" s="158"/>
      <c r="D87" s="246" t="s">
        <v>3</v>
      </c>
      <c r="E87" s="247"/>
      <c r="F87" s="82">
        <f>IF(F41+F26+F53+F71+F80+F86&lt;0,0, F41+F26+F53+F71+F80+F86)</f>
        <v>0</v>
      </c>
      <c r="G87" s="118"/>
      <c r="H87" s="119"/>
    </row>
    <row r="88" spans="1:8" ht="63" thickBot="1" x14ac:dyDescent="0.3">
      <c r="A88" s="38" t="s">
        <v>11</v>
      </c>
      <c r="B88" s="140" t="s">
        <v>1</v>
      </c>
      <c r="C88" s="141"/>
      <c r="D88" s="13" t="s">
        <v>26</v>
      </c>
      <c r="E88" s="13" t="s">
        <v>2</v>
      </c>
      <c r="F88" s="13" t="s">
        <v>25</v>
      </c>
      <c r="G88" s="13" t="s">
        <v>0</v>
      </c>
      <c r="H88" s="13" t="s">
        <v>4</v>
      </c>
    </row>
    <row r="89" spans="1:8" ht="34.9" customHeight="1" x14ac:dyDescent="0.25">
      <c r="A89" s="235" t="s">
        <v>32</v>
      </c>
      <c r="B89" s="159" t="s">
        <v>82</v>
      </c>
      <c r="C89" s="143"/>
      <c r="D89" s="26"/>
      <c r="E89" s="10"/>
      <c r="F89" s="20"/>
      <c r="G89" s="65"/>
      <c r="H89" s="66"/>
    </row>
    <row r="90" spans="1:8" ht="30" customHeight="1" x14ac:dyDescent="0.25">
      <c r="A90" s="236"/>
      <c r="B90" s="241" t="s">
        <v>173</v>
      </c>
      <c r="C90" s="242"/>
      <c r="D90" s="28"/>
      <c r="E90" s="7">
        <v>0.03</v>
      </c>
      <c r="F90" s="7">
        <f>D90*E90</f>
        <v>0</v>
      </c>
      <c r="G90" s="49"/>
      <c r="H90" s="52"/>
    </row>
    <row r="91" spans="1:8" ht="44.45" customHeight="1" x14ac:dyDescent="0.25">
      <c r="A91" s="236"/>
      <c r="B91" s="173" t="s">
        <v>174</v>
      </c>
      <c r="C91" s="174"/>
      <c r="D91" s="28"/>
      <c r="E91" s="7">
        <v>0.01</v>
      </c>
      <c r="F91" s="3">
        <f t="shared" ref="F91:F92" si="16">D91*E91</f>
        <v>0</v>
      </c>
      <c r="G91" s="52"/>
      <c r="H91" s="52"/>
    </row>
    <row r="92" spans="1:8" ht="23.45" customHeight="1" thickBot="1" x14ac:dyDescent="0.3">
      <c r="A92" s="236"/>
      <c r="B92" s="173" t="s">
        <v>65</v>
      </c>
      <c r="C92" s="174"/>
      <c r="D92" s="28"/>
      <c r="E92" s="7">
        <v>0.01</v>
      </c>
      <c r="F92" s="3">
        <f t="shared" si="16"/>
        <v>0</v>
      </c>
      <c r="G92" s="52"/>
      <c r="H92" s="52"/>
    </row>
    <row r="93" spans="1:8" ht="15.75" thickBot="1" x14ac:dyDescent="0.3">
      <c r="A93" s="236"/>
      <c r="B93" s="227"/>
      <c r="C93" s="227"/>
      <c r="D93" s="227"/>
      <c r="E93" s="228"/>
      <c r="F93" s="12">
        <f>SUM(F90:F92)</f>
        <v>0</v>
      </c>
      <c r="G93" s="68"/>
      <c r="H93" s="69"/>
    </row>
    <row r="94" spans="1:8" ht="34.9" customHeight="1" x14ac:dyDescent="0.25">
      <c r="A94" s="236"/>
      <c r="B94" s="144" t="s">
        <v>83</v>
      </c>
      <c r="C94" s="145"/>
      <c r="D94" s="44"/>
      <c r="E94" s="9"/>
      <c r="F94" s="20"/>
      <c r="G94" s="62"/>
      <c r="H94" s="62"/>
    </row>
    <row r="95" spans="1:8" ht="29.45" customHeight="1" x14ac:dyDescent="0.25">
      <c r="A95" s="236"/>
      <c r="B95" s="113" t="s">
        <v>107</v>
      </c>
      <c r="C95" s="83" t="s">
        <v>177</v>
      </c>
      <c r="D95" s="28"/>
      <c r="E95" s="3">
        <f>IF($D$13="",0.01,IF($D$13=2,0.01,IF($D$13=0,0.02)))</f>
        <v>0.01</v>
      </c>
      <c r="F95" s="3">
        <f>D95*E95</f>
        <v>0</v>
      </c>
      <c r="G95" s="52"/>
      <c r="H95" s="52"/>
    </row>
    <row r="96" spans="1:8" ht="45" x14ac:dyDescent="0.25">
      <c r="A96" s="236"/>
      <c r="B96" s="113"/>
      <c r="C96" s="83" t="s">
        <v>66</v>
      </c>
      <c r="D96" s="28"/>
      <c r="E96" s="3">
        <f>IF($D$13="",0.01,IF($D$13=2,0.01,IF($D$13=0,0.02)))</f>
        <v>0.01</v>
      </c>
      <c r="F96" s="3">
        <f>D96*E96</f>
        <v>0</v>
      </c>
      <c r="G96" s="52"/>
      <c r="H96" s="52"/>
    </row>
    <row r="97" spans="1:8" ht="45" x14ac:dyDescent="0.25">
      <c r="A97" s="236"/>
      <c r="B97" s="113"/>
      <c r="C97" s="83" t="s">
        <v>69</v>
      </c>
      <c r="D97" s="28"/>
      <c r="E97" s="3">
        <f>IF($D$13="",0.01,IF($D$13=2,0.01,IF($D$13=0,0.02)))</f>
        <v>0.01</v>
      </c>
      <c r="F97" s="3">
        <f>D97*E97</f>
        <v>0</v>
      </c>
      <c r="G97" s="52"/>
      <c r="H97" s="52"/>
    </row>
    <row r="98" spans="1:8" ht="60" x14ac:dyDescent="0.25">
      <c r="A98" s="236"/>
      <c r="B98" s="113"/>
      <c r="C98" s="83" t="s">
        <v>68</v>
      </c>
      <c r="D98" s="28"/>
      <c r="E98" s="3">
        <f>IF($D$13="",0.01,IF($D$13=2,0.01,IF($D$13=0,0.02)))</f>
        <v>0.01</v>
      </c>
      <c r="F98" s="3">
        <f>D98*E98</f>
        <v>0</v>
      </c>
      <c r="G98" s="52"/>
      <c r="H98" s="52"/>
    </row>
    <row r="99" spans="1:8" ht="75" x14ac:dyDescent="0.25">
      <c r="A99" s="236"/>
      <c r="B99" s="113"/>
      <c r="C99" s="83" t="s">
        <v>67</v>
      </c>
      <c r="D99" s="28"/>
      <c r="E99" s="3">
        <f>IF($D$13="",0.01,IF($D$13=2,0.01,IF($D$13=0,0.02)))</f>
        <v>0.01</v>
      </c>
      <c r="F99" s="3">
        <f t="shared" ref="F99" si="17">D99*E99</f>
        <v>0</v>
      </c>
      <c r="G99" s="52"/>
      <c r="H99" s="52"/>
    </row>
    <row r="100" spans="1:8" ht="33.6" customHeight="1" x14ac:dyDescent="0.25">
      <c r="A100" s="236"/>
      <c r="B100" s="96" t="s">
        <v>178</v>
      </c>
      <c r="C100" s="97"/>
      <c r="D100" s="28"/>
      <c r="E100" s="3">
        <f>IF($D$13="",0.02,IF($D$13=2,0.02,IF($D$13=0,0.04)))</f>
        <v>0.02</v>
      </c>
      <c r="F100" s="3">
        <f>D100*E100</f>
        <v>0</v>
      </c>
      <c r="G100" s="52"/>
      <c r="H100" s="52"/>
    </row>
    <row r="101" spans="1:8" ht="45" customHeight="1" x14ac:dyDescent="0.25">
      <c r="A101" s="236"/>
      <c r="B101" s="96" t="s">
        <v>214</v>
      </c>
      <c r="C101" s="97"/>
      <c r="D101" s="28"/>
      <c r="E101" s="3">
        <f>IF($D$13="",0.02,IF($D$13=2,0.02,IF($D$13=0,0.04)))</f>
        <v>0.02</v>
      </c>
      <c r="F101" s="3">
        <f>D101*E101</f>
        <v>0</v>
      </c>
      <c r="G101" s="52"/>
      <c r="H101" s="52"/>
    </row>
    <row r="102" spans="1:8" ht="44.45" customHeight="1" x14ac:dyDescent="0.25">
      <c r="A102" s="236"/>
      <c r="B102" s="126" t="s">
        <v>111</v>
      </c>
      <c r="C102" s="70" t="s">
        <v>70</v>
      </c>
      <c r="D102" s="28"/>
      <c r="E102" s="3">
        <f>IF($D$13="",0.01,IF($D$13=2,0.01,IF($D$13=0,0.02)))</f>
        <v>0.01</v>
      </c>
      <c r="F102" s="3">
        <f t="shared" ref="F102" si="18">D102*E102</f>
        <v>0</v>
      </c>
      <c r="G102" s="52"/>
      <c r="H102" s="52"/>
    </row>
    <row r="103" spans="1:8" ht="26.45" customHeight="1" x14ac:dyDescent="0.25">
      <c r="A103" s="236"/>
      <c r="B103" s="127"/>
      <c r="C103" s="71" t="s">
        <v>71</v>
      </c>
      <c r="D103" s="28"/>
      <c r="E103" s="3">
        <f>IF($D$13="",0.01,IF($D$13=2,0.01,IF($D$13=0,0.02)))</f>
        <v>0.01</v>
      </c>
      <c r="F103" s="3">
        <f t="shared" ref="F103:F104" si="19">D103*E103</f>
        <v>0</v>
      </c>
      <c r="G103" s="52"/>
      <c r="H103" s="52"/>
    </row>
    <row r="104" spans="1:8" ht="94.5" customHeight="1" x14ac:dyDescent="0.25">
      <c r="A104" s="236"/>
      <c r="B104" s="128"/>
      <c r="C104" s="67" t="s">
        <v>179</v>
      </c>
      <c r="D104" s="28"/>
      <c r="E104" s="3">
        <f>IF($D$13="",0.01,IF($D$13=2,0.01,IF($D$13=0,0.02)))</f>
        <v>0.01</v>
      </c>
      <c r="F104" s="3">
        <f t="shared" si="19"/>
        <v>0</v>
      </c>
      <c r="G104" s="52"/>
      <c r="H104" s="52"/>
    </row>
    <row r="105" spans="1:8" ht="42.75" customHeight="1" x14ac:dyDescent="0.25">
      <c r="A105" s="236"/>
      <c r="B105" s="160" t="s">
        <v>180</v>
      </c>
      <c r="C105" s="130"/>
      <c r="D105" s="28"/>
      <c r="E105" s="3">
        <f>IF($D$13="",0.02,IF($D$13=2,0.02,IF($D$13=0,0.04)))</f>
        <v>0.02</v>
      </c>
      <c r="F105" s="7">
        <f t="shared" ref="F105:F107" si="20">IF(ISERR(D105*E105),"NÃO SE APLICA",D105*E105)</f>
        <v>0</v>
      </c>
      <c r="G105" s="52"/>
      <c r="H105" s="52"/>
    </row>
    <row r="106" spans="1:8" ht="33" customHeight="1" x14ac:dyDescent="0.25">
      <c r="A106" s="236"/>
      <c r="B106" s="221" t="s">
        <v>170</v>
      </c>
      <c r="C106" s="197"/>
      <c r="D106" s="28"/>
      <c r="E106" s="30">
        <f>IF(D16="",-0.08, IF(D16=0, "NÃO SE APLICA", IF(D16=2, -0.08)))</f>
        <v>-0.08</v>
      </c>
      <c r="F106" s="30">
        <f t="shared" ref="F106" si="21">IF(ISERR(D106*E106),"NÃO SE APLICA",D106*E106)</f>
        <v>0</v>
      </c>
      <c r="G106" s="52"/>
      <c r="H106" s="52"/>
    </row>
    <row r="107" spans="1:8" ht="36" customHeight="1" x14ac:dyDescent="0.25">
      <c r="A107" s="236"/>
      <c r="B107" s="131" t="s">
        <v>143</v>
      </c>
      <c r="C107" s="132"/>
      <c r="D107" s="28"/>
      <c r="E107" s="30">
        <f>IF(D16="",-0.08, IF(D16=0, "NÃO SE APLICA", IF(D16=2, -0.08)))</f>
        <v>-0.08</v>
      </c>
      <c r="F107" s="30">
        <f t="shared" si="20"/>
        <v>0</v>
      </c>
      <c r="G107" s="52"/>
      <c r="H107" s="52"/>
    </row>
    <row r="108" spans="1:8" ht="66" customHeight="1" thickBot="1" x14ac:dyDescent="0.3">
      <c r="A108" s="236"/>
      <c r="B108" s="131" t="s">
        <v>215</v>
      </c>
      <c r="C108" s="132"/>
      <c r="D108" s="28"/>
      <c r="E108" s="4" t="s">
        <v>23</v>
      </c>
      <c r="F108" s="19">
        <f>D108*E108</f>
        <v>0</v>
      </c>
      <c r="G108" s="52"/>
      <c r="H108" s="52"/>
    </row>
    <row r="109" spans="1:8" ht="15.75" thickBot="1" x14ac:dyDescent="0.3">
      <c r="A109" s="236"/>
      <c r="B109" s="124"/>
      <c r="C109" s="124"/>
      <c r="D109" s="124"/>
      <c r="E109" s="125"/>
      <c r="F109" s="12">
        <f>SUM(F95:F108)</f>
        <v>0</v>
      </c>
      <c r="G109" s="68"/>
      <c r="H109" s="69"/>
    </row>
    <row r="110" spans="1:8" ht="43.15" customHeight="1" x14ac:dyDescent="0.25">
      <c r="A110" s="236"/>
      <c r="B110" s="100" t="s">
        <v>84</v>
      </c>
      <c r="C110" s="101"/>
      <c r="D110" s="93"/>
      <c r="E110" s="94"/>
      <c r="F110" s="94"/>
      <c r="G110" s="94"/>
      <c r="H110" s="95"/>
    </row>
    <row r="111" spans="1:8" x14ac:dyDescent="0.25">
      <c r="A111" s="236"/>
      <c r="B111" s="107" t="s">
        <v>74</v>
      </c>
      <c r="C111" s="39" t="s">
        <v>181</v>
      </c>
      <c r="D111" s="27"/>
      <c r="E111" s="3">
        <f t="shared" ref="E111:E115" si="22">IF($D$13="",0.01, IF($D$13=2,0.01,IF($D$13=0,"NÃO SE APLICA")))</f>
        <v>0.01</v>
      </c>
      <c r="F111" s="7">
        <f t="shared" ref="F111:F122" si="23">IF(ISERR(D111*E111),"NÃO SE APLICA",D111*E111)</f>
        <v>0</v>
      </c>
      <c r="G111" s="52"/>
      <c r="H111" s="52"/>
    </row>
    <row r="112" spans="1:8" ht="114" customHeight="1" x14ac:dyDescent="0.25">
      <c r="A112" s="236"/>
      <c r="B112" s="108"/>
      <c r="C112" s="39" t="s">
        <v>182</v>
      </c>
      <c r="D112" s="27"/>
      <c r="E112" s="3">
        <f t="shared" si="22"/>
        <v>0.01</v>
      </c>
      <c r="F112" s="7">
        <f>IF(ISERR(D112*E112),"NÃO SE APLICA",D112*E112)</f>
        <v>0</v>
      </c>
      <c r="G112" s="52"/>
      <c r="H112" s="52"/>
    </row>
    <row r="113" spans="1:8" ht="60" x14ac:dyDescent="0.25">
      <c r="A113" s="236"/>
      <c r="B113" s="130" t="s">
        <v>75</v>
      </c>
      <c r="C113" s="39" t="s">
        <v>72</v>
      </c>
      <c r="D113" s="27"/>
      <c r="E113" s="3">
        <f t="shared" si="22"/>
        <v>0.01</v>
      </c>
      <c r="F113" s="7">
        <f t="shared" si="23"/>
        <v>0</v>
      </c>
      <c r="G113" s="52"/>
      <c r="H113" s="52"/>
    </row>
    <row r="114" spans="1:8" ht="37.9" customHeight="1" x14ac:dyDescent="0.25">
      <c r="A114" s="236"/>
      <c r="B114" s="130"/>
      <c r="C114" s="39" t="s">
        <v>73</v>
      </c>
      <c r="D114" s="27"/>
      <c r="E114" s="3">
        <f t="shared" si="22"/>
        <v>0.01</v>
      </c>
      <c r="F114" s="7">
        <f>IF(ISERR(D114*E114),"NÃO SE APLICA",D114*E114)</f>
        <v>0</v>
      </c>
      <c r="G114" s="52"/>
      <c r="H114" s="52"/>
    </row>
    <row r="115" spans="1:8" ht="53.45" customHeight="1" x14ac:dyDescent="0.25">
      <c r="A115" s="236"/>
      <c r="B115" s="130"/>
      <c r="C115" s="39" t="s">
        <v>183</v>
      </c>
      <c r="D115" s="27"/>
      <c r="E115" s="3">
        <f t="shared" si="22"/>
        <v>0.01</v>
      </c>
      <c r="F115" s="7">
        <f>IF(ISERR(D115*E115),"NÃO SE APLICA",D115*E115)</f>
        <v>0</v>
      </c>
      <c r="G115" s="52"/>
      <c r="H115" s="52"/>
    </row>
    <row r="116" spans="1:8" ht="52.15" customHeight="1" x14ac:dyDescent="0.25">
      <c r="A116" s="236"/>
      <c r="B116" s="102" t="s">
        <v>93</v>
      </c>
      <c r="C116" s="103"/>
      <c r="D116" s="27"/>
      <c r="E116" s="3">
        <f>IF($D$13="",0.02,IF($D$13=2,0.02,IF($D$13=0,"NÃO SE APLICA")))</f>
        <v>0.02</v>
      </c>
      <c r="F116" s="7">
        <f>IF(ISERR(D116*E116),"NÃO SE APLICA",D116*E116)</f>
        <v>0</v>
      </c>
      <c r="G116" s="52"/>
      <c r="H116" s="52"/>
    </row>
    <row r="117" spans="1:8" ht="61.9" customHeight="1" x14ac:dyDescent="0.25">
      <c r="A117" s="236"/>
      <c r="B117" s="129" t="s">
        <v>112</v>
      </c>
      <c r="C117" s="130"/>
      <c r="D117" s="27"/>
      <c r="E117" s="3">
        <f>IF($D$13="",0.03,IF($D$13=2,0.03,IF($D$13=0,"NÃO SE APLICA")))</f>
        <v>0.03</v>
      </c>
      <c r="F117" s="7">
        <f>IF(ISERR(D117*E117),"NÃO SE APLICA",D117*E117)</f>
        <v>0</v>
      </c>
      <c r="G117" s="52"/>
      <c r="H117" s="52"/>
    </row>
    <row r="118" spans="1:8" ht="45" customHeight="1" x14ac:dyDescent="0.25">
      <c r="A118" s="236"/>
      <c r="B118" s="102" t="s">
        <v>105</v>
      </c>
      <c r="C118" s="103"/>
      <c r="D118" s="27"/>
      <c r="E118" s="3">
        <f>IF($D$13="",0.02,IF($D$13=2,0.02,IF($D$13=0,"NÃO SE APLICA")))</f>
        <v>0.02</v>
      </c>
      <c r="F118" s="7">
        <f>IF(ISERR(D118*E118),"NÃO SE APLICA",D118*E118)</f>
        <v>0</v>
      </c>
      <c r="G118" s="52"/>
      <c r="H118" s="52"/>
    </row>
    <row r="119" spans="1:8" ht="38.450000000000003" customHeight="1" x14ac:dyDescent="0.25">
      <c r="A119" s="236"/>
      <c r="B119" s="160" t="s">
        <v>106</v>
      </c>
      <c r="C119" s="130"/>
      <c r="D119" s="27"/>
      <c r="E119" s="3">
        <f>IF($D$13="",0.02,IF($D$13=2,0.02,IF($D$13=0,"NÃO SE APLICA")))</f>
        <v>0.02</v>
      </c>
      <c r="F119" s="7">
        <f t="shared" si="23"/>
        <v>0</v>
      </c>
      <c r="G119" s="52"/>
      <c r="H119" s="52"/>
    </row>
    <row r="120" spans="1:8" ht="38.450000000000003" customHeight="1" x14ac:dyDescent="0.25">
      <c r="A120" s="236"/>
      <c r="B120" s="221" t="s">
        <v>184</v>
      </c>
      <c r="C120" s="197"/>
      <c r="D120" s="28"/>
      <c r="E120" s="30">
        <f>IF(D16="",-0.08, IF(D16=0, "NÃO SE APLICA", IF(D16=2, -0.08)))</f>
        <v>-0.08</v>
      </c>
      <c r="F120" s="30">
        <f t="shared" si="23"/>
        <v>0</v>
      </c>
      <c r="G120" s="72"/>
      <c r="H120" s="52"/>
    </row>
    <row r="121" spans="1:8" ht="38.450000000000003" customHeight="1" x14ac:dyDescent="0.25">
      <c r="A121" s="236"/>
      <c r="B121" s="104" t="s">
        <v>185</v>
      </c>
      <c r="C121" s="105"/>
      <c r="D121" s="27"/>
      <c r="E121" s="19">
        <f>IF(D16="",-0.08, IF(D16=0, "NÃO SE APLICA", IF(D16=2, -0.08)))</f>
        <v>-0.08</v>
      </c>
      <c r="F121" s="30">
        <f>IF(ISERR(D121*E121),"NÃO SE APLICA",D121*E121)</f>
        <v>0</v>
      </c>
      <c r="G121" s="72"/>
      <c r="H121" s="52"/>
    </row>
    <row r="122" spans="1:8" ht="60" customHeight="1" thickBot="1" x14ac:dyDescent="0.3">
      <c r="A122" s="236"/>
      <c r="B122" s="131" t="s">
        <v>186</v>
      </c>
      <c r="C122" s="132"/>
      <c r="D122" s="27"/>
      <c r="E122" s="19">
        <f>IF($D$13="",-0.1,IF($D$13=2,-0.1,IF($D$13=0,"NÃO SE APLICA")))</f>
        <v>-0.1</v>
      </c>
      <c r="F122" s="30">
        <f t="shared" si="23"/>
        <v>0</v>
      </c>
      <c r="G122" s="72"/>
      <c r="H122" s="52"/>
    </row>
    <row r="123" spans="1:8" ht="15.75" thickBot="1" x14ac:dyDescent="0.3">
      <c r="A123" s="236"/>
      <c r="B123" s="238"/>
      <c r="C123" s="239"/>
      <c r="D123" s="239"/>
      <c r="E123" s="240"/>
      <c r="F123" s="12">
        <f>SUM(F111:F122)</f>
        <v>0</v>
      </c>
      <c r="G123" s="68"/>
      <c r="H123" s="69"/>
    </row>
    <row r="124" spans="1:8" ht="48" customHeight="1" x14ac:dyDescent="0.25">
      <c r="A124" s="236"/>
      <c r="B124" s="133" t="s">
        <v>85</v>
      </c>
      <c r="C124" s="134"/>
      <c r="D124" s="93"/>
      <c r="E124" s="94"/>
      <c r="F124" s="94"/>
      <c r="G124" s="94"/>
      <c r="H124" s="95"/>
    </row>
    <row r="125" spans="1:8" ht="25.15" customHeight="1" x14ac:dyDescent="0.25">
      <c r="A125" s="236"/>
      <c r="B125" s="160" t="s">
        <v>76</v>
      </c>
      <c r="C125" s="130"/>
      <c r="D125" s="27"/>
      <c r="E125" s="7">
        <v>0.01</v>
      </c>
      <c r="F125" s="3">
        <f>D125*E125</f>
        <v>0</v>
      </c>
      <c r="G125" s="52"/>
      <c r="H125" s="52"/>
    </row>
    <row r="126" spans="1:8" ht="30" customHeight="1" x14ac:dyDescent="0.25">
      <c r="A126" s="236"/>
      <c r="B126" s="96" t="s">
        <v>77</v>
      </c>
      <c r="C126" s="97"/>
      <c r="D126" s="27"/>
      <c r="E126" s="7">
        <v>0.01</v>
      </c>
      <c r="F126" s="3">
        <f t="shared" ref="F126:F129" si="24">D126*E126</f>
        <v>0</v>
      </c>
      <c r="G126" s="52"/>
      <c r="H126" s="52"/>
    </row>
    <row r="127" spans="1:8" ht="30" customHeight="1" x14ac:dyDescent="0.25">
      <c r="A127" s="236"/>
      <c r="B127" s="96" t="s">
        <v>78</v>
      </c>
      <c r="C127" s="97"/>
      <c r="D127" s="27"/>
      <c r="E127" s="7">
        <v>0.01</v>
      </c>
      <c r="F127" s="3">
        <f t="shared" si="24"/>
        <v>0</v>
      </c>
      <c r="G127" s="52"/>
      <c r="H127" s="52"/>
    </row>
    <row r="128" spans="1:8" ht="30" customHeight="1" x14ac:dyDescent="0.25">
      <c r="A128" s="236"/>
      <c r="B128" s="98" t="s">
        <v>79</v>
      </c>
      <c r="C128" s="99"/>
      <c r="D128" s="27"/>
      <c r="E128" s="7">
        <v>0.01</v>
      </c>
      <c r="F128" s="3">
        <f t="shared" ref="F128" si="25">D128*E128</f>
        <v>0</v>
      </c>
      <c r="G128" s="52"/>
      <c r="H128" s="52"/>
    </row>
    <row r="129" spans="1:8" ht="21" customHeight="1" x14ac:dyDescent="0.25">
      <c r="A129" s="236"/>
      <c r="B129" s="96" t="s">
        <v>80</v>
      </c>
      <c r="C129" s="97"/>
      <c r="D129" s="27"/>
      <c r="E129" s="7">
        <v>0.01</v>
      </c>
      <c r="F129" s="3">
        <f t="shared" si="24"/>
        <v>0</v>
      </c>
      <c r="G129" s="52"/>
      <c r="H129" s="52"/>
    </row>
    <row r="130" spans="1:8" ht="22.15" customHeight="1" thickBot="1" x14ac:dyDescent="0.3">
      <c r="A130" s="236"/>
      <c r="B130" s="96" t="s">
        <v>81</v>
      </c>
      <c r="C130" s="97"/>
      <c r="D130" s="27"/>
      <c r="E130" s="7">
        <v>0.01</v>
      </c>
      <c r="F130" s="8">
        <f>D130*E130</f>
        <v>0</v>
      </c>
      <c r="G130" s="52"/>
      <c r="H130" s="52"/>
    </row>
    <row r="131" spans="1:8" ht="15.75" thickBot="1" x14ac:dyDescent="0.3">
      <c r="A131" s="236"/>
      <c r="B131" s="123"/>
      <c r="C131" s="124"/>
      <c r="D131" s="124"/>
      <c r="E131" s="125"/>
      <c r="F131" s="12">
        <f>SUM(F125:F130)</f>
        <v>0</v>
      </c>
      <c r="G131" s="68"/>
      <c r="H131" s="69"/>
    </row>
    <row r="132" spans="1:8" ht="23.45" customHeight="1" x14ac:dyDescent="0.25">
      <c r="A132" s="236"/>
      <c r="B132" s="100" t="s">
        <v>92</v>
      </c>
      <c r="C132" s="101"/>
      <c r="D132" s="93"/>
      <c r="E132" s="94"/>
      <c r="F132" s="94"/>
      <c r="G132" s="94"/>
      <c r="H132" s="95"/>
    </row>
    <row r="133" spans="1:8" ht="33.6" customHeight="1" x14ac:dyDescent="0.25">
      <c r="A133" s="236"/>
      <c r="B133" s="106" t="s">
        <v>113</v>
      </c>
      <c r="C133" s="39" t="s">
        <v>86</v>
      </c>
      <c r="D133" s="27"/>
      <c r="E133" s="7">
        <f>IF($D$11="",0.01,IF($D$11=2,0.01,IF($D$11=0,0.02)))</f>
        <v>0.01</v>
      </c>
      <c r="F133" s="3">
        <f t="shared" ref="F133:F141" si="26">D133*E133</f>
        <v>0</v>
      </c>
      <c r="G133" s="52"/>
      <c r="H133" s="52"/>
    </row>
    <row r="134" spans="1:8" ht="43.9" customHeight="1" x14ac:dyDescent="0.25">
      <c r="A134" s="236"/>
      <c r="B134" s="107"/>
      <c r="C134" s="39" t="s">
        <v>114</v>
      </c>
      <c r="D134" s="27"/>
      <c r="E134" s="7">
        <f>IF($D$11="",0.01,IF($D$11=2,0.01,IF($D$11=0,0.02)))</f>
        <v>0.01</v>
      </c>
      <c r="F134" s="3">
        <f t="shared" ref="F134" si="27">D134*E134</f>
        <v>0</v>
      </c>
      <c r="G134" s="52"/>
      <c r="H134" s="52"/>
    </row>
    <row r="135" spans="1:8" ht="48" customHeight="1" x14ac:dyDescent="0.25">
      <c r="A135" s="236"/>
      <c r="B135" s="108"/>
      <c r="C135" s="86" t="s">
        <v>216</v>
      </c>
      <c r="D135" s="27"/>
      <c r="E135" s="7">
        <f>IF($D$11="",0.02,IF($D$11=2,0.02,IF($D$11=0,"NÃO SE APLICA")))</f>
        <v>0.02</v>
      </c>
      <c r="F135" s="3">
        <f>IF(ISERR(D135*E135),"NÃO SE APLICA",D135*E135)</f>
        <v>0</v>
      </c>
      <c r="G135" s="52"/>
      <c r="H135" s="52"/>
    </row>
    <row r="136" spans="1:8" ht="33.6" customHeight="1" x14ac:dyDescent="0.25">
      <c r="A136" s="236"/>
      <c r="B136" s="109" t="s">
        <v>190</v>
      </c>
      <c r="C136" s="87" t="s">
        <v>187</v>
      </c>
      <c r="D136" s="27"/>
      <c r="E136" s="7">
        <v>0.01</v>
      </c>
      <c r="F136" s="3">
        <f t="shared" si="26"/>
        <v>0</v>
      </c>
      <c r="G136" s="52"/>
      <c r="H136" s="52"/>
    </row>
    <row r="137" spans="1:8" ht="61.15" customHeight="1" x14ac:dyDescent="0.25">
      <c r="A137" s="236"/>
      <c r="B137" s="110"/>
      <c r="C137" s="87" t="s">
        <v>189</v>
      </c>
      <c r="D137" s="27"/>
      <c r="E137" s="7">
        <v>0.01</v>
      </c>
      <c r="F137" s="3">
        <f t="shared" ref="F137" si="28">D137*E137</f>
        <v>0</v>
      </c>
      <c r="G137" s="52"/>
      <c r="H137" s="52"/>
    </row>
    <row r="138" spans="1:8" ht="43.15" customHeight="1" x14ac:dyDescent="0.25">
      <c r="A138" s="236"/>
      <c r="B138" s="111"/>
      <c r="C138" s="56" t="s">
        <v>188</v>
      </c>
      <c r="D138" s="27"/>
      <c r="E138" s="7">
        <v>0.01</v>
      </c>
      <c r="F138" s="3">
        <f t="shared" ref="F138" si="29">D138*E138</f>
        <v>0</v>
      </c>
      <c r="G138" s="52"/>
      <c r="H138" s="52"/>
    </row>
    <row r="139" spans="1:8" ht="30" customHeight="1" x14ac:dyDescent="0.25">
      <c r="A139" s="236"/>
      <c r="B139" s="102" t="s">
        <v>191</v>
      </c>
      <c r="C139" s="103"/>
      <c r="D139" s="27"/>
      <c r="E139" s="7">
        <f>IF($D$10="",0.01,IF($D$10=2,0.01,IF($D$10=0,0.02)))</f>
        <v>0.01</v>
      </c>
      <c r="F139" s="3">
        <f t="shared" si="26"/>
        <v>0</v>
      </c>
      <c r="G139" s="52"/>
      <c r="H139" s="52"/>
    </row>
    <row r="140" spans="1:8" ht="30" customHeight="1" x14ac:dyDescent="0.25">
      <c r="A140" s="236"/>
      <c r="B140" s="102" t="s">
        <v>192</v>
      </c>
      <c r="C140" s="103"/>
      <c r="D140" s="27"/>
      <c r="E140" s="7">
        <f>IF($D$10="",0.01,IF($D$10=2,0.01,IF($D$10=0,0.02)))</f>
        <v>0.01</v>
      </c>
      <c r="F140" s="3">
        <f t="shared" si="26"/>
        <v>0</v>
      </c>
      <c r="G140" s="52"/>
      <c r="H140" s="52"/>
    </row>
    <row r="141" spans="1:8" ht="42" customHeight="1" x14ac:dyDescent="0.25">
      <c r="A141" s="236"/>
      <c r="B141" s="98" t="s">
        <v>193</v>
      </c>
      <c r="C141" s="99"/>
      <c r="D141" s="27"/>
      <c r="E141" s="7">
        <f>IF($D$10="",0.03,IF($D$10=2,0.03,IF($D$10=0,0.04)))</f>
        <v>0.03</v>
      </c>
      <c r="F141" s="3">
        <f t="shared" si="26"/>
        <v>0</v>
      </c>
      <c r="G141" s="52"/>
      <c r="H141" s="52"/>
    </row>
    <row r="142" spans="1:8" ht="45" x14ac:dyDescent="0.25">
      <c r="A142" s="236"/>
      <c r="B142" s="106" t="s">
        <v>194</v>
      </c>
      <c r="C142" s="37" t="s">
        <v>87</v>
      </c>
      <c r="D142" s="27"/>
      <c r="E142" s="7">
        <v>0.01</v>
      </c>
      <c r="F142" s="3">
        <f>D142*E142</f>
        <v>0</v>
      </c>
      <c r="G142" s="52"/>
      <c r="H142" s="52"/>
    </row>
    <row r="143" spans="1:8" ht="45" x14ac:dyDescent="0.25">
      <c r="A143" s="236"/>
      <c r="B143" s="108"/>
      <c r="C143" s="37" t="s">
        <v>88</v>
      </c>
      <c r="D143" s="27"/>
      <c r="E143" s="7">
        <v>0.01</v>
      </c>
      <c r="F143" s="3">
        <f>D143*E143</f>
        <v>0</v>
      </c>
      <c r="G143" s="52"/>
      <c r="H143" s="52"/>
    </row>
    <row r="144" spans="1:8" ht="36.6" customHeight="1" x14ac:dyDescent="0.25">
      <c r="A144" s="236"/>
      <c r="B144" s="102" t="s">
        <v>195</v>
      </c>
      <c r="C144" s="103"/>
      <c r="D144" s="27"/>
      <c r="E144" s="7">
        <f>IF($D$10="",0.03,IF($D$10=2,0.03,IF($D$10=0,0.04)))</f>
        <v>0.03</v>
      </c>
      <c r="F144" s="3">
        <f>D144*E144</f>
        <v>0</v>
      </c>
      <c r="G144" s="52"/>
      <c r="H144" s="52"/>
    </row>
    <row r="145" spans="1:8" ht="52.9" customHeight="1" thickBot="1" x14ac:dyDescent="0.3">
      <c r="A145" s="236"/>
      <c r="B145" s="104" t="s">
        <v>217</v>
      </c>
      <c r="C145" s="105"/>
      <c r="D145" s="27"/>
      <c r="E145" s="4" t="s">
        <v>23</v>
      </c>
      <c r="F145" s="90">
        <f>D145*E145</f>
        <v>0</v>
      </c>
      <c r="G145" s="52"/>
      <c r="H145" s="52"/>
    </row>
    <row r="146" spans="1:8" ht="15.75" thickBot="1" x14ac:dyDescent="0.3">
      <c r="A146" s="236"/>
      <c r="B146" s="123"/>
      <c r="C146" s="124"/>
      <c r="D146" s="124"/>
      <c r="E146" s="125"/>
      <c r="F146" s="12">
        <f>SUM(F133:F145)</f>
        <v>0</v>
      </c>
      <c r="G146" s="68"/>
      <c r="H146" s="69"/>
    </row>
    <row r="147" spans="1:8" ht="52.9" customHeight="1" x14ac:dyDescent="0.25">
      <c r="A147" s="236"/>
      <c r="B147" s="100" t="s">
        <v>91</v>
      </c>
      <c r="C147" s="101"/>
      <c r="D147" s="93"/>
      <c r="E147" s="94"/>
      <c r="F147" s="94"/>
      <c r="G147" s="94"/>
      <c r="H147" s="95"/>
    </row>
    <row r="148" spans="1:8" ht="61.9" customHeight="1" x14ac:dyDescent="0.25">
      <c r="A148" s="236"/>
      <c r="B148" s="102" t="s">
        <v>197</v>
      </c>
      <c r="C148" s="103"/>
      <c r="D148" s="28"/>
      <c r="E148" s="3">
        <f>IF($D$10="",0.01,IF($D$10=2,0.01,IF($D$10=0,"NÃO SE APLICA")))</f>
        <v>0.01</v>
      </c>
      <c r="F148" s="7">
        <f t="shared" ref="F148" si="30">IF(ISERR(D148*E148),"NÃO SE APLICA",D148*E148)</f>
        <v>0</v>
      </c>
      <c r="G148" s="52"/>
      <c r="H148" s="52"/>
    </row>
    <row r="149" spans="1:8" ht="52.15" customHeight="1" x14ac:dyDescent="0.25">
      <c r="A149" s="236"/>
      <c r="B149" s="102" t="s">
        <v>89</v>
      </c>
      <c r="C149" s="103"/>
      <c r="D149" s="28"/>
      <c r="E149" s="3">
        <f>IF($D$10="",0.01,IF($D$10=2,0.01,IF($D$10=0,"NÃO SE APLICA")))</f>
        <v>0.01</v>
      </c>
      <c r="F149" s="7">
        <f>IF(ISERR(D149*E149),"NÃO SE APLICA",D149*E149)</f>
        <v>0</v>
      </c>
      <c r="G149" s="52"/>
      <c r="H149" s="52"/>
    </row>
    <row r="150" spans="1:8" ht="47.45" customHeight="1" x14ac:dyDescent="0.25">
      <c r="A150" s="236"/>
      <c r="B150" s="98" t="s">
        <v>196</v>
      </c>
      <c r="C150" s="99"/>
      <c r="D150" s="28"/>
      <c r="E150" s="3">
        <f t="shared" ref="E150:E151" si="31">IF($D$10="",0.01,IF($D$10=2,0.01,IF($D$10=0,"NÃO SE APLICA")))</f>
        <v>0.01</v>
      </c>
      <c r="F150" s="7">
        <f>IF(ISERR(D150*E150),"NÃO SE APLICA",D150*E150)</f>
        <v>0</v>
      </c>
      <c r="G150" s="52"/>
      <c r="H150" s="52"/>
    </row>
    <row r="151" spans="1:8" ht="37.15" customHeight="1" thickBot="1" x14ac:dyDescent="0.3">
      <c r="A151" s="236"/>
      <c r="B151" s="102" t="s">
        <v>90</v>
      </c>
      <c r="C151" s="103"/>
      <c r="D151" s="28"/>
      <c r="E151" s="3">
        <f t="shared" si="31"/>
        <v>0.01</v>
      </c>
      <c r="F151" s="7">
        <f>IF(ISERR(D151*E151),"NÃO SE APLICA",D151*E151)</f>
        <v>0</v>
      </c>
      <c r="G151" s="52"/>
      <c r="H151" s="52"/>
    </row>
    <row r="152" spans="1:8" ht="15.75" thickBot="1" x14ac:dyDescent="0.3">
      <c r="A152" s="236"/>
      <c r="B152" s="123"/>
      <c r="C152" s="124"/>
      <c r="D152" s="124"/>
      <c r="E152" s="125"/>
      <c r="F152" s="12">
        <f>SUM(F148:F151)</f>
        <v>0</v>
      </c>
      <c r="G152" s="68"/>
      <c r="H152" s="69"/>
    </row>
    <row r="153" spans="1:8" ht="28.15" customHeight="1" x14ac:dyDescent="0.25">
      <c r="A153" s="236"/>
      <c r="B153" s="144" t="s">
        <v>94</v>
      </c>
      <c r="C153" s="145"/>
      <c r="D153" s="44"/>
      <c r="E153" s="9"/>
      <c r="F153" s="20"/>
      <c r="G153" s="62"/>
      <c r="H153" s="62"/>
    </row>
    <row r="154" spans="1:8" ht="28.9" customHeight="1" x14ac:dyDescent="0.25">
      <c r="A154" s="236"/>
      <c r="B154" s="152" t="s">
        <v>117</v>
      </c>
      <c r="C154" s="63" t="s">
        <v>115</v>
      </c>
      <c r="D154" s="27"/>
      <c r="E154" s="7">
        <v>0.02</v>
      </c>
      <c r="F154" s="3">
        <f t="shared" ref="F154" si="32">D154*E154</f>
        <v>0</v>
      </c>
      <c r="G154" s="52"/>
      <c r="H154" s="52"/>
    </row>
    <row r="155" spans="1:8" ht="33.6" customHeight="1" x14ac:dyDescent="0.25">
      <c r="A155" s="236"/>
      <c r="B155" s="153"/>
      <c r="C155" s="63" t="s">
        <v>198</v>
      </c>
      <c r="D155" s="27"/>
      <c r="E155" s="7">
        <v>0.02</v>
      </c>
      <c r="F155" s="3">
        <f>D155*E155</f>
        <v>0</v>
      </c>
      <c r="G155" s="52"/>
      <c r="H155" s="52"/>
    </row>
    <row r="156" spans="1:8" ht="46.15" customHeight="1" x14ac:dyDescent="0.25">
      <c r="A156" s="236"/>
      <c r="B156" s="154" t="s">
        <v>116</v>
      </c>
      <c r="C156" s="73" t="s">
        <v>199</v>
      </c>
      <c r="D156" s="27"/>
      <c r="E156" s="7">
        <v>0.01</v>
      </c>
      <c r="F156" s="3">
        <f t="shared" ref="F156:F160" si="33">D156*E156</f>
        <v>0</v>
      </c>
      <c r="G156" s="52"/>
      <c r="H156" s="52"/>
    </row>
    <row r="157" spans="1:8" ht="32.450000000000003" customHeight="1" x14ac:dyDescent="0.25">
      <c r="A157" s="236"/>
      <c r="B157" s="155"/>
      <c r="C157" s="73" t="s">
        <v>122</v>
      </c>
      <c r="D157" s="27"/>
      <c r="E157" s="7">
        <v>0.01</v>
      </c>
      <c r="F157" s="3">
        <f t="shared" ref="F157:F159" si="34">D157*E157</f>
        <v>0</v>
      </c>
      <c r="G157" s="52"/>
      <c r="H157" s="52"/>
    </row>
    <row r="158" spans="1:8" ht="37.15" customHeight="1" x14ac:dyDescent="0.25">
      <c r="A158" s="236"/>
      <c r="B158" s="156"/>
      <c r="C158" s="48" t="s">
        <v>123</v>
      </c>
      <c r="D158" s="27"/>
      <c r="E158" s="7">
        <v>0.01</v>
      </c>
      <c r="F158" s="3">
        <f t="shared" si="34"/>
        <v>0</v>
      </c>
      <c r="G158" s="52"/>
      <c r="H158" s="52"/>
    </row>
    <row r="159" spans="1:8" ht="37.9" customHeight="1" x14ac:dyDescent="0.25">
      <c r="A159" s="236"/>
      <c r="B159" s="112" t="s">
        <v>118</v>
      </c>
      <c r="C159" s="113"/>
      <c r="D159" s="27"/>
      <c r="E159" s="7">
        <v>0.02</v>
      </c>
      <c r="F159" s="3">
        <f t="shared" si="34"/>
        <v>0</v>
      </c>
      <c r="G159" s="52"/>
      <c r="H159" s="52"/>
    </row>
    <row r="160" spans="1:8" s="75" customFormat="1" ht="25.9" customHeight="1" x14ac:dyDescent="0.25">
      <c r="A160" s="236"/>
      <c r="B160" s="114" t="s">
        <v>119</v>
      </c>
      <c r="C160" s="88" t="s">
        <v>120</v>
      </c>
      <c r="D160" s="27"/>
      <c r="E160" s="7">
        <v>0.01</v>
      </c>
      <c r="F160" s="3">
        <f t="shared" si="33"/>
        <v>0</v>
      </c>
      <c r="G160" s="3"/>
      <c r="H160" s="74"/>
    </row>
    <row r="161" spans="1:8" s="75" customFormat="1" ht="25.9" customHeight="1" x14ac:dyDescent="0.25">
      <c r="A161" s="236"/>
      <c r="B161" s="115"/>
      <c r="C161" s="88" t="s">
        <v>121</v>
      </c>
      <c r="D161" s="27"/>
      <c r="E161" s="7">
        <v>0.01</v>
      </c>
      <c r="F161" s="3">
        <f t="shared" ref="F161:F163" si="35">D161*E161</f>
        <v>0</v>
      </c>
      <c r="G161" s="3"/>
      <c r="H161" s="74"/>
    </row>
    <row r="162" spans="1:8" s="75" customFormat="1" ht="37.9" customHeight="1" x14ac:dyDescent="0.25">
      <c r="A162" s="236"/>
      <c r="B162" s="146" t="s">
        <v>200</v>
      </c>
      <c r="C162" s="113"/>
      <c r="D162" s="27"/>
      <c r="E162" s="7">
        <v>0.02</v>
      </c>
      <c r="F162" s="3">
        <f t="shared" ref="F162" si="36">D162*E162</f>
        <v>0</v>
      </c>
      <c r="G162" s="3"/>
      <c r="H162" s="74"/>
    </row>
    <row r="163" spans="1:8" s="75" customFormat="1" ht="41.45" customHeight="1" x14ac:dyDescent="0.25">
      <c r="A163" s="236"/>
      <c r="B163" s="147" t="s">
        <v>218</v>
      </c>
      <c r="C163" s="148"/>
      <c r="D163" s="27"/>
      <c r="E163" s="7">
        <v>0.02</v>
      </c>
      <c r="F163" s="8">
        <f t="shared" si="35"/>
        <v>0</v>
      </c>
      <c r="G163" s="3"/>
      <c r="H163" s="74"/>
    </row>
    <row r="164" spans="1:8" s="75" customFormat="1" ht="49.15" customHeight="1" thickBot="1" x14ac:dyDescent="0.3">
      <c r="A164" s="236"/>
      <c r="B164" s="131" t="s">
        <v>201</v>
      </c>
      <c r="C164" s="132"/>
      <c r="D164" s="27"/>
      <c r="E164" s="30">
        <v>-0.3</v>
      </c>
      <c r="F164" s="8">
        <f>D164*E164</f>
        <v>0</v>
      </c>
      <c r="G164" s="3"/>
      <c r="H164" s="74"/>
    </row>
    <row r="165" spans="1:8" s="75" customFormat="1" ht="15.75" thickBot="1" x14ac:dyDescent="0.3">
      <c r="A165" s="236"/>
      <c r="B165" s="120"/>
      <c r="C165" s="121"/>
      <c r="D165" s="121"/>
      <c r="E165" s="122"/>
      <c r="F165" s="12">
        <f>SUM(F154:F164)</f>
        <v>0</v>
      </c>
      <c r="G165" s="14"/>
      <c r="H165" s="76"/>
    </row>
    <row r="166" spans="1:8" s="75" customFormat="1" ht="15.75" thickBot="1" x14ac:dyDescent="0.3">
      <c r="A166" s="237"/>
      <c r="B166" s="138"/>
      <c r="C166" s="139"/>
      <c r="D166" s="116" t="s">
        <v>5</v>
      </c>
      <c r="E166" s="117"/>
      <c r="F166" s="42">
        <f>IF(F93+F109+F123+F131+F146+F152+F165&lt;0,0, F93+F109+F123+F131+F146+F152+F165)</f>
        <v>0</v>
      </c>
      <c r="G166" s="118"/>
      <c r="H166" s="119"/>
    </row>
    <row r="167" spans="1:8" s="75" customFormat="1" ht="19.5" thickBot="1" x14ac:dyDescent="0.3">
      <c r="A167" s="149" t="s">
        <v>9</v>
      </c>
      <c r="B167" s="150"/>
      <c r="C167" s="150"/>
      <c r="D167" s="150"/>
      <c r="E167" s="150"/>
      <c r="F167" s="151"/>
      <c r="G167" s="17" t="s">
        <v>6</v>
      </c>
      <c r="H167" s="15">
        <f>F87*F166</f>
        <v>0</v>
      </c>
    </row>
    <row r="168" spans="1:8" s="75" customFormat="1" ht="15.75" thickBot="1" x14ac:dyDescent="0.3">
      <c r="A168" s="179" t="s">
        <v>7</v>
      </c>
      <c r="B168" s="207"/>
      <c r="C168" s="207"/>
      <c r="D168" s="207"/>
      <c r="E168" s="207"/>
      <c r="F168" s="207"/>
      <c r="G168" s="207"/>
      <c r="H168" s="180"/>
    </row>
    <row r="169" spans="1:8" ht="63" thickBot="1" x14ac:dyDescent="0.3">
      <c r="A169" s="38" t="s">
        <v>11</v>
      </c>
      <c r="B169" s="140" t="s">
        <v>1</v>
      </c>
      <c r="C169" s="141"/>
      <c r="D169" s="1" t="s">
        <v>27</v>
      </c>
      <c r="E169" s="1" t="s">
        <v>2</v>
      </c>
      <c r="F169" s="1" t="s">
        <v>25</v>
      </c>
      <c r="G169" s="1" t="s">
        <v>0</v>
      </c>
      <c r="H169" s="1" t="s">
        <v>4</v>
      </c>
    </row>
    <row r="170" spans="1:8" ht="30.6" customHeight="1" x14ac:dyDescent="0.25">
      <c r="A170" s="214" t="s">
        <v>33</v>
      </c>
      <c r="B170" s="142" t="s">
        <v>95</v>
      </c>
      <c r="C170" s="143"/>
      <c r="D170" s="26"/>
      <c r="E170" s="10"/>
      <c r="F170" s="10"/>
      <c r="G170" s="66"/>
      <c r="H170" s="66"/>
    </row>
    <row r="171" spans="1:8" ht="30.6" customHeight="1" x14ac:dyDescent="0.25">
      <c r="A171" s="215"/>
      <c r="B171" s="129" t="s">
        <v>97</v>
      </c>
      <c r="C171" s="130"/>
      <c r="D171" s="27"/>
      <c r="E171" s="3">
        <f>IF($D$15="",0.03,IF($D$15=2,0.03,IF($D$15=0,"NÃO SE APLICA")))</f>
        <v>0.03</v>
      </c>
      <c r="F171" s="3">
        <f>IF(ISERR(D171*E171),"NÃO SE APLICA",D171*E171)</f>
        <v>0</v>
      </c>
      <c r="G171" s="52"/>
      <c r="H171" s="52"/>
    </row>
    <row r="172" spans="1:8" ht="24.6" customHeight="1" x14ac:dyDescent="0.25">
      <c r="A172" s="215"/>
      <c r="B172" s="129" t="s">
        <v>96</v>
      </c>
      <c r="C172" s="130"/>
      <c r="D172" s="27"/>
      <c r="E172" s="3">
        <f>IF($D$15="",0.03,IF($D$15=2,0.03,IF($D$15=0,"NÃO SE APLICA")))</f>
        <v>0.03</v>
      </c>
      <c r="F172" s="3">
        <f t="shared" ref="F172:F180" si="37">IF(ISERR(D172*E172),"NÃO SE APLICA",D172*E172)</f>
        <v>0</v>
      </c>
      <c r="G172" s="52"/>
      <c r="H172" s="52"/>
    </row>
    <row r="173" spans="1:8" ht="23.45" customHeight="1" x14ac:dyDescent="0.25">
      <c r="A173" s="215"/>
      <c r="B173" s="129" t="s">
        <v>98</v>
      </c>
      <c r="C173" s="130"/>
      <c r="D173" s="27"/>
      <c r="E173" s="3">
        <f>IF($D$15="",0.03,IF($D$15=2,0.03,IF($D$15=0,"NÃO SE APLICA")))</f>
        <v>0.03</v>
      </c>
      <c r="F173" s="3">
        <f t="shared" si="37"/>
        <v>0</v>
      </c>
      <c r="G173" s="52"/>
      <c r="H173" s="52"/>
    </row>
    <row r="174" spans="1:8" ht="26.45" customHeight="1" x14ac:dyDescent="0.25">
      <c r="A174" s="215"/>
      <c r="B174" s="218" t="s">
        <v>202</v>
      </c>
      <c r="C174" s="56" t="s">
        <v>124</v>
      </c>
      <c r="D174" s="27"/>
      <c r="E174" s="5">
        <f>IF($D$15="",0.16,IF($D$15=2,0.16,IF($D$15=0,"NÃO SE APLICA")))</f>
        <v>0.16</v>
      </c>
      <c r="F174" s="3">
        <f t="shared" si="37"/>
        <v>0</v>
      </c>
      <c r="G174" s="52"/>
      <c r="H174" s="52"/>
    </row>
    <row r="175" spans="1:8" ht="45.6" customHeight="1" x14ac:dyDescent="0.25">
      <c r="A175" s="215"/>
      <c r="B175" s="219"/>
      <c r="C175" s="56" t="s">
        <v>125</v>
      </c>
      <c r="D175" s="27"/>
      <c r="E175" s="5">
        <f>IF($D$15="",0.07,IF($D$15=2,0.07,IF($D$15=0,"NÃO SE APLICA")))</f>
        <v>7.0000000000000007E-2</v>
      </c>
      <c r="F175" s="3">
        <f t="shared" si="37"/>
        <v>0</v>
      </c>
      <c r="G175" s="52"/>
      <c r="H175" s="52"/>
    </row>
    <row r="176" spans="1:8" ht="30.6" customHeight="1" x14ac:dyDescent="0.25">
      <c r="A176" s="215"/>
      <c r="B176" s="220"/>
      <c r="C176" s="56" t="s">
        <v>126</v>
      </c>
      <c r="D176" s="27"/>
      <c r="E176" s="5">
        <f>IF($D$15="",0.07,IF($D$15=2,0.07,IF($D$15=0,"NÃO SE APLICA")))</f>
        <v>7.0000000000000007E-2</v>
      </c>
      <c r="F176" s="3">
        <f t="shared" si="37"/>
        <v>0</v>
      </c>
      <c r="G176" s="52"/>
      <c r="H176" s="52"/>
    </row>
    <row r="177" spans="1:8" ht="37.15" customHeight="1" x14ac:dyDescent="0.25">
      <c r="A177" s="215"/>
      <c r="B177" s="129" t="s">
        <v>203</v>
      </c>
      <c r="C177" s="130"/>
      <c r="D177" s="27"/>
      <c r="E177" s="3">
        <f>IF($D$15="",0.05,IF($D$15=2,0.05,IF($D$15=0,"NÃO SE APLICA")))</f>
        <v>0.05</v>
      </c>
      <c r="F177" s="3">
        <f t="shared" si="37"/>
        <v>0</v>
      </c>
      <c r="G177" s="52"/>
      <c r="H177" s="52"/>
    </row>
    <row r="178" spans="1:8" ht="34.15" customHeight="1" x14ac:dyDescent="0.25">
      <c r="A178" s="215"/>
      <c r="B178" s="217" t="s">
        <v>204</v>
      </c>
      <c r="C178" s="170"/>
      <c r="D178" s="27"/>
      <c r="E178" s="3">
        <f>IF($D$15="",0.05,IF($D$15=2,0.05,IF($D$15=0,"NÃO SE APLICA")))</f>
        <v>0.05</v>
      </c>
      <c r="F178" s="3">
        <f t="shared" si="37"/>
        <v>0</v>
      </c>
      <c r="G178" s="52"/>
      <c r="H178" s="52"/>
    </row>
    <row r="179" spans="1:8" ht="36" customHeight="1" x14ac:dyDescent="0.25">
      <c r="A179" s="215"/>
      <c r="B179" s="217" t="s">
        <v>205</v>
      </c>
      <c r="C179" s="170"/>
      <c r="D179" s="27"/>
      <c r="E179" s="3">
        <f>IF($D$15="",0.08,IF($D$15=2,0.08,IF($D$15=0,"NÃO SE APLICA")))</f>
        <v>0.08</v>
      </c>
      <c r="F179" s="3">
        <f t="shared" si="37"/>
        <v>0</v>
      </c>
      <c r="G179" s="52"/>
      <c r="H179" s="52"/>
    </row>
    <row r="180" spans="1:8" ht="51" customHeight="1" x14ac:dyDescent="0.25">
      <c r="A180" s="215"/>
      <c r="B180" s="129" t="s">
        <v>206</v>
      </c>
      <c r="C180" s="130"/>
      <c r="D180" s="27"/>
      <c r="E180" s="8">
        <f>IF($D$15="",0.08,IF($D$15=2,0.08,IF($D$15=0,"NÃO SE APLICA")))</f>
        <v>0.08</v>
      </c>
      <c r="F180" s="3">
        <f t="shared" si="37"/>
        <v>0</v>
      </c>
      <c r="G180" s="77"/>
      <c r="H180" s="52"/>
    </row>
    <row r="181" spans="1:8" ht="47.45" customHeight="1" thickBot="1" x14ac:dyDescent="0.3">
      <c r="A181" s="215"/>
      <c r="B181" s="221" t="s">
        <v>207</v>
      </c>
      <c r="C181" s="197"/>
      <c r="D181" s="27"/>
      <c r="E181" s="19">
        <f>IF($D$15="",-0.3,IF($D$15=2,-0.3,IF($D$15=0,"NÃO SE APLICA")))</f>
        <v>-0.3</v>
      </c>
      <c r="F181" s="19">
        <f>IF(ISERR(D181*E181),"NÃO SE APLICA",D181*E181)</f>
        <v>0</v>
      </c>
      <c r="G181" s="77"/>
      <c r="H181" s="52"/>
    </row>
    <row r="182" spans="1:8" ht="15.75" thickBot="1" x14ac:dyDescent="0.3">
      <c r="A182" s="215"/>
      <c r="B182" s="135"/>
      <c r="C182" s="136"/>
      <c r="D182" s="136"/>
      <c r="E182" s="137"/>
      <c r="F182" s="16">
        <f>SUM(F171:F181)</f>
        <v>0</v>
      </c>
      <c r="G182" s="212"/>
      <c r="H182" s="213"/>
    </row>
    <row r="183" spans="1:8" ht="28.15" customHeight="1" x14ac:dyDescent="0.25">
      <c r="A183" s="215"/>
      <c r="B183" s="222" t="s">
        <v>99</v>
      </c>
      <c r="C183" s="134"/>
      <c r="D183" s="26"/>
      <c r="E183" s="10"/>
      <c r="F183" s="10"/>
      <c r="G183" s="66"/>
      <c r="H183" s="62"/>
    </row>
    <row r="184" spans="1:8" ht="34.9" customHeight="1" x14ac:dyDescent="0.25">
      <c r="A184" s="215"/>
      <c r="B184" s="218" t="s">
        <v>208</v>
      </c>
      <c r="C184" s="56" t="s">
        <v>124</v>
      </c>
      <c r="D184" s="27"/>
      <c r="E184" s="8">
        <f>IF($D$15="",0.04,IF($D$15=0,0.04,IF($D$15=2,"NÃO SE APLICA")))</f>
        <v>0.04</v>
      </c>
      <c r="F184" s="8">
        <f t="shared" ref="F184:F191" si="38">IF(ISERR(D184*E184),"NÃO SE APLICA",D184*E184)</f>
        <v>0</v>
      </c>
      <c r="G184" s="74"/>
      <c r="H184" s="74"/>
    </row>
    <row r="185" spans="1:8" ht="46.15" customHeight="1" x14ac:dyDescent="0.25">
      <c r="A185" s="215"/>
      <c r="B185" s="219"/>
      <c r="C185" s="56" t="s">
        <v>125</v>
      </c>
      <c r="D185" s="27"/>
      <c r="E185" s="3">
        <f>IF($D$15="",0.02,IF($D$15=0,0.02,IF($D$15=2,"NÃO SE APLICA")))</f>
        <v>0.02</v>
      </c>
      <c r="F185" s="8">
        <f t="shared" si="38"/>
        <v>0</v>
      </c>
      <c r="G185" s="52"/>
      <c r="H185" s="52"/>
    </row>
    <row r="186" spans="1:8" ht="34.9" customHeight="1" x14ac:dyDescent="0.25">
      <c r="A186" s="215"/>
      <c r="B186" s="220"/>
      <c r="C186" s="56" t="s">
        <v>126</v>
      </c>
      <c r="D186" s="27"/>
      <c r="E186" s="3">
        <f>IF($D$15="",0.02,IF($D$15=0,0.02,IF($D$15=2,"NÃO SE APLICA")))</f>
        <v>0.02</v>
      </c>
      <c r="F186" s="8">
        <f t="shared" si="38"/>
        <v>0</v>
      </c>
      <c r="G186" s="52"/>
      <c r="H186" s="52"/>
    </row>
    <row r="187" spans="1:8" ht="34.9" customHeight="1" x14ac:dyDescent="0.25">
      <c r="A187" s="215"/>
      <c r="B187" s="129" t="s">
        <v>209</v>
      </c>
      <c r="C187" s="130"/>
      <c r="D187" s="27"/>
      <c r="E187" s="3">
        <f>IF($D$15="",0.02,IF($D$15=0,0.02,IF($D$15=2,"NÃO SE APLICA")))</f>
        <v>0.02</v>
      </c>
      <c r="F187" s="8">
        <f t="shared" si="38"/>
        <v>0</v>
      </c>
      <c r="G187" s="52"/>
      <c r="H187" s="52"/>
    </row>
    <row r="188" spans="1:8" ht="34.9" customHeight="1" x14ac:dyDescent="0.25">
      <c r="A188" s="215"/>
      <c r="B188" s="217" t="s">
        <v>210</v>
      </c>
      <c r="C188" s="170"/>
      <c r="D188" s="27"/>
      <c r="E188" s="3">
        <f>IF($D$15="",0.01,IF($D$15=0,0.01,IF($D$15=2,"NÃO SE APLICA")))</f>
        <v>0.01</v>
      </c>
      <c r="F188" s="8">
        <f t="shared" si="38"/>
        <v>0</v>
      </c>
      <c r="G188" s="52"/>
      <c r="H188" s="52"/>
    </row>
    <row r="189" spans="1:8" ht="34.9" customHeight="1" x14ac:dyDescent="0.25">
      <c r="A189" s="215"/>
      <c r="B189" s="217" t="s">
        <v>211</v>
      </c>
      <c r="C189" s="170"/>
      <c r="D189" s="27"/>
      <c r="E189" s="3">
        <f>IF($D$15="",0.02,IF($D$15=0,0.02,IF($D$15=2,"NÃO SE APLICA")))</f>
        <v>0.02</v>
      </c>
      <c r="F189" s="8">
        <f t="shared" si="38"/>
        <v>0</v>
      </c>
      <c r="G189" s="52"/>
      <c r="H189" s="52"/>
    </row>
    <row r="190" spans="1:8" ht="47.45" customHeight="1" x14ac:dyDescent="0.25">
      <c r="A190" s="215"/>
      <c r="B190" s="129" t="s">
        <v>212</v>
      </c>
      <c r="C190" s="130"/>
      <c r="D190" s="27"/>
      <c r="E190" s="3">
        <f>IF($D$15="",0.02,IF($D$15=0,0.02,IF($D$15=2,"NÃO SE APLICA")))</f>
        <v>0.02</v>
      </c>
      <c r="F190" s="8">
        <f t="shared" si="38"/>
        <v>0</v>
      </c>
      <c r="G190" s="52"/>
      <c r="H190" s="52"/>
    </row>
    <row r="191" spans="1:8" ht="45.6" customHeight="1" thickBot="1" x14ac:dyDescent="0.3">
      <c r="A191" s="215"/>
      <c r="B191" s="221" t="s">
        <v>213</v>
      </c>
      <c r="C191" s="197"/>
      <c r="D191" s="28"/>
      <c r="E191" s="19">
        <f>IF($D$15="",-0.3,IF($D$15=0,-0.3,IF($D$15=2,"NÃO SE APLICA")))</f>
        <v>-0.3</v>
      </c>
      <c r="F191" s="8">
        <f t="shared" si="38"/>
        <v>0</v>
      </c>
      <c r="G191" s="52"/>
      <c r="H191" s="52"/>
    </row>
    <row r="192" spans="1:8" ht="15.75" thickBot="1" x14ac:dyDescent="0.3">
      <c r="A192" s="215"/>
      <c r="B192" s="199"/>
      <c r="C192" s="200"/>
      <c r="D192" s="200"/>
      <c r="E192" s="201"/>
      <c r="F192" s="16">
        <f>SUM(F184:F191)</f>
        <v>0</v>
      </c>
      <c r="G192" s="208"/>
      <c r="H192" s="209"/>
    </row>
    <row r="193" spans="1:8" ht="15.75" thickBot="1" x14ac:dyDescent="0.3">
      <c r="A193" s="216"/>
      <c r="B193" s="78"/>
      <c r="C193" s="78"/>
      <c r="D193" s="202" t="s">
        <v>8</v>
      </c>
      <c r="E193" s="203"/>
      <c r="F193" s="40">
        <f>F182+F192</f>
        <v>0</v>
      </c>
      <c r="G193" s="210"/>
      <c r="H193" s="211"/>
    </row>
    <row r="194" spans="1:8" ht="21.75" thickBot="1" x14ac:dyDescent="0.3">
      <c r="A194" s="204" t="s">
        <v>34</v>
      </c>
      <c r="B194" s="205"/>
      <c r="C194" s="205"/>
      <c r="D194" s="205"/>
      <c r="E194" s="205"/>
      <c r="F194" s="206"/>
      <c r="G194" s="41" t="s">
        <v>10</v>
      </c>
      <c r="H194" s="18">
        <f>IF(H167+F193&gt;4,4,H167+F193)</f>
        <v>0</v>
      </c>
    </row>
    <row r="197" spans="1:8" x14ac:dyDescent="0.25">
      <c r="B197" s="79"/>
      <c r="C197" s="79"/>
    </row>
    <row r="198" spans="1:8" ht="28.9" customHeight="1" x14ac:dyDescent="0.25"/>
    <row r="199" spans="1:8" ht="40.9" customHeight="1" x14ac:dyDescent="0.25"/>
  </sheetData>
  <protectedRanges>
    <protectedRange sqref="H43:H52 H125:H130 H185:H191 H90:H92 H148:H151 H82:H85 H95:H108 H111:H122 H133:H145 H20:H25 H33:H40 H55:H70 H73:H79 H154:H164 H171:H181" name="Intervalo5"/>
    <protectedRange sqref="G43:G52 G125:G130 G185:G191 G90:G92 G148:G151 G82:G85 G95:G108 G111:G122 G133:G145 G20:G25 G33:G40 G55:G70 G73:G79 G154:G164 G171:G181" name="Intervalo4"/>
    <protectedRange sqref="B2:C5" name="Intervalo3"/>
    <protectedRange sqref="E2:H4 D184:D191 D154:D164 D171:D181" name="Intervalo2"/>
    <protectedRange sqref="D9:D16 D43:D52 D20:D25 D28:D40 D55:D70 D82:D85 D90:D92 D95:D108 D125:D130 D133:D145 D148:D151 D73:D79 D111:D122" name="Intervalo1"/>
  </protectedRanges>
  <mergeCells count="185">
    <mergeCell ref="A19:A87"/>
    <mergeCell ref="D87:E87"/>
    <mergeCell ref="E2:H2"/>
    <mergeCell ref="E4:H4"/>
    <mergeCell ref="E7:H7"/>
    <mergeCell ref="E3:H3"/>
    <mergeCell ref="B5:H5"/>
    <mergeCell ref="A6:H6"/>
    <mergeCell ref="A7:A16"/>
    <mergeCell ref="E9:H9"/>
    <mergeCell ref="E10:H10"/>
    <mergeCell ref="E13:H13"/>
    <mergeCell ref="E12:H12"/>
    <mergeCell ref="E16:H16"/>
    <mergeCell ref="E14:H14"/>
    <mergeCell ref="B7:C7"/>
    <mergeCell ref="B71:E71"/>
    <mergeCell ref="B86:E86"/>
    <mergeCell ref="E15:H15"/>
    <mergeCell ref="B80:E80"/>
    <mergeCell ref="A17:H17"/>
    <mergeCell ref="G87:H87"/>
    <mergeCell ref="B78:C78"/>
    <mergeCell ref="A89:A166"/>
    <mergeCell ref="B109:E109"/>
    <mergeCell ref="B131:E131"/>
    <mergeCell ref="B123:E123"/>
    <mergeCell ref="B90:C90"/>
    <mergeCell ref="B91:C91"/>
    <mergeCell ref="B92:C92"/>
    <mergeCell ref="D110:H110"/>
    <mergeCell ref="B111:B112"/>
    <mergeCell ref="B94:C94"/>
    <mergeCell ref="B95:B99"/>
    <mergeCell ref="B107:C107"/>
    <mergeCell ref="B108:C108"/>
    <mergeCell ref="B100:C100"/>
    <mergeCell ref="B101:C101"/>
    <mergeCell ref="B106:C106"/>
    <mergeCell ref="B125:C125"/>
    <mergeCell ref="B126:C126"/>
    <mergeCell ref="B113:B115"/>
    <mergeCell ref="B116:C116"/>
    <mergeCell ref="B118:C118"/>
    <mergeCell ref="B119:C119"/>
    <mergeCell ref="B121:C121"/>
    <mergeCell ref="B105:C105"/>
    <mergeCell ref="B79:C79"/>
    <mergeCell ref="B73:B75"/>
    <mergeCell ref="B65:B67"/>
    <mergeCell ref="B55:C55"/>
    <mergeCell ref="B56:C56"/>
    <mergeCell ref="B33:C33"/>
    <mergeCell ref="B120:C120"/>
    <mergeCell ref="D27:H27"/>
    <mergeCell ref="D19:H19"/>
    <mergeCell ref="B27:C27"/>
    <mergeCell ref="B28:C28"/>
    <mergeCell ref="B29:C29"/>
    <mergeCell ref="B30:C30"/>
    <mergeCell ref="B40:C40"/>
    <mergeCell ref="B93:E93"/>
    <mergeCell ref="B19:C19"/>
    <mergeCell ref="B24:C24"/>
    <mergeCell ref="B25:C25"/>
    <mergeCell ref="B41:E41"/>
    <mergeCell ref="B26:E26"/>
    <mergeCell ref="B43:C43"/>
    <mergeCell ref="B54:C54"/>
    <mergeCell ref="B48:C48"/>
    <mergeCell ref="B49:C49"/>
    <mergeCell ref="B192:E192"/>
    <mergeCell ref="D193:E193"/>
    <mergeCell ref="A194:F194"/>
    <mergeCell ref="A168:H168"/>
    <mergeCell ref="G192:H192"/>
    <mergeCell ref="G193:H193"/>
    <mergeCell ref="G182:H182"/>
    <mergeCell ref="A170:A193"/>
    <mergeCell ref="B173:C173"/>
    <mergeCell ref="B177:C177"/>
    <mergeCell ref="B178:C178"/>
    <mergeCell ref="B174:B176"/>
    <mergeCell ref="B184:B186"/>
    <mergeCell ref="B189:C189"/>
    <mergeCell ref="B190:C190"/>
    <mergeCell ref="B191:C191"/>
    <mergeCell ref="B187:C187"/>
    <mergeCell ref="B183:C183"/>
    <mergeCell ref="B188:C188"/>
    <mergeCell ref="B179:C179"/>
    <mergeCell ref="B180:C180"/>
    <mergeCell ref="B181:C181"/>
    <mergeCell ref="E11:H11"/>
    <mergeCell ref="B15:B16"/>
    <mergeCell ref="B20:C20"/>
    <mergeCell ref="B21:C21"/>
    <mergeCell ref="B22:C22"/>
    <mergeCell ref="B34:B39"/>
    <mergeCell ref="B31:C31"/>
    <mergeCell ref="B32:C32"/>
    <mergeCell ref="B23:C23"/>
    <mergeCell ref="B2:C2"/>
    <mergeCell ref="B3:C3"/>
    <mergeCell ref="B4:C4"/>
    <mergeCell ref="B14:C14"/>
    <mergeCell ref="B18:C18"/>
    <mergeCell ref="B10:C10"/>
    <mergeCell ref="B11:C11"/>
    <mergeCell ref="B12:C12"/>
    <mergeCell ref="B13:C13"/>
    <mergeCell ref="B8:C8"/>
    <mergeCell ref="B9:C9"/>
    <mergeCell ref="B53:E53"/>
    <mergeCell ref="B44:B47"/>
    <mergeCell ref="D42:H42"/>
    <mergeCell ref="B72:C72"/>
    <mergeCell ref="D72:H72"/>
    <mergeCell ref="B76:C76"/>
    <mergeCell ref="B77:C77"/>
    <mergeCell ref="B68:C68"/>
    <mergeCell ref="B69:C69"/>
    <mergeCell ref="B70:C70"/>
    <mergeCell ref="D54:H54"/>
    <mergeCell ref="B57:C57"/>
    <mergeCell ref="B58:B64"/>
    <mergeCell ref="B50:C50"/>
    <mergeCell ref="B51:C51"/>
    <mergeCell ref="B52:C52"/>
    <mergeCell ref="B42:C42"/>
    <mergeCell ref="D81:H81"/>
    <mergeCell ref="B87:C87"/>
    <mergeCell ref="B89:C89"/>
    <mergeCell ref="B88:C88"/>
    <mergeCell ref="B81:C81"/>
    <mergeCell ref="B82:C82"/>
    <mergeCell ref="B83:C83"/>
    <mergeCell ref="B84:C84"/>
    <mergeCell ref="B85:C85"/>
    <mergeCell ref="B102:B104"/>
    <mergeCell ref="B110:C110"/>
    <mergeCell ref="B117:C117"/>
    <mergeCell ref="B122:C122"/>
    <mergeCell ref="B124:C124"/>
    <mergeCell ref="B182:E182"/>
    <mergeCell ref="D124:H124"/>
    <mergeCell ref="B166:C166"/>
    <mergeCell ref="B169:C169"/>
    <mergeCell ref="B170:C170"/>
    <mergeCell ref="B171:C171"/>
    <mergeCell ref="B172:C172"/>
    <mergeCell ref="B150:C150"/>
    <mergeCell ref="B151:C151"/>
    <mergeCell ref="B153:C153"/>
    <mergeCell ref="B164:C164"/>
    <mergeCell ref="B162:C162"/>
    <mergeCell ref="B163:C163"/>
    <mergeCell ref="A167:F167"/>
    <mergeCell ref="B154:B155"/>
    <mergeCell ref="B156:B158"/>
    <mergeCell ref="B147:C147"/>
    <mergeCell ref="D147:H147"/>
    <mergeCell ref="B148:C148"/>
    <mergeCell ref="B149:C149"/>
    <mergeCell ref="B141:C141"/>
    <mergeCell ref="B142:B143"/>
    <mergeCell ref="B159:C159"/>
    <mergeCell ref="B160:B161"/>
    <mergeCell ref="D166:E166"/>
    <mergeCell ref="G166:H166"/>
    <mergeCell ref="B165:E165"/>
    <mergeCell ref="B152:E152"/>
    <mergeCell ref="B146:E146"/>
    <mergeCell ref="D132:H132"/>
    <mergeCell ref="B127:C127"/>
    <mergeCell ref="B128:C128"/>
    <mergeCell ref="B129:C129"/>
    <mergeCell ref="B130:C130"/>
    <mergeCell ref="B132:C132"/>
    <mergeCell ref="B144:C144"/>
    <mergeCell ref="B145:C145"/>
    <mergeCell ref="B133:B135"/>
    <mergeCell ref="B136:B138"/>
    <mergeCell ref="B139:C139"/>
    <mergeCell ref="B140:C140"/>
  </mergeCells>
  <dataValidations count="4">
    <dataValidation type="list" allowBlank="1" showDropDown="1" showInputMessage="1" showErrorMessage="1" sqref="D132:D145 D81:D85 D54:D70 D42:D52 D124:D130 D89:D92 D94:D108 D148:D151 D19:D40 D191 D72:D79 D111:D122 D153:D164">
      <formula1>"0, 1, 2"</formula1>
    </dataValidation>
    <dataValidation type="list" showDropDown="1" showInputMessage="1" showErrorMessage="1" sqref="D170 D183">
      <formula1>"0, 2, NÃO SE APLICA"</formula1>
    </dataValidation>
    <dataValidation type="list" allowBlank="1" showDropDown="1" showInputMessage="1" showErrorMessage="1" sqref="D171:D181 D184:D190">
      <formula1>"0,1,2"</formula1>
    </dataValidation>
    <dataValidation type="list" showDropDown="1" showInputMessage="1" showErrorMessage="1" sqref="D9:D16">
      <formula1>"0,2"</formula1>
    </dataValidation>
  </dataValidations>
  <pageMargins left="0.25" right="0.25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Braga Smarzaro</dc:creator>
  <cp:lastModifiedBy>Lucas Cajueiro Tenorio de Lima</cp:lastModifiedBy>
  <cp:lastPrinted>2018-03-13T16:44:47Z</cp:lastPrinted>
  <dcterms:created xsi:type="dcterms:W3CDTF">2018-02-02T13:20:06Z</dcterms:created>
  <dcterms:modified xsi:type="dcterms:W3CDTF">2018-09-14T15:58:35Z</dcterms:modified>
</cp:coreProperties>
</file>