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60" windowHeight="9660"/>
  </bookViews>
  <sheets>
    <sheet name="Ajud=25" sheetId="25" r:id="rId1"/>
    <sheet name="Ajud+celular=1" sheetId="40" r:id="rId2"/>
    <sheet name="Almox" sheetId="45" r:id="rId3"/>
    <sheet name="Aux Adm" sheetId="44" r:id="rId4"/>
    <sheet name="Bombeiro exped=5" sheetId="16" r:id="rId5"/>
    <sheet name="Bomb plantão dia=2" sheetId="10" r:id="rId6"/>
    <sheet name="Bomb plantão noite=2" sheetId="38" r:id="rId7"/>
    <sheet name="Chaveiro" sheetId="39" r:id="rId8"/>
    <sheet name="Comprador" sheetId="46" r:id="rId9"/>
    <sheet name="Encarregado=3" sheetId="11" r:id="rId10"/>
    <sheet name="Engenh civil" sheetId="14" r:id="rId11"/>
    <sheet name="Lustrador" sheetId="24" r:id="rId12"/>
    <sheet name="Marceneiro=10" sheetId="17" r:id="rId13"/>
    <sheet name="Motorista" sheetId="47" r:id="rId14"/>
    <sheet name="Pedreiro=9" sheetId="18" r:id="rId15"/>
    <sheet name="Pintor=8" sheetId="19" r:id="rId16"/>
    <sheet name="Serralheiro=6" sheetId="29" r:id="rId17"/>
    <sheet name="Tapeceiro=4" sheetId="20" r:id="rId18"/>
    <sheet name="Vidraceiro" sheetId="23" r:id="rId19"/>
    <sheet name="Ferr. Individuais" sheetId="37" r:id="rId20"/>
    <sheet name="Ferr. Coletivas" sheetId="4" r:id="rId21"/>
    <sheet name="Complementar" sheetId="1" r:id="rId22"/>
    <sheet name="EPI" sheetId="28" r:id="rId23"/>
    <sheet name="Logística" sheetId="5" r:id="rId24"/>
  </sheets>
  <definedNames>
    <definedName name="_xlnm.Print_Area" localSheetId="1">'Ajud+celular=1'!$A$1:$G$158</definedName>
    <definedName name="_xlnm.Print_Area" localSheetId="0">'Ajud=25'!$A$1:$G$158</definedName>
    <definedName name="_xlnm.Print_Area" localSheetId="2">Almox!$A$1:$G$158</definedName>
    <definedName name="_xlnm.Print_Area" localSheetId="3">'Aux Adm'!$A$1:$G$158</definedName>
    <definedName name="_xlnm.Print_Area" localSheetId="5">'Bomb plantão dia=2'!$A$1:$G$158</definedName>
    <definedName name="_xlnm.Print_Area" localSheetId="6">'Bomb plantão noite=2'!$A$1:$G$158</definedName>
    <definedName name="_xlnm.Print_Area" localSheetId="4">'Bombeiro exped=5'!$A$1:$G$158</definedName>
    <definedName name="_xlnm.Print_Area" localSheetId="7">Chaveiro!$A$1:$G$158</definedName>
    <definedName name="_xlnm.Print_Area" localSheetId="21">Complementar!$A$1:$F$50</definedName>
    <definedName name="_xlnm.Print_Area" localSheetId="8">Comprador!$A$1:$G$158</definedName>
    <definedName name="_xlnm.Print_Area" localSheetId="9">'Encarregado=3'!$A$1:$G$158</definedName>
    <definedName name="_xlnm.Print_Area" localSheetId="10">'Engenh civil'!$A$1:$G$158</definedName>
    <definedName name="_xlnm.Print_Area" localSheetId="19">'Ferr. Individuais'!$A$1:$H$92</definedName>
    <definedName name="_xlnm.Print_Area" localSheetId="23">Logística!$A$1:$H$38</definedName>
    <definedName name="_xlnm.Print_Area" localSheetId="11">Lustrador!$A$1:$G$158</definedName>
    <definedName name="_xlnm.Print_Area" localSheetId="12">'Marceneiro=10'!$A$1:$G$158</definedName>
    <definedName name="_xlnm.Print_Area" localSheetId="13">Motorista!$A$1:$G$158</definedName>
    <definedName name="_xlnm.Print_Area" localSheetId="14">'Pedreiro=9'!$A$1:$G$158</definedName>
    <definedName name="_xlnm.Print_Area" localSheetId="15">'Pintor=8'!$A$1:$G$158</definedName>
    <definedName name="_xlnm.Print_Area" localSheetId="16">'Serralheiro=6'!$A$1:$G$158</definedName>
    <definedName name="_xlnm.Print_Area" localSheetId="17">'Tapeceiro=4'!$A$1:$G$158</definedName>
    <definedName name="_xlnm.Print_Area" localSheetId="18">Vidraceiro!$A$1:$G$158</definedName>
    <definedName name="UN" localSheetId="1">#REF!</definedName>
    <definedName name="UN" localSheetId="0">#REF!</definedName>
    <definedName name="UN" localSheetId="2">#REF!</definedName>
    <definedName name="UN" localSheetId="3">#REF!</definedName>
    <definedName name="UN" localSheetId="5">#REF!</definedName>
    <definedName name="UN" localSheetId="6">#REF!</definedName>
    <definedName name="UN" localSheetId="4">#REF!</definedName>
    <definedName name="UN" localSheetId="7">#REF!</definedName>
    <definedName name="UN" localSheetId="8">#REF!</definedName>
    <definedName name="UN" localSheetId="9">#REF!</definedName>
    <definedName name="UN" localSheetId="10">#REF!</definedName>
    <definedName name="UN" localSheetId="22">#REF!</definedName>
    <definedName name="UN" localSheetId="19">#REF!</definedName>
    <definedName name="UN" localSheetId="11">#REF!</definedName>
    <definedName name="UN" localSheetId="12">#REF!</definedName>
    <definedName name="UN" localSheetId="13">#REF!</definedName>
    <definedName name="UN" localSheetId="14">#REF!</definedName>
    <definedName name="UN" localSheetId="15">#REF!</definedName>
    <definedName name="UN" localSheetId="16">#REF!</definedName>
    <definedName name="UN" localSheetId="17">#REF!</definedName>
    <definedName name="UN" localSheetId="18">#REF!</definedName>
    <definedName name="UN">#REF!</definedName>
  </definedNames>
  <calcPr calcId="144525"/>
</workbook>
</file>

<file path=xl/calcChain.xml><?xml version="1.0" encoding="utf-8"?>
<calcChain xmlns="http://schemas.openxmlformats.org/spreadsheetml/2006/main">
  <c r="H137" i="45" l="1"/>
  <c r="H138" i="45"/>
  <c r="H137" i="40"/>
  <c r="H138" i="40"/>
  <c r="H137" i="25"/>
  <c r="H138" i="25"/>
  <c r="H101" i="23"/>
  <c r="H102" i="23"/>
  <c r="H103" i="23"/>
  <c r="H114" i="23"/>
  <c r="H115" i="23"/>
  <c r="H116" i="23"/>
  <c r="H123" i="23"/>
  <c r="H125" i="23"/>
  <c r="H126" i="23"/>
  <c r="H127" i="23"/>
  <c r="H137" i="23"/>
  <c r="H138" i="23"/>
  <c r="H101" i="20"/>
  <c r="H102" i="20"/>
  <c r="H103" i="20"/>
  <c r="H114" i="20"/>
  <c r="H115" i="20"/>
  <c r="H116" i="20"/>
  <c r="H123" i="20"/>
  <c r="H125" i="20"/>
  <c r="H126" i="20"/>
  <c r="H127" i="20"/>
  <c r="H137" i="20"/>
  <c r="H138" i="20"/>
  <c r="H101" i="29"/>
  <c r="H102" i="29"/>
  <c r="H103" i="29"/>
  <c r="H114" i="29"/>
  <c r="H115" i="29"/>
  <c r="H116" i="29"/>
  <c r="H123" i="29"/>
  <c r="H125" i="29"/>
  <c r="H126" i="29"/>
  <c r="H127" i="29"/>
  <c r="H137" i="29"/>
  <c r="H138" i="29"/>
  <c r="H101" i="19"/>
  <c r="H102" i="19"/>
  <c r="H103" i="19"/>
  <c r="H114" i="19"/>
  <c r="H115" i="19"/>
  <c r="H116" i="19"/>
  <c r="H123" i="19"/>
  <c r="H125" i="19"/>
  <c r="H126" i="19"/>
  <c r="H127" i="19"/>
  <c r="H128" i="19"/>
  <c r="H137" i="19"/>
  <c r="H138" i="19"/>
  <c r="H101" i="18"/>
  <c r="H102" i="18"/>
  <c r="H103" i="18"/>
  <c r="H114" i="18"/>
  <c r="H115" i="18"/>
  <c r="H116" i="18"/>
  <c r="H117" i="18"/>
  <c r="H123" i="18"/>
  <c r="H125" i="18"/>
  <c r="H126" i="18"/>
  <c r="H127" i="18"/>
  <c r="H128" i="18"/>
  <c r="H137" i="18"/>
  <c r="H138" i="18"/>
  <c r="H139" i="18"/>
  <c r="H101" i="47"/>
  <c r="H102" i="47"/>
  <c r="H103" i="47"/>
  <c r="H104" i="47"/>
  <c r="H114" i="47"/>
  <c r="H115" i="47"/>
  <c r="H116" i="47"/>
  <c r="H117" i="47"/>
  <c r="H123" i="47"/>
  <c r="H125" i="47"/>
  <c r="H126" i="47"/>
  <c r="H127" i="47"/>
  <c r="H137" i="47"/>
  <c r="H138" i="47"/>
  <c r="H101" i="17"/>
  <c r="H102" i="17"/>
  <c r="H103" i="17"/>
  <c r="H104" i="17"/>
  <c r="H114" i="17"/>
  <c r="H115" i="17"/>
  <c r="H116" i="17"/>
  <c r="H117" i="17"/>
  <c r="H123" i="17"/>
  <c r="H125" i="17"/>
  <c r="H126" i="17"/>
  <c r="H127" i="17"/>
  <c r="H137" i="17"/>
  <c r="H138" i="17"/>
  <c r="H101" i="24"/>
  <c r="H102" i="24"/>
  <c r="H103" i="24"/>
  <c r="H114" i="24"/>
  <c r="H115" i="24"/>
  <c r="H116" i="24"/>
  <c r="H117" i="24"/>
  <c r="H123" i="24"/>
  <c r="H125" i="24"/>
  <c r="H126" i="24"/>
  <c r="H127" i="24"/>
  <c r="H137" i="24"/>
  <c r="H138" i="24"/>
  <c r="H114" i="14"/>
  <c r="H115" i="14"/>
  <c r="H116" i="14"/>
  <c r="H117" i="14"/>
  <c r="H123" i="14"/>
  <c r="H125" i="14"/>
  <c r="H126" i="14"/>
  <c r="H127" i="14"/>
  <c r="H128" i="14"/>
  <c r="H137" i="14"/>
  <c r="H138" i="14"/>
  <c r="H101" i="14"/>
  <c r="H102" i="14"/>
  <c r="H103" i="14"/>
  <c r="H101" i="11"/>
  <c r="H102" i="11"/>
  <c r="H103" i="11"/>
  <c r="H114" i="11"/>
  <c r="H115" i="11"/>
  <c r="H116" i="11"/>
  <c r="H117" i="11"/>
  <c r="H123" i="11"/>
  <c r="H125" i="11"/>
  <c r="H126" i="11"/>
  <c r="H127" i="11"/>
  <c r="H128" i="11"/>
  <c r="H137" i="11"/>
  <c r="H138" i="11"/>
  <c r="H139" i="11"/>
  <c r="H101" i="46"/>
  <c r="H102" i="46"/>
  <c r="H103" i="46"/>
  <c r="H104" i="46"/>
  <c r="H114" i="46"/>
  <c r="H115" i="46"/>
  <c r="H116" i="46"/>
  <c r="H117" i="46"/>
  <c r="H123" i="46"/>
  <c r="H125" i="46"/>
  <c r="H126" i="46"/>
  <c r="H127" i="46"/>
  <c r="H128" i="46"/>
  <c r="H137" i="46"/>
  <c r="H138" i="46"/>
  <c r="H101" i="39"/>
  <c r="H102" i="39"/>
  <c r="H103" i="39"/>
  <c r="H104" i="39"/>
  <c r="H114" i="39"/>
  <c r="H115" i="39"/>
  <c r="H116" i="39"/>
  <c r="H117" i="39"/>
  <c r="H123" i="39"/>
  <c r="H125" i="39"/>
  <c r="H126" i="39"/>
  <c r="H127" i="39"/>
  <c r="H128" i="39"/>
  <c r="H137" i="39"/>
  <c r="H138" i="39"/>
  <c r="H101" i="38"/>
  <c r="H102" i="38"/>
  <c r="H103" i="38"/>
  <c r="H104" i="38"/>
  <c r="H114" i="38"/>
  <c r="H115" i="38"/>
  <c r="H116" i="38"/>
  <c r="H117" i="38"/>
  <c r="H123" i="38"/>
  <c r="H125" i="38"/>
  <c r="H126" i="38"/>
  <c r="H127" i="38"/>
  <c r="H128" i="38"/>
  <c r="H137" i="38"/>
  <c r="H138" i="38"/>
  <c r="H101" i="10"/>
  <c r="H102" i="10"/>
  <c r="H103" i="10"/>
  <c r="H104" i="10"/>
  <c r="H114" i="10"/>
  <c r="H115" i="10"/>
  <c r="H116" i="10"/>
  <c r="H117" i="10"/>
  <c r="H123" i="10"/>
  <c r="H125" i="10"/>
  <c r="H126" i="10"/>
  <c r="H127" i="10"/>
  <c r="H128" i="10"/>
  <c r="H137" i="10"/>
  <c r="H138" i="10"/>
  <c r="H114" i="16"/>
  <c r="H115" i="16"/>
  <c r="H116" i="16"/>
  <c r="H117" i="16"/>
  <c r="H123" i="16"/>
  <c r="H125" i="16"/>
  <c r="H126" i="16"/>
  <c r="H127" i="16"/>
  <c r="H128" i="16"/>
  <c r="H137" i="16"/>
  <c r="H138" i="16"/>
  <c r="H137" i="44"/>
  <c r="H138" i="44"/>
  <c r="H114" i="44"/>
  <c r="H115" i="44"/>
  <c r="H116" i="44"/>
  <c r="H117" i="44"/>
  <c r="H123" i="44"/>
  <c r="H125" i="44"/>
  <c r="H126" i="44"/>
  <c r="H127" i="44"/>
  <c r="H128" i="44"/>
  <c r="H114" i="45"/>
  <c r="H115" i="45"/>
  <c r="H116" i="45"/>
  <c r="H117" i="45"/>
  <c r="H123" i="45"/>
  <c r="H125" i="45"/>
  <c r="H126" i="45"/>
  <c r="H127" i="45"/>
  <c r="H114" i="40"/>
  <c r="H115" i="40"/>
  <c r="H116" i="40"/>
  <c r="H117" i="40"/>
  <c r="H123" i="40"/>
  <c r="H125" i="40"/>
  <c r="H126" i="40"/>
  <c r="H127" i="40"/>
  <c r="H123" i="25"/>
  <c r="J26" i="20" l="1"/>
  <c r="H56" i="47" l="1"/>
  <c r="H57" i="47"/>
  <c r="H60" i="47"/>
  <c r="H46" i="47"/>
  <c r="H48" i="47"/>
  <c r="H49" i="47"/>
  <c r="M35" i="5" l="1"/>
  <c r="D154" i="47" l="1"/>
  <c r="D153" i="47"/>
  <c r="E130" i="47"/>
  <c r="E111" i="47"/>
  <c r="E82" i="47"/>
  <c r="D152" i="47" s="1"/>
  <c r="E76" i="47"/>
  <c r="E83" i="47" s="1"/>
  <c r="H44" i="47"/>
  <c r="H43" i="47"/>
  <c r="H42" i="47"/>
  <c r="H35" i="47"/>
  <c r="H33" i="47"/>
  <c r="H31" i="47"/>
  <c r="D154" i="46"/>
  <c r="D153" i="46"/>
  <c r="E130" i="46"/>
  <c r="E111" i="46"/>
  <c r="E82" i="46"/>
  <c r="D152" i="46" s="1"/>
  <c r="E76" i="46"/>
  <c r="E83" i="46" s="1"/>
  <c r="H60" i="46"/>
  <c r="H57" i="46"/>
  <c r="H56" i="46"/>
  <c r="H49" i="46"/>
  <c r="H48" i="46"/>
  <c r="H46" i="46"/>
  <c r="H44" i="46"/>
  <c r="H43" i="46"/>
  <c r="H35" i="46"/>
  <c r="H33" i="46"/>
  <c r="H31" i="46"/>
  <c r="D154" i="45"/>
  <c r="D153" i="45"/>
  <c r="E130" i="45"/>
  <c r="E111" i="45"/>
  <c r="E82" i="45"/>
  <c r="D152" i="45" s="1"/>
  <c r="E76" i="45"/>
  <c r="E88" i="45" s="1"/>
  <c r="E89" i="45" s="1"/>
  <c r="H60" i="45"/>
  <c r="H59" i="45"/>
  <c r="H58" i="45"/>
  <c r="H57" i="45"/>
  <c r="H56" i="45"/>
  <c r="H49" i="45"/>
  <c r="H48" i="45"/>
  <c r="H46" i="45"/>
  <c r="H44" i="45"/>
  <c r="H43" i="45"/>
  <c r="H35" i="45"/>
  <c r="H33" i="45"/>
  <c r="H31" i="45"/>
  <c r="D154" i="44"/>
  <c r="D153" i="44"/>
  <c r="E130" i="44"/>
  <c r="E111" i="44"/>
  <c r="E82" i="44"/>
  <c r="D152" i="44" s="1"/>
  <c r="D155" i="44" s="1"/>
  <c r="E76" i="44"/>
  <c r="H60" i="44"/>
  <c r="H59" i="44"/>
  <c r="H58" i="44"/>
  <c r="H57" i="44"/>
  <c r="H56" i="44"/>
  <c r="H49" i="44"/>
  <c r="H48" i="44"/>
  <c r="H46" i="44"/>
  <c r="H44" i="44"/>
  <c r="H43" i="44"/>
  <c r="H35" i="44"/>
  <c r="H33" i="44"/>
  <c r="H31" i="44"/>
  <c r="C24" i="5"/>
  <c r="C23" i="5"/>
  <c r="C22" i="5"/>
  <c r="D155" i="47" l="1"/>
  <c r="F157" i="47" s="1"/>
  <c r="E88" i="44"/>
  <c r="E89" i="44" s="1"/>
  <c r="E88" i="46"/>
  <c r="E89" i="46" s="1"/>
  <c r="E88" i="47"/>
  <c r="E89" i="47" s="1"/>
  <c r="E112" i="44"/>
  <c r="E113" i="44" s="1"/>
  <c r="D155" i="45"/>
  <c r="D155" i="46"/>
  <c r="D157" i="46" s="1"/>
  <c r="E112" i="47"/>
  <c r="E113" i="47" s="1"/>
  <c r="H29" i="47"/>
  <c r="H45" i="46"/>
  <c r="E84" i="47"/>
  <c r="E83" i="44"/>
  <c r="H34" i="47"/>
  <c r="H45" i="47"/>
  <c r="H32" i="47"/>
  <c r="H30" i="47"/>
  <c r="H47" i="47"/>
  <c r="E157" i="47"/>
  <c r="F157" i="46"/>
  <c r="E157" i="46"/>
  <c r="H29" i="46"/>
  <c r="H42" i="46"/>
  <c r="H47" i="46"/>
  <c r="E84" i="46"/>
  <c r="H32" i="46"/>
  <c r="H34" i="46"/>
  <c r="E112" i="46"/>
  <c r="E113" i="46" s="1"/>
  <c r="F157" i="45"/>
  <c r="D157" i="45"/>
  <c r="E157" i="45"/>
  <c r="H42" i="45"/>
  <c r="H47" i="45"/>
  <c r="E112" i="45"/>
  <c r="E113" i="45" s="1"/>
  <c r="H30" i="45"/>
  <c r="H45" i="45"/>
  <c r="E83" i="45"/>
  <c r="E84" i="45" s="1"/>
  <c r="H29" i="45"/>
  <c r="H32" i="45"/>
  <c r="H34" i="45"/>
  <c r="E157" i="44"/>
  <c r="D157" i="44"/>
  <c r="F157" i="44"/>
  <c r="H29" i="44"/>
  <c r="H42" i="44"/>
  <c r="H47" i="44"/>
  <c r="E84" i="44"/>
  <c r="H32" i="44"/>
  <c r="H45" i="44"/>
  <c r="H30" i="44"/>
  <c r="H34" i="44"/>
  <c r="E36" i="5"/>
  <c r="F10" i="28"/>
  <c r="E57" i="4"/>
  <c r="G57" i="4" s="1"/>
  <c r="E56" i="4"/>
  <c r="G56" i="4" s="1"/>
  <c r="H56" i="4" s="1"/>
  <c r="E66" i="4"/>
  <c r="G66" i="4" s="1"/>
  <c r="H66" i="4" s="1"/>
  <c r="D157" i="47" l="1"/>
  <c r="H141" i="47"/>
  <c r="H36" i="47"/>
  <c r="H141" i="45"/>
  <c r="H30" i="46"/>
  <c r="H36" i="46"/>
  <c r="H141" i="46"/>
  <c r="H36" i="45"/>
  <c r="H36" i="44"/>
  <c r="H141" i="44"/>
  <c r="H57" i="4"/>
  <c r="C31" i="5"/>
  <c r="F36" i="5"/>
  <c r="H59" i="16"/>
  <c r="H60" i="16"/>
  <c r="H43" i="16"/>
  <c r="H46" i="16"/>
  <c r="H48" i="16"/>
  <c r="H49" i="16"/>
  <c r="H109" i="47" l="1"/>
  <c r="H110" i="44"/>
  <c r="H94" i="45"/>
  <c r="H120" i="47"/>
  <c r="H74" i="47"/>
  <c r="H72" i="47"/>
  <c r="H74" i="44"/>
  <c r="G10" i="28"/>
  <c r="E79" i="37"/>
  <c r="G79" i="37" s="1"/>
  <c r="H79" i="37" s="1"/>
  <c r="E80" i="37"/>
  <c r="G80" i="37" s="1"/>
  <c r="H80" i="37" s="1"/>
  <c r="E81" i="37"/>
  <c r="G81" i="37"/>
  <c r="H81" i="37" s="1"/>
  <c r="E82" i="37"/>
  <c r="G82" i="37"/>
  <c r="H82" i="37" s="1"/>
  <c r="E83" i="37"/>
  <c r="G83" i="37" s="1"/>
  <c r="H83" i="37" s="1"/>
  <c r="E84" i="37"/>
  <c r="G84" i="37"/>
  <c r="H84" i="37" s="1"/>
  <c r="E85" i="37"/>
  <c r="G85" i="37" s="1"/>
  <c r="H85" i="37" s="1"/>
  <c r="E86" i="37"/>
  <c r="G86" i="37" s="1"/>
  <c r="H86" i="37" s="1"/>
  <c r="E87" i="37"/>
  <c r="G87" i="37" s="1"/>
  <c r="H87" i="37" s="1"/>
  <c r="E88" i="37"/>
  <c r="G88" i="37"/>
  <c r="H88" i="37"/>
  <c r="E89" i="37"/>
  <c r="G89" i="37" s="1"/>
  <c r="H89" i="37" s="1"/>
  <c r="E90" i="37"/>
  <c r="G90" i="37" s="1"/>
  <c r="H90" i="37" s="1"/>
  <c r="G54" i="1"/>
  <c r="H31" i="25"/>
  <c r="E17" i="5"/>
  <c r="F17" i="5" s="1"/>
  <c r="F18" i="5" s="1"/>
  <c r="E24" i="5"/>
  <c r="F24" i="5" s="1"/>
  <c r="H59" i="23"/>
  <c r="H60" i="23"/>
  <c r="H46" i="23"/>
  <c r="H48" i="23"/>
  <c r="H49" i="23"/>
  <c r="H59" i="20"/>
  <c r="H60" i="20"/>
  <c r="H46" i="20"/>
  <c r="H48" i="20"/>
  <c r="H49" i="20"/>
  <c r="H59" i="29"/>
  <c r="H60" i="29"/>
  <c r="H46" i="29"/>
  <c r="H48" i="29"/>
  <c r="H49" i="29"/>
  <c r="H59" i="19"/>
  <c r="H60" i="19"/>
  <c r="H46" i="19"/>
  <c r="H48" i="19"/>
  <c r="H49" i="19"/>
  <c r="H59" i="18"/>
  <c r="H60" i="18"/>
  <c r="H46" i="18"/>
  <c r="H48" i="18"/>
  <c r="H49" i="18"/>
  <c r="H59" i="17"/>
  <c r="H60" i="17"/>
  <c r="H46" i="17"/>
  <c r="H48" i="17"/>
  <c r="H49" i="17"/>
  <c r="H59" i="24"/>
  <c r="H60" i="24"/>
  <c r="H46" i="24"/>
  <c r="H48" i="24"/>
  <c r="H49" i="24"/>
  <c r="H46" i="14"/>
  <c r="H48" i="14"/>
  <c r="H49" i="14"/>
  <c r="H57" i="11"/>
  <c r="H60" i="11"/>
  <c r="H46" i="11"/>
  <c r="H48" i="11"/>
  <c r="H49" i="11"/>
  <c r="H60" i="39"/>
  <c r="H46" i="39"/>
  <c r="H48" i="39"/>
  <c r="H49" i="39"/>
  <c r="H60" i="38"/>
  <c r="H46" i="38"/>
  <c r="H48" i="38"/>
  <c r="H49" i="38"/>
  <c r="H60" i="10"/>
  <c r="H46" i="10"/>
  <c r="H48" i="10"/>
  <c r="H49" i="10"/>
  <c r="H57" i="40"/>
  <c r="H60" i="40"/>
  <c r="H43" i="40"/>
  <c r="H46" i="40"/>
  <c r="H48" i="40"/>
  <c r="H49" i="40"/>
  <c r="H35" i="40"/>
  <c r="H35" i="25"/>
  <c r="H57" i="25"/>
  <c r="H59" i="25"/>
  <c r="H60" i="25"/>
  <c r="H46" i="25"/>
  <c r="H48" i="25"/>
  <c r="H49" i="25"/>
  <c r="D154" i="40"/>
  <c r="D153" i="40"/>
  <c r="E130" i="40"/>
  <c r="E82" i="40"/>
  <c r="E76" i="40"/>
  <c r="E83" i="40" s="1"/>
  <c r="H44" i="40"/>
  <c r="H42" i="40"/>
  <c r="H33" i="40"/>
  <c r="H31" i="40"/>
  <c r="H29" i="40"/>
  <c r="H45" i="40"/>
  <c r="E22" i="5"/>
  <c r="E35" i="5"/>
  <c r="F35" i="5" s="1"/>
  <c r="E31" i="5"/>
  <c r="F31" i="5" s="1"/>
  <c r="H43" i="24"/>
  <c r="H44" i="10"/>
  <c r="H43" i="10"/>
  <c r="H42" i="10"/>
  <c r="H44" i="38"/>
  <c r="H43" i="38"/>
  <c r="D154" i="39"/>
  <c r="D153" i="39"/>
  <c r="E130" i="39"/>
  <c r="E111" i="39"/>
  <c r="E82" i="39"/>
  <c r="D152" i="39"/>
  <c r="E76" i="39"/>
  <c r="E88" i="39" s="1"/>
  <c r="E89" i="39" s="1"/>
  <c r="H44" i="39"/>
  <c r="H43" i="39"/>
  <c r="H33" i="39"/>
  <c r="H31" i="39"/>
  <c r="H35" i="39"/>
  <c r="D154" i="38"/>
  <c r="D153" i="38"/>
  <c r="E130" i="38"/>
  <c r="E111" i="38"/>
  <c r="E82" i="38"/>
  <c r="D152" i="38" s="1"/>
  <c r="D155" i="38" s="1"/>
  <c r="E76" i="38"/>
  <c r="H33" i="38"/>
  <c r="H31" i="38"/>
  <c r="H30" i="38"/>
  <c r="H35" i="38"/>
  <c r="H44" i="16"/>
  <c r="H42" i="16"/>
  <c r="F7" i="5"/>
  <c r="G7" i="5" s="1"/>
  <c r="H7" i="5" s="1"/>
  <c r="F6" i="5"/>
  <c r="G6" i="5" s="1"/>
  <c r="C9" i="5"/>
  <c r="G9" i="5" s="1"/>
  <c r="H9" i="5" s="1"/>
  <c r="C8" i="5"/>
  <c r="G8" i="5" s="1"/>
  <c r="H8" i="5" s="1"/>
  <c r="E78" i="37"/>
  <c r="G78" i="37" s="1"/>
  <c r="H78" i="37" s="1"/>
  <c r="E77" i="37"/>
  <c r="G77" i="37"/>
  <c r="H77" i="37" s="1"/>
  <c r="E76" i="37"/>
  <c r="G76" i="37" s="1"/>
  <c r="H76" i="37" s="1"/>
  <c r="E75" i="37"/>
  <c r="G75" i="37" s="1"/>
  <c r="H75" i="37" s="1"/>
  <c r="E74" i="37"/>
  <c r="G74" i="37" s="1"/>
  <c r="H74" i="37" s="1"/>
  <c r="E73" i="37"/>
  <c r="G73" i="37" s="1"/>
  <c r="H73" i="37" s="1"/>
  <c r="E72" i="37"/>
  <c r="G72" i="37"/>
  <c r="H72" i="37" s="1"/>
  <c r="E71" i="37"/>
  <c r="G71" i="37" s="1"/>
  <c r="H71" i="37" s="1"/>
  <c r="E70" i="37"/>
  <c r="G70" i="37" s="1"/>
  <c r="H70" i="37" s="1"/>
  <c r="E69" i="37"/>
  <c r="G69" i="37" s="1"/>
  <c r="H69" i="37" s="1"/>
  <c r="E68" i="37"/>
  <c r="G68" i="37"/>
  <c r="H68" i="37" s="1"/>
  <c r="E67" i="37"/>
  <c r="G67" i="37" s="1"/>
  <c r="H67" i="37" s="1"/>
  <c r="E66" i="37"/>
  <c r="G66" i="37" s="1"/>
  <c r="H66" i="37" s="1"/>
  <c r="E65" i="37"/>
  <c r="G65" i="37"/>
  <c r="H65" i="37" s="1"/>
  <c r="E64" i="37"/>
  <c r="G64" i="37"/>
  <c r="H64" i="37"/>
  <c r="E63" i="37"/>
  <c r="G63" i="37" s="1"/>
  <c r="H63" i="37" s="1"/>
  <c r="E62" i="37"/>
  <c r="G62" i="37" s="1"/>
  <c r="H62" i="37" s="1"/>
  <c r="E61" i="37"/>
  <c r="G61" i="37"/>
  <c r="H61" i="37" s="1"/>
  <c r="E60" i="37"/>
  <c r="G60" i="37" s="1"/>
  <c r="H60" i="37" s="1"/>
  <c r="E59" i="37"/>
  <c r="G59" i="37" s="1"/>
  <c r="H59" i="37" s="1"/>
  <c r="E58" i="37"/>
  <c r="G58" i="37" s="1"/>
  <c r="H58" i="37" s="1"/>
  <c r="E57" i="37"/>
  <c r="G57" i="37" s="1"/>
  <c r="H57" i="37" s="1"/>
  <c r="E56" i="37"/>
  <c r="G56" i="37" s="1"/>
  <c r="H56" i="37" s="1"/>
  <c r="E55" i="37"/>
  <c r="G55" i="37" s="1"/>
  <c r="H55" i="37" s="1"/>
  <c r="E54" i="37"/>
  <c r="G54" i="37"/>
  <c r="H54" i="37" s="1"/>
  <c r="E53" i="37"/>
  <c r="G53" i="37" s="1"/>
  <c r="H53" i="37" s="1"/>
  <c r="E52" i="37"/>
  <c r="G52" i="37" s="1"/>
  <c r="H52" i="37" s="1"/>
  <c r="E51" i="37"/>
  <c r="G51" i="37" s="1"/>
  <c r="H51" i="37" s="1"/>
  <c r="E50" i="37"/>
  <c r="G50" i="37"/>
  <c r="H50" i="37"/>
  <c r="E49" i="37"/>
  <c r="G49" i="37" s="1"/>
  <c r="H49" i="37" s="1"/>
  <c r="E48" i="37"/>
  <c r="G48" i="37" s="1"/>
  <c r="H48" i="37" s="1"/>
  <c r="E47" i="37"/>
  <c r="G47" i="37"/>
  <c r="H47" i="37" s="1"/>
  <c r="E46" i="37"/>
  <c r="G46" i="37" s="1"/>
  <c r="H46" i="37" s="1"/>
  <c r="E45" i="37"/>
  <c r="G45" i="37" s="1"/>
  <c r="H45" i="37" s="1"/>
  <c r="E44" i="37"/>
  <c r="G44" i="37" s="1"/>
  <c r="H44" i="37" s="1"/>
  <c r="E43" i="37"/>
  <c r="G43" i="37"/>
  <c r="H43" i="37" s="1"/>
  <c r="E42" i="37"/>
  <c r="G42" i="37" s="1"/>
  <c r="H42" i="37" s="1"/>
  <c r="E41" i="37"/>
  <c r="G41" i="37" s="1"/>
  <c r="H41" i="37" s="1"/>
  <c r="E40" i="37"/>
  <c r="G40" i="37" s="1"/>
  <c r="H40" i="37" s="1"/>
  <c r="E39" i="37"/>
  <c r="G39" i="37" s="1"/>
  <c r="H39" i="37" s="1"/>
  <c r="E38" i="37"/>
  <c r="G38" i="37"/>
  <c r="H38" i="37" s="1"/>
  <c r="E37" i="37"/>
  <c r="G37" i="37" s="1"/>
  <c r="H37" i="37" s="1"/>
  <c r="E36" i="37"/>
  <c r="G36" i="37"/>
  <c r="H36" i="37" s="1"/>
  <c r="E35" i="37"/>
  <c r="G35" i="37" s="1"/>
  <c r="H35" i="37" s="1"/>
  <c r="E34" i="37"/>
  <c r="G34" i="37"/>
  <c r="H34" i="37" s="1"/>
  <c r="E33" i="37"/>
  <c r="G33" i="37" s="1"/>
  <c r="H33" i="37" s="1"/>
  <c r="E32" i="37"/>
  <c r="G32" i="37"/>
  <c r="H32" i="37" s="1"/>
  <c r="E31" i="37"/>
  <c r="G31" i="37" s="1"/>
  <c r="H31" i="37" s="1"/>
  <c r="E30" i="37"/>
  <c r="G30" i="37" s="1"/>
  <c r="H30" i="37" s="1"/>
  <c r="E29" i="37"/>
  <c r="G29" i="37" s="1"/>
  <c r="H29" i="37" s="1"/>
  <c r="E28" i="37"/>
  <c r="G28" i="37" s="1"/>
  <c r="H28" i="37" s="1"/>
  <c r="E27" i="37"/>
  <c r="G27" i="37"/>
  <c r="H27" i="37" s="1"/>
  <c r="E26" i="37"/>
  <c r="G26" i="37" s="1"/>
  <c r="H26" i="37" s="1"/>
  <c r="E25" i="37"/>
  <c r="G25" i="37" s="1"/>
  <c r="H25" i="37" s="1"/>
  <c r="E24" i="37"/>
  <c r="G24" i="37" s="1"/>
  <c r="H24" i="37" s="1"/>
  <c r="E23" i="37"/>
  <c r="G23" i="37"/>
  <c r="H23" i="37" s="1"/>
  <c r="E22" i="37"/>
  <c r="G22" i="37"/>
  <c r="H22" i="37" s="1"/>
  <c r="E21" i="37"/>
  <c r="G21" i="37" s="1"/>
  <c r="H21" i="37" s="1"/>
  <c r="E20" i="37"/>
  <c r="G20" i="37" s="1"/>
  <c r="H20" i="37" s="1"/>
  <c r="E19" i="37"/>
  <c r="G19" i="37" s="1"/>
  <c r="H19" i="37" s="1"/>
  <c r="E18" i="37"/>
  <c r="G18" i="37" s="1"/>
  <c r="H18" i="37" s="1"/>
  <c r="E17" i="37"/>
  <c r="G17" i="37"/>
  <c r="H17" i="37"/>
  <c r="E16" i="37"/>
  <c r="G16" i="37" s="1"/>
  <c r="H16" i="37" s="1"/>
  <c r="E15" i="37"/>
  <c r="G15" i="37" s="1"/>
  <c r="H15" i="37" s="1"/>
  <c r="E14" i="37"/>
  <c r="G14" i="37" s="1"/>
  <c r="H14" i="37" s="1"/>
  <c r="E13" i="37"/>
  <c r="G13" i="37"/>
  <c r="H13" i="37" s="1"/>
  <c r="E12" i="37"/>
  <c r="G12" i="37" s="1"/>
  <c r="H12" i="37" s="1"/>
  <c r="E11" i="37"/>
  <c r="G11" i="37" s="1"/>
  <c r="H11" i="37" s="1"/>
  <c r="E10" i="37"/>
  <c r="G10" i="37" s="1"/>
  <c r="H10" i="37" s="1"/>
  <c r="E9" i="37"/>
  <c r="G9" i="37" s="1"/>
  <c r="H9" i="37" s="1"/>
  <c r="E8" i="37"/>
  <c r="G8" i="37" s="1"/>
  <c r="H8" i="37" s="1"/>
  <c r="E7" i="37"/>
  <c r="G7" i="37" s="1"/>
  <c r="H7" i="37" s="1"/>
  <c r="E6" i="37"/>
  <c r="G6" i="37"/>
  <c r="H6" i="37" s="1"/>
  <c r="E5" i="37"/>
  <c r="G5" i="37" s="1"/>
  <c r="H5" i="37" s="1"/>
  <c r="E4" i="37"/>
  <c r="G4" i="37" s="1"/>
  <c r="H4" i="37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" i="1"/>
  <c r="H42" i="24"/>
  <c r="H43" i="14"/>
  <c r="D154" i="29"/>
  <c r="D153" i="29"/>
  <c r="E130" i="29"/>
  <c r="E111" i="29"/>
  <c r="E82" i="29"/>
  <c r="D152" i="29"/>
  <c r="E76" i="29"/>
  <c r="E88" i="29" s="1"/>
  <c r="E89" i="29" s="1"/>
  <c r="H44" i="29"/>
  <c r="H43" i="29"/>
  <c r="H33" i="29"/>
  <c r="H31" i="29"/>
  <c r="F9" i="28"/>
  <c r="G9" i="28" s="1"/>
  <c r="F8" i="28"/>
  <c r="G8" i="28" s="1"/>
  <c r="F7" i="28"/>
  <c r="G7" i="28" s="1"/>
  <c r="F11" i="28"/>
  <c r="G11" i="28" s="1"/>
  <c r="F6" i="28"/>
  <c r="G6" i="28" s="1"/>
  <c r="F5" i="28"/>
  <c r="G5" i="28" s="1"/>
  <c r="F4" i="28"/>
  <c r="G4" i="28" s="1"/>
  <c r="D154" i="25"/>
  <c r="D153" i="25"/>
  <c r="E130" i="25"/>
  <c r="E111" i="25"/>
  <c r="E95" i="25"/>
  <c r="E82" i="25"/>
  <c r="D152" i="25" s="1"/>
  <c r="D155" i="25" s="1"/>
  <c r="E76" i="25"/>
  <c r="H44" i="25"/>
  <c r="H33" i="25"/>
  <c r="E83" i="25"/>
  <c r="E84" i="25" s="1"/>
  <c r="D154" i="24"/>
  <c r="D153" i="24"/>
  <c r="E130" i="24"/>
  <c r="E111" i="24"/>
  <c r="E82" i="24"/>
  <c r="E76" i="24"/>
  <c r="H44" i="24"/>
  <c r="H33" i="24"/>
  <c r="H31" i="24"/>
  <c r="D154" i="23"/>
  <c r="D153" i="23"/>
  <c r="E130" i="23"/>
  <c r="E111" i="23"/>
  <c r="E82" i="23"/>
  <c r="D152" i="23"/>
  <c r="D155" i="23" s="1"/>
  <c r="E76" i="23"/>
  <c r="E88" i="23" s="1"/>
  <c r="E89" i="23" s="1"/>
  <c r="H44" i="23"/>
  <c r="H43" i="23"/>
  <c r="H42" i="23"/>
  <c r="H33" i="23"/>
  <c r="H31" i="23"/>
  <c r="H29" i="23"/>
  <c r="H35" i="24"/>
  <c r="H47" i="24"/>
  <c r="H30" i="24"/>
  <c r="D152" i="24"/>
  <c r="E112" i="23"/>
  <c r="E83" i="23"/>
  <c r="D154" i="20"/>
  <c r="D153" i="20"/>
  <c r="E130" i="20"/>
  <c r="E111" i="20"/>
  <c r="E82" i="20"/>
  <c r="E76" i="20"/>
  <c r="E88" i="20" s="1"/>
  <c r="E89" i="20" s="1"/>
  <c r="H44" i="20"/>
  <c r="H43" i="20"/>
  <c r="H42" i="20"/>
  <c r="H33" i="20"/>
  <c r="H31" i="20"/>
  <c r="H34" i="20"/>
  <c r="D154" i="19"/>
  <c r="D153" i="19"/>
  <c r="E130" i="19"/>
  <c r="E111" i="19"/>
  <c r="E82" i="19"/>
  <c r="E76" i="19"/>
  <c r="H44" i="19"/>
  <c r="H42" i="19"/>
  <c r="H33" i="19"/>
  <c r="H31" i="19"/>
  <c r="H30" i="19"/>
  <c r="D154" i="18"/>
  <c r="D155" i="18" s="1"/>
  <c r="D153" i="18"/>
  <c r="E130" i="18"/>
  <c r="E111" i="18"/>
  <c r="E82" i="18"/>
  <c r="D152" i="18"/>
  <c r="E76" i="18"/>
  <c r="E83" i="18" s="1"/>
  <c r="E84" i="18" s="1"/>
  <c r="H44" i="18"/>
  <c r="H43" i="18"/>
  <c r="H42" i="18"/>
  <c r="H33" i="18"/>
  <c r="H32" i="18"/>
  <c r="H29" i="18"/>
  <c r="D154" i="17"/>
  <c r="D153" i="17"/>
  <c r="E130" i="17"/>
  <c r="E111" i="17"/>
  <c r="E82" i="17"/>
  <c r="D152" i="17" s="1"/>
  <c r="D155" i="17" s="1"/>
  <c r="E76" i="17"/>
  <c r="H44" i="17"/>
  <c r="H43" i="17"/>
  <c r="H42" i="17"/>
  <c r="H33" i="17"/>
  <c r="H31" i="17"/>
  <c r="D154" i="16"/>
  <c r="D153" i="16"/>
  <c r="E130" i="16"/>
  <c r="E111" i="16"/>
  <c r="E82" i="16"/>
  <c r="E76" i="16"/>
  <c r="E88" i="16"/>
  <c r="E89" i="16" s="1"/>
  <c r="H33" i="16"/>
  <c r="H31" i="16"/>
  <c r="H29" i="16"/>
  <c r="D154" i="14"/>
  <c r="D153" i="14"/>
  <c r="E130" i="14"/>
  <c r="E111" i="14"/>
  <c r="E82" i="14"/>
  <c r="E76" i="14"/>
  <c r="E112" i="14" s="1"/>
  <c r="E113" i="14" s="1"/>
  <c r="H44" i="14"/>
  <c r="H33" i="14"/>
  <c r="H45" i="18"/>
  <c r="H35" i="18"/>
  <c r="H47" i="19"/>
  <c r="E83" i="20"/>
  <c r="H45" i="20"/>
  <c r="H47" i="18"/>
  <c r="H30" i="18"/>
  <c r="H34" i="18"/>
  <c r="H47" i="17"/>
  <c r="H30" i="14"/>
  <c r="D154" i="11"/>
  <c r="D153" i="11"/>
  <c r="E130" i="11"/>
  <c r="E111" i="11"/>
  <c r="E82" i="11"/>
  <c r="D152" i="11" s="1"/>
  <c r="E76" i="11"/>
  <c r="E88" i="11" s="1"/>
  <c r="E89" i="11" s="1"/>
  <c r="H44" i="11"/>
  <c r="H43" i="11"/>
  <c r="H42" i="11"/>
  <c r="H33" i="11"/>
  <c r="H31" i="11"/>
  <c r="H47" i="10"/>
  <c r="D154" i="10"/>
  <c r="D153" i="10"/>
  <c r="E130" i="10"/>
  <c r="E111" i="10"/>
  <c r="E82" i="10"/>
  <c r="E76" i="10"/>
  <c r="E83" i="10" s="1"/>
  <c r="H33" i="10"/>
  <c r="H31" i="10"/>
  <c r="H34" i="10"/>
  <c r="G10" i="5"/>
  <c r="H10" i="5" s="1"/>
  <c r="E23" i="5"/>
  <c r="F23" i="5" s="1"/>
  <c r="E85" i="4"/>
  <c r="G85" i="4" s="1"/>
  <c r="H85" i="4" s="1"/>
  <c r="E84" i="4"/>
  <c r="G84" i="4" s="1"/>
  <c r="H84" i="4" s="1"/>
  <c r="E83" i="4"/>
  <c r="G83" i="4" s="1"/>
  <c r="H83" i="4" s="1"/>
  <c r="E82" i="4"/>
  <c r="G82" i="4" s="1"/>
  <c r="H82" i="4" s="1"/>
  <c r="E81" i="4"/>
  <c r="G81" i="4"/>
  <c r="H81" i="4" s="1"/>
  <c r="E80" i="4"/>
  <c r="G80" i="4" s="1"/>
  <c r="H80" i="4" s="1"/>
  <c r="E79" i="4"/>
  <c r="G79" i="4" s="1"/>
  <c r="H79" i="4" s="1"/>
  <c r="E78" i="4"/>
  <c r="G78" i="4" s="1"/>
  <c r="H78" i="4" s="1"/>
  <c r="E77" i="4"/>
  <c r="G77" i="4" s="1"/>
  <c r="H77" i="4" s="1"/>
  <c r="E76" i="4"/>
  <c r="G76" i="4" s="1"/>
  <c r="H76" i="4" s="1"/>
  <c r="E75" i="4"/>
  <c r="G75" i="4" s="1"/>
  <c r="H75" i="4" s="1"/>
  <c r="E74" i="4"/>
  <c r="G74" i="4"/>
  <c r="H74" i="4" s="1"/>
  <c r="E73" i="4"/>
  <c r="G73" i="4" s="1"/>
  <c r="H73" i="4" s="1"/>
  <c r="E72" i="4"/>
  <c r="G72" i="4" s="1"/>
  <c r="H72" i="4" s="1"/>
  <c r="E71" i="4"/>
  <c r="G71" i="4" s="1"/>
  <c r="H71" i="4" s="1"/>
  <c r="E70" i="4"/>
  <c r="G70" i="4" s="1"/>
  <c r="H70" i="4" s="1"/>
  <c r="E69" i="4"/>
  <c r="G69" i="4" s="1"/>
  <c r="H69" i="4" s="1"/>
  <c r="E68" i="4"/>
  <c r="G68" i="4" s="1"/>
  <c r="H68" i="4" s="1"/>
  <c r="E67" i="4"/>
  <c r="G67" i="4" s="1"/>
  <c r="H67" i="4" s="1"/>
  <c r="E65" i="4"/>
  <c r="G65" i="4" s="1"/>
  <c r="H65" i="4" s="1"/>
  <c r="E64" i="4"/>
  <c r="G64" i="4"/>
  <c r="H64" i="4" s="1"/>
  <c r="E63" i="4"/>
  <c r="G63" i="4" s="1"/>
  <c r="H63" i="4" s="1"/>
  <c r="E62" i="4"/>
  <c r="G62" i="4" s="1"/>
  <c r="H62" i="4" s="1"/>
  <c r="E61" i="4"/>
  <c r="G61" i="4" s="1"/>
  <c r="H61" i="4" s="1"/>
  <c r="E60" i="4"/>
  <c r="G60" i="4" s="1"/>
  <c r="H60" i="4" s="1"/>
  <c r="E59" i="4"/>
  <c r="G59" i="4" s="1"/>
  <c r="H59" i="4" s="1"/>
  <c r="E58" i="4"/>
  <c r="G58" i="4" s="1"/>
  <c r="H58" i="4" s="1"/>
  <c r="E55" i="4"/>
  <c r="G55" i="4"/>
  <c r="H55" i="4" s="1"/>
  <c r="E54" i="4"/>
  <c r="G54" i="4" s="1"/>
  <c r="H54" i="4" s="1"/>
  <c r="E53" i="4"/>
  <c r="G53" i="4" s="1"/>
  <c r="H53" i="4" s="1"/>
  <c r="E52" i="4"/>
  <c r="G52" i="4" s="1"/>
  <c r="H52" i="4" s="1"/>
  <c r="E51" i="4"/>
  <c r="G51" i="4" s="1"/>
  <c r="H51" i="4" s="1"/>
  <c r="E50" i="4"/>
  <c r="G50" i="4" s="1"/>
  <c r="H50" i="4" s="1"/>
  <c r="E49" i="4"/>
  <c r="G49" i="4" s="1"/>
  <c r="H49" i="4" s="1"/>
  <c r="E48" i="4"/>
  <c r="G48" i="4" s="1"/>
  <c r="H48" i="4" s="1"/>
  <c r="E47" i="4"/>
  <c r="G47" i="4" s="1"/>
  <c r="H47" i="4" s="1"/>
  <c r="E46" i="4"/>
  <c r="G46" i="4"/>
  <c r="H46" i="4" s="1"/>
  <c r="E45" i="4"/>
  <c r="G45" i="4" s="1"/>
  <c r="H45" i="4" s="1"/>
  <c r="E44" i="4"/>
  <c r="G44" i="4" s="1"/>
  <c r="H44" i="4" s="1"/>
  <c r="E43" i="4"/>
  <c r="G43" i="4" s="1"/>
  <c r="H43" i="4" s="1"/>
  <c r="E42" i="4"/>
  <c r="G42" i="4" s="1"/>
  <c r="H42" i="4" s="1"/>
  <c r="E41" i="4"/>
  <c r="G41" i="4" s="1"/>
  <c r="H41" i="4" s="1"/>
  <c r="E40" i="4"/>
  <c r="G40" i="4" s="1"/>
  <c r="H40" i="4" s="1"/>
  <c r="E39" i="4"/>
  <c r="G39" i="4" s="1"/>
  <c r="H39" i="4" s="1"/>
  <c r="E38" i="4"/>
  <c r="G38" i="4" s="1"/>
  <c r="H38" i="4" s="1"/>
  <c r="E37" i="4"/>
  <c r="G37" i="4" s="1"/>
  <c r="H37" i="4" s="1"/>
  <c r="E36" i="4"/>
  <c r="G36" i="4" s="1"/>
  <c r="H36" i="4" s="1"/>
  <c r="E35" i="4"/>
  <c r="G35" i="4" s="1"/>
  <c r="H35" i="4" s="1"/>
  <c r="E34" i="4"/>
  <c r="G34" i="4"/>
  <c r="H34" i="4" s="1"/>
  <c r="E32" i="4"/>
  <c r="G32" i="4" s="1"/>
  <c r="H32" i="4" s="1"/>
  <c r="E33" i="4"/>
  <c r="G33" i="4" s="1"/>
  <c r="H33" i="4" s="1"/>
  <c r="E31" i="4"/>
  <c r="G31" i="4" s="1"/>
  <c r="H31" i="4" s="1"/>
  <c r="E30" i="4"/>
  <c r="G30" i="4" s="1"/>
  <c r="H30" i="4" s="1"/>
  <c r="E29" i="4"/>
  <c r="G29" i="4" s="1"/>
  <c r="H29" i="4" s="1"/>
  <c r="E28" i="4"/>
  <c r="G28" i="4" s="1"/>
  <c r="H28" i="4" s="1"/>
  <c r="E27" i="4"/>
  <c r="G27" i="4"/>
  <c r="H27" i="4" s="1"/>
  <c r="E26" i="4"/>
  <c r="G26" i="4" s="1"/>
  <c r="H26" i="4" s="1"/>
  <c r="E25" i="4"/>
  <c r="G25" i="4" s="1"/>
  <c r="H25" i="4" s="1"/>
  <c r="E24" i="4"/>
  <c r="G24" i="4" s="1"/>
  <c r="H24" i="4" s="1"/>
  <c r="E23" i="4"/>
  <c r="G23" i="4" s="1"/>
  <c r="H23" i="4" s="1"/>
  <c r="E22" i="4"/>
  <c r="G22" i="4" s="1"/>
  <c r="H22" i="4" s="1"/>
  <c r="E21" i="4"/>
  <c r="G21" i="4" s="1"/>
  <c r="H21" i="4" s="1"/>
  <c r="E20" i="4"/>
  <c r="G20" i="4" s="1"/>
  <c r="H20" i="4" s="1"/>
  <c r="E18" i="4"/>
  <c r="G18" i="4" s="1"/>
  <c r="H18" i="4" s="1"/>
  <c r="E19" i="4"/>
  <c r="G19" i="4" s="1"/>
  <c r="H19" i="4" s="1"/>
  <c r="E17" i="4"/>
  <c r="G17" i="4" s="1"/>
  <c r="H17" i="4" s="1"/>
  <c r="E16" i="4"/>
  <c r="G16" i="4" s="1"/>
  <c r="H16" i="4" s="1"/>
  <c r="E15" i="4"/>
  <c r="G15" i="4" s="1"/>
  <c r="H15" i="4" s="1"/>
  <c r="E14" i="4"/>
  <c r="G14" i="4"/>
  <c r="H14" i="4" s="1"/>
  <c r="E13" i="4"/>
  <c r="G13" i="4" s="1"/>
  <c r="H13" i="4" s="1"/>
  <c r="E12" i="4"/>
  <c r="G12" i="4" s="1"/>
  <c r="H12" i="4" s="1"/>
  <c r="E11" i="4"/>
  <c r="G11" i="4" s="1"/>
  <c r="H11" i="4" s="1"/>
  <c r="E10" i="4"/>
  <c r="G10" i="4" s="1"/>
  <c r="H10" i="4" s="1"/>
  <c r="E9" i="4"/>
  <c r="G9" i="4" s="1"/>
  <c r="H9" i="4" s="1"/>
  <c r="E8" i="4"/>
  <c r="G8" i="4" s="1"/>
  <c r="H8" i="4" s="1"/>
  <c r="E7" i="4"/>
  <c r="G7" i="4" s="1"/>
  <c r="H7" i="4" s="1"/>
  <c r="E6" i="4"/>
  <c r="G6" i="4" s="1"/>
  <c r="H6" i="4" s="1"/>
  <c r="E5" i="4"/>
  <c r="G5" i="4" s="1"/>
  <c r="H5" i="4" s="1"/>
  <c r="E4" i="4"/>
  <c r="G4" i="4" s="1"/>
  <c r="H42" i="38"/>
  <c r="H57" i="14"/>
  <c r="H47" i="40"/>
  <c r="H30" i="40"/>
  <c r="H34" i="40"/>
  <c r="H31" i="14"/>
  <c r="E88" i="17"/>
  <c r="E89" i="17" s="1"/>
  <c r="E112" i="17"/>
  <c r="E83" i="17"/>
  <c r="H35" i="11"/>
  <c r="H34" i="11"/>
  <c r="H29" i="10"/>
  <c r="H43" i="19"/>
  <c r="E83" i="29"/>
  <c r="H42" i="14"/>
  <c r="H45" i="16"/>
  <c r="H35" i="16"/>
  <c r="E83" i="19"/>
  <c r="E88" i="19"/>
  <c r="E89" i="19" s="1"/>
  <c r="E84" i="20"/>
  <c r="D152" i="20"/>
  <c r="H34" i="25"/>
  <c r="H30" i="25"/>
  <c r="H29" i="29"/>
  <c r="H45" i="29"/>
  <c r="D152" i="14"/>
  <c r="E83" i="16"/>
  <c r="E84" i="17"/>
  <c r="H35" i="19"/>
  <c r="H32" i="19"/>
  <c r="E83" i="24"/>
  <c r="E84" i="24" s="1"/>
  <c r="H34" i="29"/>
  <c r="E88" i="14"/>
  <c r="E89" i="14" s="1"/>
  <c r="E112" i="16"/>
  <c r="E113" i="16" s="1"/>
  <c r="H43" i="25"/>
  <c r="H35" i="23"/>
  <c r="H29" i="24"/>
  <c r="H45" i="24"/>
  <c r="H34" i="24"/>
  <c r="H42" i="29"/>
  <c r="H45" i="38"/>
  <c r="H29" i="38"/>
  <c r="H47" i="38"/>
  <c r="H30" i="29"/>
  <c r="E113" i="23" l="1"/>
  <c r="D155" i="20"/>
  <c r="E112" i="29"/>
  <c r="E113" i="29" s="1"/>
  <c r="D155" i="29"/>
  <c r="E84" i="19"/>
  <c r="E112" i="19"/>
  <c r="E113" i="19" s="1"/>
  <c r="E113" i="17"/>
  <c r="D155" i="24"/>
  <c r="E83" i="14"/>
  <c r="E84" i="14" s="1"/>
  <c r="D155" i="39"/>
  <c r="E84" i="16"/>
  <c r="E100" i="25"/>
  <c r="H75" i="44"/>
  <c r="H96" i="47"/>
  <c r="H105" i="47"/>
  <c r="H110" i="47"/>
  <c r="H70" i="47"/>
  <c r="H97" i="47"/>
  <c r="H69" i="47"/>
  <c r="H75" i="47"/>
  <c r="F12" i="28"/>
  <c r="G12" i="28" s="1"/>
  <c r="G13" i="28" s="1"/>
  <c r="F49" i="1"/>
  <c r="H31" i="18"/>
  <c r="H32" i="38"/>
  <c r="H96" i="44"/>
  <c r="H72" i="44"/>
  <c r="H98" i="45"/>
  <c r="H73" i="45"/>
  <c r="F110" i="45"/>
  <c r="H110" i="45" s="1"/>
  <c r="H70" i="45"/>
  <c r="F107" i="45"/>
  <c r="H107" i="45" s="1"/>
  <c r="H71" i="45"/>
  <c r="H120" i="45"/>
  <c r="H140" i="45"/>
  <c r="H74" i="45"/>
  <c r="F108" i="45"/>
  <c r="H108" i="45" s="1"/>
  <c r="H99" i="45"/>
  <c r="H68" i="45"/>
  <c r="H81" i="45"/>
  <c r="H69" i="45"/>
  <c r="F106" i="45"/>
  <c r="H106" i="45" s="1"/>
  <c r="H72" i="45"/>
  <c r="H97" i="45"/>
  <c r="H32" i="25"/>
  <c r="F157" i="24"/>
  <c r="E157" i="24"/>
  <c r="D157" i="39"/>
  <c r="E157" i="39"/>
  <c r="H35" i="14"/>
  <c r="H36" i="18"/>
  <c r="H141" i="38"/>
  <c r="D155" i="14"/>
  <c r="H32" i="20"/>
  <c r="E91" i="37"/>
  <c r="G91" i="37" s="1"/>
  <c r="H91" i="37" s="1"/>
  <c r="H92" i="37" s="1"/>
  <c r="H32" i="10"/>
  <c r="H29" i="11"/>
  <c r="I26" i="11"/>
  <c r="H45" i="14"/>
  <c r="H30" i="17"/>
  <c r="H35" i="17"/>
  <c r="H45" i="17"/>
  <c r="E88" i="24"/>
  <c r="E89" i="24" s="1"/>
  <c r="E88" i="40"/>
  <c r="E89" i="40" s="1"/>
  <c r="H97" i="44"/>
  <c r="H81" i="44"/>
  <c r="H69" i="44"/>
  <c r="H106" i="44"/>
  <c r="H108" i="47"/>
  <c r="H107" i="47"/>
  <c r="H99" i="47"/>
  <c r="H73" i="47"/>
  <c r="H98" i="47"/>
  <c r="H81" i="47"/>
  <c r="H32" i="29"/>
  <c r="H34" i="39"/>
  <c r="E88" i="10"/>
  <c r="E89" i="10" s="1"/>
  <c r="H35" i="10"/>
  <c r="H34" i="14"/>
  <c r="H29" i="14"/>
  <c r="H29" i="17"/>
  <c r="E112" i="24"/>
  <c r="E113" i="24" s="1"/>
  <c r="H29" i="39"/>
  <c r="E112" i="39"/>
  <c r="H98" i="44"/>
  <c r="H71" i="44"/>
  <c r="H68" i="44"/>
  <c r="H73" i="44"/>
  <c r="H140" i="47"/>
  <c r="H71" i="47"/>
  <c r="H106" i="47"/>
  <c r="E112" i="25"/>
  <c r="E113" i="25" s="1"/>
  <c r="H30" i="10"/>
  <c r="E112" i="10"/>
  <c r="E113" i="10" s="1"/>
  <c r="F50" i="1"/>
  <c r="H32" i="40"/>
  <c r="E84" i="10"/>
  <c r="H30" i="11"/>
  <c r="D155" i="11"/>
  <c r="D157" i="11" s="1"/>
  <c r="H47" i="14"/>
  <c r="H34" i="17"/>
  <c r="H32" i="17"/>
  <c r="E112" i="20"/>
  <c r="E113" i="20" s="1"/>
  <c r="E84" i="23"/>
  <c r="E84" i="29"/>
  <c r="H94" i="44"/>
  <c r="H108" i="44"/>
  <c r="H109" i="44"/>
  <c r="H99" i="44"/>
  <c r="H59" i="47"/>
  <c r="H59" i="46"/>
  <c r="H141" i="23"/>
  <c r="D157" i="23"/>
  <c r="E157" i="23"/>
  <c r="F157" i="23"/>
  <c r="H32" i="23"/>
  <c r="H30" i="23"/>
  <c r="H45" i="23"/>
  <c r="H34" i="23"/>
  <c r="H47" i="23"/>
  <c r="D157" i="20"/>
  <c r="F157" i="20"/>
  <c r="E157" i="20"/>
  <c r="H30" i="20"/>
  <c r="H29" i="20"/>
  <c r="H35" i="20"/>
  <c r="F157" i="29"/>
  <c r="D157" i="29"/>
  <c r="E157" i="29"/>
  <c r="H35" i="29"/>
  <c r="H47" i="29"/>
  <c r="H45" i="19"/>
  <c r="H141" i="19"/>
  <c r="D152" i="19"/>
  <c r="D155" i="19" s="1"/>
  <c r="H36" i="19"/>
  <c r="H29" i="19"/>
  <c r="D157" i="18"/>
  <c r="E157" i="18"/>
  <c r="F157" i="18"/>
  <c r="H141" i="18"/>
  <c r="E88" i="18"/>
  <c r="E89" i="18" s="1"/>
  <c r="E112" i="18"/>
  <c r="E113" i="18" s="1"/>
  <c r="D157" i="17"/>
  <c r="E157" i="17"/>
  <c r="F157" i="17"/>
  <c r="H141" i="24"/>
  <c r="D157" i="24"/>
  <c r="H36" i="24"/>
  <c r="H32" i="14"/>
  <c r="H36" i="14"/>
  <c r="F157" i="14"/>
  <c r="D157" i="14"/>
  <c r="E157" i="14"/>
  <c r="E157" i="11"/>
  <c r="F157" i="11"/>
  <c r="E83" i="11"/>
  <c r="E84" i="11" s="1"/>
  <c r="E112" i="11"/>
  <c r="E113" i="11" s="1"/>
  <c r="H47" i="11"/>
  <c r="H42" i="39"/>
  <c r="F157" i="39"/>
  <c r="H32" i="39"/>
  <c r="H47" i="39"/>
  <c r="H45" i="39"/>
  <c r="E113" i="39"/>
  <c r="E83" i="39"/>
  <c r="E84" i="39" s="1"/>
  <c r="E157" i="38"/>
  <c r="F157" i="38"/>
  <c r="D157" i="38"/>
  <c r="E88" i="38"/>
  <c r="E89" i="38" s="1"/>
  <c r="E83" i="38"/>
  <c r="E84" i="38" s="1"/>
  <c r="E112" i="38"/>
  <c r="E113" i="38" s="1"/>
  <c r="H36" i="38"/>
  <c r="D152" i="10"/>
  <c r="D155" i="10" s="1"/>
  <c r="H32" i="16"/>
  <c r="H34" i="16"/>
  <c r="D152" i="16"/>
  <c r="D155" i="16" s="1"/>
  <c r="H47" i="16"/>
  <c r="H70" i="44"/>
  <c r="H107" i="44"/>
  <c r="H140" i="44"/>
  <c r="H105" i="44"/>
  <c r="H120" i="44"/>
  <c r="H105" i="45"/>
  <c r="H96" i="45"/>
  <c r="F109" i="45"/>
  <c r="H109" i="45" s="1"/>
  <c r="E84" i="40"/>
  <c r="H36" i="25"/>
  <c r="F157" i="25"/>
  <c r="E157" i="25"/>
  <c r="D157" i="25"/>
  <c r="H29" i="25"/>
  <c r="H47" i="25"/>
  <c r="E112" i="40"/>
  <c r="E113" i="40" s="1"/>
  <c r="H45" i="25"/>
  <c r="H141" i="40"/>
  <c r="E88" i="25"/>
  <c r="E89" i="25" s="1"/>
  <c r="H42" i="25"/>
  <c r="D152" i="40"/>
  <c r="D155" i="40" s="1"/>
  <c r="M37" i="5"/>
  <c r="H107" i="46"/>
  <c r="H97" i="46"/>
  <c r="H94" i="46"/>
  <c r="H81" i="46"/>
  <c r="H74" i="46"/>
  <c r="H70" i="46"/>
  <c r="H99" i="46"/>
  <c r="H73" i="46"/>
  <c r="H109" i="46"/>
  <c r="H105" i="46"/>
  <c r="H72" i="46"/>
  <c r="H68" i="46"/>
  <c r="H106" i="46"/>
  <c r="H69" i="46"/>
  <c r="H140" i="46"/>
  <c r="H108" i="46"/>
  <c r="H75" i="46"/>
  <c r="H71" i="46"/>
  <c r="H110" i="46"/>
  <c r="H96" i="46"/>
  <c r="H98" i="46"/>
  <c r="F37" i="5"/>
  <c r="J38" i="5" s="1"/>
  <c r="H4" i="4"/>
  <c r="G86" i="4"/>
  <c r="E86" i="4"/>
  <c r="E25" i="5"/>
  <c r="F22" i="5"/>
  <c r="F25" i="5" s="1"/>
  <c r="F26" i="5" s="1"/>
  <c r="H6" i="5"/>
  <c r="H95" i="44" l="1"/>
  <c r="H111" i="47"/>
  <c r="H56" i="25"/>
  <c r="H56" i="11"/>
  <c r="H56" i="14"/>
  <c r="H56" i="40"/>
  <c r="H56" i="18"/>
  <c r="H56" i="16"/>
  <c r="H56" i="17"/>
  <c r="H56" i="39"/>
  <c r="H56" i="29"/>
  <c r="H56" i="24"/>
  <c r="H56" i="38"/>
  <c r="H56" i="19"/>
  <c r="F56" i="10"/>
  <c r="H56" i="10" s="1"/>
  <c r="G37" i="25"/>
  <c r="H98" i="25" s="1"/>
  <c r="H36" i="17"/>
  <c r="H111" i="44"/>
  <c r="H36" i="10"/>
  <c r="H141" i="17"/>
  <c r="H36" i="20"/>
  <c r="H56" i="23"/>
  <c r="H56" i="20"/>
  <c r="H82" i="47"/>
  <c r="H94" i="47"/>
  <c r="H118" i="44"/>
  <c r="H141" i="14"/>
  <c r="H45" i="10"/>
  <c r="F141" i="10"/>
  <c r="H141" i="10" s="1"/>
  <c r="H98" i="18"/>
  <c r="H118" i="47"/>
  <c r="H68" i="47"/>
  <c r="H36" i="29"/>
  <c r="H82" i="44"/>
  <c r="H95" i="45"/>
  <c r="H118" i="45"/>
  <c r="H75" i="45"/>
  <c r="F111" i="45"/>
  <c r="H111" i="45" s="1"/>
  <c r="H82" i="45"/>
  <c r="H36" i="23"/>
  <c r="H47" i="20"/>
  <c r="H141" i="20"/>
  <c r="H141" i="29"/>
  <c r="H34" i="19"/>
  <c r="F157" i="19"/>
  <c r="D157" i="19"/>
  <c r="E157" i="19"/>
  <c r="E100" i="18"/>
  <c r="H109" i="18"/>
  <c r="H75" i="18"/>
  <c r="H73" i="18"/>
  <c r="H105" i="18"/>
  <c r="H72" i="18"/>
  <c r="H71" i="18"/>
  <c r="H106" i="18"/>
  <c r="H96" i="18"/>
  <c r="H99" i="18"/>
  <c r="H108" i="18"/>
  <c r="H70" i="18"/>
  <c r="H69" i="18"/>
  <c r="H74" i="18"/>
  <c r="H107" i="18"/>
  <c r="H94" i="18"/>
  <c r="H110" i="18"/>
  <c r="H97" i="18"/>
  <c r="H68" i="18"/>
  <c r="H81" i="18"/>
  <c r="H140" i="18"/>
  <c r="H32" i="24"/>
  <c r="H45" i="11"/>
  <c r="H141" i="11"/>
  <c r="H32" i="11"/>
  <c r="H30" i="39"/>
  <c r="H36" i="39"/>
  <c r="H141" i="39"/>
  <c r="H34" i="38"/>
  <c r="E157" i="10"/>
  <c r="D157" i="10"/>
  <c r="F157" i="10"/>
  <c r="H30" i="16"/>
  <c r="H36" i="16"/>
  <c r="D157" i="16"/>
  <c r="F157" i="16"/>
  <c r="E157" i="16"/>
  <c r="H141" i="16"/>
  <c r="F50" i="25"/>
  <c r="H141" i="25" s="1"/>
  <c r="F157" i="40"/>
  <c r="D157" i="40"/>
  <c r="E157" i="40"/>
  <c r="H94" i="25"/>
  <c r="H140" i="25"/>
  <c r="H71" i="25"/>
  <c r="H108" i="25"/>
  <c r="H110" i="25"/>
  <c r="H111" i="46"/>
  <c r="H120" i="46"/>
  <c r="H118" i="46"/>
  <c r="H95" i="46"/>
  <c r="H112" i="44"/>
  <c r="F59" i="10"/>
  <c r="H59" i="10" s="1"/>
  <c r="H59" i="39"/>
  <c r="H59" i="14"/>
  <c r="H59" i="38"/>
  <c r="H59" i="40"/>
  <c r="H59" i="11"/>
  <c r="H69" i="25" l="1"/>
  <c r="H73" i="25"/>
  <c r="H72" i="25"/>
  <c r="H81" i="25"/>
  <c r="H107" i="25"/>
  <c r="H105" i="25"/>
  <c r="H98" i="17"/>
  <c r="H75" i="17"/>
  <c r="H69" i="17"/>
  <c r="H71" i="17"/>
  <c r="H99" i="17"/>
  <c r="H96" i="17"/>
  <c r="H113" i="44"/>
  <c r="H70" i="25"/>
  <c r="H75" i="25"/>
  <c r="H68" i="25"/>
  <c r="H99" i="25"/>
  <c r="H109" i="25"/>
  <c r="H106" i="25"/>
  <c r="H96" i="25"/>
  <c r="H97" i="25"/>
  <c r="H74" i="25"/>
  <c r="H94" i="23"/>
  <c r="H74" i="17"/>
  <c r="H81" i="17"/>
  <c r="H73" i="17"/>
  <c r="H70" i="17"/>
  <c r="H75" i="10"/>
  <c r="F112" i="45"/>
  <c r="F113" i="45" s="1"/>
  <c r="H95" i="47"/>
  <c r="H100" i="46"/>
  <c r="H106" i="16"/>
  <c r="H36" i="40"/>
  <c r="H83" i="47"/>
  <c r="H112" i="47"/>
  <c r="H82" i="46"/>
  <c r="H121" i="44"/>
  <c r="H100" i="44"/>
  <c r="H83" i="44"/>
  <c r="H83" i="45"/>
  <c r="H121" i="45"/>
  <c r="H100" i="45"/>
  <c r="H55" i="45"/>
  <c r="H142" i="45"/>
  <c r="H55" i="44"/>
  <c r="H142" i="44"/>
  <c r="H55" i="46"/>
  <c r="H55" i="47"/>
  <c r="H97" i="23"/>
  <c r="H140" i="23"/>
  <c r="H106" i="23"/>
  <c r="H70" i="23"/>
  <c r="H105" i="23"/>
  <c r="H99" i="20"/>
  <c r="H75" i="20"/>
  <c r="H110" i="20"/>
  <c r="H73" i="20"/>
  <c r="H94" i="20"/>
  <c r="H71" i="20"/>
  <c r="H108" i="20"/>
  <c r="H106" i="20"/>
  <c r="H69" i="20"/>
  <c r="H96" i="20"/>
  <c r="H107" i="20"/>
  <c r="H74" i="20"/>
  <c r="H140" i="20"/>
  <c r="H109" i="20"/>
  <c r="H81" i="20"/>
  <c r="H97" i="20"/>
  <c r="H72" i="20"/>
  <c r="H105" i="20"/>
  <c r="H70" i="20"/>
  <c r="H98" i="20"/>
  <c r="H110" i="29"/>
  <c r="H97" i="29"/>
  <c r="H107" i="29"/>
  <c r="H74" i="29"/>
  <c r="H106" i="29"/>
  <c r="H109" i="29"/>
  <c r="H94" i="29"/>
  <c r="H99" i="29"/>
  <c r="H73" i="29"/>
  <c r="H70" i="29"/>
  <c r="H98" i="29"/>
  <c r="H81" i="29"/>
  <c r="H140" i="29"/>
  <c r="H108" i="29"/>
  <c r="H96" i="29"/>
  <c r="H75" i="29"/>
  <c r="H69" i="29"/>
  <c r="H72" i="29"/>
  <c r="H68" i="29"/>
  <c r="H71" i="29"/>
  <c r="H71" i="19"/>
  <c r="H75" i="19"/>
  <c r="H109" i="19"/>
  <c r="H108" i="19"/>
  <c r="H72" i="19"/>
  <c r="H105" i="19"/>
  <c r="H99" i="19"/>
  <c r="H110" i="19"/>
  <c r="H70" i="19"/>
  <c r="H140" i="19"/>
  <c r="H81" i="19"/>
  <c r="H107" i="19"/>
  <c r="H69" i="19"/>
  <c r="H74" i="19"/>
  <c r="H106" i="19"/>
  <c r="H73" i="19"/>
  <c r="H96" i="19"/>
  <c r="H94" i="19"/>
  <c r="H97" i="19"/>
  <c r="H98" i="19"/>
  <c r="H95" i="18"/>
  <c r="H118" i="18"/>
  <c r="H120" i="18"/>
  <c r="H111" i="18"/>
  <c r="H140" i="24"/>
  <c r="H81" i="24"/>
  <c r="H70" i="24"/>
  <c r="H109" i="24"/>
  <c r="H68" i="24"/>
  <c r="H107" i="24"/>
  <c r="H106" i="24"/>
  <c r="H97" i="24"/>
  <c r="H108" i="24"/>
  <c r="H71" i="24"/>
  <c r="H73" i="24"/>
  <c r="H72" i="24"/>
  <c r="H99" i="24"/>
  <c r="H69" i="24"/>
  <c r="H74" i="24"/>
  <c r="H94" i="24"/>
  <c r="H110" i="24"/>
  <c r="H105" i="24"/>
  <c r="H75" i="24"/>
  <c r="H96" i="24"/>
  <c r="H98" i="24"/>
  <c r="H97" i="14"/>
  <c r="H106" i="14"/>
  <c r="H109" i="14"/>
  <c r="H71" i="14"/>
  <c r="H96" i="14"/>
  <c r="H108" i="14"/>
  <c r="H99" i="14"/>
  <c r="H81" i="14"/>
  <c r="H70" i="14"/>
  <c r="H75" i="14"/>
  <c r="H140" i="14"/>
  <c r="H68" i="14"/>
  <c r="H105" i="14"/>
  <c r="H72" i="14"/>
  <c r="H69" i="14"/>
  <c r="H107" i="14"/>
  <c r="H110" i="14"/>
  <c r="H94" i="14"/>
  <c r="H73" i="14"/>
  <c r="H74" i="14"/>
  <c r="H98" i="14"/>
  <c r="H36" i="11"/>
  <c r="H99" i="38"/>
  <c r="F107" i="38"/>
  <c r="H107" i="38" s="1"/>
  <c r="H97" i="38"/>
  <c r="H140" i="38"/>
  <c r="H75" i="38"/>
  <c r="H96" i="38"/>
  <c r="H71" i="38"/>
  <c r="F110" i="38"/>
  <c r="H110" i="38" s="1"/>
  <c r="F106" i="38"/>
  <c r="H106" i="38" s="1"/>
  <c r="H68" i="38"/>
  <c r="H73" i="38"/>
  <c r="H72" i="38"/>
  <c r="F109" i="38"/>
  <c r="H109" i="38" s="1"/>
  <c r="H81" i="38"/>
  <c r="H74" i="38"/>
  <c r="H105" i="38"/>
  <c r="H70" i="38"/>
  <c r="H69" i="38"/>
  <c r="F108" i="38"/>
  <c r="H108" i="38" s="1"/>
  <c r="H98" i="38"/>
  <c r="H70" i="10"/>
  <c r="H97" i="10"/>
  <c r="H97" i="16"/>
  <c r="H70" i="16"/>
  <c r="H105" i="16"/>
  <c r="H75" i="16"/>
  <c r="H69" i="16"/>
  <c r="H74" i="16"/>
  <c r="H73" i="16"/>
  <c r="H94" i="16"/>
  <c r="H72" i="16"/>
  <c r="H109" i="16"/>
  <c r="H99" i="16"/>
  <c r="F89" i="25"/>
  <c r="H120" i="25" s="1"/>
  <c r="H95" i="25"/>
  <c r="H112" i="45" l="1"/>
  <c r="F76" i="25"/>
  <c r="H118" i="25" s="1"/>
  <c r="H81" i="23"/>
  <c r="H69" i="23"/>
  <c r="H73" i="23"/>
  <c r="H108" i="23"/>
  <c r="H96" i="23"/>
  <c r="H71" i="23"/>
  <c r="H110" i="23"/>
  <c r="H109" i="23"/>
  <c r="H74" i="23"/>
  <c r="H72" i="23"/>
  <c r="H108" i="17"/>
  <c r="H110" i="17"/>
  <c r="H72" i="17"/>
  <c r="H68" i="17"/>
  <c r="H107" i="17"/>
  <c r="H97" i="17"/>
  <c r="H106" i="17"/>
  <c r="H120" i="17"/>
  <c r="H140" i="17"/>
  <c r="H109" i="17"/>
  <c r="H110" i="10"/>
  <c r="H105" i="10"/>
  <c r="H121" i="46"/>
  <c r="H99" i="10"/>
  <c r="H108" i="16"/>
  <c r="H81" i="16"/>
  <c r="H140" i="16"/>
  <c r="H120" i="16"/>
  <c r="H110" i="16"/>
  <c r="H98" i="16"/>
  <c r="H96" i="16"/>
  <c r="H68" i="16"/>
  <c r="H107" i="16"/>
  <c r="H71" i="16"/>
  <c r="F100" i="25"/>
  <c r="H100" i="25" s="1"/>
  <c r="H111" i="25"/>
  <c r="H98" i="23"/>
  <c r="H107" i="23"/>
  <c r="H75" i="23"/>
  <c r="H99" i="23"/>
  <c r="H68" i="10"/>
  <c r="H69" i="10"/>
  <c r="H72" i="10"/>
  <c r="H107" i="10"/>
  <c r="H74" i="10"/>
  <c r="H81" i="10"/>
  <c r="H108" i="10"/>
  <c r="H109" i="10"/>
  <c r="H96" i="10"/>
  <c r="H94" i="10"/>
  <c r="H73" i="10"/>
  <c r="H106" i="10"/>
  <c r="H98" i="10"/>
  <c r="H140" i="10"/>
  <c r="H120" i="10"/>
  <c r="H71" i="10"/>
  <c r="H95" i="38"/>
  <c r="H94" i="38"/>
  <c r="H118" i="20"/>
  <c r="H68" i="20"/>
  <c r="H122" i="47"/>
  <c r="H113" i="47"/>
  <c r="H72" i="40"/>
  <c r="H73" i="40"/>
  <c r="H75" i="40"/>
  <c r="H97" i="40"/>
  <c r="H108" i="40"/>
  <c r="H74" i="40"/>
  <c r="H98" i="40"/>
  <c r="H107" i="40"/>
  <c r="H99" i="40"/>
  <c r="H69" i="40"/>
  <c r="H71" i="40"/>
  <c r="H110" i="40"/>
  <c r="H70" i="40"/>
  <c r="H96" i="40"/>
  <c r="H106" i="40"/>
  <c r="H140" i="40"/>
  <c r="H109" i="40"/>
  <c r="H82" i="17"/>
  <c r="H121" i="47"/>
  <c r="H100" i="47"/>
  <c r="H111" i="29"/>
  <c r="H105" i="29"/>
  <c r="H68" i="23"/>
  <c r="H84" i="47"/>
  <c r="H82" i="25"/>
  <c r="H121" i="25"/>
  <c r="H82" i="18"/>
  <c r="H118" i="19"/>
  <c r="H68" i="19"/>
  <c r="H112" i="46"/>
  <c r="H83" i="46"/>
  <c r="H119" i="44"/>
  <c r="H84" i="44"/>
  <c r="H122" i="44"/>
  <c r="H113" i="45"/>
  <c r="H119" i="45"/>
  <c r="H84" i="45"/>
  <c r="H95" i="23"/>
  <c r="H120" i="23"/>
  <c r="H111" i="20"/>
  <c r="H120" i="20"/>
  <c r="H120" i="29"/>
  <c r="H118" i="29"/>
  <c r="H95" i="19"/>
  <c r="H120" i="19"/>
  <c r="H111" i="19"/>
  <c r="H111" i="24"/>
  <c r="H120" i="24"/>
  <c r="H95" i="24"/>
  <c r="H118" i="24"/>
  <c r="H120" i="14"/>
  <c r="H111" i="14"/>
  <c r="H118" i="14"/>
  <c r="H107" i="11"/>
  <c r="H68" i="11"/>
  <c r="H69" i="11"/>
  <c r="H71" i="11"/>
  <c r="H72" i="11"/>
  <c r="H73" i="11"/>
  <c r="H140" i="11"/>
  <c r="H96" i="11"/>
  <c r="H108" i="11"/>
  <c r="H110" i="11"/>
  <c r="H94" i="11"/>
  <c r="H81" i="11"/>
  <c r="H99" i="11"/>
  <c r="H70" i="11"/>
  <c r="H109" i="11"/>
  <c r="H97" i="11"/>
  <c r="H74" i="11"/>
  <c r="H75" i="11"/>
  <c r="H106" i="11"/>
  <c r="H98" i="11"/>
  <c r="H109" i="39"/>
  <c r="H96" i="39"/>
  <c r="H72" i="39"/>
  <c r="H70" i="39"/>
  <c r="H94" i="39"/>
  <c r="H74" i="39"/>
  <c r="H110" i="39"/>
  <c r="H71" i="39"/>
  <c r="H140" i="39"/>
  <c r="H107" i="39"/>
  <c r="H108" i="39"/>
  <c r="H75" i="39"/>
  <c r="H97" i="39"/>
  <c r="H73" i="39"/>
  <c r="H69" i="39"/>
  <c r="H68" i="39"/>
  <c r="H99" i="39"/>
  <c r="H81" i="39"/>
  <c r="H106" i="39"/>
  <c r="H98" i="39"/>
  <c r="H118" i="38"/>
  <c r="H120" i="38"/>
  <c r="F111" i="38"/>
  <c r="H55" i="20"/>
  <c r="H55" i="11"/>
  <c r="H11" i="5"/>
  <c r="H12" i="5" s="1"/>
  <c r="G11" i="5"/>
  <c r="H55" i="19"/>
  <c r="H55" i="29"/>
  <c r="H55" i="39"/>
  <c r="H55" i="38"/>
  <c r="H55" i="10"/>
  <c r="H55" i="24"/>
  <c r="H55" i="40"/>
  <c r="H55" i="16"/>
  <c r="H55" i="17"/>
  <c r="H55" i="18"/>
  <c r="H55" i="25"/>
  <c r="H55" i="23"/>
  <c r="H55" i="14"/>
  <c r="H112" i="29" l="1"/>
  <c r="H111" i="16"/>
  <c r="H105" i="17"/>
  <c r="H94" i="17"/>
  <c r="H118" i="17"/>
  <c r="H111" i="10"/>
  <c r="F113" i="25"/>
  <c r="H111" i="23"/>
  <c r="H121" i="38"/>
  <c r="H95" i="10"/>
  <c r="H118" i="16"/>
  <c r="H118" i="23"/>
  <c r="H118" i="10"/>
  <c r="H95" i="16"/>
  <c r="H82" i="24"/>
  <c r="H95" i="29"/>
  <c r="H82" i="10"/>
  <c r="H120" i="40"/>
  <c r="H94" i="40"/>
  <c r="H82" i="38"/>
  <c r="H82" i="16"/>
  <c r="H82" i="29"/>
  <c r="H95" i="20"/>
  <c r="H83" i="18"/>
  <c r="H121" i="18"/>
  <c r="H100" i="18"/>
  <c r="H83" i="25"/>
  <c r="F84" i="25"/>
  <c r="H95" i="14"/>
  <c r="H82" i="19"/>
  <c r="H82" i="23"/>
  <c r="H68" i="40"/>
  <c r="F112" i="38"/>
  <c r="H111" i="38"/>
  <c r="H111" i="39"/>
  <c r="H105" i="39"/>
  <c r="H121" i="24"/>
  <c r="H100" i="24"/>
  <c r="H112" i="18"/>
  <c r="H82" i="14"/>
  <c r="H82" i="20"/>
  <c r="H119" i="47"/>
  <c r="H83" i="17"/>
  <c r="H81" i="40"/>
  <c r="H105" i="40"/>
  <c r="H111" i="11"/>
  <c r="H105" i="11"/>
  <c r="H113" i="46"/>
  <c r="H119" i="46"/>
  <c r="H84" i="46"/>
  <c r="H122" i="45"/>
  <c r="H112" i="20"/>
  <c r="H112" i="19"/>
  <c r="H112" i="24"/>
  <c r="H95" i="11"/>
  <c r="H120" i="11"/>
  <c r="H118" i="11"/>
  <c r="H120" i="39"/>
  <c r="H118" i="39"/>
  <c r="H95" i="39"/>
  <c r="H112" i="10" l="1"/>
  <c r="H112" i="25"/>
  <c r="H95" i="17"/>
  <c r="H111" i="17"/>
  <c r="H121" i="10"/>
  <c r="H122" i="24"/>
  <c r="H112" i="39"/>
  <c r="H100" i="38"/>
  <c r="H112" i="14"/>
  <c r="H113" i="24"/>
  <c r="H82" i="39"/>
  <c r="H113" i="18"/>
  <c r="H83" i="23"/>
  <c r="H121" i="14"/>
  <c r="H100" i="14"/>
  <c r="H121" i="23"/>
  <c r="H100" i="23"/>
  <c r="H83" i="24"/>
  <c r="H111" i="40"/>
  <c r="H112" i="40"/>
  <c r="H119" i="17"/>
  <c r="H84" i="17"/>
  <c r="H83" i="20"/>
  <c r="H83" i="14"/>
  <c r="H121" i="20"/>
  <c r="H100" i="20"/>
  <c r="H83" i="16"/>
  <c r="H83" i="38"/>
  <c r="H82" i="40"/>
  <c r="H124" i="47"/>
  <c r="H143" i="47"/>
  <c r="H122" i="29"/>
  <c r="H113" i="29"/>
  <c r="F113" i="38"/>
  <c r="H112" i="38"/>
  <c r="H83" i="19"/>
  <c r="H119" i="25"/>
  <c r="H84" i="25"/>
  <c r="H119" i="18"/>
  <c r="H84" i="18"/>
  <c r="H95" i="40"/>
  <c r="H121" i="29"/>
  <c r="H100" i="29"/>
  <c r="H121" i="16"/>
  <c r="H100" i="16"/>
  <c r="H112" i="16"/>
  <c r="H112" i="11"/>
  <c r="H112" i="23"/>
  <c r="H121" i="19"/>
  <c r="H100" i="19"/>
  <c r="H118" i="40"/>
  <c r="H83" i="29"/>
  <c r="H113" i="25"/>
  <c r="H83" i="10"/>
  <c r="H82" i="11"/>
  <c r="H122" i="46"/>
  <c r="H124" i="44"/>
  <c r="H124" i="45"/>
  <c r="H135" i="45"/>
  <c r="H58" i="47"/>
  <c r="H58" i="46"/>
  <c r="F58" i="10"/>
  <c r="H100" i="10" l="1"/>
  <c r="H113" i="10"/>
  <c r="H113" i="19"/>
  <c r="H112" i="17"/>
  <c r="H100" i="17"/>
  <c r="H122" i="39"/>
  <c r="H122" i="40"/>
  <c r="F124" i="25"/>
  <c r="H122" i="25"/>
  <c r="H113" i="23"/>
  <c r="H113" i="16"/>
  <c r="H121" i="40"/>
  <c r="H100" i="40"/>
  <c r="H122" i="38"/>
  <c r="H113" i="38"/>
  <c r="H84" i="38"/>
  <c r="H119" i="14"/>
  <c r="H84" i="14"/>
  <c r="H121" i="39"/>
  <c r="H100" i="39"/>
  <c r="H122" i="10"/>
  <c r="H84" i="29"/>
  <c r="H119" i="16"/>
  <c r="H84" i="16"/>
  <c r="H84" i="20"/>
  <c r="H113" i="40"/>
  <c r="H84" i="24"/>
  <c r="H122" i="18"/>
  <c r="H119" i="10"/>
  <c r="H84" i="10"/>
  <c r="H122" i="19"/>
  <c r="H119" i="19"/>
  <c r="H84" i="19"/>
  <c r="H83" i="40"/>
  <c r="H122" i="20"/>
  <c r="H113" i="20"/>
  <c r="H83" i="39"/>
  <c r="H113" i="14"/>
  <c r="H119" i="23"/>
  <c r="H84" i="23"/>
  <c r="H122" i="11"/>
  <c r="H113" i="11"/>
  <c r="H83" i="11"/>
  <c r="H121" i="11"/>
  <c r="H100" i="11"/>
  <c r="H124" i="46"/>
  <c r="H143" i="46"/>
  <c r="H143" i="44"/>
  <c r="H133" i="44"/>
  <c r="H135" i="44"/>
  <c r="H129" i="44"/>
  <c r="H134" i="44"/>
  <c r="H132" i="44"/>
  <c r="H143" i="45"/>
  <c r="H129" i="45"/>
  <c r="H134" i="45"/>
  <c r="H133" i="45"/>
  <c r="H132" i="45"/>
  <c r="H142" i="46"/>
  <c r="H58" i="25"/>
  <c r="H58" i="14"/>
  <c r="H58" i="18"/>
  <c r="H58" i="10"/>
  <c r="H58" i="19"/>
  <c r="H58" i="17"/>
  <c r="H58" i="40"/>
  <c r="H58" i="11"/>
  <c r="H58" i="29"/>
  <c r="H58" i="39"/>
  <c r="H58" i="38"/>
  <c r="H58" i="16"/>
  <c r="H58" i="23"/>
  <c r="H58" i="24"/>
  <c r="H58" i="20"/>
  <c r="H113" i="39" l="1"/>
  <c r="H121" i="17"/>
  <c r="H122" i="17"/>
  <c r="H113" i="17"/>
  <c r="H124" i="19"/>
  <c r="F143" i="10"/>
  <c r="H143" i="10" s="1"/>
  <c r="H84" i="39"/>
  <c r="H143" i="19"/>
  <c r="H119" i="38"/>
  <c r="H122" i="23"/>
  <c r="H84" i="40"/>
  <c r="H143" i="18"/>
  <c r="H124" i="18"/>
  <c r="H122" i="14"/>
  <c r="H119" i="24"/>
  <c r="H119" i="20"/>
  <c r="H119" i="29"/>
  <c r="H122" i="16"/>
  <c r="H143" i="25"/>
  <c r="H124" i="25"/>
  <c r="H84" i="11"/>
  <c r="H144" i="46"/>
  <c r="H134" i="46"/>
  <c r="H129" i="46"/>
  <c r="H131" i="44"/>
  <c r="H144" i="44"/>
  <c r="H146" i="44"/>
  <c r="H131" i="45"/>
  <c r="H144" i="45"/>
  <c r="H146" i="45"/>
  <c r="H135" i="47"/>
  <c r="H129" i="47"/>
  <c r="H144" i="47"/>
  <c r="H142" i="47"/>
  <c r="H142" i="11"/>
  <c r="F61" i="25"/>
  <c r="H143" i="17" l="1"/>
  <c r="H124" i="10"/>
  <c r="H124" i="17"/>
  <c r="H134" i="47"/>
  <c r="H131" i="47"/>
  <c r="H146" i="46"/>
  <c r="H143" i="29"/>
  <c r="H124" i="29"/>
  <c r="H143" i="24"/>
  <c r="H124" i="24"/>
  <c r="H119" i="40"/>
  <c r="H143" i="38"/>
  <c r="H124" i="38"/>
  <c r="H143" i="20"/>
  <c r="H124" i="20"/>
  <c r="H146" i="47"/>
  <c r="H133" i="47"/>
  <c r="H132" i="47"/>
  <c r="H143" i="16"/>
  <c r="H124" i="16"/>
  <c r="H143" i="14"/>
  <c r="H124" i="14"/>
  <c r="H143" i="23"/>
  <c r="H124" i="23"/>
  <c r="H119" i="39"/>
  <c r="H119" i="11"/>
  <c r="H131" i="46"/>
  <c r="H133" i="46"/>
  <c r="H135" i="46"/>
  <c r="H132" i="46"/>
  <c r="H130" i="44"/>
  <c r="H130" i="45"/>
  <c r="H130" i="47" l="1"/>
  <c r="H135" i="14"/>
  <c r="H129" i="14"/>
  <c r="H134" i="25"/>
  <c r="H129" i="25"/>
  <c r="H142" i="40"/>
  <c r="H143" i="39"/>
  <c r="H124" i="39"/>
  <c r="H144" i="25"/>
  <c r="H142" i="25"/>
  <c r="H143" i="40"/>
  <c r="H124" i="40"/>
  <c r="H144" i="14"/>
  <c r="H142" i="14"/>
  <c r="H129" i="40"/>
  <c r="H124" i="11"/>
  <c r="H129" i="11"/>
  <c r="H136" i="44"/>
  <c r="H136" i="45"/>
  <c r="H134" i="14" l="1"/>
  <c r="H146" i="14"/>
  <c r="H131" i="14"/>
  <c r="H132" i="14"/>
  <c r="H133" i="14"/>
  <c r="H132" i="40"/>
  <c r="H135" i="40"/>
  <c r="H134" i="40"/>
  <c r="H133" i="40"/>
  <c r="H133" i="25"/>
  <c r="H135" i="25"/>
  <c r="H146" i="25"/>
  <c r="H132" i="25"/>
  <c r="H134" i="11"/>
  <c r="H131" i="25"/>
  <c r="H143" i="11"/>
  <c r="H144" i="11"/>
  <c r="H130" i="46"/>
  <c r="H145" i="44"/>
  <c r="H145" i="45"/>
  <c r="H136" i="47"/>
  <c r="H131" i="11" l="1"/>
  <c r="H130" i="14"/>
  <c r="H135" i="11"/>
  <c r="F136" i="25"/>
  <c r="H146" i="40"/>
  <c r="H144" i="40"/>
  <c r="H131" i="40"/>
  <c r="H132" i="11"/>
  <c r="H133" i="11"/>
  <c r="H146" i="11"/>
  <c r="H136" i="46"/>
  <c r="H145" i="47"/>
  <c r="H86" i="4"/>
  <c r="H136" i="14" l="1"/>
  <c r="H130" i="25"/>
  <c r="H136" i="25"/>
  <c r="H130" i="40"/>
  <c r="H145" i="46"/>
  <c r="H87" i="4"/>
  <c r="H136" i="40" l="1"/>
  <c r="H130" i="11"/>
  <c r="H145" i="25"/>
  <c r="F57" i="10"/>
  <c r="H145" i="14" l="1"/>
  <c r="H145" i="40"/>
  <c r="H136" i="11"/>
  <c r="H57" i="29"/>
  <c r="H57" i="17"/>
  <c r="H57" i="16"/>
  <c r="H57" i="10"/>
  <c r="F61" i="10"/>
  <c r="H57" i="18"/>
  <c r="H57" i="38"/>
  <c r="H57" i="23"/>
  <c r="H57" i="24"/>
  <c r="H57" i="39"/>
  <c r="H57" i="19"/>
  <c r="H57" i="20"/>
  <c r="H145" i="11" l="1"/>
  <c r="H129" i="24"/>
  <c r="F142" i="10"/>
  <c r="H129" i="10"/>
  <c r="H129" i="17"/>
  <c r="H129" i="20"/>
  <c r="H129" i="23"/>
  <c r="H129" i="38"/>
  <c r="H129" i="29"/>
  <c r="H129" i="18"/>
  <c r="H129" i="16"/>
  <c r="H144" i="24" l="1"/>
  <c r="H142" i="24"/>
  <c r="H144" i="16"/>
  <c r="H142" i="16"/>
  <c r="H144" i="29"/>
  <c r="H142" i="29"/>
  <c r="H144" i="23"/>
  <c r="H142" i="23"/>
  <c r="H144" i="20"/>
  <c r="H142" i="20"/>
  <c r="F144" i="10"/>
  <c r="H144" i="10" s="1"/>
  <c r="H142" i="10"/>
  <c r="H144" i="39"/>
  <c r="H142" i="39"/>
  <c r="H144" i="17"/>
  <c r="H142" i="17"/>
  <c r="H144" i="19"/>
  <c r="H142" i="19"/>
  <c r="H144" i="18"/>
  <c r="H142" i="18"/>
  <c r="H144" i="38"/>
  <c r="H142" i="38"/>
  <c r="H135" i="39"/>
  <c r="H129" i="39"/>
  <c r="H135" i="19"/>
  <c r="H129" i="19"/>
  <c r="F135" i="10"/>
  <c r="H135" i="18"/>
  <c r="H131" i="39" l="1"/>
  <c r="H132" i="39"/>
  <c r="H133" i="39"/>
  <c r="H134" i="39"/>
  <c r="H133" i="19"/>
  <c r="H146" i="39"/>
  <c r="H146" i="19"/>
  <c r="H134" i="19"/>
  <c r="H132" i="20"/>
  <c r="H135" i="20"/>
  <c r="H131" i="16"/>
  <c r="H135" i="16"/>
  <c r="H133" i="29"/>
  <c r="H135" i="29"/>
  <c r="H131" i="17"/>
  <c r="H135" i="17"/>
  <c r="H133" i="23"/>
  <c r="H135" i="23"/>
  <c r="H132" i="19"/>
  <c r="H133" i="38"/>
  <c r="H135" i="38"/>
  <c r="F134" i="10"/>
  <c r="H134" i="10" s="1"/>
  <c r="H135" i="10"/>
  <c r="H133" i="24"/>
  <c r="H135" i="24"/>
  <c r="H131" i="19"/>
  <c r="H133" i="16"/>
  <c r="H132" i="24"/>
  <c r="H134" i="24"/>
  <c r="H132" i="23"/>
  <c r="H146" i="23"/>
  <c r="H146" i="16"/>
  <c r="H131" i="23"/>
  <c r="H134" i="23"/>
  <c r="H146" i="38"/>
  <c r="H132" i="16"/>
  <c r="F133" i="10"/>
  <c r="H133" i="10" s="1"/>
  <c r="H146" i="29"/>
  <c r="H134" i="29"/>
  <c r="H146" i="10"/>
  <c r="F132" i="10"/>
  <c r="H132" i="10" s="1"/>
  <c r="H131" i="24"/>
  <c r="H134" i="17"/>
  <c r="H146" i="24"/>
  <c r="H133" i="17"/>
  <c r="F131" i="10"/>
  <c r="H131" i="10" s="1"/>
  <c r="H134" i="16"/>
  <c r="H132" i="29"/>
  <c r="H131" i="29"/>
  <c r="H133" i="20"/>
  <c r="H146" i="20"/>
  <c r="H132" i="18"/>
  <c r="H133" i="18"/>
  <c r="H131" i="18"/>
  <c r="H134" i="38"/>
  <c r="H146" i="17"/>
  <c r="H131" i="38"/>
  <c r="H131" i="20"/>
  <c r="H134" i="20"/>
  <c r="H146" i="18"/>
  <c r="H132" i="38"/>
  <c r="H134" i="18"/>
  <c r="H132" i="17"/>
  <c r="H130" i="39" l="1"/>
  <c r="F130" i="10"/>
  <c r="H136" i="39" l="1"/>
  <c r="H130" i="19"/>
  <c r="H130" i="16"/>
  <c r="H130" i="18"/>
  <c r="H130" i="24"/>
  <c r="H130" i="17"/>
  <c r="F136" i="10"/>
  <c r="H130" i="10"/>
  <c r="H130" i="20"/>
  <c r="H130" i="38"/>
  <c r="H130" i="29"/>
  <c r="H130" i="23"/>
  <c r="H136" i="19"/>
  <c r="H145" i="19" l="1"/>
  <c r="H136" i="29"/>
  <c r="H136" i="20"/>
  <c r="H136" i="17"/>
  <c r="H136" i="18"/>
  <c r="H145" i="39"/>
  <c r="H136" i="23"/>
  <c r="H136" i="38"/>
  <c r="F145" i="10"/>
  <c r="H136" i="10"/>
  <c r="H136" i="24"/>
  <c r="H136" i="16"/>
  <c r="H145" i="24" l="1"/>
  <c r="H145" i="38"/>
  <c r="H145" i="17"/>
  <c r="H145" i="29"/>
  <c r="H145" i="16"/>
  <c r="F146" i="10"/>
  <c r="H145" i="10"/>
  <c r="H145" i="23"/>
  <c r="H145" i="18"/>
  <c r="H145" i="20"/>
</calcChain>
</file>

<file path=xl/sharedStrings.xml><?xml version="1.0" encoding="utf-8"?>
<sst xmlns="http://schemas.openxmlformats.org/spreadsheetml/2006/main" count="4747" uniqueCount="483">
  <si>
    <t>Abafador para ouvido</t>
  </si>
  <si>
    <t>Kg</t>
  </si>
  <si>
    <t>L</t>
  </si>
  <si>
    <t>Avental de Couro Completo (Macacão)</t>
  </si>
  <si>
    <t xml:space="preserve">Avental Raspa </t>
  </si>
  <si>
    <t>Rl</t>
  </si>
  <si>
    <t>Gl</t>
  </si>
  <si>
    <t xml:space="preserve">Luva Latex forrada </t>
  </si>
  <si>
    <t>Par</t>
  </si>
  <si>
    <t>Luva Raspa c/ref cano 7 cm</t>
  </si>
  <si>
    <t>Máscara PFF1 Azul Pro Safety</t>
  </si>
  <si>
    <t>m³</t>
  </si>
  <si>
    <t>Item</t>
  </si>
  <si>
    <t>Unidade</t>
  </si>
  <si>
    <t>Ferramenta</t>
  </si>
  <si>
    <t>Custo/mês</t>
  </si>
  <si>
    <t>Máquina de solda elétrica</t>
  </si>
  <si>
    <t>TOTAL</t>
  </si>
  <si>
    <t xml:space="preserve">Depreciação Anual </t>
  </si>
  <si>
    <t>Qtde</t>
  </si>
  <si>
    <t>Taxa depreciação</t>
  </si>
  <si>
    <t>Un</t>
  </si>
  <si>
    <t>Pç</t>
  </si>
  <si>
    <t>Descrição</t>
  </si>
  <si>
    <t xml:space="preserve">Valor unitário </t>
  </si>
  <si>
    <t>Consumo médio anual</t>
  </si>
  <si>
    <t>Valor anual</t>
  </si>
  <si>
    <t>Valor mensal</t>
  </si>
  <si>
    <t>Custo total</t>
  </si>
  <si>
    <t>LOGÍSTICA/Diversos</t>
  </si>
  <si>
    <t>Custo anual</t>
  </si>
  <si>
    <t>Valor unitário</t>
  </si>
  <si>
    <t>Almoxarife</t>
  </si>
  <si>
    <t>Soma</t>
  </si>
  <si>
    <t>Calça jeans</t>
  </si>
  <si>
    <t>Camisa de malha, modelo gola polo</t>
  </si>
  <si>
    <t>1</t>
  </si>
  <si>
    <t>Manutenção</t>
  </si>
  <si>
    <t xml:space="preserve"> Valor unitário</t>
  </si>
  <si>
    <t>Depreciação anual</t>
  </si>
  <si>
    <t xml:space="preserve">CATEGORIA PROFISSIONAL: </t>
  </si>
  <si>
    <t>Nº Processo:</t>
  </si>
  <si>
    <t>Licitação Nº:</t>
  </si>
  <si>
    <t>Data/Hora:</t>
  </si>
  <si>
    <t>Discriminação dos Serviços</t>
  </si>
  <si>
    <t>A</t>
  </si>
  <si>
    <t>Data de Apresentação da Proposta (dia/mês/ano)</t>
  </si>
  <si>
    <t>B</t>
  </si>
  <si>
    <t>Município/UF</t>
  </si>
  <si>
    <t>DF</t>
  </si>
  <si>
    <t>C</t>
  </si>
  <si>
    <t>D</t>
  </si>
  <si>
    <t>Identificação do Serviço</t>
  </si>
  <si>
    <t>Tipo de serviço</t>
  </si>
  <si>
    <t>Unid. de Medida</t>
  </si>
  <si>
    <t>Qtde Total a Contratar</t>
  </si>
  <si>
    <t>Posto</t>
  </si>
  <si>
    <t>Mão-de-obra vinculada à execução contratual</t>
  </si>
  <si>
    <t>Dados complementares para composição dos custos referente à mão-de-obra</t>
  </si>
  <si>
    <t>Tipo de Serviço</t>
  </si>
  <si>
    <t xml:space="preserve">Salário Normativo da Categoria Profissional </t>
  </si>
  <si>
    <t>Categoria profissional (vinculada à execução contratual)</t>
  </si>
  <si>
    <t>Data base da categoria (dia/mês/ano)</t>
  </si>
  <si>
    <t>Salário mínimo</t>
  </si>
  <si>
    <t>MÓDULO 1: COMPOSIÇÃO DA REMUNERAÇÃO</t>
  </si>
  <si>
    <t>Composição da Remuneração</t>
  </si>
  <si>
    <t>%</t>
  </si>
  <si>
    <t>Valor (R$)</t>
  </si>
  <si>
    <t>Salário Base</t>
  </si>
  <si>
    <t>Adicional Periculosidade (sobre salário base)</t>
  </si>
  <si>
    <t>Adicional Insalubridade (salário mínimo)</t>
  </si>
  <si>
    <t>Adicional Noturno</t>
  </si>
  <si>
    <t>E</t>
  </si>
  <si>
    <t>Hora noturna adicional</t>
  </si>
  <si>
    <t>F</t>
  </si>
  <si>
    <t>Adicional de hora extra</t>
  </si>
  <si>
    <t>G</t>
  </si>
  <si>
    <t>(I) Total de Remuneração</t>
  </si>
  <si>
    <t>MÓDULO 2: BENEFÍCIOS MENSAIS E DIÁROS</t>
  </si>
  <si>
    <t>Benefícios Mensais e Diários</t>
  </si>
  <si>
    <t>Transporte</t>
  </si>
  <si>
    <t>Assistência médica e familiar (CCT) - Plano de saúde</t>
  </si>
  <si>
    <t>Auxílio creche</t>
  </si>
  <si>
    <t>Seguro de vida, invalidez e auxílio funeral</t>
  </si>
  <si>
    <t>Assistência Odontológica</t>
  </si>
  <si>
    <t>H</t>
  </si>
  <si>
    <t>Outros (especificar)</t>
  </si>
  <si>
    <t>Total de Benefícios mensais e diários</t>
  </si>
  <si>
    <t>MÓDULO 3: INSUMOS DIVERSOS</t>
  </si>
  <si>
    <t>Insumos Diversos</t>
  </si>
  <si>
    <t xml:space="preserve">Outros (especificar) </t>
  </si>
  <si>
    <t>Total de Insumos diversos</t>
  </si>
  <si>
    <t>MÓDULO 4: ENCARGOS SOCIAIS E TRABALHISTAS</t>
  </si>
  <si>
    <t>Submódulo 4.1 - Encargos previdenciários e FGTS</t>
  </si>
  <si>
    <t xml:space="preserve"> </t>
  </si>
  <si>
    <t>4.1</t>
  </si>
  <si>
    <t>Encargo previdenciário e FGTS</t>
  </si>
  <si>
    <t>INSS</t>
  </si>
  <si>
    <t>SESI ou SESC</t>
  </si>
  <si>
    <t>SENAI ou SENAC</t>
  </si>
  <si>
    <t xml:space="preserve">INCRA </t>
  </si>
  <si>
    <t>Salário educação</t>
  </si>
  <si>
    <t>FGTS</t>
  </si>
  <si>
    <t>Seguro acidente do trabalho (1, 2 ou 3% - art. 22, inciso II, Lei nº 8.212/91)</t>
  </si>
  <si>
    <t xml:space="preserve">SEBRAE </t>
  </si>
  <si>
    <t>Submódulo 4.2 - 13º Salário</t>
  </si>
  <si>
    <t>4.2</t>
  </si>
  <si>
    <t>13º Salário</t>
  </si>
  <si>
    <t>Subtotal</t>
  </si>
  <si>
    <t>Incidência do submódulo 4.1 sobre 13º Salário</t>
  </si>
  <si>
    <t>4.3</t>
  </si>
  <si>
    <t>Afastamento Maternidade</t>
  </si>
  <si>
    <t>Afastamento maternidade</t>
  </si>
  <si>
    <t>Incidência do submódulo 4.1 sobre afastamento maternidade</t>
  </si>
  <si>
    <t>Submódulo 4.4 - Provisão para Rescisão</t>
  </si>
  <si>
    <t>4.4</t>
  </si>
  <si>
    <t>Provisão para rescisão</t>
  </si>
  <si>
    <t>Aviso prévio indenizado</t>
  </si>
  <si>
    <t>Incidência do FGTS sobre Aviso prévio indenizado</t>
  </si>
  <si>
    <t>Multa do FGTS e contribuições sociais sobre o Aviso Prévio Indenizado</t>
  </si>
  <si>
    <t>Aviso prévio trabalhado</t>
  </si>
  <si>
    <t>Incidência do submódulo 4.1 sobre Aviso prévio trabalhado</t>
  </si>
  <si>
    <t>Multa do FGTS e contribuições sociais sobre o aviso prévio trabalhado</t>
  </si>
  <si>
    <t>Submódulo 4.5 - Custo de Reposição do Profissional Ausente</t>
  </si>
  <si>
    <t>4.5</t>
  </si>
  <si>
    <t>Composição do Custo de Reposição do Profissional Ausente</t>
  </si>
  <si>
    <t>Férias e terço constitucional de férias (IN/SLTI/MPOG nº 02/2008 atualizadada)</t>
  </si>
  <si>
    <t>Ausência por doença</t>
  </si>
  <si>
    <t xml:space="preserve">Licença paternidade </t>
  </si>
  <si>
    <t>Ausências legais</t>
  </si>
  <si>
    <t>Ausência por acidente do trabalho</t>
  </si>
  <si>
    <t>Outros - (especificar)</t>
  </si>
  <si>
    <t>Incidência do submódulo 4.1 sobre o Custo de reposição</t>
  </si>
  <si>
    <t>Quadro - resumo – Módulo 4 - Encargos sociais e trabalhistas</t>
  </si>
  <si>
    <t>Módulo 4 - Encargos sociais e trabalhistas</t>
  </si>
  <si>
    <t>Encargos previdenciários e FGTS e outras contribuições</t>
  </si>
  <si>
    <t>13 º salário</t>
  </si>
  <si>
    <t>Custo de rescisão</t>
  </si>
  <si>
    <t>Custo de reposição do profissional ausente</t>
  </si>
  <si>
    <t>4.6</t>
  </si>
  <si>
    <t>MÓDULO 5 - CUSTOS INDIRETOS, TRIBUTOS E LUCRO</t>
  </si>
  <si>
    <t>Custos Indiretos, Tributos e Lucro</t>
  </si>
  <si>
    <t>Tributos</t>
  </si>
  <si>
    <t>B.1</t>
  </si>
  <si>
    <t>COFINS</t>
  </si>
  <si>
    <t>B.2</t>
  </si>
  <si>
    <t>PIS</t>
  </si>
  <si>
    <t>B.3</t>
  </si>
  <si>
    <t>ISS</t>
  </si>
  <si>
    <t>B.4</t>
  </si>
  <si>
    <t>Outros tributos (INSS sobre faturamento)</t>
  </si>
  <si>
    <t>Lucro</t>
  </si>
  <si>
    <t>Mão de obra vinculada à execução contratual (valor por empregado)</t>
  </si>
  <si>
    <t>Módulo 1 – Composição da Remuneração</t>
  </si>
  <si>
    <t>Módulo 2 – Benefícios Mensais e Diários</t>
  </si>
  <si>
    <t>Módulo 3 – Insumos Diversos</t>
  </si>
  <si>
    <t>Módulo 4 – Encargos Sociais e Trabalhistas</t>
  </si>
  <si>
    <t>Módulo 5 – Custos indiretos, tributos e lucro</t>
  </si>
  <si>
    <t>Fator K</t>
  </si>
  <si>
    <t>Quadro de provisionamento, de acordo com o disposto no Anexo VII da IN/SLTI/MPOG  nº  02/2008, atualizada.</t>
  </si>
  <si>
    <t>Percentual (%)</t>
  </si>
  <si>
    <t xml:space="preserve">   13º (décimo terceiro) salário</t>
  </si>
  <si>
    <t xml:space="preserve">   Férias e um terço constitucional</t>
  </si>
  <si>
    <t xml:space="preserve">  Multa sobre FGTS e contribuição social sobre o aviso prévio indenizado e sobre o aviso prévio trabalhado</t>
  </si>
  <si>
    <r>
      <t xml:space="preserve">   Incidência do Submódulo 4.1 sobre férias, um terço constitucional de férias e 13º (décimo terceiro) salário </t>
    </r>
    <r>
      <rPr>
        <b/>
        <sz val="10"/>
        <color indexed="8"/>
        <rFont val="Times New Roman"/>
        <family val="1"/>
      </rPr>
      <t>*</t>
    </r>
  </si>
  <si>
    <t>Total</t>
  </si>
  <si>
    <t>* Considerando as alíquotas de contribuição de 1% (um por cento), 2% (dois por cento) ou 3% (três por cento), referentes ao grau de risco de acidente do trabalho, previstas no art. 22, inciso II, da Lei  nº  8.212/1991.</t>
  </si>
  <si>
    <t>Ajudante</t>
  </si>
  <si>
    <t>Auxílio alimentação</t>
  </si>
  <si>
    <t>Café da manhã</t>
  </si>
  <si>
    <t>Bombeiro Hidráulico</t>
  </si>
  <si>
    <t>Gratificação</t>
  </si>
  <si>
    <t>Óculos de proteção/sobreposição OX 3M, igual ou superior</t>
  </si>
  <si>
    <t>Alavanca</t>
  </si>
  <si>
    <t>Balde de 18l</t>
  </si>
  <si>
    <t>Bomba elétrica, com "kit" para desentupir esgoto</t>
  </si>
  <si>
    <t>Bomba manual p/ desentupir tubulação</t>
  </si>
  <si>
    <t>Bota de borracha cano longo</t>
  </si>
  <si>
    <t>Broca RX para dobradiça 35 mm</t>
  </si>
  <si>
    <t>Carrinho de mão</t>
  </si>
  <si>
    <t>Cavadeira abre/fecha</t>
  </si>
  <si>
    <t>Cavador largo</t>
  </si>
  <si>
    <t>Chave corrente c. 14-2"</t>
  </si>
  <si>
    <t>Chave corrente c. 36-4.1/2"</t>
  </si>
  <si>
    <t>Colher de pedreiro</t>
  </si>
  <si>
    <t>Compressor para pistola de baixa pressão</t>
  </si>
  <si>
    <t>Corda de nylon 1/2" 100 m</t>
  </si>
  <si>
    <t>Cortador pequeno de azulejo/cerâmica</t>
  </si>
  <si>
    <t>Cortador grande de azulejo/cerâmica</t>
  </si>
  <si>
    <t>Enxada</t>
  </si>
  <si>
    <t>Enxadão</t>
  </si>
  <si>
    <t>Escada 6 degraus alumínio</t>
  </si>
  <si>
    <t>Esmeril com rebolos</t>
  </si>
  <si>
    <t>Espátula pequena</t>
  </si>
  <si>
    <t>Faca para plaina 35 cm (par)</t>
  </si>
  <si>
    <t>Flangeador corta frio</t>
  </si>
  <si>
    <t>Furadeira 3/8” com martelete</t>
  </si>
  <si>
    <t>Girafa capacidade de içamento 500 kg</t>
  </si>
  <si>
    <t>Grampos de cinta 10m</t>
  </si>
  <si>
    <t>Jogo Brocas de 22 a 35mm, tipo plastipar e fechadura</t>
  </si>
  <si>
    <t>Jogo de chave Allen até 12mm</t>
  </si>
  <si>
    <t>Jogo de chave de bocas até ¾”</t>
  </si>
  <si>
    <t>Jogo de chave de bocas 6 a 22mm</t>
  </si>
  <si>
    <t>Jogo de chave estrias até 30mm</t>
  </si>
  <si>
    <t>Jogo de chaves macho para fazer rosca e tarraxa</t>
  </si>
  <si>
    <t>Jogo de serra-copo para concreto</t>
  </si>
  <si>
    <t>Jogo Sargentos de 1 a 2,5m</t>
  </si>
  <si>
    <t>Lima triângulo de 8" SKF p/ máquina de afiar serras</t>
  </si>
  <si>
    <t>Lixadeira industrial</t>
  </si>
  <si>
    <t>Lixadeira manual</t>
  </si>
  <si>
    <t>Lixadeira para pedra de mármore e granito</t>
  </si>
  <si>
    <t>Lixadeira treme-treme</t>
  </si>
  <si>
    <t>Maçarico grande com botijão de 13 Kg</t>
  </si>
  <si>
    <t>Maçarico pequeno p/ solda com 4 bicos e botijão de 3 Kg</t>
  </si>
  <si>
    <t>Máquina copiadora de chave Yale grande, média, pequena e tetra chave</t>
  </si>
  <si>
    <t>Máquina copiadora Gold pantográfica Avanti completa</t>
  </si>
  <si>
    <t>Máquina de cortar mármore/granito</t>
  </si>
  <si>
    <t>Máquina de furar industrial</t>
  </si>
  <si>
    <t>Máquina de solda oxiacetileno, completa.</t>
  </si>
  <si>
    <t>Máquina portátil copiadora de chave Yale, auto e tetra</t>
  </si>
  <si>
    <t>Marreta 2Kg</t>
  </si>
  <si>
    <t>Martelete pneumático 10Kg</t>
  </si>
  <si>
    <t>Martelete pneumático 20Kg</t>
  </si>
  <si>
    <t xml:space="preserve">Máscara profissional para entrar em caixa de esgoto </t>
  </si>
  <si>
    <t>Par de facas desengrossadeiras de 40cm</t>
  </si>
  <si>
    <t>Peneira fina</t>
  </si>
  <si>
    <t>Peneira grossa</t>
  </si>
  <si>
    <t>Picareta</t>
  </si>
  <si>
    <t>Pistola de alta pressão p/ pintura</t>
  </si>
  <si>
    <t>Pistola de baixa pressão</t>
  </si>
  <si>
    <t>Pistola para aplicar silicone</t>
  </si>
  <si>
    <t>Plaina elétrica</t>
  </si>
  <si>
    <t>Ponteiro grande</t>
  </si>
  <si>
    <t>Rebolo copo p/ afiador de facas desempenadeiras e desengrossadeiras</t>
  </si>
  <si>
    <t>Rebolos para afiar serra de vídea</t>
  </si>
  <si>
    <t>Roupa p/ trabalhar em caixa de esgoto</t>
  </si>
  <si>
    <t>Serra circular</t>
  </si>
  <si>
    <t>Serra de 60 dentes de 30</t>
  </si>
  <si>
    <t>Serra de 60 dentes de 35</t>
  </si>
  <si>
    <t>Serra de 60 dentes de 40</t>
  </si>
  <si>
    <t>Serra para serra de fita 5/8 de 5,70m</t>
  </si>
  <si>
    <t>Serra para serra de fita de 1/2"</t>
  </si>
  <si>
    <t>Serra para serra de fita de 3/4"</t>
  </si>
  <si>
    <t>Serra para serra de fita de 3/8"</t>
  </si>
  <si>
    <t>Serra tico-tico, manual</t>
  </si>
  <si>
    <t>Serra vídea 250 x 30 x 80, 38º para MDF</t>
  </si>
  <si>
    <t>Serra vídea 48 dentes para madeira de 35 e 25 cm</t>
  </si>
  <si>
    <t>Serrote</t>
  </si>
  <si>
    <t>Talhadeira grande</t>
  </si>
  <si>
    <t>Tambor de 200 l</t>
  </si>
  <si>
    <t>Tesoura manual de cortar ferro</t>
  </si>
  <si>
    <t>Cx</t>
  </si>
  <si>
    <t>Chaveiro</t>
  </si>
  <si>
    <t>Pedreiro</t>
  </si>
  <si>
    <t>Vidraceiro</t>
  </si>
  <si>
    <t>Bombeiro hidráulico</t>
  </si>
  <si>
    <t>Acetileno</t>
  </si>
  <si>
    <t>Arame recozido</t>
  </si>
  <si>
    <t>Argônio</t>
  </si>
  <si>
    <t>Rebites de repuxo</t>
  </si>
  <si>
    <t>Brocas</t>
  </si>
  <si>
    <t>Brochas</t>
  </si>
  <si>
    <t>Buchas</t>
  </si>
  <si>
    <t>Cola fórmica</t>
  </si>
  <si>
    <t>Cola p/ madeira</t>
  </si>
  <si>
    <t>Cola PVC</t>
  </si>
  <si>
    <t>Discos de corte</t>
  </si>
  <si>
    <t>Discos de lixa</t>
  </si>
  <si>
    <t>Eletrodos</t>
  </si>
  <si>
    <t>Estiletes</t>
  </si>
  <si>
    <t>Estopas</t>
  </si>
  <si>
    <t>Filtros em lã de vidro para estufa de pintura (manta)</t>
  </si>
  <si>
    <t>m²</t>
  </si>
  <si>
    <t>Fitas adesivas 50 mm x 50 m</t>
  </si>
  <si>
    <t>Gás 13 Kg</t>
  </si>
  <si>
    <t>Grampos</t>
  </si>
  <si>
    <t>Lâminas de serra</t>
  </si>
  <si>
    <t>Linhas de costura</t>
  </si>
  <si>
    <t>Linhas de nylon</t>
  </si>
  <si>
    <t>Linhas de pedreiro</t>
  </si>
  <si>
    <t>Lápis de carpinteiro</t>
  </si>
  <si>
    <t>Lixas 7,20 m para máquina lixadeira</t>
  </si>
  <si>
    <t>Lixas</t>
  </si>
  <si>
    <t>Lubrificantes</t>
  </si>
  <si>
    <t>Tb</t>
  </si>
  <si>
    <t>Madeiras para formas</t>
  </si>
  <si>
    <t>M</t>
  </si>
  <si>
    <t>Óleo combustível para estufa de pintura</t>
  </si>
  <si>
    <t>Óleo hidráulico para máquina de corte de chapas metálicas</t>
  </si>
  <si>
    <t>Óleo solúvel</t>
  </si>
  <si>
    <t>Oxigênio</t>
  </si>
  <si>
    <r>
      <t>m</t>
    </r>
    <r>
      <rPr>
        <vertAlign val="superscript"/>
        <sz val="10"/>
        <color indexed="8"/>
        <rFont val="Times New Roman"/>
        <family val="1"/>
      </rPr>
      <t>3</t>
    </r>
  </si>
  <si>
    <t>Palha de aço 100 g</t>
  </si>
  <si>
    <t>Parafusos</t>
  </si>
  <si>
    <t>Ct</t>
  </si>
  <si>
    <t>Pinceis</t>
  </si>
  <si>
    <t>Pregos</t>
  </si>
  <si>
    <t>Pulverizador de compressão</t>
  </si>
  <si>
    <t>Riscador manual</t>
  </si>
  <si>
    <t>Rolos para pintura</t>
  </si>
  <si>
    <t>Solda prata para serra fita</t>
  </si>
  <si>
    <t>m</t>
  </si>
  <si>
    <t>Soldas</t>
  </si>
  <si>
    <t>Tachas</t>
  </si>
  <si>
    <t>Trinchas</t>
  </si>
  <si>
    <t>Veda-rosca 50 m</t>
  </si>
  <si>
    <t>Consumo médio mensal</t>
  </si>
  <si>
    <t>MATERIAIS COMPLEMENTARES DE CONSUMO - Subitem 9.4 do TR</t>
  </si>
  <si>
    <t>EPI'S - Subitem 12.1 do TR</t>
  </si>
  <si>
    <t>Alicate bomba d’água</t>
  </si>
  <si>
    <t>Alicate de bico</t>
  </si>
  <si>
    <t>Alicate de bico meia cana 6”</t>
  </si>
  <si>
    <t>Alicate de corte</t>
  </si>
  <si>
    <t>Alicate de pressão</t>
  </si>
  <si>
    <t>Alicate universal 8”</t>
  </si>
  <si>
    <t>Arco de serra</t>
  </si>
  <si>
    <t>Berço de apoio de cilindro ref.: PD0006</t>
  </si>
  <si>
    <t>Broca Diamond core dril 06</t>
  </si>
  <si>
    <t>Broca Diamond core dril 10</t>
  </si>
  <si>
    <t>Broca Diamond core dril 08</t>
  </si>
  <si>
    <t>Chave de grifo 14”</t>
  </si>
  <si>
    <t>Chave inglesa 14”</t>
  </si>
  <si>
    <t>Colher pequena de pedreiro</t>
  </si>
  <si>
    <t>Colher média de pedreiro</t>
  </si>
  <si>
    <t>Colher grande de pedreiro</t>
  </si>
  <si>
    <t>Copiadora de chave ref.: 100FML0017</t>
  </si>
  <si>
    <t>Desempenadeira pequena de aço</t>
  </si>
  <si>
    <t>Desempenadeira média de aço</t>
  </si>
  <si>
    <t>Desempenadeira grande de aço</t>
  </si>
  <si>
    <t>Desempenadeira pequena de PVC</t>
  </si>
  <si>
    <t>Desempenadeira média de PVC</t>
  </si>
  <si>
    <t>Desempenadeira grande de PVC</t>
  </si>
  <si>
    <t>Desempenadeira pequena dentada</t>
  </si>
  <si>
    <t>Desempenadeira média dentada</t>
  </si>
  <si>
    <t>Desempenadeira grande dentada</t>
  </si>
  <si>
    <t>Diamante circular</t>
  </si>
  <si>
    <t>Diamante japan toyo</t>
  </si>
  <si>
    <t>Espátula de silicone</t>
  </si>
  <si>
    <t>Espátula média</t>
  </si>
  <si>
    <t>Espátula grande</t>
  </si>
  <si>
    <t>Esquadro de vidraceiro</t>
  </si>
  <si>
    <t>Ferramenta de abertura ref.: HA0047</t>
  </si>
  <si>
    <t>Furadeira 3/8 com martelete</t>
  </si>
  <si>
    <t>Grampeador pneumático</t>
  </si>
  <si>
    <t>Grampeador Rocama</t>
  </si>
  <si>
    <t>Grosa chata</t>
  </si>
  <si>
    <t>Grosa redonda</t>
  </si>
  <si>
    <t>Jogo chave allen 6 x 1</t>
  </si>
  <si>
    <t>Jogo chave allen até ½”</t>
  </si>
  <si>
    <t>Jogo chave allen até 19mm</t>
  </si>
  <si>
    <t>Jogo chave de boca 6 a 22mm</t>
  </si>
  <si>
    <t>Jogo chave de boca até ¾</t>
  </si>
  <si>
    <t>Jogo chave de boca até 14mm</t>
  </si>
  <si>
    <t>Jogo chave de fenda 1/8 a 3/8</t>
  </si>
  <si>
    <t>Jogo chave de fenda cruzada</t>
  </si>
  <si>
    <t>Jogo chave estria até 19mm</t>
  </si>
  <si>
    <t>Jogo chave Phillips 1/8 a 3/8</t>
  </si>
  <si>
    <t>Jogo de abertura multiponto e pantográfica</t>
  </si>
  <si>
    <t>Jogo de abertura tetra e similares</t>
  </si>
  <si>
    <t>Jogo de esquadro metálico</t>
  </si>
  <si>
    <r>
      <t xml:space="preserve">Jogo de micha em aço inox </t>
    </r>
    <r>
      <rPr>
        <sz val="12"/>
        <color indexed="8"/>
        <rFont val="Times New Roman"/>
        <family val="1"/>
      </rPr>
      <t>ref</t>
    </r>
    <r>
      <rPr>
        <vertAlign val="superscript"/>
        <sz val="12"/>
        <color indexed="8"/>
        <rFont val="Times New Roman"/>
        <family val="1"/>
      </rPr>
      <t>.:</t>
    </r>
    <r>
      <rPr>
        <sz val="10"/>
        <color indexed="8"/>
        <rFont val="Times New Roman"/>
        <family val="1"/>
      </rPr>
      <t xml:space="preserve"> HM0018</t>
    </r>
  </si>
  <si>
    <t>Jogo de pinças</t>
  </si>
  <si>
    <t>Lima chata 8”</t>
  </si>
  <si>
    <t>Lima faca murça</t>
  </si>
  <si>
    <t>Limatão pequeno</t>
  </si>
  <si>
    <t>Lixadeira de cinta</t>
  </si>
  <si>
    <t>Lixadeira pequena</t>
  </si>
  <si>
    <t>Maleta para ferramentas</t>
  </si>
  <si>
    <t>Mangote de proteção</t>
  </si>
  <si>
    <t>Marreta de borracha</t>
  </si>
  <si>
    <t>Marreta 1 kg</t>
  </si>
  <si>
    <t>Martelo 200 g</t>
  </si>
  <si>
    <t>Martelo 250 g</t>
  </si>
  <si>
    <t>Martelo de bater tacha</t>
  </si>
  <si>
    <t>Martelo médio</t>
  </si>
  <si>
    <t>Martelo pena</t>
  </si>
  <si>
    <t>Morsa nº 0 para bancada</t>
  </si>
  <si>
    <t>Nível</t>
  </si>
  <si>
    <t>Paquímetro</t>
  </si>
  <si>
    <t>Parafusadeira</t>
  </si>
  <si>
    <t>Plaina manual</t>
  </si>
  <si>
    <t>Ponteiro pequeno</t>
  </si>
  <si>
    <t>Prumo</t>
  </si>
  <si>
    <t>Rebitador pop vários tamanhos</t>
  </si>
  <si>
    <t>Régua metálica</t>
  </si>
  <si>
    <t>Rodo de vidraceiro</t>
  </si>
  <si>
    <t>Soprador térmico</t>
  </si>
  <si>
    <t>Talhadeira pequena</t>
  </si>
  <si>
    <t>Tesoura média toda em aço</t>
  </si>
  <si>
    <t>Trena 10m</t>
  </si>
  <si>
    <t>Turquesa</t>
  </si>
  <si>
    <t>Locomoção (11.3 e 11.4 - TR)</t>
  </si>
  <si>
    <t>Veículo tipo Kombi ou van</t>
  </si>
  <si>
    <t>Caminhão carroceria aberta, capacidade mínima de carga 1.800 Kg</t>
  </si>
  <si>
    <t>Combustível (óleo diesel)</t>
  </si>
  <si>
    <t>Combustível (gasolina)</t>
  </si>
  <si>
    <t>Custo homem/mês = 79</t>
  </si>
  <si>
    <t>Celular (11.1 - TR)</t>
  </si>
  <si>
    <t>Telefonia celular</t>
  </si>
  <si>
    <r>
      <t xml:space="preserve">Jogo de formão 1/4 a </t>
    </r>
    <r>
      <rPr>
        <sz val="12"/>
        <color indexed="8"/>
        <rFont val="Times New Roman"/>
        <family val="1"/>
      </rPr>
      <t>1.1</t>
    </r>
    <r>
      <rPr>
        <vertAlign val="superscript"/>
        <sz val="12"/>
        <color indexed="8"/>
        <rFont val="Times New Roman"/>
        <family val="1"/>
      </rPr>
      <t>/2</t>
    </r>
  </si>
  <si>
    <t>BOMBEIRO HIDRÁULICO (expediente)</t>
  </si>
  <si>
    <t>BOMBEIRO HIDRAULICO (Plantão dia)</t>
  </si>
  <si>
    <t>BOMBEIRO HIDRAULICO (Plantão noite)</t>
  </si>
  <si>
    <t>CHAVEIRO</t>
  </si>
  <si>
    <t>ENCARREGADO-GERAL</t>
  </si>
  <si>
    <t>Encarregado-Geral</t>
  </si>
  <si>
    <t>ENGENHEIRO CIVIL</t>
  </si>
  <si>
    <t>Engenheiro Civil</t>
  </si>
  <si>
    <t>LUSTRADOR</t>
  </si>
  <si>
    <t>Lustrador</t>
  </si>
  <si>
    <t>MARCENEIRO</t>
  </si>
  <si>
    <t>Marceneiro</t>
  </si>
  <si>
    <t>PEDREIRO</t>
  </si>
  <si>
    <t>PINTOR</t>
  </si>
  <si>
    <t>Pintor</t>
  </si>
  <si>
    <t>SERRALHEIRO</t>
  </si>
  <si>
    <t>Serralheiro</t>
  </si>
  <si>
    <t>TAPECEIRO</t>
  </si>
  <si>
    <t>Tapeceiro</t>
  </si>
  <si>
    <t>Conteineres - locação</t>
  </si>
  <si>
    <t>Locação de conteineres (11.10 TR)</t>
  </si>
  <si>
    <t>Ferramentas/Equipamentos (8.13 e 8.14 TR)</t>
  </si>
  <si>
    <t>Locomoção (11.3 e 11.4 TR)</t>
  </si>
  <si>
    <t>Telefonia celular (11.1 TR)</t>
  </si>
  <si>
    <r>
      <t>N</t>
    </r>
    <r>
      <rPr>
        <strike/>
        <sz val="10"/>
        <color indexed="8"/>
        <rFont val="Times New Roman"/>
        <family val="1"/>
      </rPr>
      <t>º</t>
    </r>
    <r>
      <rPr>
        <sz val="10"/>
        <color indexed="8"/>
        <rFont val="Times New Roman"/>
        <family val="1"/>
      </rPr>
      <t xml:space="preserve"> de meses de execução contratual</t>
    </r>
  </si>
  <si>
    <r>
      <t xml:space="preserve">AJUDANTE </t>
    </r>
    <r>
      <rPr>
        <sz val="10"/>
        <rFont val="Times New Roman"/>
        <family val="1"/>
      </rPr>
      <t>(com insalubridade)</t>
    </r>
  </si>
  <si>
    <t>Custo homem/mês = 49</t>
  </si>
  <si>
    <t>Ventosas - par</t>
  </si>
  <si>
    <t>Análises qualidade da água</t>
  </si>
  <si>
    <t>Anexo IV-c</t>
  </si>
  <si>
    <t>Anexo IV-d</t>
  </si>
  <si>
    <t>Anexo IV-f</t>
  </si>
  <si>
    <t>Anexo IV-i</t>
  </si>
  <si>
    <t>Anexo IV-k</t>
  </si>
  <si>
    <t>Anexo IV-l</t>
  </si>
  <si>
    <t>Anexo IV-m</t>
  </si>
  <si>
    <t>Anexo IV-n</t>
  </si>
  <si>
    <t>Anexo IV-o</t>
  </si>
  <si>
    <t>Anexo IV-p</t>
  </si>
  <si>
    <t>Anexo IV-q</t>
  </si>
  <si>
    <t>Anexo IV-r</t>
  </si>
  <si>
    <t>Anexo IV-s</t>
  </si>
  <si>
    <t>Anexo IV-t</t>
  </si>
  <si>
    <t>Anexo IV-u</t>
  </si>
  <si>
    <t>Anexo IV-v</t>
  </si>
  <si>
    <t>Mini trator tipo bobcat (8.14.1.2 TR)</t>
  </si>
  <si>
    <t>Plataforma elétrica articulada (8.14.1.1 TR)</t>
  </si>
  <si>
    <t>Mesa de corte chapa de vidros (8.14.1.3 TR)</t>
  </si>
  <si>
    <t>Esgotamento de fossa e caixas de gordura</t>
  </si>
  <si>
    <t>Esgotamento de fossa/caixa gordura e análise qualidade d'água (5.3.2 TR)</t>
  </si>
  <si>
    <t>Conjunto de extrator HPC (com porta ferramentas)</t>
  </si>
  <si>
    <t>Férias e terço constitucional de férias (IN/SLTI/MPOG nº 02/2008 atualizada)</t>
  </si>
  <si>
    <t>Agulhas</t>
  </si>
  <si>
    <t>Bota meio cano em couro macio, solado de borracha (par)</t>
  </si>
  <si>
    <t>Custo homem/mês = 85</t>
  </si>
  <si>
    <t>Custo homem/mês = 11</t>
  </si>
  <si>
    <t>Custo homem/mês = 80</t>
  </si>
  <si>
    <t>AUXILIAR ADMINISTRATIVO</t>
  </si>
  <si>
    <t>Auxiliar Administrativo</t>
  </si>
  <si>
    <t>ALMOXARIFE</t>
  </si>
  <si>
    <t>COMPRADOR</t>
  </si>
  <si>
    <t>Comprador</t>
  </si>
  <si>
    <t>MOTORISTA</t>
  </si>
  <si>
    <t>Motorista</t>
  </si>
  <si>
    <t>Outros - Efeitos Súmula 444 TST (escala 12x36)</t>
  </si>
  <si>
    <t>Qtde/ano</t>
  </si>
  <si>
    <t>Anexo IV-e</t>
  </si>
  <si>
    <t>Anexo - IV-g</t>
  </si>
  <si>
    <t>Anexo IV-h</t>
  </si>
  <si>
    <t>Anexo - IV-j</t>
  </si>
  <si>
    <t>Anexo IV-x</t>
  </si>
  <si>
    <t>Anexo IV-y</t>
  </si>
  <si>
    <t>Anexo IV-z</t>
  </si>
  <si>
    <t>Anexo IV-w</t>
  </si>
  <si>
    <t>Uniforme (12.2.1 TR)</t>
  </si>
  <si>
    <t>Materiais complementares de consumo/Epi's (9.4  e 12.1 TR)</t>
  </si>
  <si>
    <t>Uniforme (12.2.1 - TR)</t>
  </si>
  <si>
    <r>
      <t>FERRAME</t>
    </r>
    <r>
      <rPr>
        <b/>
        <sz val="12"/>
        <rFont val="Times New Roman"/>
        <family val="1"/>
      </rPr>
      <t>NA</t>
    </r>
    <r>
      <rPr>
        <b/>
        <sz val="12"/>
        <color theme="1"/>
        <rFont val="Times New Roman"/>
        <family val="1"/>
      </rPr>
      <t>S INDIVIDUAIS - Subitem 8.13 do TR</t>
    </r>
  </si>
  <si>
    <r>
      <t>FERRAME</t>
    </r>
    <r>
      <rPr>
        <b/>
        <sz val="12"/>
        <rFont val="Times New Roman"/>
        <family val="1"/>
      </rPr>
      <t>NA</t>
    </r>
    <r>
      <rPr>
        <b/>
        <sz val="12"/>
        <color theme="1"/>
        <rFont val="Times New Roman"/>
        <family val="1"/>
      </rPr>
      <t>S INDIVIDUAIS - Subitem 8.14 do TR</t>
    </r>
  </si>
  <si>
    <r>
      <t xml:space="preserve">Custos Indiretos - </t>
    </r>
    <r>
      <rPr>
        <sz val="10"/>
        <rFont val="Times New Roman"/>
        <family val="1"/>
      </rPr>
      <t>Despesas Operacionais/Administrativas (Garantia+Risco+Despesas fin+Adm)</t>
    </r>
  </si>
  <si>
    <t>Custos Indiretos - Despesas Operacionais/Administrativas (Garantia+Risco+Despesas fin+Adm)</t>
  </si>
  <si>
    <t xml:space="preserve">Ano Acordo, Convenção ou Sentença Normativa em Dissídio Coletivo - </t>
  </si>
  <si>
    <t>Ano Acordo, Convenção ou Sentença Normativa em Dissídio Coletivo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</si>
</sst>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[$R$-416]\ * #,##0.00_-;\-[$R$-416]\ * #,##0.00_-;_-[$R$-416]\ * &quot;-&quot;??_-;_-@_-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0.0000%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color indexed="8"/>
      <name val="Arial Narrow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Verdana"/>
      <family val="2"/>
    </font>
    <font>
      <sz val="10"/>
      <name val="Times New Roman"/>
      <family val="1"/>
    </font>
    <font>
      <vertAlign val="superscript"/>
      <sz val="10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b/>
      <sz val="10"/>
      <name val="Times New Roman"/>
      <family val="1"/>
    </font>
    <font>
      <strike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u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9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99">
    <xf numFmtId="0" fontId="0" fillId="0" borderId="0" xfId="0"/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166" fontId="4" fillId="0" borderId="1" xfId="3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43" fontId="18" fillId="0" borderId="1" xfId="0" applyNumberFormat="1" applyFont="1" applyBorder="1"/>
    <xf numFmtId="43" fontId="19" fillId="0" borderId="1" xfId="0" applyNumberFormat="1" applyFont="1" applyBorder="1"/>
    <xf numFmtId="0" fontId="20" fillId="0" borderId="0" xfId="0" applyFont="1"/>
    <xf numFmtId="0" fontId="18" fillId="0" borderId="1" xfId="0" applyFont="1" applyBorder="1" applyAlignment="1"/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43" fontId="19" fillId="0" borderId="1" xfId="6" applyFont="1" applyBorder="1" applyAlignment="1">
      <alignment horizontal="center" vertical="center" wrapText="1"/>
    </xf>
    <xf numFmtId="43" fontId="18" fillId="0" borderId="1" xfId="6" applyFont="1" applyBorder="1"/>
    <xf numFmtId="43" fontId="18" fillId="0" borderId="0" xfId="6" applyFont="1"/>
    <xf numFmtId="43" fontId="19" fillId="0" borderId="1" xfId="6" applyFont="1" applyBorder="1"/>
    <xf numFmtId="43" fontId="19" fillId="0" borderId="1" xfId="6" applyFont="1" applyFill="1" applyBorder="1"/>
    <xf numFmtId="43" fontId="18" fillId="0" borderId="1" xfId="6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43" fontId="18" fillId="0" borderId="0" xfId="0" applyNumberFormat="1" applyFont="1" applyBorder="1"/>
    <xf numFmtId="43" fontId="16" fillId="0" borderId="0" xfId="6" applyFont="1"/>
    <xf numFmtId="0" fontId="0" fillId="0" borderId="0" xfId="0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43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43" fontId="0" fillId="0" borderId="0" xfId="0" applyNumberFormat="1"/>
    <xf numFmtId="0" fontId="1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43" fontId="18" fillId="0" borderId="1" xfId="6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9" fontId="18" fillId="0" borderId="1" xfId="6" applyNumberFormat="1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left" vertical="center" wrapText="1"/>
    </xf>
    <xf numFmtId="43" fontId="18" fillId="0" borderId="3" xfId="0" applyNumberFormat="1" applyFont="1" applyBorder="1" applyAlignment="1">
      <alignment vertical="center"/>
    </xf>
    <xf numFmtId="43" fontId="19" fillId="0" borderId="0" xfId="0" applyNumberFormat="1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4" fontId="21" fillId="2" borderId="0" xfId="0" applyNumberFormat="1" applyFont="1" applyFill="1"/>
    <xf numFmtId="10" fontId="5" fillId="2" borderId="0" xfId="0" applyNumberFormat="1" applyFont="1" applyFill="1"/>
    <xf numFmtId="9" fontId="5" fillId="2" borderId="0" xfId="0" applyNumberFormat="1" applyFont="1" applyFill="1"/>
    <xf numFmtId="167" fontId="5" fillId="2" borderId="0" xfId="0" applyNumberFormat="1" applyFont="1" applyFill="1"/>
    <xf numFmtId="4" fontId="5" fillId="2" borderId="0" xfId="0" applyNumberFormat="1" applyFont="1" applyFill="1"/>
    <xf numFmtId="0" fontId="5" fillId="2" borderId="0" xfId="0" applyFont="1" applyFill="1" applyAlignment="1"/>
    <xf numFmtId="10" fontId="6" fillId="2" borderId="4" xfId="0" applyNumberFormat="1" applyFont="1" applyFill="1" applyBorder="1" applyAlignment="1">
      <alignment horizontal="center" vertical="center"/>
    </xf>
    <xf numFmtId="10" fontId="22" fillId="2" borderId="5" xfId="0" applyNumberFormat="1" applyFont="1" applyFill="1" applyBorder="1" applyAlignment="1">
      <alignment horizontal="center" vertical="center" wrapText="1"/>
    </xf>
    <xf numFmtId="43" fontId="5" fillId="2" borderId="0" xfId="6" applyFont="1" applyFill="1"/>
    <xf numFmtId="43" fontId="5" fillId="2" borderId="0" xfId="6" applyFont="1" applyFill="1" applyAlignment="1">
      <alignment horizontal="center"/>
    </xf>
    <xf numFmtId="43" fontId="5" fillId="2" borderId="0" xfId="6" applyNumberFormat="1" applyFont="1" applyFill="1"/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 vertical="center"/>
    </xf>
    <xf numFmtId="43" fontId="18" fillId="0" borderId="1" xfId="6" applyFont="1" applyBorder="1" applyAlignment="1">
      <alignment vertical="center"/>
    </xf>
    <xf numFmtId="0" fontId="2" fillId="0" borderId="1" xfId="6" applyNumberFormat="1" applyFont="1" applyBorder="1" applyAlignment="1">
      <alignment horizontal="center" vertical="center"/>
    </xf>
    <xf numFmtId="0" fontId="18" fillId="0" borderId="1" xfId="6" applyNumberFormat="1" applyFont="1" applyFill="1" applyBorder="1" applyAlignment="1">
      <alignment horizontal="center" vertical="center"/>
    </xf>
    <xf numFmtId="0" fontId="18" fillId="0" borderId="1" xfId="6" applyNumberFormat="1" applyFont="1" applyBorder="1" applyAlignment="1">
      <alignment horizontal="center" vertical="center"/>
    </xf>
    <xf numFmtId="43" fontId="19" fillId="0" borderId="1" xfId="6" applyFont="1" applyBorder="1" applyAlignment="1">
      <alignment vertical="center"/>
    </xf>
    <xf numFmtId="43" fontId="19" fillId="0" borderId="1" xfId="6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0" fontId="19" fillId="0" borderId="1" xfId="0" applyFont="1" applyBorder="1" applyAlignment="1">
      <alignment horizontal="center" vertical="center"/>
    </xf>
    <xf numFmtId="9" fontId="18" fillId="0" borderId="1" xfId="4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9" fillId="0" borderId="17" xfId="0" applyFont="1" applyBorder="1" applyAlignment="1">
      <alignment horizontal="center" vertical="center"/>
    </xf>
    <xf numFmtId="0" fontId="22" fillId="0" borderId="1" xfId="0" applyFont="1" applyBorder="1" applyAlignment="1">
      <alignment horizontal="justify" vertical="center" wrapText="1"/>
    </xf>
    <xf numFmtId="43" fontId="18" fillId="0" borderId="18" xfId="6" applyFont="1" applyBorder="1"/>
    <xf numFmtId="0" fontId="19" fillId="0" borderId="17" xfId="0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43" fontId="19" fillId="0" borderId="17" xfId="6" applyFont="1" applyBorder="1" applyAlignment="1">
      <alignment horizontal="center" vertical="center" wrapText="1"/>
    </xf>
    <xf numFmtId="0" fontId="18" fillId="0" borderId="3" xfId="3" applyFont="1" applyBorder="1" applyAlignment="1">
      <alignment vertical="center" wrapText="1"/>
    </xf>
    <xf numFmtId="43" fontId="18" fillId="0" borderId="18" xfId="0" applyNumberFormat="1" applyFont="1" applyBorder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/>
    <xf numFmtId="0" fontId="6" fillId="2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10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9" fontId="6" fillId="2" borderId="1" xfId="4" applyFont="1" applyFill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2" fontId="14" fillId="2" borderId="6" xfId="0" applyNumberFormat="1" applyFont="1" applyFill="1" applyBorder="1" applyAlignment="1">
      <alignment horizontal="left"/>
    </xf>
    <xf numFmtId="166" fontId="9" fillId="2" borderId="6" xfId="2" applyFont="1" applyFill="1" applyBorder="1" applyAlignment="1">
      <alignment horizontal="right"/>
    </xf>
    <xf numFmtId="2" fontId="14" fillId="2" borderId="6" xfId="0" applyNumberFormat="1" applyFont="1" applyFill="1" applyBorder="1" applyAlignment="1">
      <alignment horizontal="right"/>
    </xf>
    <xf numFmtId="0" fontId="6" fillId="2" borderId="7" xfId="0" applyFont="1" applyFill="1" applyBorder="1"/>
    <xf numFmtId="4" fontId="12" fillId="2" borderId="3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0" fontId="9" fillId="2" borderId="0" xfId="0" applyFont="1" applyFill="1"/>
    <xf numFmtId="4" fontId="9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10" fontId="9" fillId="2" borderId="1" xfId="0" applyNumberFormat="1" applyFont="1" applyFill="1" applyBorder="1" applyAlignment="1">
      <alignment horizontal="center"/>
    </xf>
    <xf numFmtId="10" fontId="12" fillId="2" borderId="1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0" fontId="12" fillId="2" borderId="0" xfId="0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0" fontId="9" fillId="2" borderId="0" xfId="0" applyNumberFormat="1" applyFont="1" applyFill="1"/>
    <xf numFmtId="10" fontId="9" fillId="0" borderId="1" xfId="0" applyNumberFormat="1" applyFont="1" applyFill="1" applyBorder="1" applyAlignment="1">
      <alignment horizontal="center"/>
    </xf>
    <xf numFmtId="4" fontId="25" fillId="2" borderId="0" xfId="0" applyNumberFormat="1" applyFont="1" applyFill="1"/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165" fontId="6" fillId="2" borderId="0" xfId="0" applyNumberFormat="1" applyFont="1" applyFill="1"/>
    <xf numFmtId="10" fontId="6" fillId="2" borderId="0" xfId="0" applyNumberFormat="1" applyFont="1" applyFill="1" applyBorder="1" applyAlignment="1">
      <alignment horizontal="center"/>
    </xf>
    <xf numFmtId="10" fontId="9" fillId="0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5" fillId="2" borderId="0" xfId="0" applyFont="1" applyFill="1"/>
    <xf numFmtId="10" fontId="6" fillId="2" borderId="0" xfId="0" applyNumberFormat="1" applyFont="1" applyFill="1"/>
    <xf numFmtId="0" fontId="12" fillId="2" borderId="0" xfId="0" applyFont="1" applyFill="1" applyBorder="1" applyAlignment="1">
      <alignment horizontal="center" vertical="center"/>
    </xf>
    <xf numFmtId="0" fontId="9" fillId="2" borderId="1" xfId="0" applyFont="1" applyFill="1" applyBorder="1"/>
    <xf numFmtId="4" fontId="14" fillId="2" borderId="0" xfId="0" applyNumberFormat="1" applyFont="1" applyFill="1"/>
    <xf numFmtId="10" fontId="12" fillId="2" borderId="1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9" fillId="2" borderId="0" xfId="0" applyFont="1" applyFill="1" applyBorder="1"/>
    <xf numFmtId="4" fontId="9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4" fontId="25" fillId="2" borderId="0" xfId="0" applyNumberFormat="1" applyFont="1" applyFill="1" applyBorder="1" applyAlignment="1">
      <alignment horizontal="center"/>
    </xf>
    <xf numFmtId="0" fontId="15" fillId="2" borderId="9" xfId="0" applyFont="1" applyFill="1" applyBorder="1" applyAlignment="1"/>
    <xf numFmtId="0" fontId="6" fillId="2" borderId="0" xfId="0" applyFont="1" applyFill="1" applyAlignment="1"/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0" fontId="7" fillId="3" borderId="15" xfId="0" applyNumberFormat="1" applyFont="1" applyFill="1" applyBorder="1" applyAlignment="1">
      <alignment horizontal="center" vertical="center"/>
    </xf>
    <xf numFmtId="10" fontId="7" fillId="3" borderId="15" xfId="4" applyNumberFormat="1" applyFont="1" applyFill="1" applyBorder="1" applyAlignment="1">
      <alignment horizontal="center" vertical="center"/>
    </xf>
    <xf numFmtId="10" fontId="7" fillId="3" borderId="16" xfId="0" applyNumberFormat="1" applyFont="1" applyFill="1" applyBorder="1" applyAlignment="1">
      <alignment horizontal="center" vertical="center"/>
    </xf>
    <xf numFmtId="0" fontId="12" fillId="2" borderId="0" xfId="0" applyFont="1" applyFill="1" applyAlignment="1"/>
    <xf numFmtId="0" fontId="26" fillId="2" borderId="0" xfId="0" applyFont="1" applyFill="1" applyAlignment="1"/>
    <xf numFmtId="4" fontId="5" fillId="2" borderId="0" xfId="0" applyNumberFormat="1" applyFont="1" applyFill="1" applyAlignment="1">
      <alignment horizontal="center"/>
    </xf>
    <xf numFmtId="0" fontId="18" fillId="0" borderId="19" xfId="0" applyFont="1" applyBorder="1" applyAlignment="1">
      <alignment horizontal="left"/>
    </xf>
    <xf numFmtId="43" fontId="18" fillId="0" borderId="0" xfId="0" applyNumberFormat="1" applyFont="1" applyBorder="1" applyAlignment="1">
      <alignment vertical="center"/>
    </xf>
    <xf numFmtId="0" fontId="18" fillId="0" borderId="1" xfId="3" applyFont="1" applyBorder="1" applyAlignment="1">
      <alignment vertical="center" wrapText="1"/>
    </xf>
    <xf numFmtId="43" fontId="18" fillId="0" borderId="1" xfId="6" applyFont="1" applyBorder="1" applyAlignment="1">
      <alignment horizontal="left"/>
    </xf>
    <xf numFmtId="0" fontId="18" fillId="0" borderId="3" xfId="3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 wrapText="1"/>
    </xf>
    <xf numFmtId="0" fontId="22" fillId="2" borderId="26" xfId="0" applyFont="1" applyFill="1" applyBorder="1" applyAlignment="1">
      <alignment horizontal="left" vertical="center" wrapText="1"/>
    </xf>
    <xf numFmtId="0" fontId="22" fillId="2" borderId="24" xfId="0" applyFont="1" applyFill="1" applyBorder="1" applyAlignment="1">
      <alignment horizontal="left" vertical="center" wrapText="1"/>
    </xf>
    <xf numFmtId="0" fontId="22" fillId="2" borderId="22" xfId="0" applyFont="1" applyFill="1" applyBorder="1" applyAlignment="1">
      <alignment horizontal="left" vertical="center" wrapText="1"/>
    </xf>
    <xf numFmtId="10" fontId="6" fillId="2" borderId="23" xfId="0" applyNumberFormat="1" applyFont="1" applyFill="1" applyBorder="1" applyAlignment="1">
      <alignment horizontal="center" vertical="center"/>
    </xf>
    <xf numFmtId="10" fontId="6" fillId="2" borderId="24" xfId="0" applyNumberFormat="1" applyFont="1" applyFill="1" applyBorder="1" applyAlignment="1">
      <alignment horizontal="center" vertical="center"/>
    </xf>
    <xf numFmtId="10" fontId="6" fillId="2" borderId="27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10" fontId="7" fillId="3" borderId="31" xfId="0" applyNumberFormat="1" applyFont="1" applyFill="1" applyBorder="1" applyAlignment="1">
      <alignment horizontal="center" vertical="center"/>
    </xf>
    <xf numFmtId="10" fontId="7" fillId="3" borderId="29" xfId="0" applyNumberFormat="1" applyFont="1" applyFill="1" applyBorder="1" applyAlignment="1">
      <alignment horizontal="center" vertical="center"/>
    </xf>
    <xf numFmtId="10" fontId="7" fillId="3" borderId="32" xfId="0" applyNumberFormat="1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12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wrapText="1"/>
    </xf>
    <xf numFmtId="0" fontId="6" fillId="2" borderId="33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10" fontId="6" fillId="2" borderId="36" xfId="0" applyNumberFormat="1" applyFont="1" applyFill="1" applyBorder="1" applyAlignment="1">
      <alignment horizontal="center" vertical="center"/>
    </xf>
    <xf numFmtId="10" fontId="6" fillId="2" borderId="34" xfId="0" applyNumberFormat="1" applyFont="1" applyFill="1" applyBorder="1" applyAlignment="1">
      <alignment horizontal="center" vertical="center"/>
    </xf>
    <xf numFmtId="10" fontId="6" fillId="2" borderId="37" xfId="0" applyNumberFormat="1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21" xfId="0" applyFont="1" applyFill="1" applyBorder="1" applyAlignment="1">
      <alignment horizontal="left" vertical="center"/>
    </xf>
    <xf numFmtId="10" fontId="6" fillId="2" borderId="20" xfId="0" applyNumberFormat="1" applyFont="1" applyFill="1" applyBorder="1" applyAlignment="1">
      <alignment horizontal="center" vertical="center"/>
    </xf>
    <xf numFmtId="10" fontId="6" fillId="2" borderId="6" xfId="0" applyNumberFormat="1" applyFont="1" applyFill="1" applyBorder="1" applyAlignment="1">
      <alignment horizontal="center" vertical="center"/>
    </xf>
    <xf numFmtId="10" fontId="6" fillId="2" borderId="39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0" fontId="9" fillId="2" borderId="3" xfId="0" applyNumberFormat="1" applyFont="1" applyFill="1" applyBorder="1" applyAlignment="1">
      <alignment horizontal="left" vertical="center"/>
    </xf>
    <xf numFmtId="10" fontId="9" fillId="2" borderId="6" xfId="0" applyNumberFormat="1" applyFont="1" applyFill="1" applyBorder="1" applyAlignment="1">
      <alignment horizontal="left" vertical="center"/>
    </xf>
    <xf numFmtId="10" fontId="9" fillId="2" borderId="18" xfId="0" applyNumberFormat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3" xfId="0" applyNumberFormat="1" applyFont="1" applyFill="1" applyBorder="1" applyAlignment="1">
      <alignment horizontal="center"/>
    </xf>
    <xf numFmtId="49" fontId="7" fillId="2" borderId="18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4" fontId="12" fillId="2" borderId="3" xfId="0" applyNumberFormat="1" applyFont="1" applyFill="1" applyBorder="1" applyAlignment="1">
      <alignment horizontal="center"/>
    </xf>
    <xf numFmtId="4" fontId="12" fillId="2" borderId="18" xfId="0" applyNumberFormat="1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18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 wrapText="1"/>
    </xf>
    <xf numFmtId="0" fontId="22" fillId="2" borderId="1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</cellXfs>
  <cellStyles count="8">
    <cellStyle name="Moeda 2" xfId="1"/>
    <cellStyle name="Moeda 3" xfId="2"/>
    <cellStyle name="Normal" xfId="0" builtinId="0"/>
    <cellStyle name="Normal 2" xfId="3"/>
    <cellStyle name="Porcentagem" xfId="4" builtinId="5"/>
    <cellStyle name="Separador de milhares 3" xfId="5"/>
    <cellStyle name="Vírgula" xfId="6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tabSelected="1" view="pageBreakPreview" zoomScale="120" zoomScaleNormal="130" zoomScaleSheetLayoutView="120" workbookViewId="0">
      <selection activeCell="A9" sqref="A9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7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25" t="s">
        <v>429</v>
      </c>
      <c r="B1" s="225"/>
      <c r="C1" s="225"/>
      <c r="D1" s="225"/>
      <c r="E1" s="225"/>
      <c r="F1" s="225"/>
      <c r="G1" s="225"/>
    </row>
    <row r="2" spans="1:7" x14ac:dyDescent="0.2">
      <c r="A2" s="225" t="s">
        <v>40</v>
      </c>
      <c r="B2" s="225"/>
      <c r="C2" s="225"/>
      <c r="D2" s="225" t="s">
        <v>425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167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/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52">
        <f>G29*25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52">
        <f t="shared" ref="H30:H36" si="0">G30*25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0.4</v>
      </c>
      <c r="G31" s="92">
        <v>0</v>
      </c>
      <c r="H31" s="52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52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52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52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6">
        <v>0</v>
      </c>
      <c r="G35" s="92">
        <v>0</v>
      </c>
      <c r="H35" s="52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52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3">
        <f>SUM(G29:G36)</f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88"/>
    </row>
    <row r="41" spans="1:8" ht="15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51">
        <f>F42*25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51">
        <f t="shared" ref="H43:H49" si="1">F43*25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51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51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51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51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51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51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105">
        <f>SUM(F42:F49)</f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ht="12.75" customHeight="1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51">
        <f>F55*25</f>
        <v>0</v>
      </c>
    </row>
    <row r="56" spans="1:8" ht="12.75" customHeight="1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F56*25</f>
        <v>0</v>
      </c>
    </row>
    <row r="57" spans="1:8" ht="12.75" customHeight="1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ht="12.75" customHeight="1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ht="12.75" customHeight="1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107">
        <f>SUM(F55:F60)</f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F68*25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F69*25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107">
        <f>SUM(F68:F75)</f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F81*25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107">
        <f>F81+F83</f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2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107">
        <f>SUM(F87:F88)</f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00" si="5">F94*25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f>E73*E94</f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8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8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9">
        <f>SUM(E94:E99)</f>
        <v>0</v>
      </c>
      <c r="F100" s="130">
        <f>SUM(F94:F99)</f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</row>
    <row r="102" spans="1:8" x14ac:dyDescent="0.2">
      <c r="A102" s="234" t="s">
        <v>123</v>
      </c>
      <c r="B102" s="234"/>
      <c r="C102" s="234"/>
      <c r="D102" s="234"/>
      <c r="E102" s="234"/>
      <c r="F102" s="234"/>
    </row>
    <row r="103" spans="1:8" x14ac:dyDescent="0.2">
      <c r="A103" s="108"/>
      <c r="B103" s="108"/>
      <c r="C103" s="108"/>
      <c r="D103" s="108"/>
      <c r="E103" s="108"/>
      <c r="F103" s="109"/>
    </row>
    <row r="104" spans="1:8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</row>
    <row r="105" spans="1:8" x14ac:dyDescent="0.2">
      <c r="A105" s="122" t="s">
        <v>45</v>
      </c>
      <c r="B105" s="233" t="s">
        <v>451</v>
      </c>
      <c r="C105" s="233"/>
      <c r="D105" s="233"/>
      <c r="E105" s="128">
        <v>0.121</v>
      </c>
      <c r="F105" s="123">
        <v>0</v>
      </c>
      <c r="G105" s="132"/>
      <c r="H105" s="51">
        <f t="shared" ref="H105:H113" si="6">F105*25</f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6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6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6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6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6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6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6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30">
        <f>SUM(F111:F112)</f>
        <v>0</v>
      </c>
      <c r="H113" s="51">
        <f t="shared" si="6"/>
        <v>0</v>
      </c>
    </row>
    <row r="114" spans="1:8" x14ac:dyDescent="0.2">
      <c r="A114" s="108"/>
      <c r="B114" s="108"/>
      <c r="C114" s="108"/>
      <c r="D114" s="108"/>
      <c r="E114" s="108"/>
      <c r="F114" s="109"/>
    </row>
    <row r="115" spans="1:8" x14ac:dyDescent="0.2">
      <c r="A115" s="225" t="s">
        <v>133</v>
      </c>
      <c r="B115" s="225"/>
      <c r="C115" s="225"/>
      <c r="D115" s="225"/>
      <c r="E115" s="225"/>
      <c r="F115" s="225"/>
    </row>
    <row r="116" spans="1:8" x14ac:dyDescent="0.2">
      <c r="A116" s="134"/>
      <c r="B116" s="108"/>
      <c r="C116" s="108"/>
      <c r="D116" s="108"/>
      <c r="E116" s="108"/>
      <c r="F116" s="109"/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ref="H118:H124" si="7">F118*25</f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7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7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7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7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7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107">
        <f>SUM(F118:F123)</f>
        <v>0</v>
      </c>
      <c r="H124" s="51">
        <f t="shared" si="7"/>
        <v>0</v>
      </c>
    </row>
    <row r="125" spans="1:8" x14ac:dyDescent="0.2">
      <c r="A125" s="108"/>
      <c r="B125" s="108"/>
      <c r="C125" s="108"/>
      <c r="D125" s="108"/>
      <c r="E125" s="108"/>
      <c r="F125" s="109"/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</row>
    <row r="127" spans="1:8" x14ac:dyDescent="0.2">
      <c r="A127" s="108"/>
      <c r="B127" s="108"/>
      <c r="C127" s="108"/>
      <c r="D127" s="108"/>
      <c r="E127" s="108"/>
      <c r="F127" s="109"/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</row>
    <row r="129" spans="1:10" ht="27.75" customHeight="1" x14ac:dyDescent="0.2">
      <c r="A129" s="122" t="s">
        <v>45</v>
      </c>
      <c r="B129" s="227" t="s">
        <v>479</v>
      </c>
      <c r="C129" s="227"/>
      <c r="D129" s="227"/>
      <c r="E129" s="129">
        <v>0</v>
      </c>
      <c r="F129" s="130">
        <v>0</v>
      </c>
      <c r="H129" s="51">
        <f t="shared" ref="H129:H145" si="8">F129*25</f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8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8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8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8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8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8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f>F129+F130+F135</f>
        <v>0</v>
      </c>
      <c r="G136" s="138"/>
      <c r="H136" s="51">
        <f t="shared" si="8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8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8"/>
        <v>0</v>
      </c>
      <c r="J138" s="47"/>
    </row>
    <row r="139" spans="1:10" ht="12.7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8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8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8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8"/>
        <v>0</v>
      </c>
    </row>
    <row r="144" spans="1:10" ht="16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8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8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>
        <v>0</v>
      </c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9.25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30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8:G8"/>
    <mergeCell ref="B9:F9"/>
    <mergeCell ref="B10:F10"/>
    <mergeCell ref="B11:F11"/>
    <mergeCell ref="B12:F12"/>
    <mergeCell ref="A14:G14"/>
    <mergeCell ref="A1:G1"/>
    <mergeCell ref="A2:C2"/>
    <mergeCell ref="D2:G2"/>
    <mergeCell ref="C4:G4"/>
    <mergeCell ref="C5:G5"/>
    <mergeCell ref="C6:G6"/>
    <mergeCell ref="A20:G20"/>
    <mergeCell ref="B21:E21"/>
    <mergeCell ref="F21:G21"/>
    <mergeCell ref="B22:E22"/>
    <mergeCell ref="F22:G22"/>
    <mergeCell ref="B23:E23"/>
    <mergeCell ref="F23:G23"/>
    <mergeCell ref="C15:E15"/>
    <mergeCell ref="F15:G15"/>
    <mergeCell ref="A16:B16"/>
    <mergeCell ref="C16:E16"/>
    <mergeCell ref="F16:G16"/>
    <mergeCell ref="A18:G18"/>
    <mergeCell ref="C31:E31"/>
    <mergeCell ref="C32:E32"/>
    <mergeCell ref="C33:E33"/>
    <mergeCell ref="C34:E34"/>
    <mergeCell ref="C35:E35"/>
    <mergeCell ref="C36:E36"/>
    <mergeCell ref="B24:E24"/>
    <mergeCell ref="F24:G24"/>
    <mergeCell ref="B26:G26"/>
    <mergeCell ref="C28:E28"/>
    <mergeCell ref="C29:E29"/>
    <mergeCell ref="C30:E30"/>
    <mergeCell ref="B46:E46"/>
    <mergeCell ref="B47:E47"/>
    <mergeCell ref="B48:E48"/>
    <mergeCell ref="B49:E49"/>
    <mergeCell ref="A50:E50"/>
    <mergeCell ref="A52:F52"/>
    <mergeCell ref="B37:F37"/>
    <mergeCell ref="A39:F39"/>
    <mergeCell ref="B41:E41"/>
    <mergeCell ref="B43:C43"/>
    <mergeCell ref="B44:D44"/>
    <mergeCell ref="B45:E45"/>
    <mergeCell ref="B59:E59"/>
    <mergeCell ref="B60:E60"/>
    <mergeCell ref="A61:E61"/>
    <mergeCell ref="B54:E54"/>
    <mergeCell ref="B55:E55"/>
    <mergeCell ref="B56:E56"/>
    <mergeCell ref="B57:E57"/>
    <mergeCell ref="B58:E58"/>
    <mergeCell ref="A63:F63"/>
    <mergeCell ref="B65:F65"/>
    <mergeCell ref="B67:D67"/>
    <mergeCell ref="B68:D68"/>
    <mergeCell ref="G68:G75"/>
    <mergeCell ref="B69:D69"/>
    <mergeCell ref="B70:D70"/>
    <mergeCell ref="B71:D71"/>
    <mergeCell ref="B72:D72"/>
    <mergeCell ref="B73:D73"/>
    <mergeCell ref="A82:D82"/>
    <mergeCell ref="B83:D83"/>
    <mergeCell ref="A84:D84"/>
    <mergeCell ref="B86:D86"/>
    <mergeCell ref="B87:D87"/>
    <mergeCell ref="B88:D88"/>
    <mergeCell ref="B74:D74"/>
    <mergeCell ref="B75:D75"/>
    <mergeCell ref="A76:D76"/>
    <mergeCell ref="A78:F78"/>
    <mergeCell ref="B80:D80"/>
    <mergeCell ref="B81:D81"/>
    <mergeCell ref="B97:D97"/>
    <mergeCell ref="B98:D98"/>
    <mergeCell ref="B99:D99"/>
    <mergeCell ref="A100:D100"/>
    <mergeCell ref="A102:F102"/>
    <mergeCell ref="B104:D104"/>
    <mergeCell ref="A89:D89"/>
    <mergeCell ref="A91:F91"/>
    <mergeCell ref="B93:D93"/>
    <mergeCell ref="B94:D94"/>
    <mergeCell ref="B95:D95"/>
    <mergeCell ref="B96:D96"/>
    <mergeCell ref="A111:D111"/>
    <mergeCell ref="B112:D112"/>
    <mergeCell ref="A113:D113"/>
    <mergeCell ref="A115:F115"/>
    <mergeCell ref="B117:E117"/>
    <mergeCell ref="B118:E118"/>
    <mergeCell ref="B105:D105"/>
    <mergeCell ref="B106:D106"/>
    <mergeCell ref="B107:D107"/>
    <mergeCell ref="B108:D108"/>
    <mergeCell ref="B109:D109"/>
    <mergeCell ref="B110:D110"/>
    <mergeCell ref="A126:F126"/>
    <mergeCell ref="B128:D128"/>
    <mergeCell ref="B129:D129"/>
    <mergeCell ref="B130:D130"/>
    <mergeCell ref="B131:D131"/>
    <mergeCell ref="B132:D132"/>
    <mergeCell ref="B119:E119"/>
    <mergeCell ref="B120:E120"/>
    <mergeCell ref="B121:E121"/>
    <mergeCell ref="B122:E122"/>
    <mergeCell ref="B123:E123"/>
    <mergeCell ref="A124:E124"/>
    <mergeCell ref="B141:E141"/>
    <mergeCell ref="B142:E142"/>
    <mergeCell ref="B143:E143"/>
    <mergeCell ref="A144:E144"/>
    <mergeCell ref="B145:E145"/>
    <mergeCell ref="A146:E146"/>
    <mergeCell ref="B133:D133"/>
    <mergeCell ref="B134:D134"/>
    <mergeCell ref="B135:D135"/>
    <mergeCell ref="A136:E136"/>
    <mergeCell ref="A139:E139"/>
    <mergeCell ref="B140:E140"/>
    <mergeCell ref="A158:F158"/>
    <mergeCell ref="A154:C154"/>
    <mergeCell ref="D154:F154"/>
    <mergeCell ref="A155:C155"/>
    <mergeCell ref="D155:F155"/>
    <mergeCell ref="A156:C156"/>
    <mergeCell ref="A157:C157"/>
    <mergeCell ref="D147:E147"/>
    <mergeCell ref="A149:F149"/>
    <mergeCell ref="A152:C152"/>
    <mergeCell ref="D152:F152"/>
    <mergeCell ref="A153:C153"/>
    <mergeCell ref="D153:F153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4" fitToHeight="0" orientation="portrait" r:id="rId1"/>
  <rowBreaks count="2" manualBreakCount="2">
    <brk id="62" max="6" man="1"/>
    <brk id="114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A9" sqref="A9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8.710937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25" t="s">
        <v>434</v>
      </c>
      <c r="B1" s="225"/>
      <c r="C1" s="225"/>
      <c r="D1" s="225"/>
      <c r="E1" s="225"/>
      <c r="F1" s="225"/>
      <c r="G1" s="225"/>
    </row>
    <row r="2" spans="1:7" x14ac:dyDescent="0.2">
      <c r="A2" s="225" t="s">
        <v>40</v>
      </c>
      <c r="B2" s="225"/>
      <c r="C2" s="225"/>
      <c r="D2" s="154" t="s">
        <v>404</v>
      </c>
      <c r="E2" s="154"/>
      <c r="F2" s="155"/>
      <c r="G2" s="15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9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9" x14ac:dyDescent="0.2">
      <c r="B19" s="88"/>
      <c r="C19" s="88"/>
      <c r="D19" s="88"/>
      <c r="E19" s="88"/>
      <c r="F19" s="89"/>
      <c r="G19" s="88"/>
    </row>
    <row r="20" spans="1:9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9" x14ac:dyDescent="0.2">
      <c r="A21" s="82">
        <v>1</v>
      </c>
      <c r="B21" s="257" t="s">
        <v>59</v>
      </c>
      <c r="C21" s="258"/>
      <c r="D21" s="258"/>
      <c r="E21" s="259"/>
      <c r="F21" s="250" t="s">
        <v>405</v>
      </c>
      <c r="G21" s="252"/>
    </row>
    <row r="22" spans="1:9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9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9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9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9" x14ac:dyDescent="0.2">
      <c r="A26" s="88"/>
      <c r="B26" s="256" t="s">
        <v>64</v>
      </c>
      <c r="C26" s="256"/>
      <c r="D26" s="256"/>
      <c r="E26" s="256"/>
      <c r="F26" s="256"/>
      <c r="G26" s="256"/>
      <c r="I26" s="47">
        <f>G29+G35</f>
        <v>0</v>
      </c>
    </row>
    <row r="28" spans="1:9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9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52">
        <f>G29*3</f>
        <v>0</v>
      </c>
    </row>
    <row r="30" spans="1:9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52">
        <f t="shared" ref="H30:H36" si="0">G30*3</f>
        <v>0</v>
      </c>
    </row>
    <row r="31" spans="1:9" x14ac:dyDescent="0.2">
      <c r="B31" s="82" t="s">
        <v>50</v>
      </c>
      <c r="C31" s="253" t="s">
        <v>70</v>
      </c>
      <c r="D31" s="253"/>
      <c r="E31" s="253"/>
      <c r="F31" s="95">
        <v>0.2</v>
      </c>
      <c r="G31" s="92">
        <v>0</v>
      </c>
      <c r="H31" s="52">
        <f t="shared" si="0"/>
        <v>0</v>
      </c>
    </row>
    <row r="32" spans="1:9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52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52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52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52">
        <f t="shared" si="0"/>
        <v>0</v>
      </c>
    </row>
    <row r="36" spans="1:8" x14ac:dyDescent="0.2">
      <c r="B36" s="82" t="s">
        <v>76</v>
      </c>
      <c r="C36" s="253" t="s">
        <v>464</v>
      </c>
      <c r="D36" s="253"/>
      <c r="E36" s="253"/>
      <c r="F36" s="98"/>
      <c r="G36" s="92">
        <v>0</v>
      </c>
      <c r="H36" s="52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88"/>
    </row>
    <row r="41" spans="1:8" ht="15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51">
        <f>F42*3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51">
        <f t="shared" ref="H43:H49" si="1">F43*3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51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51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51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51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51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51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51">
        <f>F55*3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F56*3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F68*3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F69*3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F81*3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2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F94*3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ht="30.75" customHeight="1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/>
    </row>
    <row r="105" spans="1:8" x14ac:dyDescent="0.2">
      <c r="A105" s="122" t="s">
        <v>45</v>
      </c>
      <c r="B105" s="205" t="s">
        <v>451</v>
      </c>
      <c r="C105" s="205"/>
      <c r="D105" s="205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5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 t="e">
        <f t="shared" si="5"/>
        <v>#VALUE!</v>
      </c>
    </row>
    <row r="129" spans="1:10" ht="24.7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2.7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 t="e">
        <f t="shared" si="5"/>
        <v>#VALUE!</v>
      </c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ht="16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8.5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7.7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39">
    <mergeCell ref="A155:C155"/>
    <mergeCell ref="D155:F155"/>
    <mergeCell ref="A156:C156"/>
    <mergeCell ref="A157:C157"/>
    <mergeCell ref="A158:F158"/>
    <mergeCell ref="A152:C152"/>
    <mergeCell ref="D152:F152"/>
    <mergeCell ref="A153:C153"/>
    <mergeCell ref="D153:F153"/>
    <mergeCell ref="A154:C154"/>
    <mergeCell ref="D154:F154"/>
    <mergeCell ref="B143:E143"/>
    <mergeCell ref="A144:E144"/>
    <mergeCell ref="B145:E145"/>
    <mergeCell ref="A146:E146"/>
    <mergeCell ref="D147:E147"/>
    <mergeCell ref="A149:F149"/>
    <mergeCell ref="B135:D135"/>
    <mergeCell ref="A136:E136"/>
    <mergeCell ref="A139:E139"/>
    <mergeCell ref="B140:E140"/>
    <mergeCell ref="B141:E141"/>
    <mergeCell ref="B142:E142"/>
    <mergeCell ref="B129:D129"/>
    <mergeCell ref="B130:D130"/>
    <mergeCell ref="B131:D131"/>
    <mergeCell ref="B132:D132"/>
    <mergeCell ref="B133:D133"/>
    <mergeCell ref="B134:D134"/>
    <mergeCell ref="B121:E121"/>
    <mergeCell ref="B122:E122"/>
    <mergeCell ref="B123:E123"/>
    <mergeCell ref="A124:E124"/>
    <mergeCell ref="A126:F126"/>
    <mergeCell ref="B128:D128"/>
    <mergeCell ref="A113:D113"/>
    <mergeCell ref="A115:F115"/>
    <mergeCell ref="B117:E117"/>
    <mergeCell ref="B118:E118"/>
    <mergeCell ref="B119:E119"/>
    <mergeCell ref="B120:E120"/>
    <mergeCell ref="B107:D107"/>
    <mergeCell ref="B108:D108"/>
    <mergeCell ref="B109:D109"/>
    <mergeCell ref="B110:D110"/>
    <mergeCell ref="A111:D111"/>
    <mergeCell ref="B112:D112"/>
    <mergeCell ref="B99:D99"/>
    <mergeCell ref="A100:D100"/>
    <mergeCell ref="A102:F102"/>
    <mergeCell ref="B104:D104"/>
    <mergeCell ref="B105:D105"/>
    <mergeCell ref="B106:D106"/>
    <mergeCell ref="B93:D93"/>
    <mergeCell ref="B94:D94"/>
    <mergeCell ref="B95:D95"/>
    <mergeCell ref="B96:D96"/>
    <mergeCell ref="B97:D97"/>
    <mergeCell ref="B98:D98"/>
    <mergeCell ref="A84:D84"/>
    <mergeCell ref="B86:D86"/>
    <mergeCell ref="B87:D87"/>
    <mergeCell ref="B88:D88"/>
    <mergeCell ref="A89:D89"/>
    <mergeCell ref="A91:F91"/>
    <mergeCell ref="A76:D76"/>
    <mergeCell ref="A78:F78"/>
    <mergeCell ref="B80:D80"/>
    <mergeCell ref="B81:D81"/>
    <mergeCell ref="A82:D82"/>
    <mergeCell ref="B83:D83"/>
    <mergeCell ref="B68:D68"/>
    <mergeCell ref="G68:G75"/>
    <mergeCell ref="B69:D69"/>
    <mergeCell ref="B70:D70"/>
    <mergeCell ref="B71:D71"/>
    <mergeCell ref="B72:D72"/>
    <mergeCell ref="B73:D73"/>
    <mergeCell ref="B74:D74"/>
    <mergeCell ref="B75:D75"/>
    <mergeCell ref="A63:F63"/>
    <mergeCell ref="B65:F65"/>
    <mergeCell ref="B67:D67"/>
    <mergeCell ref="B49:E49"/>
    <mergeCell ref="A50:E50"/>
    <mergeCell ref="A52:F52"/>
    <mergeCell ref="B54:E54"/>
    <mergeCell ref="B55:E55"/>
    <mergeCell ref="B57:E57"/>
    <mergeCell ref="B58:E58"/>
    <mergeCell ref="B59:E59"/>
    <mergeCell ref="B56:E56"/>
    <mergeCell ref="B43:C43"/>
    <mergeCell ref="B44:D44"/>
    <mergeCell ref="B45:E45"/>
    <mergeCell ref="B46:E46"/>
    <mergeCell ref="B60:E60"/>
    <mergeCell ref="A61:E61"/>
    <mergeCell ref="C29:E29"/>
    <mergeCell ref="C30:E30"/>
    <mergeCell ref="C31:E31"/>
    <mergeCell ref="C32:E32"/>
    <mergeCell ref="C33:E33"/>
    <mergeCell ref="C34:E34"/>
    <mergeCell ref="B47:E47"/>
    <mergeCell ref="B48:E48"/>
    <mergeCell ref="B23:E23"/>
    <mergeCell ref="C36:E36"/>
    <mergeCell ref="B37:F37"/>
    <mergeCell ref="A39:F39"/>
    <mergeCell ref="B41:E41"/>
    <mergeCell ref="F23:G23"/>
    <mergeCell ref="B24:E24"/>
    <mergeCell ref="F24:G24"/>
    <mergeCell ref="B26:G26"/>
    <mergeCell ref="C28:E28"/>
    <mergeCell ref="C35:E35"/>
    <mergeCell ref="A18:G18"/>
    <mergeCell ref="A20:G20"/>
    <mergeCell ref="B21:E21"/>
    <mergeCell ref="F21:G21"/>
    <mergeCell ref="B22:E22"/>
    <mergeCell ref="F22:G22"/>
    <mergeCell ref="C6:G6"/>
    <mergeCell ref="A8:G8"/>
    <mergeCell ref="B9:F9"/>
    <mergeCell ref="A16:B16"/>
    <mergeCell ref="C16:E16"/>
    <mergeCell ref="F16:G16"/>
    <mergeCell ref="A1:G1"/>
    <mergeCell ref="B10:F10"/>
    <mergeCell ref="B11:F11"/>
    <mergeCell ref="B12:F12"/>
    <mergeCell ref="A14:G14"/>
    <mergeCell ref="C15:E15"/>
    <mergeCell ref="F15:G15"/>
    <mergeCell ref="A2:C2"/>
    <mergeCell ref="C4:G4"/>
    <mergeCell ref="C5:G5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2" fitToHeight="0" orientation="portrait" r:id="rId1"/>
  <rowBreaks count="2" manualBreakCount="2">
    <brk id="62" max="6" man="1"/>
    <brk id="114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B4" sqref="B4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8.710937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25" t="s">
        <v>435</v>
      </c>
      <c r="B1" s="225"/>
      <c r="C1" s="225"/>
      <c r="D1" s="225"/>
      <c r="E1" s="225"/>
      <c r="F1" s="225"/>
      <c r="G1" s="225"/>
    </row>
    <row r="2" spans="1:7" x14ac:dyDescent="0.2">
      <c r="A2" s="225" t="s">
        <v>40</v>
      </c>
      <c r="B2" s="225"/>
      <c r="C2" s="225"/>
      <c r="D2" s="225" t="s">
        <v>406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407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156">
        <f>G29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156">
        <f t="shared" ref="H30:H36" si="0">G30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0.2</v>
      </c>
      <c r="G31" s="92">
        <v>0</v>
      </c>
      <c r="H31" s="156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156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156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156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156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156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88"/>
    </row>
    <row r="41" spans="1:8" ht="15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51">
        <f>F42*1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51">
        <f t="shared" ref="H43:H49" si="1">F43*1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51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51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51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51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51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51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51">
        <f>F55*1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59" si="2">F56*1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F68*1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F69*1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F81*1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1.25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F94*1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ht="12.75" customHeight="1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/>
    </row>
    <row r="105" spans="1:8" x14ac:dyDescent="0.2">
      <c r="A105" s="122" t="s">
        <v>45</v>
      </c>
      <c r="B105" s="205" t="s">
        <v>451</v>
      </c>
      <c r="C105" s="205"/>
      <c r="D105" s="205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5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 t="e">
        <f t="shared" si="5"/>
        <v>#VALUE!</v>
      </c>
    </row>
    <row r="129" spans="1:10" ht="21.7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2.7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ht="16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5.5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30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52:C152"/>
    <mergeCell ref="D152:F152"/>
    <mergeCell ref="A153:C153"/>
    <mergeCell ref="D153:F153"/>
    <mergeCell ref="A154:C154"/>
    <mergeCell ref="D154:F154"/>
    <mergeCell ref="B143:E143"/>
    <mergeCell ref="A144:E144"/>
    <mergeCell ref="B145:E145"/>
    <mergeCell ref="A146:E146"/>
    <mergeCell ref="D147:E147"/>
    <mergeCell ref="A149:F149"/>
    <mergeCell ref="B135:D135"/>
    <mergeCell ref="A136:E136"/>
    <mergeCell ref="A139:E139"/>
    <mergeCell ref="B140:E140"/>
    <mergeCell ref="B141:E141"/>
    <mergeCell ref="B142:E142"/>
    <mergeCell ref="B129:D129"/>
    <mergeCell ref="B130:D130"/>
    <mergeCell ref="B131:D131"/>
    <mergeCell ref="B132:D132"/>
    <mergeCell ref="B133:D133"/>
    <mergeCell ref="B134:D134"/>
    <mergeCell ref="B121:E121"/>
    <mergeCell ref="B122:E122"/>
    <mergeCell ref="B123:E123"/>
    <mergeCell ref="A124:E124"/>
    <mergeCell ref="A126:F126"/>
    <mergeCell ref="B128:D128"/>
    <mergeCell ref="A113:D113"/>
    <mergeCell ref="A115:F115"/>
    <mergeCell ref="B117:E117"/>
    <mergeCell ref="B118:E118"/>
    <mergeCell ref="B119:E119"/>
    <mergeCell ref="B120:E120"/>
    <mergeCell ref="B107:D107"/>
    <mergeCell ref="B108:D108"/>
    <mergeCell ref="B109:D109"/>
    <mergeCell ref="B110:D110"/>
    <mergeCell ref="A111:D111"/>
    <mergeCell ref="B112:D112"/>
    <mergeCell ref="B99:D99"/>
    <mergeCell ref="A100:D100"/>
    <mergeCell ref="A102:F102"/>
    <mergeCell ref="B104:D104"/>
    <mergeCell ref="B105:D105"/>
    <mergeCell ref="B106:D106"/>
    <mergeCell ref="B93:D93"/>
    <mergeCell ref="B94:D94"/>
    <mergeCell ref="B95:D95"/>
    <mergeCell ref="B96:D96"/>
    <mergeCell ref="B97:D97"/>
    <mergeCell ref="B98:D98"/>
    <mergeCell ref="B86:D86"/>
    <mergeCell ref="B87:D87"/>
    <mergeCell ref="B88:D88"/>
    <mergeCell ref="A89:D89"/>
    <mergeCell ref="A91:F91"/>
    <mergeCell ref="A76:D76"/>
    <mergeCell ref="A78:F78"/>
    <mergeCell ref="B80:D80"/>
    <mergeCell ref="B81:D81"/>
    <mergeCell ref="A82:D82"/>
    <mergeCell ref="B83:D83"/>
    <mergeCell ref="G68:G75"/>
    <mergeCell ref="B69:D69"/>
    <mergeCell ref="B70:D70"/>
    <mergeCell ref="B71:D71"/>
    <mergeCell ref="B72:D72"/>
    <mergeCell ref="B73:D73"/>
    <mergeCell ref="B74:D74"/>
    <mergeCell ref="B75:D75"/>
    <mergeCell ref="A84:D84"/>
    <mergeCell ref="B59:E59"/>
    <mergeCell ref="B60:E60"/>
    <mergeCell ref="A61:E61"/>
    <mergeCell ref="A63:F63"/>
    <mergeCell ref="B65:F65"/>
    <mergeCell ref="B67:D67"/>
    <mergeCell ref="B57:E57"/>
    <mergeCell ref="B58:E58"/>
    <mergeCell ref="B68:D68"/>
    <mergeCell ref="B49:E49"/>
    <mergeCell ref="A50:E50"/>
    <mergeCell ref="A52:F52"/>
    <mergeCell ref="B54:E54"/>
    <mergeCell ref="B55:E55"/>
    <mergeCell ref="B56:E56"/>
    <mergeCell ref="B43:C43"/>
    <mergeCell ref="B44:D44"/>
    <mergeCell ref="B45:E45"/>
    <mergeCell ref="B46:E46"/>
    <mergeCell ref="B47:E47"/>
    <mergeCell ref="B48:E48"/>
    <mergeCell ref="C33:E33"/>
    <mergeCell ref="C34:E34"/>
    <mergeCell ref="C36:E36"/>
    <mergeCell ref="B37:F37"/>
    <mergeCell ref="A39:F39"/>
    <mergeCell ref="B41:E41"/>
    <mergeCell ref="C35:E35"/>
    <mergeCell ref="B26:G26"/>
    <mergeCell ref="C28:E28"/>
    <mergeCell ref="C29:E29"/>
    <mergeCell ref="C30:E30"/>
    <mergeCell ref="C31:E31"/>
    <mergeCell ref="C32:E32"/>
    <mergeCell ref="B22:E22"/>
    <mergeCell ref="F22:G22"/>
    <mergeCell ref="B23:E23"/>
    <mergeCell ref="F23:G23"/>
    <mergeCell ref="B24:E24"/>
    <mergeCell ref="F24:G24"/>
    <mergeCell ref="A16:B16"/>
    <mergeCell ref="C16:E16"/>
    <mergeCell ref="F16:G16"/>
    <mergeCell ref="A18:G18"/>
    <mergeCell ref="A20:G20"/>
    <mergeCell ref="B21:E21"/>
    <mergeCell ref="F21:G21"/>
    <mergeCell ref="A1:G1"/>
    <mergeCell ref="B10:F10"/>
    <mergeCell ref="B11:F11"/>
    <mergeCell ref="B12:F12"/>
    <mergeCell ref="A14:G14"/>
    <mergeCell ref="C15:E15"/>
    <mergeCell ref="F15:G15"/>
    <mergeCell ref="A2:C2"/>
    <mergeCell ref="C4:G4"/>
    <mergeCell ref="C5:G5"/>
    <mergeCell ref="C6:G6"/>
    <mergeCell ref="A8:G8"/>
    <mergeCell ref="B9:F9"/>
    <mergeCell ref="D2:G2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2" fitToHeight="0" orientation="portrait" r:id="rId1"/>
  <rowBreaks count="2" manualBreakCount="2">
    <brk id="62" max="6" man="1"/>
    <brk id="114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A9" sqref="A9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6.8554687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70" t="s">
        <v>436</v>
      </c>
      <c r="B1" s="270"/>
      <c r="C1" s="270"/>
      <c r="D1" s="270"/>
      <c r="E1" s="270"/>
      <c r="F1" s="270"/>
      <c r="G1" s="270"/>
    </row>
    <row r="2" spans="1:7" x14ac:dyDescent="0.2">
      <c r="A2" s="225" t="s">
        <v>40</v>
      </c>
      <c r="B2" s="225"/>
      <c r="C2" s="225"/>
      <c r="D2" s="225" t="s">
        <v>408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409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52">
        <f>G29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52">
        <f t="shared" ref="H30:H36" si="0">G30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0.4</v>
      </c>
      <c r="G31" s="92">
        <v>0</v>
      </c>
      <c r="H31" s="52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52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52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52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52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52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88"/>
    </row>
    <row r="41" spans="1:8" ht="15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47">
        <f>F42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47">
        <f t="shared" ref="H43:H49" si="1">F43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47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47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47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47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47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47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51">
        <f>F55*1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F56*1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F68*1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F69*1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F81*1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3.5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F94*1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ht="15" customHeight="1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/>
    </row>
    <row r="105" spans="1:8" x14ac:dyDescent="0.2">
      <c r="A105" s="122" t="s">
        <v>45</v>
      </c>
      <c r="B105" s="205" t="s">
        <v>451</v>
      </c>
      <c r="C105" s="205"/>
      <c r="D105" s="205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5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/>
    </row>
    <row r="129" spans="1:10" ht="24.7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2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ht="16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6.25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7.7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52:C152"/>
    <mergeCell ref="D152:F152"/>
    <mergeCell ref="A153:C153"/>
    <mergeCell ref="D153:F153"/>
    <mergeCell ref="A154:C154"/>
    <mergeCell ref="D154:F154"/>
    <mergeCell ref="B143:E143"/>
    <mergeCell ref="A144:E144"/>
    <mergeCell ref="B145:E145"/>
    <mergeCell ref="A146:E146"/>
    <mergeCell ref="D147:E147"/>
    <mergeCell ref="A149:F149"/>
    <mergeCell ref="B135:D135"/>
    <mergeCell ref="A136:E136"/>
    <mergeCell ref="A139:E139"/>
    <mergeCell ref="B140:E140"/>
    <mergeCell ref="B141:E141"/>
    <mergeCell ref="B142:E142"/>
    <mergeCell ref="B129:D129"/>
    <mergeCell ref="B130:D130"/>
    <mergeCell ref="B131:D131"/>
    <mergeCell ref="B132:D132"/>
    <mergeCell ref="B133:D133"/>
    <mergeCell ref="B134:D134"/>
    <mergeCell ref="B121:E121"/>
    <mergeCell ref="B122:E122"/>
    <mergeCell ref="B123:E123"/>
    <mergeCell ref="A124:E124"/>
    <mergeCell ref="A126:F126"/>
    <mergeCell ref="B128:D128"/>
    <mergeCell ref="A113:D113"/>
    <mergeCell ref="A115:F115"/>
    <mergeCell ref="B117:E117"/>
    <mergeCell ref="B118:E118"/>
    <mergeCell ref="B119:E119"/>
    <mergeCell ref="B120:E120"/>
    <mergeCell ref="B107:D107"/>
    <mergeCell ref="B108:D108"/>
    <mergeCell ref="B109:D109"/>
    <mergeCell ref="B110:D110"/>
    <mergeCell ref="A111:D111"/>
    <mergeCell ref="B112:D112"/>
    <mergeCell ref="B99:D99"/>
    <mergeCell ref="A100:D100"/>
    <mergeCell ref="A102:F102"/>
    <mergeCell ref="B104:D104"/>
    <mergeCell ref="B105:D105"/>
    <mergeCell ref="B106:D106"/>
    <mergeCell ref="B93:D93"/>
    <mergeCell ref="B94:D94"/>
    <mergeCell ref="B95:D95"/>
    <mergeCell ref="B96:D96"/>
    <mergeCell ref="B97:D97"/>
    <mergeCell ref="B98:D98"/>
    <mergeCell ref="B86:D86"/>
    <mergeCell ref="B87:D87"/>
    <mergeCell ref="B88:D88"/>
    <mergeCell ref="A89:D89"/>
    <mergeCell ref="A91:F91"/>
    <mergeCell ref="A76:D76"/>
    <mergeCell ref="A78:F78"/>
    <mergeCell ref="B80:D80"/>
    <mergeCell ref="B81:D81"/>
    <mergeCell ref="A82:D82"/>
    <mergeCell ref="B83:D83"/>
    <mergeCell ref="G68:G75"/>
    <mergeCell ref="B69:D69"/>
    <mergeCell ref="B70:D70"/>
    <mergeCell ref="B71:D71"/>
    <mergeCell ref="B72:D72"/>
    <mergeCell ref="B73:D73"/>
    <mergeCell ref="B74:D74"/>
    <mergeCell ref="B75:D75"/>
    <mergeCell ref="A84:D84"/>
    <mergeCell ref="B59:E59"/>
    <mergeCell ref="B60:E60"/>
    <mergeCell ref="A61:E61"/>
    <mergeCell ref="A63:F63"/>
    <mergeCell ref="B65:F65"/>
    <mergeCell ref="B67:D67"/>
    <mergeCell ref="B57:E57"/>
    <mergeCell ref="B58:E58"/>
    <mergeCell ref="B68:D68"/>
    <mergeCell ref="B49:E49"/>
    <mergeCell ref="A50:E50"/>
    <mergeCell ref="A52:F52"/>
    <mergeCell ref="B54:E54"/>
    <mergeCell ref="B55:E55"/>
    <mergeCell ref="B56:E56"/>
    <mergeCell ref="B43:C43"/>
    <mergeCell ref="B44:D44"/>
    <mergeCell ref="B45:E45"/>
    <mergeCell ref="B46:E46"/>
    <mergeCell ref="B47:E47"/>
    <mergeCell ref="B48:E48"/>
    <mergeCell ref="C33:E33"/>
    <mergeCell ref="C34:E34"/>
    <mergeCell ref="C36:E36"/>
    <mergeCell ref="B37:F37"/>
    <mergeCell ref="A39:F39"/>
    <mergeCell ref="B41:E41"/>
    <mergeCell ref="C35:E35"/>
    <mergeCell ref="B26:G26"/>
    <mergeCell ref="C28:E28"/>
    <mergeCell ref="C29:E29"/>
    <mergeCell ref="C30:E30"/>
    <mergeCell ref="C31:E31"/>
    <mergeCell ref="C32:E32"/>
    <mergeCell ref="B22:E22"/>
    <mergeCell ref="F22:G22"/>
    <mergeCell ref="B23:E23"/>
    <mergeCell ref="F23:G23"/>
    <mergeCell ref="B24:E24"/>
    <mergeCell ref="F24:G24"/>
    <mergeCell ref="A16:B16"/>
    <mergeCell ref="C16:E16"/>
    <mergeCell ref="F16:G16"/>
    <mergeCell ref="A18:G18"/>
    <mergeCell ref="A20:G20"/>
    <mergeCell ref="B21:E21"/>
    <mergeCell ref="F21:G21"/>
    <mergeCell ref="A1:G1"/>
    <mergeCell ref="B10:F10"/>
    <mergeCell ref="B11:F11"/>
    <mergeCell ref="B12:F12"/>
    <mergeCell ref="A14:G14"/>
    <mergeCell ref="C15:E15"/>
    <mergeCell ref="F15:G15"/>
    <mergeCell ref="A2:C2"/>
    <mergeCell ref="C4:G4"/>
    <mergeCell ref="C5:G5"/>
    <mergeCell ref="C6:G6"/>
    <mergeCell ref="A8:G8"/>
    <mergeCell ref="B9:F9"/>
    <mergeCell ref="D2:G2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4" fitToHeight="0" orientation="portrait" r:id="rId1"/>
  <rowBreaks count="2" manualBreakCount="2">
    <brk id="62" max="6" man="1"/>
    <brk id="114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A9" sqref="A9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9.42578125" style="80" customWidth="1"/>
    <col min="5" max="5" width="9.28515625" style="80" bestFit="1" customWidth="1"/>
    <col min="6" max="6" width="15" style="84" customWidth="1"/>
    <col min="7" max="7" width="19.855468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70" t="s">
        <v>437</v>
      </c>
      <c r="B1" s="270"/>
      <c r="C1" s="270"/>
      <c r="D1" s="270"/>
      <c r="E1" s="270"/>
      <c r="F1" s="270"/>
      <c r="G1" s="270"/>
    </row>
    <row r="2" spans="1:7" x14ac:dyDescent="0.2">
      <c r="A2" s="225" t="s">
        <v>40</v>
      </c>
      <c r="B2" s="225"/>
      <c r="C2" s="225"/>
      <c r="D2" s="225" t="s">
        <v>410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ht="15" customHeight="1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411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  <c r="H28" s="42"/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52">
        <f>G29*10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52">
        <f t="shared" ref="H30:H36" si="0">G30*10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0.2</v>
      </c>
      <c r="G31" s="92">
        <v>0</v>
      </c>
      <c r="H31" s="52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52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52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52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52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52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8" spans="1:8" ht="15.75" customHeight="1" x14ac:dyDescent="0.2"/>
    <row r="39" spans="1:8" x14ac:dyDescent="0.2">
      <c r="A39" s="249" t="s">
        <v>78</v>
      </c>
      <c r="B39" s="249"/>
      <c r="C39" s="249"/>
      <c r="D39" s="249"/>
      <c r="E39" s="249"/>
      <c r="F39" s="249"/>
      <c r="G39" s="88"/>
    </row>
    <row r="40" spans="1:8" ht="15.75" customHeight="1" x14ac:dyDescent="0.2"/>
    <row r="41" spans="1:8" ht="11.2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51">
        <f>F42*10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51">
        <f t="shared" ref="H43:H49" si="1">F43*10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51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51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51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51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51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51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ht="15.75" customHeight="1" x14ac:dyDescent="0.2">
      <c r="G51" s="104"/>
    </row>
    <row r="52" spans="1:8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51">
        <f>F55*10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F56*10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F68*10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F69*10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F81*10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  <c r="I82" s="43"/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  <c r="I86" s="44"/>
      <c r="J86" s="44"/>
      <c r="K86" s="44"/>
      <c r="L86" s="45"/>
      <c r="M86" s="46"/>
    </row>
    <row r="87" spans="1:13" ht="11.25" customHeight="1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L87" s="45"/>
      <c r="M87" s="46"/>
    </row>
    <row r="88" spans="1:13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  <c r="H93" s="43"/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F94*10</f>
        <v>0</v>
      </c>
    </row>
    <row r="95" spans="1:13" ht="12.75" customHeight="1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ht="12.75" customHeight="1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ht="30.75" customHeight="1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 t="e">
        <f t="shared" si="5"/>
        <v>#VALUE!</v>
      </c>
    </row>
    <row r="105" spans="1:8" x14ac:dyDescent="0.2">
      <c r="A105" s="122" t="s">
        <v>45</v>
      </c>
      <c r="B105" s="205" t="s">
        <v>126</v>
      </c>
      <c r="C105" s="205"/>
      <c r="D105" s="205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5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ht="12.75" customHeight="1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/>
    </row>
    <row r="129" spans="1:10" ht="22.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  <c r="J137" s="47"/>
    </row>
    <row r="138" spans="1:10" ht="32.25" customHeight="1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</row>
    <row r="139" spans="1:10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ht="16.5" customHeight="1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ht="26.25" customHeight="1" x14ac:dyDescent="0.2">
      <c r="B148" s="85"/>
      <c r="C148" s="85"/>
      <c r="D148" s="142"/>
      <c r="E148" s="142"/>
      <c r="F148" s="143"/>
    </row>
    <row r="149" spans="1:8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  <c r="H150" s="48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ht="12.75" customHeight="1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7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2.75" customHeight="1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4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customHeight="1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52:C152"/>
    <mergeCell ref="D152:F152"/>
    <mergeCell ref="A153:C153"/>
    <mergeCell ref="D153:F153"/>
    <mergeCell ref="A154:C154"/>
    <mergeCell ref="D154:F154"/>
    <mergeCell ref="B143:E143"/>
    <mergeCell ref="A144:E144"/>
    <mergeCell ref="B145:E145"/>
    <mergeCell ref="A146:E146"/>
    <mergeCell ref="D147:E147"/>
    <mergeCell ref="A149:F149"/>
    <mergeCell ref="B135:D135"/>
    <mergeCell ref="A136:E136"/>
    <mergeCell ref="A139:E139"/>
    <mergeCell ref="B140:E140"/>
    <mergeCell ref="B141:E141"/>
    <mergeCell ref="B142:E142"/>
    <mergeCell ref="B129:D129"/>
    <mergeCell ref="B130:D130"/>
    <mergeCell ref="B131:D131"/>
    <mergeCell ref="B132:D132"/>
    <mergeCell ref="B133:D133"/>
    <mergeCell ref="B134:D134"/>
    <mergeCell ref="B121:E121"/>
    <mergeCell ref="B122:E122"/>
    <mergeCell ref="B123:E123"/>
    <mergeCell ref="A124:E124"/>
    <mergeCell ref="A126:F126"/>
    <mergeCell ref="B128:D128"/>
    <mergeCell ref="A113:D113"/>
    <mergeCell ref="A115:F115"/>
    <mergeCell ref="B117:E117"/>
    <mergeCell ref="B118:E118"/>
    <mergeCell ref="B119:E119"/>
    <mergeCell ref="B120:E120"/>
    <mergeCell ref="B107:D107"/>
    <mergeCell ref="B108:D108"/>
    <mergeCell ref="B109:D109"/>
    <mergeCell ref="B110:D110"/>
    <mergeCell ref="A111:D111"/>
    <mergeCell ref="B112:D112"/>
    <mergeCell ref="B99:D99"/>
    <mergeCell ref="A100:D100"/>
    <mergeCell ref="A102:F102"/>
    <mergeCell ref="B104:D104"/>
    <mergeCell ref="B105:D105"/>
    <mergeCell ref="B106:D106"/>
    <mergeCell ref="B93:D93"/>
    <mergeCell ref="B94:D94"/>
    <mergeCell ref="B95:D95"/>
    <mergeCell ref="B96:D96"/>
    <mergeCell ref="B97:D97"/>
    <mergeCell ref="B98:D98"/>
    <mergeCell ref="B86:D86"/>
    <mergeCell ref="B87:D87"/>
    <mergeCell ref="B88:D88"/>
    <mergeCell ref="A89:D89"/>
    <mergeCell ref="A91:F91"/>
    <mergeCell ref="A76:D76"/>
    <mergeCell ref="A78:F78"/>
    <mergeCell ref="B80:D80"/>
    <mergeCell ref="B81:D81"/>
    <mergeCell ref="A82:D82"/>
    <mergeCell ref="B83:D83"/>
    <mergeCell ref="G68:G75"/>
    <mergeCell ref="B69:D69"/>
    <mergeCell ref="B70:D70"/>
    <mergeCell ref="B71:D71"/>
    <mergeCell ref="B72:D72"/>
    <mergeCell ref="B73:D73"/>
    <mergeCell ref="B74:D74"/>
    <mergeCell ref="B75:D75"/>
    <mergeCell ref="A84:D84"/>
    <mergeCell ref="B59:E59"/>
    <mergeCell ref="B60:E60"/>
    <mergeCell ref="A61:E61"/>
    <mergeCell ref="A63:F63"/>
    <mergeCell ref="B65:F65"/>
    <mergeCell ref="B67:D67"/>
    <mergeCell ref="B57:E57"/>
    <mergeCell ref="B58:E58"/>
    <mergeCell ref="B68:D68"/>
    <mergeCell ref="B49:E49"/>
    <mergeCell ref="A50:E50"/>
    <mergeCell ref="A52:F52"/>
    <mergeCell ref="B54:E54"/>
    <mergeCell ref="B55:E55"/>
    <mergeCell ref="B56:E56"/>
    <mergeCell ref="B43:C43"/>
    <mergeCell ref="B44:D44"/>
    <mergeCell ref="B45:E45"/>
    <mergeCell ref="B46:E46"/>
    <mergeCell ref="B47:E47"/>
    <mergeCell ref="B48:E48"/>
    <mergeCell ref="C33:E33"/>
    <mergeCell ref="C34:E34"/>
    <mergeCell ref="C36:E36"/>
    <mergeCell ref="B37:F37"/>
    <mergeCell ref="A39:F39"/>
    <mergeCell ref="B41:E41"/>
    <mergeCell ref="C35:E35"/>
    <mergeCell ref="B26:G26"/>
    <mergeCell ref="C28:E28"/>
    <mergeCell ref="C29:E29"/>
    <mergeCell ref="C30:E30"/>
    <mergeCell ref="C31:E31"/>
    <mergeCell ref="C32:E32"/>
    <mergeCell ref="B22:E22"/>
    <mergeCell ref="F22:G22"/>
    <mergeCell ref="B23:E23"/>
    <mergeCell ref="F23:G23"/>
    <mergeCell ref="B24:E24"/>
    <mergeCell ref="F24:G24"/>
    <mergeCell ref="A16:B16"/>
    <mergeCell ref="C16:E16"/>
    <mergeCell ref="F16:G16"/>
    <mergeCell ref="A18:G18"/>
    <mergeCell ref="A20:G20"/>
    <mergeCell ref="B21:E21"/>
    <mergeCell ref="F21:G21"/>
    <mergeCell ref="A1:G1"/>
    <mergeCell ref="B10:F10"/>
    <mergeCell ref="B11:F11"/>
    <mergeCell ref="B12:F12"/>
    <mergeCell ref="A14:G14"/>
    <mergeCell ref="C15:E15"/>
    <mergeCell ref="F15:G15"/>
    <mergeCell ref="A2:C2"/>
    <mergeCell ref="C4:G4"/>
    <mergeCell ref="C5:G5"/>
    <mergeCell ref="C6:G6"/>
    <mergeCell ref="A8:G8"/>
    <mergeCell ref="B9:F9"/>
    <mergeCell ref="D2:G2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5" fitToHeight="0" orientation="portrait" r:id="rId1"/>
  <rowBreaks count="2" manualBreakCount="2">
    <brk id="62" max="6" man="1"/>
    <brk id="114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A9" sqref="A9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3.14062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25" t="s">
        <v>438</v>
      </c>
      <c r="B1" s="225"/>
      <c r="C1" s="225"/>
      <c r="D1" s="225"/>
      <c r="E1" s="225"/>
      <c r="F1" s="225"/>
      <c r="G1" s="225"/>
    </row>
    <row r="2" spans="1:7" x14ac:dyDescent="0.2">
      <c r="A2" s="225" t="s">
        <v>40</v>
      </c>
      <c r="B2" s="225"/>
      <c r="C2" s="225"/>
      <c r="D2" s="225" t="s">
        <v>462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167" t="s">
        <v>45</v>
      </c>
      <c r="B9" s="246" t="s">
        <v>46</v>
      </c>
      <c r="C9" s="247"/>
      <c r="D9" s="247"/>
      <c r="E9" s="247"/>
      <c r="F9" s="248"/>
      <c r="G9" s="167"/>
    </row>
    <row r="10" spans="1:7" x14ac:dyDescent="0.2">
      <c r="A10" s="167" t="s">
        <v>47</v>
      </c>
      <c r="B10" s="246" t="s">
        <v>48</v>
      </c>
      <c r="C10" s="247"/>
      <c r="D10" s="247"/>
      <c r="E10" s="247"/>
      <c r="F10" s="248"/>
      <c r="G10" s="167" t="s">
        <v>49</v>
      </c>
    </row>
    <row r="11" spans="1:7" x14ac:dyDescent="0.2">
      <c r="A11" s="167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167" t="s">
        <v>51</v>
      </c>
      <c r="B12" s="246" t="s">
        <v>424</v>
      </c>
      <c r="C12" s="247"/>
      <c r="D12" s="247"/>
      <c r="E12" s="247"/>
      <c r="F12" s="248"/>
      <c r="G12" s="167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165" t="s">
        <v>53</v>
      </c>
      <c r="B15" s="162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169"/>
      <c r="C19" s="169"/>
      <c r="D19" s="169"/>
      <c r="E19" s="169"/>
      <c r="F19" s="89"/>
      <c r="G19" s="169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167">
        <v>1</v>
      </c>
      <c r="B21" s="257" t="s">
        <v>59</v>
      </c>
      <c r="C21" s="258"/>
      <c r="D21" s="258"/>
      <c r="E21" s="259"/>
      <c r="F21" s="250" t="s">
        <v>463</v>
      </c>
      <c r="G21" s="252"/>
    </row>
    <row r="22" spans="1:8" x14ac:dyDescent="0.2">
      <c r="A22" s="167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167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167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169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169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167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167" t="s">
        <v>45</v>
      </c>
      <c r="C29" s="253" t="s">
        <v>68</v>
      </c>
      <c r="D29" s="253"/>
      <c r="E29" s="253"/>
      <c r="F29" s="91"/>
      <c r="G29" s="92">
        <v>0</v>
      </c>
      <c r="H29" s="156">
        <f>G29*3</f>
        <v>0</v>
      </c>
    </row>
    <row r="30" spans="1:8" x14ac:dyDescent="0.2">
      <c r="B30" s="167" t="s">
        <v>47</v>
      </c>
      <c r="C30" s="253" t="s">
        <v>69</v>
      </c>
      <c r="D30" s="253"/>
      <c r="E30" s="253"/>
      <c r="F30" s="95">
        <v>0</v>
      </c>
      <c r="G30" s="92">
        <v>0</v>
      </c>
      <c r="H30" s="156">
        <f t="shared" ref="H30:H36" si="0">G30</f>
        <v>0</v>
      </c>
    </row>
    <row r="31" spans="1:8" x14ac:dyDescent="0.2">
      <c r="B31" s="167" t="s">
        <v>50</v>
      </c>
      <c r="C31" s="253" t="s">
        <v>70</v>
      </c>
      <c r="D31" s="253"/>
      <c r="E31" s="253"/>
      <c r="F31" s="95">
        <v>0</v>
      </c>
      <c r="G31" s="92">
        <v>0</v>
      </c>
      <c r="H31" s="156">
        <f t="shared" si="0"/>
        <v>0</v>
      </c>
    </row>
    <row r="32" spans="1:8" x14ac:dyDescent="0.2">
      <c r="B32" s="167" t="s">
        <v>51</v>
      </c>
      <c r="C32" s="253" t="s">
        <v>71</v>
      </c>
      <c r="D32" s="253"/>
      <c r="E32" s="253"/>
      <c r="F32" s="95">
        <v>0</v>
      </c>
      <c r="G32" s="92">
        <v>0</v>
      </c>
      <c r="H32" s="156">
        <f t="shared" si="0"/>
        <v>0</v>
      </c>
    </row>
    <row r="33" spans="1:8" x14ac:dyDescent="0.2">
      <c r="B33" s="167" t="s">
        <v>72</v>
      </c>
      <c r="C33" s="253" t="s">
        <v>73</v>
      </c>
      <c r="D33" s="253"/>
      <c r="E33" s="253"/>
      <c r="F33" s="95">
        <v>0</v>
      </c>
      <c r="G33" s="92">
        <v>0</v>
      </c>
      <c r="H33" s="156">
        <f t="shared" si="0"/>
        <v>0</v>
      </c>
    </row>
    <row r="34" spans="1:8" x14ac:dyDescent="0.2">
      <c r="B34" s="167" t="s">
        <v>74</v>
      </c>
      <c r="C34" s="253" t="s">
        <v>75</v>
      </c>
      <c r="D34" s="253"/>
      <c r="E34" s="253"/>
      <c r="F34" s="96">
        <v>0</v>
      </c>
      <c r="G34" s="92">
        <v>0</v>
      </c>
      <c r="H34" s="156">
        <f t="shared" si="0"/>
        <v>0</v>
      </c>
    </row>
    <row r="35" spans="1:8" x14ac:dyDescent="0.2">
      <c r="B35" s="167" t="s">
        <v>76</v>
      </c>
      <c r="C35" s="246" t="s">
        <v>171</v>
      </c>
      <c r="D35" s="247"/>
      <c r="E35" s="248"/>
      <c r="F35" s="96">
        <v>0</v>
      </c>
      <c r="G35" s="92">
        <v>0</v>
      </c>
      <c r="H35" s="156">
        <f t="shared" si="0"/>
        <v>0</v>
      </c>
    </row>
    <row r="36" spans="1:8" x14ac:dyDescent="0.2">
      <c r="B36" s="167" t="s">
        <v>85</v>
      </c>
      <c r="C36" s="253" t="s">
        <v>464</v>
      </c>
      <c r="D36" s="253"/>
      <c r="E36" s="253"/>
      <c r="F36" s="98"/>
      <c r="G36" s="92">
        <v>0</v>
      </c>
      <c r="H36" s="156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169"/>
    </row>
    <row r="41" spans="1:8" ht="15.75" customHeight="1" x14ac:dyDescent="0.2">
      <c r="A41" s="167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167" t="s">
        <v>45</v>
      </c>
      <c r="B42" s="163" t="s">
        <v>80</v>
      </c>
      <c r="C42" s="164"/>
      <c r="D42" s="101">
        <v>12</v>
      </c>
      <c r="E42" s="102">
        <v>0</v>
      </c>
      <c r="F42" s="92">
        <v>0</v>
      </c>
      <c r="H42" s="47">
        <f>F42*3</f>
        <v>0</v>
      </c>
    </row>
    <row r="43" spans="1:8" x14ac:dyDescent="0.2">
      <c r="A43" s="167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47">
        <f t="shared" ref="H43:H49" si="1">F43*3</f>
        <v>0</v>
      </c>
    </row>
    <row r="44" spans="1:8" x14ac:dyDescent="0.2">
      <c r="A44" s="167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47">
        <f t="shared" si="1"/>
        <v>0</v>
      </c>
    </row>
    <row r="45" spans="1:8" x14ac:dyDescent="0.2">
      <c r="A45" s="167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47">
        <f t="shared" si="1"/>
        <v>0</v>
      </c>
    </row>
    <row r="46" spans="1:8" x14ac:dyDescent="0.2">
      <c r="A46" s="167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47">
        <f t="shared" si="1"/>
        <v>0</v>
      </c>
    </row>
    <row r="47" spans="1:8" x14ac:dyDescent="0.2">
      <c r="A47" s="167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47">
        <f t="shared" si="1"/>
        <v>0</v>
      </c>
    </row>
    <row r="48" spans="1:8" x14ac:dyDescent="0.2">
      <c r="A48" s="167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47">
        <f t="shared" si="1"/>
        <v>0</v>
      </c>
    </row>
    <row r="49" spans="1:8" x14ac:dyDescent="0.2">
      <c r="A49" s="167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47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167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ht="12.75" customHeight="1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169"/>
      <c r="H55" s="51">
        <f>F55*3</f>
        <v>0</v>
      </c>
    </row>
    <row r="56" spans="1:8" ht="12.75" customHeight="1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F56*3</f>
        <v>0</v>
      </c>
    </row>
    <row r="57" spans="1:8" ht="12.75" customHeight="1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ht="12.75" customHeight="1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ht="12.75" customHeight="1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169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169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66"/>
      <c r="B64" s="166"/>
      <c r="C64" s="166"/>
      <c r="D64" s="166"/>
      <c r="E64" s="166"/>
      <c r="F64" s="166"/>
    </row>
    <row r="65" spans="1:8" x14ac:dyDescent="0.2">
      <c r="A65" s="166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68" t="s">
        <v>95</v>
      </c>
      <c r="B67" s="226" t="s">
        <v>96</v>
      </c>
      <c r="C67" s="226"/>
      <c r="D67" s="226"/>
      <c r="E67" s="168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F68*3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F69*3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73" t="s">
        <v>103</v>
      </c>
      <c r="C74" s="273"/>
      <c r="D74" s="273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70"/>
      <c r="C79" s="170"/>
      <c r="D79" s="170"/>
      <c r="E79" s="119"/>
      <c r="F79" s="109"/>
    </row>
    <row r="80" spans="1:8" x14ac:dyDescent="0.2">
      <c r="A80" s="168" t="s">
        <v>106</v>
      </c>
      <c r="B80" s="226" t="s">
        <v>107</v>
      </c>
      <c r="C80" s="226"/>
      <c r="D80" s="226"/>
      <c r="E80" s="168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F81*3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70"/>
      <c r="C85" s="170"/>
      <c r="D85" s="170"/>
      <c r="E85" s="119"/>
      <c r="F85" s="109"/>
    </row>
    <row r="86" spans="1:13" x14ac:dyDescent="0.2">
      <c r="A86" s="168" t="s">
        <v>110</v>
      </c>
      <c r="B86" s="239" t="s">
        <v>111</v>
      </c>
      <c r="C86" s="239"/>
      <c r="D86" s="239"/>
      <c r="E86" s="168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2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68" t="s">
        <v>115</v>
      </c>
      <c r="B93" s="226" t="s">
        <v>116</v>
      </c>
      <c r="C93" s="226"/>
      <c r="D93" s="226"/>
      <c r="E93" s="168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F94*3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169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169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x14ac:dyDescent="0.2">
      <c r="A104" s="171" t="s">
        <v>124</v>
      </c>
      <c r="B104" s="216" t="s">
        <v>125</v>
      </c>
      <c r="C104" s="217"/>
      <c r="D104" s="218"/>
      <c r="E104" s="171" t="s">
        <v>66</v>
      </c>
      <c r="F104" s="130" t="s">
        <v>67</v>
      </c>
      <c r="H104" s="51" t="e">
        <f t="shared" si="5"/>
        <v>#VALUE!</v>
      </c>
    </row>
    <row r="105" spans="1:8" x14ac:dyDescent="0.2">
      <c r="A105" s="122" t="s">
        <v>45</v>
      </c>
      <c r="B105" s="233" t="s">
        <v>451</v>
      </c>
      <c r="C105" s="233"/>
      <c r="D105" s="233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68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5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68">
        <v>5</v>
      </c>
      <c r="B128" s="226" t="s">
        <v>141</v>
      </c>
      <c r="C128" s="226"/>
      <c r="D128" s="226"/>
      <c r="E128" s="168" t="s">
        <v>66</v>
      </c>
      <c r="F128" s="107" t="s">
        <v>67</v>
      </c>
      <c r="H128" s="51"/>
    </row>
    <row r="129" spans="1:10" ht="27.7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ht="16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7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9.2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49:F149"/>
    <mergeCell ref="A152:C152"/>
    <mergeCell ref="D152:F152"/>
    <mergeCell ref="A153:C153"/>
    <mergeCell ref="D153:F153"/>
    <mergeCell ref="A154:C154"/>
    <mergeCell ref="D154:F154"/>
    <mergeCell ref="B142:E142"/>
    <mergeCell ref="B143:E143"/>
    <mergeCell ref="A144:E144"/>
    <mergeCell ref="B145:E145"/>
    <mergeCell ref="A146:E146"/>
    <mergeCell ref="D147:E147"/>
    <mergeCell ref="B134:D134"/>
    <mergeCell ref="B135:D135"/>
    <mergeCell ref="A136:E136"/>
    <mergeCell ref="A139:E139"/>
    <mergeCell ref="B140:E140"/>
    <mergeCell ref="B141:E141"/>
    <mergeCell ref="B128:D128"/>
    <mergeCell ref="B129:D129"/>
    <mergeCell ref="B130:D130"/>
    <mergeCell ref="B131:D131"/>
    <mergeCell ref="B132:D132"/>
    <mergeCell ref="B133:D133"/>
    <mergeCell ref="B120:E120"/>
    <mergeCell ref="B121:E121"/>
    <mergeCell ref="B122:E122"/>
    <mergeCell ref="B123:E123"/>
    <mergeCell ref="A124:E124"/>
    <mergeCell ref="A126:F126"/>
    <mergeCell ref="B112:D112"/>
    <mergeCell ref="A113:D113"/>
    <mergeCell ref="A115:F115"/>
    <mergeCell ref="B117:E117"/>
    <mergeCell ref="B118:E118"/>
    <mergeCell ref="B119:E119"/>
    <mergeCell ref="B106:D106"/>
    <mergeCell ref="B107:D107"/>
    <mergeCell ref="B108:D108"/>
    <mergeCell ref="B109:D109"/>
    <mergeCell ref="B110:D110"/>
    <mergeCell ref="A111:D111"/>
    <mergeCell ref="B98:D98"/>
    <mergeCell ref="B99:D99"/>
    <mergeCell ref="A100:D100"/>
    <mergeCell ref="A102:F102"/>
    <mergeCell ref="B104:D104"/>
    <mergeCell ref="B105:D105"/>
    <mergeCell ref="A91:F91"/>
    <mergeCell ref="B93:D93"/>
    <mergeCell ref="B94:D94"/>
    <mergeCell ref="B95:D95"/>
    <mergeCell ref="B96:D96"/>
    <mergeCell ref="B97:D97"/>
    <mergeCell ref="B83:D83"/>
    <mergeCell ref="A84:D84"/>
    <mergeCell ref="B86:D86"/>
    <mergeCell ref="B87:D87"/>
    <mergeCell ref="B88:D88"/>
    <mergeCell ref="A89:D89"/>
    <mergeCell ref="B75:D75"/>
    <mergeCell ref="A76:D76"/>
    <mergeCell ref="A78:F78"/>
    <mergeCell ref="B80:D80"/>
    <mergeCell ref="B81:D81"/>
    <mergeCell ref="A82:D82"/>
    <mergeCell ref="B65:F65"/>
    <mergeCell ref="B67:D67"/>
    <mergeCell ref="B68:D68"/>
    <mergeCell ref="G68:G75"/>
    <mergeCell ref="B69:D69"/>
    <mergeCell ref="B70:D70"/>
    <mergeCell ref="B71:D71"/>
    <mergeCell ref="B72:D72"/>
    <mergeCell ref="B73:D73"/>
    <mergeCell ref="B74:D74"/>
    <mergeCell ref="B59:E59"/>
    <mergeCell ref="B60:E60"/>
    <mergeCell ref="A61:E61"/>
    <mergeCell ref="A63:F63"/>
    <mergeCell ref="B54:E54"/>
    <mergeCell ref="B55:E55"/>
    <mergeCell ref="B56:E56"/>
    <mergeCell ref="B57:E57"/>
    <mergeCell ref="B58:E58"/>
    <mergeCell ref="B46:E46"/>
    <mergeCell ref="B47:E47"/>
    <mergeCell ref="B48:E48"/>
    <mergeCell ref="B49:E49"/>
    <mergeCell ref="A50:E50"/>
    <mergeCell ref="A52:F52"/>
    <mergeCell ref="B37:F37"/>
    <mergeCell ref="A39:F39"/>
    <mergeCell ref="B41:E41"/>
    <mergeCell ref="B43:C43"/>
    <mergeCell ref="B44:D44"/>
    <mergeCell ref="B45:E45"/>
    <mergeCell ref="C31:E31"/>
    <mergeCell ref="C32:E32"/>
    <mergeCell ref="C33:E33"/>
    <mergeCell ref="C34:E34"/>
    <mergeCell ref="C35:E35"/>
    <mergeCell ref="C36:E36"/>
    <mergeCell ref="B24:E24"/>
    <mergeCell ref="F24:G24"/>
    <mergeCell ref="B26:G26"/>
    <mergeCell ref="C28:E28"/>
    <mergeCell ref="C29:E29"/>
    <mergeCell ref="C30:E30"/>
    <mergeCell ref="A20:G20"/>
    <mergeCell ref="B21:E21"/>
    <mergeCell ref="F21:G21"/>
    <mergeCell ref="B22:E22"/>
    <mergeCell ref="F22:G22"/>
    <mergeCell ref="B23:E23"/>
    <mergeCell ref="F23:G23"/>
    <mergeCell ref="C15:E15"/>
    <mergeCell ref="F15:G15"/>
    <mergeCell ref="A16:B16"/>
    <mergeCell ref="C16:E16"/>
    <mergeCell ref="F16:G16"/>
    <mergeCell ref="A18:G18"/>
    <mergeCell ref="A8:G8"/>
    <mergeCell ref="B9:F9"/>
    <mergeCell ref="B10:F10"/>
    <mergeCell ref="B11:F11"/>
    <mergeCell ref="B12:F12"/>
    <mergeCell ref="A14:G14"/>
    <mergeCell ref="A1:G1"/>
    <mergeCell ref="A2:C2"/>
    <mergeCell ref="D2:G2"/>
    <mergeCell ref="C4:G4"/>
    <mergeCell ref="C5:G5"/>
    <mergeCell ref="C6:G6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7" fitToHeight="0" orientation="portrait" r:id="rId1"/>
  <rowBreaks count="2" manualBreakCount="2">
    <brk id="62" max="6" man="1"/>
    <brk id="114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B4" sqref="B4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8" style="80" customWidth="1"/>
    <col min="5" max="5" width="9.28515625" style="80" bestFit="1" customWidth="1"/>
    <col min="6" max="6" width="15" style="84" customWidth="1"/>
    <col min="7" max="7" width="19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70" t="s">
        <v>439</v>
      </c>
      <c r="B1" s="270"/>
      <c r="C1" s="270"/>
      <c r="D1" s="270"/>
      <c r="E1" s="270"/>
      <c r="F1" s="270"/>
      <c r="G1" s="270"/>
    </row>
    <row r="2" spans="1:7" x14ac:dyDescent="0.2">
      <c r="A2" s="225" t="s">
        <v>40</v>
      </c>
      <c r="B2" s="225"/>
      <c r="C2" s="225"/>
      <c r="D2" s="225" t="s">
        <v>412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253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52">
        <f>G29*9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52">
        <f t="shared" ref="H30:H36" si="0">G30*9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</v>
      </c>
      <c r="G31" s="92">
        <v>0</v>
      </c>
      <c r="H31" s="52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52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52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52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52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52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88"/>
    </row>
    <row r="41" spans="1:8" ht="15" customHeight="1" x14ac:dyDescent="0.2">
      <c r="A41" s="82">
        <v>2</v>
      </c>
      <c r="B41" s="274" t="s">
        <v>79</v>
      </c>
      <c r="C41" s="275"/>
      <c r="D41" s="275"/>
      <c r="E41" s="276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51">
        <f>F42*9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51">
        <f t="shared" ref="H43:H49" si="1">F43*9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51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51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51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51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51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51">
        <f t="shared" si="1"/>
        <v>0</v>
      </c>
    </row>
    <row r="50" spans="1:8" x14ac:dyDescent="0.2">
      <c r="A50" s="283" t="s">
        <v>87</v>
      </c>
      <c r="B50" s="283"/>
      <c r="C50" s="283"/>
      <c r="D50" s="283"/>
      <c r="E50" s="283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51">
        <f>F55*9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F56*9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09" t="s">
        <v>96</v>
      </c>
      <c r="C67" s="209"/>
      <c r="D67" s="209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F68*9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F69*9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F81*9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1.25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09" t="s">
        <v>116</v>
      </c>
      <c r="C93" s="209"/>
      <c r="D93" s="209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F94*9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9">
        <f>SUM(E94:E99)</f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ht="13.5" customHeight="1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/>
    </row>
    <row r="105" spans="1:8" x14ac:dyDescent="0.2">
      <c r="A105" s="122" t="s">
        <v>45</v>
      </c>
      <c r="B105" s="205" t="s">
        <v>451</v>
      </c>
      <c r="C105" s="205"/>
      <c r="D105" s="205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5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 t="e">
        <f t="shared" si="5"/>
        <v>#VALUE!</v>
      </c>
    </row>
    <row r="129" spans="1:10" ht="24.7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4.2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 t="e">
        <f t="shared" si="5"/>
        <v>#VALUE!</v>
      </c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ht="14.2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9.25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7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9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52:C152"/>
    <mergeCell ref="D152:F152"/>
    <mergeCell ref="A153:C153"/>
    <mergeCell ref="D153:F153"/>
    <mergeCell ref="A154:C154"/>
    <mergeCell ref="D154:F154"/>
    <mergeCell ref="B143:E143"/>
    <mergeCell ref="A144:E144"/>
    <mergeCell ref="B145:E145"/>
    <mergeCell ref="A146:E146"/>
    <mergeCell ref="D147:E147"/>
    <mergeCell ref="A149:F149"/>
    <mergeCell ref="B135:D135"/>
    <mergeCell ref="A136:E136"/>
    <mergeCell ref="A139:E139"/>
    <mergeCell ref="B140:E140"/>
    <mergeCell ref="B141:E141"/>
    <mergeCell ref="B142:E142"/>
    <mergeCell ref="B129:D129"/>
    <mergeCell ref="B130:D130"/>
    <mergeCell ref="B131:D131"/>
    <mergeCell ref="B132:D132"/>
    <mergeCell ref="B133:D133"/>
    <mergeCell ref="B134:D134"/>
    <mergeCell ref="B121:E121"/>
    <mergeCell ref="B122:E122"/>
    <mergeCell ref="B123:E123"/>
    <mergeCell ref="A124:E124"/>
    <mergeCell ref="A126:F126"/>
    <mergeCell ref="B128:D128"/>
    <mergeCell ref="A113:D113"/>
    <mergeCell ref="A115:F115"/>
    <mergeCell ref="B117:E117"/>
    <mergeCell ref="B118:E118"/>
    <mergeCell ref="B119:E119"/>
    <mergeCell ref="B120:E120"/>
    <mergeCell ref="B107:D107"/>
    <mergeCell ref="B108:D108"/>
    <mergeCell ref="B109:D109"/>
    <mergeCell ref="B110:D110"/>
    <mergeCell ref="A111:D111"/>
    <mergeCell ref="B112:D112"/>
    <mergeCell ref="B99:D99"/>
    <mergeCell ref="A100:D100"/>
    <mergeCell ref="A102:F102"/>
    <mergeCell ref="B104:D104"/>
    <mergeCell ref="B105:D105"/>
    <mergeCell ref="B106:D106"/>
    <mergeCell ref="B93:D93"/>
    <mergeCell ref="B94:D94"/>
    <mergeCell ref="B95:D95"/>
    <mergeCell ref="B96:D96"/>
    <mergeCell ref="B97:D97"/>
    <mergeCell ref="B98:D98"/>
    <mergeCell ref="B86:D86"/>
    <mergeCell ref="B87:D87"/>
    <mergeCell ref="B88:D88"/>
    <mergeCell ref="A89:D89"/>
    <mergeCell ref="A91:F91"/>
    <mergeCell ref="A76:D76"/>
    <mergeCell ref="A78:F78"/>
    <mergeCell ref="B80:D80"/>
    <mergeCell ref="B81:D81"/>
    <mergeCell ref="A82:D82"/>
    <mergeCell ref="B83:D83"/>
    <mergeCell ref="G68:G75"/>
    <mergeCell ref="B69:D69"/>
    <mergeCell ref="B70:D70"/>
    <mergeCell ref="B71:D71"/>
    <mergeCell ref="B72:D72"/>
    <mergeCell ref="B73:D73"/>
    <mergeCell ref="B74:D74"/>
    <mergeCell ref="B75:D75"/>
    <mergeCell ref="A84:D84"/>
    <mergeCell ref="B59:E59"/>
    <mergeCell ref="B60:E60"/>
    <mergeCell ref="A61:E61"/>
    <mergeCell ref="A63:F63"/>
    <mergeCell ref="B65:F65"/>
    <mergeCell ref="B67:D67"/>
    <mergeCell ref="B57:E57"/>
    <mergeCell ref="B58:E58"/>
    <mergeCell ref="B68:D68"/>
    <mergeCell ref="B49:E49"/>
    <mergeCell ref="A50:E50"/>
    <mergeCell ref="A52:F52"/>
    <mergeCell ref="B54:E54"/>
    <mergeCell ref="B55:E55"/>
    <mergeCell ref="B56:E56"/>
    <mergeCell ref="B43:C43"/>
    <mergeCell ref="B44:D44"/>
    <mergeCell ref="B45:E45"/>
    <mergeCell ref="B46:E46"/>
    <mergeCell ref="B47:E47"/>
    <mergeCell ref="B48:E48"/>
    <mergeCell ref="C33:E33"/>
    <mergeCell ref="C34:E34"/>
    <mergeCell ref="C36:E36"/>
    <mergeCell ref="B37:F37"/>
    <mergeCell ref="A39:F39"/>
    <mergeCell ref="B41:E41"/>
    <mergeCell ref="C35:E35"/>
    <mergeCell ref="B26:G26"/>
    <mergeCell ref="C28:E28"/>
    <mergeCell ref="C29:E29"/>
    <mergeCell ref="C30:E30"/>
    <mergeCell ref="C31:E31"/>
    <mergeCell ref="C32:E32"/>
    <mergeCell ref="B22:E22"/>
    <mergeCell ref="F22:G22"/>
    <mergeCell ref="B23:E23"/>
    <mergeCell ref="F23:G23"/>
    <mergeCell ref="B24:E24"/>
    <mergeCell ref="F24:G24"/>
    <mergeCell ref="A16:B16"/>
    <mergeCell ref="C16:E16"/>
    <mergeCell ref="F16:G16"/>
    <mergeCell ref="A18:G18"/>
    <mergeCell ref="A20:G20"/>
    <mergeCell ref="B21:E21"/>
    <mergeCell ref="F21:G21"/>
    <mergeCell ref="A1:G1"/>
    <mergeCell ref="D2:G2"/>
    <mergeCell ref="B10:F10"/>
    <mergeCell ref="B11:F11"/>
    <mergeCell ref="B12:F12"/>
    <mergeCell ref="A14:G14"/>
    <mergeCell ref="C15:E15"/>
    <mergeCell ref="F15:G15"/>
    <mergeCell ref="A2:C2"/>
    <mergeCell ref="C4:G4"/>
    <mergeCell ref="C5:G5"/>
    <mergeCell ref="C6:G6"/>
    <mergeCell ref="A8:G8"/>
    <mergeCell ref="B9:F9"/>
  </mergeCells>
  <printOptions horizontalCentered="1"/>
  <pageMargins left="1.1811023622047245" right="0.39370078740157483" top="0.98425196850393704" bottom="0.59055118110236227" header="0.31496062992125984" footer="0.31496062992125984"/>
  <pageSetup paperSize="9" scale="78" fitToHeight="0" orientation="portrait" r:id="rId1"/>
  <rowBreaks count="2" manualBreakCount="2">
    <brk id="62" max="6" man="1"/>
    <brk id="114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A9" sqref="A9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8.8554687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70" t="s">
        <v>440</v>
      </c>
      <c r="B1" s="270"/>
      <c r="C1" s="270"/>
      <c r="D1" s="270"/>
      <c r="E1" s="270"/>
      <c r="F1" s="270"/>
      <c r="G1" s="270"/>
    </row>
    <row r="2" spans="1:7" x14ac:dyDescent="0.2">
      <c r="A2" s="225" t="s">
        <v>40</v>
      </c>
      <c r="B2" s="225"/>
      <c r="C2" s="225"/>
      <c r="D2" s="225" t="s">
        <v>413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482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414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52">
        <f>G29*8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52">
        <f t="shared" ref="H30:H36" si="0">G30*8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0.4</v>
      </c>
      <c r="G31" s="92">
        <v>0</v>
      </c>
      <c r="H31" s="52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52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52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52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52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52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88"/>
    </row>
    <row r="41" spans="1:8" ht="15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51">
        <f>F42*8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51">
        <f t="shared" ref="H43:H49" si="1">F43*8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51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51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51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51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51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51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53">
        <f>F55*8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3">
        <f t="shared" ref="H56:H60" si="2">F56*8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3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3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3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53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F68*8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F69*8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F81*8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2.75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F94*8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ht="14.25" customHeight="1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/>
    </row>
    <row r="105" spans="1:8" x14ac:dyDescent="0.2">
      <c r="A105" s="122" t="s">
        <v>45</v>
      </c>
      <c r="B105" s="205" t="s">
        <v>451</v>
      </c>
      <c r="C105" s="205"/>
      <c r="D105" s="205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/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 t="e">
        <f t="shared" si="5"/>
        <v>#VALUE!</v>
      </c>
    </row>
    <row r="129" spans="1:10" ht="26.2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2.7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ht="12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9.25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9.2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8.25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52:C152"/>
    <mergeCell ref="D152:F152"/>
    <mergeCell ref="A153:C153"/>
    <mergeCell ref="D153:F153"/>
    <mergeCell ref="A154:C154"/>
    <mergeCell ref="D154:F154"/>
    <mergeCell ref="B143:E143"/>
    <mergeCell ref="A144:E144"/>
    <mergeCell ref="B145:E145"/>
    <mergeCell ref="A146:E146"/>
    <mergeCell ref="D147:E147"/>
    <mergeCell ref="A149:F149"/>
    <mergeCell ref="B135:D135"/>
    <mergeCell ref="A136:E136"/>
    <mergeCell ref="A139:E139"/>
    <mergeCell ref="B140:E140"/>
    <mergeCell ref="B141:E141"/>
    <mergeCell ref="B142:E142"/>
    <mergeCell ref="B129:D129"/>
    <mergeCell ref="B130:D130"/>
    <mergeCell ref="B131:D131"/>
    <mergeCell ref="B132:D132"/>
    <mergeCell ref="B133:D133"/>
    <mergeCell ref="B134:D134"/>
    <mergeCell ref="B121:E121"/>
    <mergeCell ref="B122:E122"/>
    <mergeCell ref="B123:E123"/>
    <mergeCell ref="A124:E124"/>
    <mergeCell ref="A126:F126"/>
    <mergeCell ref="B128:D128"/>
    <mergeCell ref="A113:D113"/>
    <mergeCell ref="A115:F115"/>
    <mergeCell ref="B117:E117"/>
    <mergeCell ref="B118:E118"/>
    <mergeCell ref="B119:E119"/>
    <mergeCell ref="B120:E120"/>
    <mergeCell ref="B107:D107"/>
    <mergeCell ref="B108:D108"/>
    <mergeCell ref="B109:D109"/>
    <mergeCell ref="B110:D110"/>
    <mergeCell ref="A111:D111"/>
    <mergeCell ref="B112:D112"/>
    <mergeCell ref="B99:D99"/>
    <mergeCell ref="A100:D100"/>
    <mergeCell ref="A102:F102"/>
    <mergeCell ref="B104:D104"/>
    <mergeCell ref="B105:D105"/>
    <mergeCell ref="B106:D106"/>
    <mergeCell ref="B93:D93"/>
    <mergeCell ref="B94:D94"/>
    <mergeCell ref="B95:D95"/>
    <mergeCell ref="B96:D96"/>
    <mergeCell ref="B97:D97"/>
    <mergeCell ref="B98:D98"/>
    <mergeCell ref="B86:D86"/>
    <mergeCell ref="B87:D87"/>
    <mergeCell ref="B88:D88"/>
    <mergeCell ref="A89:D89"/>
    <mergeCell ref="A91:F91"/>
    <mergeCell ref="A76:D76"/>
    <mergeCell ref="A78:F78"/>
    <mergeCell ref="B80:D80"/>
    <mergeCell ref="B81:D81"/>
    <mergeCell ref="A82:D82"/>
    <mergeCell ref="B83:D83"/>
    <mergeCell ref="G68:G75"/>
    <mergeCell ref="B69:D69"/>
    <mergeCell ref="B70:D70"/>
    <mergeCell ref="B71:D71"/>
    <mergeCell ref="B72:D72"/>
    <mergeCell ref="B73:D73"/>
    <mergeCell ref="B74:D74"/>
    <mergeCell ref="B75:D75"/>
    <mergeCell ref="A84:D84"/>
    <mergeCell ref="B59:E59"/>
    <mergeCell ref="B60:E60"/>
    <mergeCell ref="A61:E61"/>
    <mergeCell ref="A63:F63"/>
    <mergeCell ref="B65:F65"/>
    <mergeCell ref="B67:D67"/>
    <mergeCell ref="B57:E57"/>
    <mergeCell ref="B58:E58"/>
    <mergeCell ref="B68:D68"/>
    <mergeCell ref="B49:E49"/>
    <mergeCell ref="A50:E50"/>
    <mergeCell ref="A52:F52"/>
    <mergeCell ref="B54:E54"/>
    <mergeCell ref="B55:E55"/>
    <mergeCell ref="B56:E56"/>
    <mergeCell ref="B43:C43"/>
    <mergeCell ref="B44:D44"/>
    <mergeCell ref="B45:E45"/>
    <mergeCell ref="B46:E46"/>
    <mergeCell ref="B47:E47"/>
    <mergeCell ref="B48:E48"/>
    <mergeCell ref="C33:E33"/>
    <mergeCell ref="C34:E34"/>
    <mergeCell ref="C36:E36"/>
    <mergeCell ref="B37:F37"/>
    <mergeCell ref="A39:F39"/>
    <mergeCell ref="B41:E41"/>
    <mergeCell ref="C35:E35"/>
    <mergeCell ref="B26:G26"/>
    <mergeCell ref="C28:E28"/>
    <mergeCell ref="C29:E29"/>
    <mergeCell ref="C30:E30"/>
    <mergeCell ref="C31:E31"/>
    <mergeCell ref="C32:E32"/>
    <mergeCell ref="B22:E22"/>
    <mergeCell ref="F22:G22"/>
    <mergeCell ref="B23:E23"/>
    <mergeCell ref="F23:G23"/>
    <mergeCell ref="B24:E24"/>
    <mergeCell ref="F24:G24"/>
    <mergeCell ref="A16:B16"/>
    <mergeCell ref="C16:E16"/>
    <mergeCell ref="F16:G16"/>
    <mergeCell ref="A18:G18"/>
    <mergeCell ref="A20:G20"/>
    <mergeCell ref="B21:E21"/>
    <mergeCell ref="F21:G21"/>
    <mergeCell ref="A1:G1"/>
    <mergeCell ref="B10:F10"/>
    <mergeCell ref="B11:F11"/>
    <mergeCell ref="B12:F12"/>
    <mergeCell ref="A14:G14"/>
    <mergeCell ref="C15:E15"/>
    <mergeCell ref="F15:G15"/>
    <mergeCell ref="A2:C2"/>
    <mergeCell ref="C4:G4"/>
    <mergeCell ref="C5:G5"/>
    <mergeCell ref="C6:G6"/>
    <mergeCell ref="A8:G8"/>
    <mergeCell ref="B9:F9"/>
    <mergeCell ref="D2:G2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2" fitToHeight="0" orientation="portrait" r:id="rId1"/>
  <rowBreaks count="2" manualBreakCount="2">
    <brk id="62" max="6" man="1"/>
    <brk id="114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A9" sqref="A9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6.2851562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70" t="s">
        <v>441</v>
      </c>
      <c r="B1" s="270"/>
      <c r="C1" s="270"/>
      <c r="D1" s="270"/>
      <c r="E1" s="270"/>
      <c r="F1" s="270"/>
      <c r="G1" s="270"/>
    </row>
    <row r="2" spans="1:7" x14ac:dyDescent="0.2">
      <c r="A2" s="225" t="s">
        <v>40</v>
      </c>
      <c r="B2" s="225"/>
      <c r="C2" s="225"/>
      <c r="D2" s="225" t="s">
        <v>415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482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416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52">
        <f>G29*6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52">
        <f t="shared" ref="H30:H36" si="0">G30*6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0.2</v>
      </c>
      <c r="G31" s="92">
        <v>0</v>
      </c>
      <c r="H31" s="52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52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52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52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52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52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88"/>
    </row>
    <row r="41" spans="1:8" ht="15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51">
        <f>F42*6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51">
        <f t="shared" ref="H43:H49" si="1">F43*6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51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51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51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51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51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51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53">
        <f>F55*6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3">
        <f t="shared" ref="H56:H60" si="2">F56*6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3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3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3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53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F68*6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F69*6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F81*6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2.75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F94*6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ht="16.5" customHeight="1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/>
    </row>
    <row r="105" spans="1:8" x14ac:dyDescent="0.2">
      <c r="A105" s="122" t="s">
        <v>45</v>
      </c>
      <c r="B105" s="205" t="s">
        <v>451</v>
      </c>
      <c r="C105" s="205"/>
      <c r="D105" s="205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/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/>
    </row>
    <row r="129" spans="1:10" ht="26.2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3.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ht="16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33.75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33.7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8:G8"/>
    <mergeCell ref="B9:F9"/>
    <mergeCell ref="B10:F10"/>
    <mergeCell ref="B11:F11"/>
    <mergeCell ref="B12:F12"/>
    <mergeCell ref="A14:G14"/>
    <mergeCell ref="A1:G1"/>
    <mergeCell ref="A2:C2"/>
    <mergeCell ref="D2:G2"/>
    <mergeCell ref="C4:G4"/>
    <mergeCell ref="C5:G5"/>
    <mergeCell ref="C6:G6"/>
    <mergeCell ref="A20:G20"/>
    <mergeCell ref="B21:E21"/>
    <mergeCell ref="F21:G21"/>
    <mergeCell ref="B22:E22"/>
    <mergeCell ref="F22:G22"/>
    <mergeCell ref="B23:E23"/>
    <mergeCell ref="F23:G23"/>
    <mergeCell ref="C15:E15"/>
    <mergeCell ref="F15:G15"/>
    <mergeCell ref="A16:B16"/>
    <mergeCell ref="C16:E16"/>
    <mergeCell ref="F16:G16"/>
    <mergeCell ref="A18:G18"/>
    <mergeCell ref="C31:E31"/>
    <mergeCell ref="C32:E32"/>
    <mergeCell ref="C33:E33"/>
    <mergeCell ref="C34:E34"/>
    <mergeCell ref="C35:E35"/>
    <mergeCell ref="C36:E36"/>
    <mergeCell ref="B24:E24"/>
    <mergeCell ref="F24:G24"/>
    <mergeCell ref="B26:G26"/>
    <mergeCell ref="C28:E28"/>
    <mergeCell ref="C29:E29"/>
    <mergeCell ref="C30:E30"/>
    <mergeCell ref="B46:E46"/>
    <mergeCell ref="B47:E47"/>
    <mergeCell ref="B48:E48"/>
    <mergeCell ref="B49:E49"/>
    <mergeCell ref="A50:E50"/>
    <mergeCell ref="A52:F52"/>
    <mergeCell ref="B37:F37"/>
    <mergeCell ref="A39:F39"/>
    <mergeCell ref="B41:E41"/>
    <mergeCell ref="B43:C43"/>
    <mergeCell ref="B44:D44"/>
    <mergeCell ref="B45:E45"/>
    <mergeCell ref="B59:E59"/>
    <mergeCell ref="B60:E60"/>
    <mergeCell ref="A61:E61"/>
    <mergeCell ref="A63:F63"/>
    <mergeCell ref="B54:E54"/>
    <mergeCell ref="B55:E55"/>
    <mergeCell ref="B56:E56"/>
    <mergeCell ref="B57:E57"/>
    <mergeCell ref="B58:E58"/>
    <mergeCell ref="B65:F65"/>
    <mergeCell ref="B67:D67"/>
    <mergeCell ref="B68:D68"/>
    <mergeCell ref="G68:G75"/>
    <mergeCell ref="B69:D69"/>
    <mergeCell ref="B70:D70"/>
    <mergeCell ref="B71:D71"/>
    <mergeCell ref="B72:D72"/>
    <mergeCell ref="B73:D73"/>
    <mergeCell ref="B74:D74"/>
    <mergeCell ref="B83:D83"/>
    <mergeCell ref="A84:D84"/>
    <mergeCell ref="B86:D86"/>
    <mergeCell ref="B87:D87"/>
    <mergeCell ref="B88:D88"/>
    <mergeCell ref="A89:D89"/>
    <mergeCell ref="B75:D75"/>
    <mergeCell ref="A76:D76"/>
    <mergeCell ref="A78:F78"/>
    <mergeCell ref="B80:D80"/>
    <mergeCell ref="B81:D81"/>
    <mergeCell ref="A82:D82"/>
    <mergeCell ref="B98:D98"/>
    <mergeCell ref="B99:D99"/>
    <mergeCell ref="A100:D100"/>
    <mergeCell ref="A102:F102"/>
    <mergeCell ref="B104:D104"/>
    <mergeCell ref="B105:D105"/>
    <mergeCell ref="A91:F91"/>
    <mergeCell ref="B93:D93"/>
    <mergeCell ref="B94:D94"/>
    <mergeCell ref="B95:D95"/>
    <mergeCell ref="B96:D96"/>
    <mergeCell ref="B97:D97"/>
    <mergeCell ref="B145:E145"/>
    <mergeCell ref="A146:E146"/>
    <mergeCell ref="B112:D112"/>
    <mergeCell ref="A113:D113"/>
    <mergeCell ref="A115:F115"/>
    <mergeCell ref="B117:E117"/>
    <mergeCell ref="B118:E118"/>
    <mergeCell ref="B119:E119"/>
    <mergeCell ref="B106:D106"/>
    <mergeCell ref="B107:D107"/>
    <mergeCell ref="B108:D108"/>
    <mergeCell ref="B109:D109"/>
    <mergeCell ref="B110:D110"/>
    <mergeCell ref="A111:D111"/>
    <mergeCell ref="D147:E147"/>
    <mergeCell ref="B120:E120"/>
    <mergeCell ref="B121:E121"/>
    <mergeCell ref="B122:E122"/>
    <mergeCell ref="B123:E123"/>
    <mergeCell ref="A124:E124"/>
    <mergeCell ref="A126:F126"/>
    <mergeCell ref="A155:C155"/>
    <mergeCell ref="D155:F155"/>
    <mergeCell ref="B134:D134"/>
    <mergeCell ref="B135:D135"/>
    <mergeCell ref="A136:E136"/>
    <mergeCell ref="A139:E139"/>
    <mergeCell ref="B140:E140"/>
    <mergeCell ref="B141:E141"/>
    <mergeCell ref="B142:E142"/>
    <mergeCell ref="B143:E143"/>
    <mergeCell ref="B128:D128"/>
    <mergeCell ref="B129:D129"/>
    <mergeCell ref="B130:D130"/>
    <mergeCell ref="B131:D131"/>
    <mergeCell ref="B132:D132"/>
    <mergeCell ref="B133:D133"/>
    <mergeCell ref="A144:E144"/>
    <mergeCell ref="A156:C156"/>
    <mergeCell ref="A157:C157"/>
    <mergeCell ref="A158:F158"/>
    <mergeCell ref="A149:F149"/>
    <mergeCell ref="A152:C152"/>
    <mergeCell ref="D152:F152"/>
    <mergeCell ref="A153:C153"/>
    <mergeCell ref="D153:F153"/>
    <mergeCell ref="A154:C154"/>
    <mergeCell ref="D154:F154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4" fitToHeight="0" orientation="portrait" r:id="rId1"/>
  <rowBreaks count="2" manualBreakCount="2">
    <brk id="62" max="6" man="1"/>
    <brk id="114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F73" sqref="F73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6.140625" style="80" customWidth="1"/>
    <col min="5" max="5" width="9.28515625" style="80" bestFit="1" customWidth="1"/>
    <col min="6" max="6" width="15" style="84" customWidth="1"/>
    <col min="7" max="7" width="16.14062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70" t="s">
        <v>442</v>
      </c>
      <c r="B1" s="270"/>
      <c r="C1" s="270"/>
      <c r="D1" s="270"/>
      <c r="E1" s="270"/>
      <c r="F1" s="270"/>
      <c r="G1" s="270"/>
    </row>
    <row r="2" spans="1:7" x14ac:dyDescent="0.2">
      <c r="A2" s="225" t="s">
        <v>40</v>
      </c>
      <c r="B2" s="225"/>
      <c r="C2" s="225"/>
      <c r="D2" s="225" t="s">
        <v>417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10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10" x14ac:dyDescent="0.2">
      <c r="B19" s="88"/>
      <c r="C19" s="88"/>
      <c r="D19" s="88"/>
      <c r="E19" s="88"/>
      <c r="F19" s="89"/>
      <c r="G19" s="88"/>
    </row>
    <row r="20" spans="1:10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10" x14ac:dyDescent="0.2">
      <c r="A21" s="82">
        <v>1</v>
      </c>
      <c r="B21" s="257" t="s">
        <v>59</v>
      </c>
      <c r="C21" s="258"/>
      <c r="D21" s="258"/>
      <c r="E21" s="259"/>
      <c r="F21" s="250" t="s">
        <v>418</v>
      </c>
      <c r="G21" s="252"/>
    </row>
    <row r="22" spans="1:10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10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10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10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10" x14ac:dyDescent="0.2">
      <c r="A26" s="88"/>
      <c r="B26" s="256" t="s">
        <v>64</v>
      </c>
      <c r="C26" s="256"/>
      <c r="D26" s="256"/>
      <c r="E26" s="256"/>
      <c r="F26" s="256"/>
      <c r="G26" s="256"/>
      <c r="J26" s="41">
        <f>26+1+1+5+2+2+1+1+3+1+1+10+3+9+8+6+4+1</f>
        <v>85</v>
      </c>
    </row>
    <row r="28" spans="1:10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10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52">
        <f>G29*4</f>
        <v>0</v>
      </c>
    </row>
    <row r="30" spans="1:10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52">
        <f t="shared" ref="H30:H36" si="0">G30*4</f>
        <v>0</v>
      </c>
    </row>
    <row r="31" spans="1:10" x14ac:dyDescent="0.2">
      <c r="B31" s="82" t="s">
        <v>50</v>
      </c>
      <c r="C31" s="253" t="s">
        <v>70</v>
      </c>
      <c r="D31" s="253"/>
      <c r="E31" s="253"/>
      <c r="F31" s="95">
        <v>0.2</v>
      </c>
      <c r="G31" s="92">
        <v>0</v>
      </c>
      <c r="H31" s="52">
        <f t="shared" si="0"/>
        <v>0</v>
      </c>
    </row>
    <row r="32" spans="1:10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52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52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52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52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52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88"/>
    </row>
    <row r="41" spans="1:8" ht="12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47">
        <f>F42*4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47">
        <f t="shared" ref="H43:H49" si="1">F43*4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47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47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47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47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47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47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47">
        <f>F55*4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47">
        <f t="shared" ref="H56:H60" si="2">F56*4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47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47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47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47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F68*4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F69*4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F81*4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1.25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F94*4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ht="14.25" customHeight="1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/>
    </row>
    <row r="105" spans="1:8" x14ac:dyDescent="0.2">
      <c r="A105" s="122" t="s">
        <v>45</v>
      </c>
      <c r="B105" s="205" t="s">
        <v>451</v>
      </c>
      <c r="C105" s="205"/>
      <c r="D105" s="205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/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/>
    </row>
    <row r="129" spans="1:10" ht="23.2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2.7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ht="16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9.25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30.7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52:C152"/>
    <mergeCell ref="D152:F152"/>
    <mergeCell ref="A153:C153"/>
    <mergeCell ref="D153:F153"/>
    <mergeCell ref="A154:C154"/>
    <mergeCell ref="D154:F154"/>
    <mergeCell ref="B143:E143"/>
    <mergeCell ref="A144:E144"/>
    <mergeCell ref="B145:E145"/>
    <mergeCell ref="A146:E146"/>
    <mergeCell ref="D147:E147"/>
    <mergeCell ref="A149:F149"/>
    <mergeCell ref="B135:D135"/>
    <mergeCell ref="A136:E136"/>
    <mergeCell ref="A139:E139"/>
    <mergeCell ref="B140:E140"/>
    <mergeCell ref="B141:E141"/>
    <mergeCell ref="B142:E142"/>
    <mergeCell ref="B129:D129"/>
    <mergeCell ref="B130:D130"/>
    <mergeCell ref="B131:D131"/>
    <mergeCell ref="B132:D132"/>
    <mergeCell ref="B133:D133"/>
    <mergeCell ref="B134:D134"/>
    <mergeCell ref="B121:E121"/>
    <mergeCell ref="B122:E122"/>
    <mergeCell ref="B123:E123"/>
    <mergeCell ref="A124:E124"/>
    <mergeCell ref="A126:F126"/>
    <mergeCell ref="B128:D128"/>
    <mergeCell ref="A113:D113"/>
    <mergeCell ref="A115:F115"/>
    <mergeCell ref="B117:E117"/>
    <mergeCell ref="B118:E118"/>
    <mergeCell ref="B119:E119"/>
    <mergeCell ref="B120:E120"/>
    <mergeCell ref="B107:D107"/>
    <mergeCell ref="B108:D108"/>
    <mergeCell ref="B109:D109"/>
    <mergeCell ref="B110:D110"/>
    <mergeCell ref="A111:D111"/>
    <mergeCell ref="B112:D112"/>
    <mergeCell ref="B99:D99"/>
    <mergeCell ref="A100:D100"/>
    <mergeCell ref="A102:F102"/>
    <mergeCell ref="B104:D104"/>
    <mergeCell ref="B105:D105"/>
    <mergeCell ref="B106:D106"/>
    <mergeCell ref="B93:D93"/>
    <mergeCell ref="B94:D94"/>
    <mergeCell ref="B95:D95"/>
    <mergeCell ref="B96:D96"/>
    <mergeCell ref="B97:D97"/>
    <mergeCell ref="B98:D98"/>
    <mergeCell ref="B86:D86"/>
    <mergeCell ref="B87:D87"/>
    <mergeCell ref="B88:D88"/>
    <mergeCell ref="A89:D89"/>
    <mergeCell ref="A91:F91"/>
    <mergeCell ref="A76:D76"/>
    <mergeCell ref="A78:F78"/>
    <mergeCell ref="B80:D80"/>
    <mergeCell ref="B81:D81"/>
    <mergeCell ref="A82:D82"/>
    <mergeCell ref="B83:D83"/>
    <mergeCell ref="G68:G75"/>
    <mergeCell ref="B69:D69"/>
    <mergeCell ref="B70:D70"/>
    <mergeCell ref="B71:D71"/>
    <mergeCell ref="B72:D72"/>
    <mergeCell ref="B73:D73"/>
    <mergeCell ref="B74:D74"/>
    <mergeCell ref="B75:D75"/>
    <mergeCell ref="A84:D84"/>
    <mergeCell ref="B59:E59"/>
    <mergeCell ref="B60:E60"/>
    <mergeCell ref="A61:E61"/>
    <mergeCell ref="A63:F63"/>
    <mergeCell ref="B65:F65"/>
    <mergeCell ref="B67:D67"/>
    <mergeCell ref="B57:E57"/>
    <mergeCell ref="B58:E58"/>
    <mergeCell ref="B68:D68"/>
    <mergeCell ref="B49:E49"/>
    <mergeCell ref="A50:E50"/>
    <mergeCell ref="A52:F52"/>
    <mergeCell ref="B54:E54"/>
    <mergeCell ref="B55:E55"/>
    <mergeCell ref="B56:E56"/>
    <mergeCell ref="B43:C43"/>
    <mergeCell ref="B44:D44"/>
    <mergeCell ref="B45:E45"/>
    <mergeCell ref="B46:E46"/>
    <mergeCell ref="B47:E47"/>
    <mergeCell ref="B48:E48"/>
    <mergeCell ref="C33:E33"/>
    <mergeCell ref="C34:E34"/>
    <mergeCell ref="C36:E36"/>
    <mergeCell ref="B37:F37"/>
    <mergeCell ref="A39:F39"/>
    <mergeCell ref="B41:E41"/>
    <mergeCell ref="C35:E35"/>
    <mergeCell ref="B26:G26"/>
    <mergeCell ref="C28:E28"/>
    <mergeCell ref="C29:E29"/>
    <mergeCell ref="C30:E30"/>
    <mergeCell ref="C31:E31"/>
    <mergeCell ref="C32:E32"/>
    <mergeCell ref="B22:E22"/>
    <mergeCell ref="F22:G22"/>
    <mergeCell ref="B23:E23"/>
    <mergeCell ref="F23:G23"/>
    <mergeCell ref="B24:E24"/>
    <mergeCell ref="F24:G24"/>
    <mergeCell ref="A16:B16"/>
    <mergeCell ref="C16:E16"/>
    <mergeCell ref="F16:G16"/>
    <mergeCell ref="A18:G18"/>
    <mergeCell ref="A20:G20"/>
    <mergeCell ref="B21:E21"/>
    <mergeCell ref="F21:G21"/>
    <mergeCell ref="A1:G1"/>
    <mergeCell ref="B10:F10"/>
    <mergeCell ref="B11:F11"/>
    <mergeCell ref="B12:F12"/>
    <mergeCell ref="A14:G14"/>
    <mergeCell ref="C15:E15"/>
    <mergeCell ref="F15:G15"/>
    <mergeCell ref="A2:C2"/>
    <mergeCell ref="C4:G4"/>
    <mergeCell ref="C5:G5"/>
    <mergeCell ref="C6:G6"/>
    <mergeCell ref="A8:G8"/>
    <mergeCell ref="B9:F9"/>
    <mergeCell ref="D2:G2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2" fitToHeight="0" orientation="portrait" r:id="rId1"/>
  <rowBreaks count="2" manualBreakCount="2">
    <brk id="62" max="6" man="1"/>
    <brk id="114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F145" sqref="F145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7.710937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70" t="s">
        <v>443</v>
      </c>
      <c r="B1" s="270"/>
      <c r="C1" s="270"/>
      <c r="D1" s="270"/>
      <c r="E1" s="270"/>
      <c r="F1" s="270"/>
      <c r="G1" s="270"/>
    </row>
    <row r="2" spans="1:7" x14ac:dyDescent="0.2">
      <c r="A2" s="225" t="s">
        <v>40</v>
      </c>
      <c r="B2" s="225"/>
      <c r="C2" s="225"/>
      <c r="D2" s="225" t="s">
        <v>254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254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156">
        <f>G29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156">
        <f t="shared" ref="H30:H36" si="0">G30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</v>
      </c>
      <c r="G31" s="92">
        <v>0</v>
      </c>
      <c r="H31" s="156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156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156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156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156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156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88"/>
    </row>
    <row r="41" spans="1:8" ht="15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51">
        <f>F42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51">
        <f t="shared" ref="H43:H49" si="1">F43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51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51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51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51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51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51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51">
        <f>F55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F68*1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F69*1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F81*1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4.25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F94*1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ht="30.75" customHeight="1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/>
    </row>
    <row r="105" spans="1:8" x14ac:dyDescent="0.2">
      <c r="A105" s="122" t="s">
        <v>45</v>
      </c>
      <c r="B105" s="205" t="s">
        <v>451</v>
      </c>
      <c r="C105" s="205"/>
      <c r="D105" s="205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/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/>
    </row>
    <row r="129" spans="1:10" ht="29.2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4.2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ht="14.2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8.5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8.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52:C152"/>
    <mergeCell ref="D152:F152"/>
    <mergeCell ref="A153:C153"/>
    <mergeCell ref="D153:F153"/>
    <mergeCell ref="A154:C154"/>
    <mergeCell ref="D154:F154"/>
    <mergeCell ref="B143:E143"/>
    <mergeCell ref="A144:E144"/>
    <mergeCell ref="B145:E145"/>
    <mergeCell ref="A146:E146"/>
    <mergeCell ref="D147:E147"/>
    <mergeCell ref="A149:F149"/>
    <mergeCell ref="B135:D135"/>
    <mergeCell ref="A136:E136"/>
    <mergeCell ref="A139:E139"/>
    <mergeCell ref="B140:E140"/>
    <mergeCell ref="B141:E141"/>
    <mergeCell ref="B142:E142"/>
    <mergeCell ref="B129:D129"/>
    <mergeCell ref="B130:D130"/>
    <mergeCell ref="B131:D131"/>
    <mergeCell ref="B132:D132"/>
    <mergeCell ref="B133:D133"/>
    <mergeCell ref="B134:D134"/>
    <mergeCell ref="B121:E121"/>
    <mergeCell ref="B122:E122"/>
    <mergeCell ref="B123:E123"/>
    <mergeCell ref="A124:E124"/>
    <mergeCell ref="A126:F126"/>
    <mergeCell ref="B128:D128"/>
    <mergeCell ref="A113:D113"/>
    <mergeCell ref="A115:F115"/>
    <mergeCell ref="B117:E117"/>
    <mergeCell ref="B118:E118"/>
    <mergeCell ref="B119:E119"/>
    <mergeCell ref="B120:E120"/>
    <mergeCell ref="B107:D107"/>
    <mergeCell ref="B108:D108"/>
    <mergeCell ref="B109:D109"/>
    <mergeCell ref="B110:D110"/>
    <mergeCell ref="A111:D111"/>
    <mergeCell ref="B112:D112"/>
    <mergeCell ref="B99:D99"/>
    <mergeCell ref="A100:D100"/>
    <mergeCell ref="A102:F102"/>
    <mergeCell ref="B104:D104"/>
    <mergeCell ref="B105:D105"/>
    <mergeCell ref="B106:D106"/>
    <mergeCell ref="B93:D93"/>
    <mergeCell ref="B94:D94"/>
    <mergeCell ref="B95:D95"/>
    <mergeCell ref="B96:D96"/>
    <mergeCell ref="B97:D97"/>
    <mergeCell ref="B98:D98"/>
    <mergeCell ref="B86:D86"/>
    <mergeCell ref="B87:D87"/>
    <mergeCell ref="B88:D88"/>
    <mergeCell ref="A89:D89"/>
    <mergeCell ref="A91:F91"/>
    <mergeCell ref="A76:D76"/>
    <mergeCell ref="A78:F78"/>
    <mergeCell ref="B80:D80"/>
    <mergeCell ref="B81:D81"/>
    <mergeCell ref="A82:D82"/>
    <mergeCell ref="B83:D83"/>
    <mergeCell ref="G68:G75"/>
    <mergeCell ref="B69:D69"/>
    <mergeCell ref="B70:D70"/>
    <mergeCell ref="B71:D71"/>
    <mergeCell ref="B72:D72"/>
    <mergeCell ref="B73:D73"/>
    <mergeCell ref="B74:D74"/>
    <mergeCell ref="B75:D75"/>
    <mergeCell ref="A84:D84"/>
    <mergeCell ref="B59:E59"/>
    <mergeCell ref="B60:E60"/>
    <mergeCell ref="A61:E61"/>
    <mergeCell ref="A63:F63"/>
    <mergeCell ref="B65:F65"/>
    <mergeCell ref="B67:D67"/>
    <mergeCell ref="B57:E57"/>
    <mergeCell ref="B58:E58"/>
    <mergeCell ref="B68:D68"/>
    <mergeCell ref="B49:E49"/>
    <mergeCell ref="A50:E50"/>
    <mergeCell ref="A52:F52"/>
    <mergeCell ref="B54:E54"/>
    <mergeCell ref="B55:E55"/>
    <mergeCell ref="B56:E56"/>
    <mergeCell ref="B43:C43"/>
    <mergeCell ref="B44:D44"/>
    <mergeCell ref="B45:E45"/>
    <mergeCell ref="B46:E46"/>
    <mergeCell ref="B47:E47"/>
    <mergeCell ref="B48:E48"/>
    <mergeCell ref="C33:E33"/>
    <mergeCell ref="C34:E34"/>
    <mergeCell ref="C36:E36"/>
    <mergeCell ref="B37:F37"/>
    <mergeCell ref="A39:F39"/>
    <mergeCell ref="B41:E41"/>
    <mergeCell ref="C35:E35"/>
    <mergeCell ref="B26:G26"/>
    <mergeCell ref="C28:E28"/>
    <mergeCell ref="C29:E29"/>
    <mergeCell ref="C30:E30"/>
    <mergeCell ref="C31:E31"/>
    <mergeCell ref="C32:E32"/>
    <mergeCell ref="B22:E22"/>
    <mergeCell ref="F22:G22"/>
    <mergeCell ref="B23:E23"/>
    <mergeCell ref="F23:G23"/>
    <mergeCell ref="B24:E24"/>
    <mergeCell ref="F24:G24"/>
    <mergeCell ref="A16:B16"/>
    <mergeCell ref="C16:E16"/>
    <mergeCell ref="F16:G16"/>
    <mergeCell ref="A18:G18"/>
    <mergeCell ref="A20:G20"/>
    <mergeCell ref="B21:E21"/>
    <mergeCell ref="F21:G21"/>
    <mergeCell ref="A1:G1"/>
    <mergeCell ref="B10:F10"/>
    <mergeCell ref="B11:F11"/>
    <mergeCell ref="B12:F12"/>
    <mergeCell ref="A14:G14"/>
    <mergeCell ref="C15:E15"/>
    <mergeCell ref="F15:G15"/>
    <mergeCell ref="A2:C2"/>
    <mergeCell ref="C4:G4"/>
    <mergeCell ref="C5:G5"/>
    <mergeCell ref="C6:G6"/>
    <mergeCell ref="A8:G8"/>
    <mergeCell ref="B9:F9"/>
    <mergeCell ref="D2:G2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3" fitToHeight="0" orientation="portrait" r:id="rId1"/>
  <rowBreaks count="2" manualBreakCount="2">
    <brk id="62" max="6" man="1"/>
    <brk id="11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topLeftCell="A61" zoomScale="120" zoomScaleNormal="130" zoomScaleSheetLayoutView="120" workbookViewId="0">
      <selection activeCell="E74" sqref="E74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3.14062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25" t="s">
        <v>430</v>
      </c>
      <c r="B1" s="225"/>
      <c r="C1" s="225"/>
      <c r="D1" s="225"/>
      <c r="E1" s="225"/>
      <c r="F1" s="225"/>
      <c r="G1" s="225"/>
    </row>
    <row r="2" spans="1:7" x14ac:dyDescent="0.2">
      <c r="A2" s="225" t="s">
        <v>40</v>
      </c>
      <c r="B2" s="225"/>
      <c r="C2" s="225"/>
      <c r="D2" s="225" t="s">
        <v>425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117"/>
      <c r="C19" s="117"/>
      <c r="D19" s="117"/>
      <c r="E19" s="117"/>
      <c r="F19" s="89"/>
      <c r="G19" s="117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167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117"/>
      <c r="B25" s="90"/>
      <c r="C25" s="90"/>
      <c r="D25" s="90"/>
      <c r="E25" s="90"/>
      <c r="F25" s="91" t="s">
        <v>63</v>
      </c>
      <c r="G25" s="92"/>
    </row>
    <row r="26" spans="1:8" x14ac:dyDescent="0.2">
      <c r="A26" s="117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156">
        <f>G29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156">
        <f t="shared" ref="H30:H36" si="0">G30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0.4</v>
      </c>
      <c r="G31" s="92">
        <v>0</v>
      </c>
      <c r="H31" s="156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156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156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156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6">
        <v>0</v>
      </c>
      <c r="G35" s="92">
        <v>0</v>
      </c>
      <c r="H35" s="156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156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117"/>
    </row>
    <row r="41" spans="1:8" ht="15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47">
        <f>F42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47">
        <f t="shared" ref="H43:H49" si="1">F43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47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47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47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47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47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47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ht="12.75" customHeight="1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117"/>
      <c r="H55" s="51">
        <f>F55</f>
        <v>0</v>
      </c>
    </row>
    <row r="56" spans="1:8" ht="12.75" customHeight="1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</f>
        <v>0</v>
      </c>
    </row>
    <row r="57" spans="1:8" ht="12.75" customHeight="1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ht="12.75" customHeight="1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ht="12.75" customHeight="1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117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117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F68*1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F69*1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73" t="s">
        <v>103</v>
      </c>
      <c r="C74" s="273"/>
      <c r="D74" s="273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25"/>
      <c r="C79" s="125"/>
      <c r="D79" s="125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F81*1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25"/>
      <c r="C85" s="125"/>
      <c r="D85" s="125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2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00" si="5">F94*1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117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117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</row>
    <row r="102" spans="1:8" x14ac:dyDescent="0.2">
      <c r="A102" s="234" t="s">
        <v>123</v>
      </c>
      <c r="B102" s="234"/>
      <c r="C102" s="234"/>
      <c r="D102" s="234"/>
      <c r="E102" s="234"/>
      <c r="F102" s="234"/>
    </row>
    <row r="103" spans="1:8" x14ac:dyDescent="0.2">
      <c r="A103" s="108"/>
      <c r="B103" s="108"/>
      <c r="C103" s="108"/>
      <c r="D103" s="108"/>
      <c r="E103" s="108"/>
      <c r="F103" s="109"/>
    </row>
    <row r="104" spans="1:8" x14ac:dyDescent="0.2">
      <c r="A104" s="139" t="s">
        <v>124</v>
      </c>
      <c r="B104" s="216" t="s">
        <v>125</v>
      </c>
      <c r="C104" s="217"/>
      <c r="D104" s="218"/>
      <c r="E104" s="139" t="s">
        <v>66</v>
      </c>
      <c r="F104" s="130" t="s">
        <v>67</v>
      </c>
    </row>
    <row r="105" spans="1:8" x14ac:dyDescent="0.2">
      <c r="A105" s="122" t="s">
        <v>45</v>
      </c>
      <c r="B105" s="233" t="s">
        <v>451</v>
      </c>
      <c r="C105" s="233"/>
      <c r="D105" s="233"/>
      <c r="E105" s="128">
        <v>0.121</v>
      </c>
      <c r="F105" s="123">
        <v>0</v>
      </c>
      <c r="G105" s="132"/>
      <c r="H105" s="51">
        <f t="shared" ref="H105:H145" si="6">F105*1</f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6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6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6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6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6"/>
        <v>0</v>
      </c>
    </row>
    <row r="111" spans="1:8" x14ac:dyDescent="0.2">
      <c r="A111" s="229" t="s">
        <v>108</v>
      </c>
      <c r="B111" s="230"/>
      <c r="C111" s="230"/>
      <c r="D111" s="231"/>
      <c r="E111" s="124">
        <v>0</v>
      </c>
      <c r="F111" s="123">
        <v>0</v>
      </c>
      <c r="H111" s="51">
        <f t="shared" si="6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0</v>
      </c>
      <c r="F112" s="123">
        <v>0</v>
      </c>
      <c r="H112" s="51">
        <f t="shared" si="6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</v>
      </c>
      <c r="F113" s="130">
        <v>0</v>
      </c>
      <c r="H113" s="51">
        <f t="shared" si="6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6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6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6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6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6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6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6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6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6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6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6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6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6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6"/>
        <v>0</v>
      </c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/>
    </row>
    <row r="129" spans="1:10" ht="27.7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6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6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6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6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6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6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6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6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6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6"/>
        <v>0</v>
      </c>
      <c r="J138" s="47"/>
    </row>
    <row r="139" spans="1:10" ht="1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6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6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6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6"/>
        <v>0</v>
      </c>
    </row>
    <row r="144" spans="1:10" ht="16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6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6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7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9.2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49:F149"/>
    <mergeCell ref="A152:C152"/>
    <mergeCell ref="D152:F152"/>
    <mergeCell ref="A153:C153"/>
    <mergeCell ref="D153:F153"/>
    <mergeCell ref="A154:C154"/>
    <mergeCell ref="D154:F154"/>
    <mergeCell ref="B142:E142"/>
    <mergeCell ref="B143:E143"/>
    <mergeCell ref="A144:E144"/>
    <mergeCell ref="B145:E145"/>
    <mergeCell ref="A146:E146"/>
    <mergeCell ref="D147:E147"/>
    <mergeCell ref="B134:D134"/>
    <mergeCell ref="B135:D135"/>
    <mergeCell ref="A136:E136"/>
    <mergeCell ref="A139:E139"/>
    <mergeCell ref="B140:E140"/>
    <mergeCell ref="B141:E141"/>
    <mergeCell ref="B128:D128"/>
    <mergeCell ref="B129:D129"/>
    <mergeCell ref="B130:D130"/>
    <mergeCell ref="B131:D131"/>
    <mergeCell ref="B132:D132"/>
    <mergeCell ref="B133:D133"/>
    <mergeCell ref="B120:E120"/>
    <mergeCell ref="B121:E121"/>
    <mergeCell ref="B122:E122"/>
    <mergeCell ref="B123:E123"/>
    <mergeCell ref="A124:E124"/>
    <mergeCell ref="A126:F126"/>
    <mergeCell ref="B112:D112"/>
    <mergeCell ref="A113:D113"/>
    <mergeCell ref="A115:F115"/>
    <mergeCell ref="B117:E117"/>
    <mergeCell ref="B118:E118"/>
    <mergeCell ref="B119:E119"/>
    <mergeCell ref="B106:D106"/>
    <mergeCell ref="B107:D107"/>
    <mergeCell ref="B108:D108"/>
    <mergeCell ref="B109:D109"/>
    <mergeCell ref="B110:D110"/>
    <mergeCell ref="A111:D111"/>
    <mergeCell ref="B98:D98"/>
    <mergeCell ref="B99:D99"/>
    <mergeCell ref="A100:D100"/>
    <mergeCell ref="A102:F102"/>
    <mergeCell ref="B104:D104"/>
    <mergeCell ref="B105:D105"/>
    <mergeCell ref="A91:F91"/>
    <mergeCell ref="B93:D93"/>
    <mergeCell ref="B94:D94"/>
    <mergeCell ref="B95:D95"/>
    <mergeCell ref="B96:D96"/>
    <mergeCell ref="B97:D97"/>
    <mergeCell ref="B83:D83"/>
    <mergeCell ref="A84:D84"/>
    <mergeCell ref="B86:D86"/>
    <mergeCell ref="B87:D87"/>
    <mergeCell ref="B88:D88"/>
    <mergeCell ref="A89:D89"/>
    <mergeCell ref="B75:D75"/>
    <mergeCell ref="A76:D76"/>
    <mergeCell ref="A78:F78"/>
    <mergeCell ref="B80:D80"/>
    <mergeCell ref="B81:D81"/>
    <mergeCell ref="A82:D82"/>
    <mergeCell ref="B65:F65"/>
    <mergeCell ref="B67:D67"/>
    <mergeCell ref="B68:D68"/>
    <mergeCell ref="G68:G75"/>
    <mergeCell ref="B69:D69"/>
    <mergeCell ref="B70:D70"/>
    <mergeCell ref="B71:D71"/>
    <mergeCell ref="B72:D72"/>
    <mergeCell ref="B73:D73"/>
    <mergeCell ref="B74:D74"/>
    <mergeCell ref="B59:E59"/>
    <mergeCell ref="B60:E60"/>
    <mergeCell ref="A61:E61"/>
    <mergeCell ref="A63:F63"/>
    <mergeCell ref="B54:E54"/>
    <mergeCell ref="B55:E55"/>
    <mergeCell ref="B56:E56"/>
    <mergeCell ref="B57:E57"/>
    <mergeCell ref="B58:E58"/>
    <mergeCell ref="B46:E46"/>
    <mergeCell ref="B47:E47"/>
    <mergeCell ref="B48:E48"/>
    <mergeCell ref="B49:E49"/>
    <mergeCell ref="A50:E50"/>
    <mergeCell ref="A52:F52"/>
    <mergeCell ref="B37:F37"/>
    <mergeCell ref="A39:F39"/>
    <mergeCell ref="B41:E41"/>
    <mergeCell ref="B43:C43"/>
    <mergeCell ref="B44:D44"/>
    <mergeCell ref="B45:E45"/>
    <mergeCell ref="C31:E31"/>
    <mergeCell ref="C32:E32"/>
    <mergeCell ref="C33:E33"/>
    <mergeCell ref="C34:E34"/>
    <mergeCell ref="C35:E35"/>
    <mergeCell ref="C36:E36"/>
    <mergeCell ref="B24:E24"/>
    <mergeCell ref="F24:G24"/>
    <mergeCell ref="B26:G26"/>
    <mergeCell ref="C28:E28"/>
    <mergeCell ref="C29:E29"/>
    <mergeCell ref="C30:E30"/>
    <mergeCell ref="A20:G20"/>
    <mergeCell ref="B21:E21"/>
    <mergeCell ref="F21:G21"/>
    <mergeCell ref="B22:E22"/>
    <mergeCell ref="F22:G22"/>
    <mergeCell ref="B23:E23"/>
    <mergeCell ref="F23:G23"/>
    <mergeCell ref="C15:E15"/>
    <mergeCell ref="F15:G15"/>
    <mergeCell ref="A16:B16"/>
    <mergeCell ref="C16:E16"/>
    <mergeCell ref="F16:G16"/>
    <mergeCell ref="A18:G18"/>
    <mergeCell ref="A8:G8"/>
    <mergeCell ref="B9:F9"/>
    <mergeCell ref="B10:F10"/>
    <mergeCell ref="B11:F11"/>
    <mergeCell ref="B12:F12"/>
    <mergeCell ref="A14:G14"/>
    <mergeCell ref="A1:G1"/>
    <mergeCell ref="A2:C2"/>
    <mergeCell ref="D2:G2"/>
    <mergeCell ref="C4:G4"/>
    <mergeCell ref="C5:G5"/>
    <mergeCell ref="C6:G6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7" fitToHeight="0" orientation="portrait" r:id="rId1"/>
  <rowBreaks count="2" manualBreakCount="2">
    <brk id="62" max="6" man="1"/>
    <brk id="114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view="pageBreakPreview" zoomScale="140" zoomScaleNormal="100" zoomScaleSheetLayoutView="140" workbookViewId="0">
      <selection activeCell="F4" sqref="F4"/>
    </sheetView>
  </sheetViews>
  <sheetFormatPr defaultRowHeight="15.75" x14ac:dyDescent="0.25"/>
  <cols>
    <col min="1" max="1" width="9.28515625" style="79" bestFit="1" customWidth="1"/>
    <col min="2" max="2" width="37.5703125" style="79" bestFit="1" customWidth="1"/>
    <col min="3" max="3" width="7.140625" style="79" bestFit="1" customWidth="1"/>
    <col min="4" max="4" width="10.7109375" style="79" bestFit="1" customWidth="1"/>
    <col min="5" max="5" width="13.42578125" style="79" bestFit="1" customWidth="1"/>
    <col min="6" max="6" width="13" style="79" bestFit="1" customWidth="1"/>
    <col min="7" max="7" width="13.28515625" style="79" bestFit="1" customWidth="1"/>
    <col min="8" max="8" width="12.5703125" style="79" bestFit="1" customWidth="1"/>
  </cols>
  <sheetData>
    <row r="1" spans="1:8" ht="15" x14ac:dyDescent="0.25">
      <c r="A1" s="284" t="s">
        <v>444</v>
      </c>
      <c r="B1" s="284"/>
      <c r="C1" s="284"/>
      <c r="D1" s="284"/>
      <c r="E1" s="284"/>
      <c r="F1" s="284"/>
      <c r="G1" s="284"/>
      <c r="H1" s="76"/>
    </row>
    <row r="2" spans="1:8" x14ac:dyDescent="0.25">
      <c r="A2" s="285" t="s">
        <v>477</v>
      </c>
      <c r="B2" s="286"/>
      <c r="C2" s="286"/>
      <c r="D2" s="286"/>
      <c r="E2" s="286"/>
      <c r="F2" s="286"/>
      <c r="G2" s="286"/>
      <c r="H2" s="286"/>
    </row>
    <row r="3" spans="1:8" ht="31.5" x14ac:dyDescent="0.25">
      <c r="A3" s="1" t="s">
        <v>12</v>
      </c>
      <c r="B3" s="1" t="s">
        <v>14</v>
      </c>
      <c r="C3" s="1" t="s">
        <v>19</v>
      </c>
      <c r="D3" s="2" t="s">
        <v>31</v>
      </c>
      <c r="E3" s="2" t="s">
        <v>28</v>
      </c>
      <c r="F3" s="2" t="s">
        <v>20</v>
      </c>
      <c r="G3" s="2" t="s">
        <v>18</v>
      </c>
      <c r="H3" s="3" t="s">
        <v>15</v>
      </c>
    </row>
    <row r="4" spans="1:8" s="24" customFormat="1" x14ac:dyDescent="0.25">
      <c r="A4" s="25">
        <v>1</v>
      </c>
      <c r="B4" s="77" t="s">
        <v>309</v>
      </c>
      <c r="C4" s="78">
        <v>10</v>
      </c>
      <c r="D4" s="27">
        <v>0</v>
      </c>
      <c r="E4" s="27">
        <f t="shared" ref="E4:E35" si="0">C4*D4</f>
        <v>0</v>
      </c>
      <c r="F4" s="64">
        <v>0</v>
      </c>
      <c r="G4" s="27">
        <f t="shared" ref="G4:G35" si="1">E4*F4</f>
        <v>0</v>
      </c>
      <c r="H4" s="27">
        <f t="shared" ref="H4:H35" si="2">G4/12</f>
        <v>0</v>
      </c>
    </row>
    <row r="5" spans="1:8" s="24" customFormat="1" x14ac:dyDescent="0.25">
      <c r="A5" s="25">
        <v>2</v>
      </c>
      <c r="B5" s="77" t="s">
        <v>310</v>
      </c>
      <c r="C5" s="78">
        <v>30</v>
      </c>
      <c r="D5" s="27">
        <v>0</v>
      </c>
      <c r="E5" s="27">
        <f t="shared" si="0"/>
        <v>0</v>
      </c>
      <c r="F5" s="64">
        <v>0</v>
      </c>
      <c r="G5" s="27">
        <f t="shared" si="1"/>
        <v>0</v>
      </c>
      <c r="H5" s="27">
        <f t="shared" si="2"/>
        <v>0</v>
      </c>
    </row>
    <row r="6" spans="1:8" s="24" customFormat="1" x14ac:dyDescent="0.25">
      <c r="A6" s="25">
        <v>3</v>
      </c>
      <c r="B6" s="77" t="s">
        <v>311</v>
      </c>
      <c r="C6" s="78">
        <v>10</v>
      </c>
      <c r="D6" s="27">
        <v>0</v>
      </c>
      <c r="E6" s="27">
        <f t="shared" si="0"/>
        <v>0</v>
      </c>
      <c r="F6" s="64">
        <v>0</v>
      </c>
      <c r="G6" s="27">
        <f t="shared" si="1"/>
        <v>0</v>
      </c>
      <c r="H6" s="27">
        <f t="shared" si="2"/>
        <v>0</v>
      </c>
    </row>
    <row r="7" spans="1:8" s="24" customFormat="1" x14ac:dyDescent="0.25">
      <c r="A7" s="25">
        <v>4</v>
      </c>
      <c r="B7" s="77" t="s">
        <v>312</v>
      </c>
      <c r="C7" s="78">
        <v>24</v>
      </c>
      <c r="D7" s="27">
        <v>0</v>
      </c>
      <c r="E7" s="27">
        <f t="shared" si="0"/>
        <v>0</v>
      </c>
      <c r="F7" s="64">
        <v>0</v>
      </c>
      <c r="G7" s="27">
        <f t="shared" si="1"/>
        <v>0</v>
      </c>
      <c r="H7" s="27">
        <f t="shared" si="2"/>
        <v>0</v>
      </c>
    </row>
    <row r="8" spans="1:8" s="24" customFormat="1" x14ac:dyDescent="0.25">
      <c r="A8" s="25">
        <v>5</v>
      </c>
      <c r="B8" s="77" t="s">
        <v>313</v>
      </c>
      <c r="C8" s="78">
        <v>18</v>
      </c>
      <c r="D8" s="27">
        <v>0</v>
      </c>
      <c r="E8" s="27">
        <f t="shared" si="0"/>
        <v>0</v>
      </c>
      <c r="F8" s="64">
        <v>0</v>
      </c>
      <c r="G8" s="27">
        <f t="shared" si="1"/>
        <v>0</v>
      </c>
      <c r="H8" s="27">
        <f t="shared" si="2"/>
        <v>0</v>
      </c>
    </row>
    <row r="9" spans="1:8" s="24" customFormat="1" x14ac:dyDescent="0.25">
      <c r="A9" s="25">
        <v>6</v>
      </c>
      <c r="B9" s="77" t="s">
        <v>314</v>
      </c>
      <c r="C9" s="78">
        <v>49</v>
      </c>
      <c r="D9" s="27">
        <v>0</v>
      </c>
      <c r="E9" s="27">
        <f t="shared" si="0"/>
        <v>0</v>
      </c>
      <c r="F9" s="64">
        <v>0</v>
      </c>
      <c r="G9" s="27">
        <f t="shared" si="1"/>
        <v>0</v>
      </c>
      <c r="H9" s="27">
        <f t="shared" si="2"/>
        <v>0</v>
      </c>
    </row>
    <row r="10" spans="1:8" s="24" customFormat="1" x14ac:dyDescent="0.25">
      <c r="A10" s="25">
        <v>7</v>
      </c>
      <c r="B10" s="77" t="s">
        <v>315</v>
      </c>
      <c r="C10" s="78">
        <v>49</v>
      </c>
      <c r="D10" s="27">
        <v>0</v>
      </c>
      <c r="E10" s="27">
        <f t="shared" si="0"/>
        <v>0</v>
      </c>
      <c r="F10" s="64">
        <v>0</v>
      </c>
      <c r="G10" s="27">
        <f t="shared" si="1"/>
        <v>0</v>
      </c>
      <c r="H10" s="27">
        <f t="shared" si="2"/>
        <v>0</v>
      </c>
    </row>
    <row r="11" spans="1:8" s="24" customFormat="1" x14ac:dyDescent="0.25">
      <c r="A11" s="25">
        <v>8</v>
      </c>
      <c r="B11" s="77" t="s">
        <v>316</v>
      </c>
      <c r="C11" s="78">
        <v>1</v>
      </c>
      <c r="D11" s="27">
        <v>0</v>
      </c>
      <c r="E11" s="27">
        <f t="shared" si="0"/>
        <v>0</v>
      </c>
      <c r="F11" s="64">
        <v>0</v>
      </c>
      <c r="G11" s="27">
        <f t="shared" si="1"/>
        <v>0</v>
      </c>
      <c r="H11" s="27">
        <f t="shared" si="2"/>
        <v>0</v>
      </c>
    </row>
    <row r="12" spans="1:8" s="24" customFormat="1" x14ac:dyDescent="0.25">
      <c r="A12" s="25">
        <v>9</v>
      </c>
      <c r="B12" s="77" t="s">
        <v>317</v>
      </c>
      <c r="C12" s="78">
        <v>16</v>
      </c>
      <c r="D12" s="27">
        <v>0</v>
      </c>
      <c r="E12" s="27">
        <f t="shared" si="0"/>
        <v>0</v>
      </c>
      <c r="F12" s="64">
        <v>0</v>
      </c>
      <c r="G12" s="27">
        <f t="shared" si="1"/>
        <v>0</v>
      </c>
      <c r="H12" s="27">
        <f t="shared" si="2"/>
        <v>0</v>
      </c>
    </row>
    <row r="13" spans="1:8" s="24" customFormat="1" x14ac:dyDescent="0.25">
      <c r="A13" s="25">
        <v>10</v>
      </c>
      <c r="B13" s="77" t="s">
        <v>318</v>
      </c>
      <c r="C13" s="78">
        <v>16</v>
      </c>
      <c r="D13" s="27">
        <v>0</v>
      </c>
      <c r="E13" s="27">
        <f t="shared" si="0"/>
        <v>0</v>
      </c>
      <c r="F13" s="64">
        <v>0</v>
      </c>
      <c r="G13" s="27">
        <f t="shared" si="1"/>
        <v>0</v>
      </c>
      <c r="H13" s="27">
        <f t="shared" si="2"/>
        <v>0</v>
      </c>
    </row>
    <row r="14" spans="1:8" s="24" customFormat="1" x14ac:dyDescent="0.25">
      <c r="A14" s="25">
        <v>11</v>
      </c>
      <c r="B14" s="77" t="s">
        <v>319</v>
      </c>
      <c r="C14" s="78">
        <v>16</v>
      </c>
      <c r="D14" s="27">
        <v>0</v>
      </c>
      <c r="E14" s="27">
        <f t="shared" si="0"/>
        <v>0</v>
      </c>
      <c r="F14" s="64">
        <v>0</v>
      </c>
      <c r="G14" s="27">
        <f t="shared" si="1"/>
        <v>0</v>
      </c>
      <c r="H14" s="27">
        <f t="shared" si="2"/>
        <v>0</v>
      </c>
    </row>
    <row r="15" spans="1:8" s="24" customFormat="1" x14ac:dyDescent="0.25">
      <c r="A15" s="25">
        <v>12</v>
      </c>
      <c r="B15" s="77" t="s">
        <v>320</v>
      </c>
      <c r="C15" s="78">
        <v>10</v>
      </c>
      <c r="D15" s="27">
        <v>0</v>
      </c>
      <c r="E15" s="27">
        <f t="shared" si="0"/>
        <v>0</v>
      </c>
      <c r="F15" s="64">
        <v>0</v>
      </c>
      <c r="G15" s="27">
        <f t="shared" si="1"/>
        <v>0</v>
      </c>
      <c r="H15" s="27">
        <f t="shared" si="2"/>
        <v>0</v>
      </c>
    </row>
    <row r="16" spans="1:8" s="24" customFormat="1" x14ac:dyDescent="0.25">
      <c r="A16" s="25">
        <v>13</v>
      </c>
      <c r="B16" s="77" t="s">
        <v>321</v>
      </c>
      <c r="C16" s="78">
        <v>16</v>
      </c>
      <c r="D16" s="27">
        <v>0</v>
      </c>
      <c r="E16" s="27">
        <f t="shared" si="0"/>
        <v>0</v>
      </c>
      <c r="F16" s="64">
        <v>0</v>
      </c>
      <c r="G16" s="27">
        <f t="shared" si="1"/>
        <v>0</v>
      </c>
      <c r="H16" s="27">
        <f t="shared" si="2"/>
        <v>0</v>
      </c>
    </row>
    <row r="17" spans="1:8" s="24" customFormat="1" x14ac:dyDescent="0.25">
      <c r="A17" s="25">
        <v>14</v>
      </c>
      <c r="B17" s="77" t="s">
        <v>322</v>
      </c>
      <c r="C17" s="78">
        <v>9</v>
      </c>
      <c r="D17" s="27">
        <v>0</v>
      </c>
      <c r="E17" s="27">
        <f t="shared" si="0"/>
        <v>0</v>
      </c>
      <c r="F17" s="64">
        <v>0</v>
      </c>
      <c r="G17" s="27">
        <f t="shared" si="1"/>
        <v>0</v>
      </c>
      <c r="H17" s="27">
        <f t="shared" si="2"/>
        <v>0</v>
      </c>
    </row>
    <row r="18" spans="1:8" s="24" customFormat="1" x14ac:dyDescent="0.25">
      <c r="A18" s="25">
        <v>15</v>
      </c>
      <c r="B18" s="77" t="s">
        <v>323</v>
      </c>
      <c r="C18" s="78">
        <v>9</v>
      </c>
      <c r="D18" s="27">
        <v>0</v>
      </c>
      <c r="E18" s="27">
        <f t="shared" si="0"/>
        <v>0</v>
      </c>
      <c r="F18" s="64">
        <v>0</v>
      </c>
      <c r="G18" s="27">
        <f t="shared" si="1"/>
        <v>0</v>
      </c>
      <c r="H18" s="27">
        <f t="shared" si="2"/>
        <v>0</v>
      </c>
    </row>
    <row r="19" spans="1:8" s="24" customFormat="1" x14ac:dyDescent="0.25">
      <c r="A19" s="25">
        <v>16</v>
      </c>
      <c r="B19" s="77" t="s">
        <v>324</v>
      </c>
      <c r="C19" s="78">
        <v>9</v>
      </c>
      <c r="D19" s="27">
        <v>0</v>
      </c>
      <c r="E19" s="27">
        <f t="shared" si="0"/>
        <v>0</v>
      </c>
      <c r="F19" s="64">
        <v>0</v>
      </c>
      <c r="G19" s="27">
        <f t="shared" si="1"/>
        <v>0</v>
      </c>
      <c r="H19" s="27">
        <f t="shared" si="2"/>
        <v>0</v>
      </c>
    </row>
    <row r="20" spans="1:8" s="24" customFormat="1" ht="25.5" x14ac:dyDescent="0.25">
      <c r="A20" s="25">
        <v>17</v>
      </c>
      <c r="B20" s="77" t="s">
        <v>450</v>
      </c>
      <c r="C20" s="78">
        <v>1</v>
      </c>
      <c r="D20" s="27">
        <v>0</v>
      </c>
      <c r="E20" s="27">
        <f t="shared" si="0"/>
        <v>0</v>
      </c>
      <c r="F20" s="64">
        <v>0</v>
      </c>
      <c r="G20" s="27">
        <f t="shared" si="1"/>
        <v>0</v>
      </c>
      <c r="H20" s="27">
        <f t="shared" si="2"/>
        <v>0</v>
      </c>
    </row>
    <row r="21" spans="1:8" s="24" customFormat="1" x14ac:dyDescent="0.25">
      <c r="A21" s="25">
        <v>18</v>
      </c>
      <c r="B21" s="77" t="s">
        <v>325</v>
      </c>
      <c r="C21" s="78">
        <v>1</v>
      </c>
      <c r="D21" s="27">
        <v>0</v>
      </c>
      <c r="E21" s="27">
        <f t="shared" si="0"/>
        <v>0</v>
      </c>
      <c r="F21" s="64">
        <v>0</v>
      </c>
      <c r="G21" s="27">
        <f t="shared" si="1"/>
        <v>0</v>
      </c>
      <c r="H21" s="27">
        <f t="shared" si="2"/>
        <v>0</v>
      </c>
    </row>
    <row r="22" spans="1:8" s="24" customFormat="1" x14ac:dyDescent="0.25">
      <c r="A22" s="25">
        <v>19</v>
      </c>
      <c r="B22" s="77" t="s">
        <v>326</v>
      </c>
      <c r="C22" s="78">
        <v>17</v>
      </c>
      <c r="D22" s="27">
        <v>0</v>
      </c>
      <c r="E22" s="27">
        <f t="shared" si="0"/>
        <v>0</v>
      </c>
      <c r="F22" s="64">
        <v>0</v>
      </c>
      <c r="G22" s="27">
        <f t="shared" si="1"/>
        <v>0</v>
      </c>
      <c r="H22" s="27">
        <f t="shared" si="2"/>
        <v>0</v>
      </c>
    </row>
    <row r="23" spans="1:8" s="24" customFormat="1" x14ac:dyDescent="0.25">
      <c r="A23" s="25">
        <v>20</v>
      </c>
      <c r="B23" s="77" t="s">
        <v>327</v>
      </c>
      <c r="C23" s="78">
        <v>17</v>
      </c>
      <c r="D23" s="27">
        <v>0</v>
      </c>
      <c r="E23" s="27">
        <f t="shared" si="0"/>
        <v>0</v>
      </c>
      <c r="F23" s="64">
        <v>0</v>
      </c>
      <c r="G23" s="27">
        <f t="shared" si="1"/>
        <v>0</v>
      </c>
      <c r="H23" s="27">
        <f t="shared" si="2"/>
        <v>0</v>
      </c>
    </row>
    <row r="24" spans="1:8" s="24" customFormat="1" x14ac:dyDescent="0.25">
      <c r="A24" s="25">
        <v>21</v>
      </c>
      <c r="B24" s="77" t="s">
        <v>328</v>
      </c>
      <c r="C24" s="78">
        <v>17</v>
      </c>
      <c r="D24" s="27">
        <v>0</v>
      </c>
      <c r="E24" s="27">
        <f t="shared" si="0"/>
        <v>0</v>
      </c>
      <c r="F24" s="64">
        <v>0</v>
      </c>
      <c r="G24" s="27">
        <f t="shared" si="1"/>
        <v>0</v>
      </c>
      <c r="H24" s="27">
        <f t="shared" si="2"/>
        <v>0</v>
      </c>
    </row>
    <row r="25" spans="1:8" s="24" customFormat="1" x14ac:dyDescent="0.25">
      <c r="A25" s="25">
        <v>22</v>
      </c>
      <c r="B25" s="77" t="s">
        <v>329</v>
      </c>
      <c r="C25" s="78">
        <v>17</v>
      </c>
      <c r="D25" s="27">
        <v>0</v>
      </c>
      <c r="E25" s="27">
        <f t="shared" si="0"/>
        <v>0</v>
      </c>
      <c r="F25" s="64">
        <v>0</v>
      </c>
      <c r="G25" s="27">
        <f t="shared" si="1"/>
        <v>0</v>
      </c>
      <c r="H25" s="27">
        <f t="shared" si="2"/>
        <v>0</v>
      </c>
    </row>
    <row r="26" spans="1:8" s="24" customFormat="1" x14ac:dyDescent="0.25">
      <c r="A26" s="25">
        <v>23</v>
      </c>
      <c r="B26" s="77" t="s">
        <v>330</v>
      </c>
      <c r="C26" s="78">
        <v>17</v>
      </c>
      <c r="D26" s="27">
        <v>0</v>
      </c>
      <c r="E26" s="27">
        <f t="shared" si="0"/>
        <v>0</v>
      </c>
      <c r="F26" s="64">
        <v>0</v>
      </c>
      <c r="G26" s="27">
        <f t="shared" si="1"/>
        <v>0</v>
      </c>
      <c r="H26" s="27">
        <f t="shared" si="2"/>
        <v>0</v>
      </c>
    </row>
    <row r="27" spans="1:8" s="24" customFormat="1" x14ac:dyDescent="0.25">
      <c r="A27" s="25">
        <v>24</v>
      </c>
      <c r="B27" s="77" t="s">
        <v>331</v>
      </c>
      <c r="C27" s="78">
        <v>17</v>
      </c>
      <c r="D27" s="27">
        <v>0</v>
      </c>
      <c r="E27" s="27">
        <f t="shared" si="0"/>
        <v>0</v>
      </c>
      <c r="F27" s="64">
        <v>0</v>
      </c>
      <c r="G27" s="27">
        <f t="shared" si="1"/>
        <v>0</v>
      </c>
      <c r="H27" s="27">
        <f t="shared" si="2"/>
        <v>0</v>
      </c>
    </row>
    <row r="28" spans="1:8" s="24" customFormat="1" x14ac:dyDescent="0.25">
      <c r="A28" s="25">
        <v>25</v>
      </c>
      <c r="B28" s="77" t="s">
        <v>332</v>
      </c>
      <c r="C28" s="78">
        <v>17</v>
      </c>
      <c r="D28" s="27">
        <v>0</v>
      </c>
      <c r="E28" s="27">
        <f t="shared" si="0"/>
        <v>0</v>
      </c>
      <c r="F28" s="64">
        <v>0</v>
      </c>
      <c r="G28" s="27">
        <f t="shared" si="1"/>
        <v>0</v>
      </c>
      <c r="H28" s="27">
        <f t="shared" si="2"/>
        <v>0</v>
      </c>
    </row>
    <row r="29" spans="1:8" s="24" customFormat="1" x14ac:dyDescent="0.25">
      <c r="A29" s="25">
        <v>26</v>
      </c>
      <c r="B29" s="77" t="s">
        <v>333</v>
      </c>
      <c r="C29" s="78">
        <v>17</v>
      </c>
      <c r="D29" s="27">
        <v>0</v>
      </c>
      <c r="E29" s="27">
        <f t="shared" si="0"/>
        <v>0</v>
      </c>
      <c r="F29" s="64">
        <v>0</v>
      </c>
      <c r="G29" s="27">
        <f t="shared" si="1"/>
        <v>0</v>
      </c>
      <c r="H29" s="27">
        <f t="shared" si="2"/>
        <v>0</v>
      </c>
    </row>
    <row r="30" spans="1:8" s="24" customFormat="1" x14ac:dyDescent="0.25">
      <c r="A30" s="25">
        <v>27</v>
      </c>
      <c r="B30" s="77" t="s">
        <v>334</v>
      </c>
      <c r="C30" s="78">
        <v>17</v>
      </c>
      <c r="D30" s="27">
        <v>0</v>
      </c>
      <c r="E30" s="27">
        <f t="shared" si="0"/>
        <v>0</v>
      </c>
      <c r="F30" s="64">
        <v>0</v>
      </c>
      <c r="G30" s="27">
        <f t="shared" si="1"/>
        <v>0</v>
      </c>
      <c r="H30" s="27">
        <f t="shared" si="2"/>
        <v>0</v>
      </c>
    </row>
    <row r="31" spans="1:8" s="24" customFormat="1" x14ac:dyDescent="0.25">
      <c r="A31" s="25">
        <v>28</v>
      </c>
      <c r="B31" s="77" t="s">
        <v>335</v>
      </c>
      <c r="C31" s="78">
        <v>1</v>
      </c>
      <c r="D31" s="27">
        <v>0</v>
      </c>
      <c r="E31" s="27">
        <f t="shared" si="0"/>
        <v>0</v>
      </c>
      <c r="F31" s="64">
        <v>0</v>
      </c>
      <c r="G31" s="27">
        <f t="shared" si="1"/>
        <v>0</v>
      </c>
      <c r="H31" s="27">
        <f t="shared" si="2"/>
        <v>0</v>
      </c>
    </row>
    <row r="32" spans="1:8" s="24" customFormat="1" x14ac:dyDescent="0.25">
      <c r="A32" s="25">
        <v>29</v>
      </c>
      <c r="B32" s="77" t="s">
        <v>336</v>
      </c>
      <c r="C32" s="78">
        <v>1</v>
      </c>
      <c r="D32" s="27">
        <v>0</v>
      </c>
      <c r="E32" s="27">
        <f t="shared" si="0"/>
        <v>0</v>
      </c>
      <c r="F32" s="64">
        <v>0</v>
      </c>
      <c r="G32" s="27">
        <f t="shared" si="1"/>
        <v>0</v>
      </c>
      <c r="H32" s="27">
        <f t="shared" si="2"/>
        <v>0</v>
      </c>
    </row>
    <row r="33" spans="1:8" s="24" customFormat="1" x14ac:dyDescent="0.25">
      <c r="A33" s="25">
        <v>30</v>
      </c>
      <c r="B33" s="77" t="s">
        <v>337</v>
      </c>
      <c r="C33" s="78">
        <v>19</v>
      </c>
      <c r="D33" s="27">
        <v>0</v>
      </c>
      <c r="E33" s="27">
        <f t="shared" si="0"/>
        <v>0</v>
      </c>
      <c r="F33" s="64">
        <v>0</v>
      </c>
      <c r="G33" s="27">
        <f t="shared" si="1"/>
        <v>0</v>
      </c>
      <c r="H33" s="27">
        <f t="shared" si="2"/>
        <v>0</v>
      </c>
    </row>
    <row r="34" spans="1:8" s="24" customFormat="1" x14ac:dyDescent="0.25">
      <c r="A34" s="25">
        <v>31</v>
      </c>
      <c r="B34" s="77" t="s">
        <v>193</v>
      </c>
      <c r="C34" s="78">
        <v>28</v>
      </c>
      <c r="D34" s="27">
        <v>0</v>
      </c>
      <c r="E34" s="27">
        <f t="shared" si="0"/>
        <v>0</v>
      </c>
      <c r="F34" s="64">
        <v>0</v>
      </c>
      <c r="G34" s="27">
        <f t="shared" si="1"/>
        <v>0</v>
      </c>
      <c r="H34" s="27">
        <f t="shared" si="2"/>
        <v>0</v>
      </c>
    </row>
    <row r="35" spans="1:8" s="24" customFormat="1" x14ac:dyDescent="0.25">
      <c r="A35" s="25">
        <v>32</v>
      </c>
      <c r="B35" s="77" t="s">
        <v>338</v>
      </c>
      <c r="C35" s="78">
        <v>28</v>
      </c>
      <c r="D35" s="27">
        <v>0</v>
      </c>
      <c r="E35" s="27">
        <f t="shared" si="0"/>
        <v>0</v>
      </c>
      <c r="F35" s="64">
        <v>0</v>
      </c>
      <c r="G35" s="27">
        <f t="shared" si="1"/>
        <v>0</v>
      </c>
      <c r="H35" s="27">
        <f t="shared" si="2"/>
        <v>0</v>
      </c>
    </row>
    <row r="36" spans="1:8" s="24" customFormat="1" x14ac:dyDescent="0.25">
      <c r="A36" s="25">
        <v>33</v>
      </c>
      <c r="B36" s="77" t="s">
        <v>339</v>
      </c>
      <c r="C36" s="78">
        <v>28</v>
      </c>
      <c r="D36" s="27">
        <v>0</v>
      </c>
      <c r="E36" s="27">
        <f t="shared" ref="E36:E67" si="3">C36*D36</f>
        <v>0</v>
      </c>
      <c r="F36" s="64">
        <v>0</v>
      </c>
      <c r="G36" s="27">
        <f t="shared" ref="G36:G66" si="4">E36*F36</f>
        <v>0</v>
      </c>
      <c r="H36" s="27">
        <f t="shared" ref="H36:H66" si="5">G36/12</f>
        <v>0</v>
      </c>
    </row>
    <row r="37" spans="1:8" s="24" customFormat="1" x14ac:dyDescent="0.25">
      <c r="A37" s="25">
        <v>34</v>
      </c>
      <c r="B37" s="77" t="s">
        <v>340</v>
      </c>
      <c r="C37" s="78">
        <v>1</v>
      </c>
      <c r="D37" s="27">
        <v>0</v>
      </c>
      <c r="E37" s="27">
        <f t="shared" si="3"/>
        <v>0</v>
      </c>
      <c r="F37" s="64">
        <v>0</v>
      </c>
      <c r="G37" s="27">
        <f t="shared" si="4"/>
        <v>0</v>
      </c>
      <c r="H37" s="27">
        <f t="shared" si="5"/>
        <v>0</v>
      </c>
    </row>
    <row r="38" spans="1:8" s="24" customFormat="1" x14ac:dyDescent="0.25">
      <c r="A38" s="25">
        <v>35</v>
      </c>
      <c r="B38" s="77" t="s">
        <v>341</v>
      </c>
      <c r="C38" s="78">
        <v>1</v>
      </c>
      <c r="D38" s="27">
        <v>0</v>
      </c>
      <c r="E38" s="27">
        <f t="shared" si="3"/>
        <v>0</v>
      </c>
      <c r="F38" s="64">
        <v>0</v>
      </c>
      <c r="G38" s="27">
        <f t="shared" si="4"/>
        <v>0</v>
      </c>
      <c r="H38" s="27">
        <f t="shared" si="5"/>
        <v>0</v>
      </c>
    </row>
    <row r="39" spans="1:8" s="24" customFormat="1" x14ac:dyDescent="0.25">
      <c r="A39" s="25">
        <v>36</v>
      </c>
      <c r="B39" s="77" t="s">
        <v>195</v>
      </c>
      <c r="C39" s="78">
        <v>10</v>
      </c>
      <c r="D39" s="27">
        <v>0</v>
      </c>
      <c r="E39" s="27">
        <f t="shared" si="3"/>
        <v>0</v>
      </c>
      <c r="F39" s="64">
        <v>0</v>
      </c>
      <c r="G39" s="27">
        <f t="shared" si="4"/>
        <v>0</v>
      </c>
      <c r="H39" s="27">
        <f t="shared" si="5"/>
        <v>0</v>
      </c>
    </row>
    <row r="40" spans="1:8" s="24" customFormat="1" x14ac:dyDescent="0.25">
      <c r="A40" s="25">
        <v>37</v>
      </c>
      <c r="B40" s="77" t="s">
        <v>342</v>
      </c>
      <c r="C40" s="78">
        <v>39</v>
      </c>
      <c r="D40" s="27">
        <v>0</v>
      </c>
      <c r="E40" s="27">
        <f t="shared" si="3"/>
        <v>0</v>
      </c>
      <c r="F40" s="64">
        <v>0</v>
      </c>
      <c r="G40" s="27">
        <f t="shared" si="4"/>
        <v>0</v>
      </c>
      <c r="H40" s="27">
        <f t="shared" si="5"/>
        <v>0</v>
      </c>
    </row>
    <row r="41" spans="1:8" s="24" customFormat="1" x14ac:dyDescent="0.25">
      <c r="A41" s="25">
        <v>38</v>
      </c>
      <c r="B41" s="77" t="s">
        <v>343</v>
      </c>
      <c r="C41" s="78">
        <v>4</v>
      </c>
      <c r="D41" s="27">
        <v>0</v>
      </c>
      <c r="E41" s="27">
        <f t="shared" si="3"/>
        <v>0</v>
      </c>
      <c r="F41" s="64">
        <v>0</v>
      </c>
      <c r="G41" s="27">
        <f t="shared" si="4"/>
        <v>0</v>
      </c>
      <c r="H41" s="27">
        <f t="shared" si="5"/>
        <v>0</v>
      </c>
    </row>
    <row r="42" spans="1:8" s="24" customFormat="1" x14ac:dyDescent="0.25">
      <c r="A42" s="25">
        <v>39</v>
      </c>
      <c r="B42" s="77" t="s">
        <v>344</v>
      </c>
      <c r="C42" s="78">
        <v>4</v>
      </c>
      <c r="D42" s="27">
        <v>0</v>
      </c>
      <c r="E42" s="27">
        <f t="shared" si="3"/>
        <v>0</v>
      </c>
      <c r="F42" s="64">
        <v>0</v>
      </c>
      <c r="G42" s="27">
        <f t="shared" si="4"/>
        <v>0</v>
      </c>
      <c r="H42" s="27">
        <f t="shared" si="5"/>
        <v>0</v>
      </c>
    </row>
    <row r="43" spans="1:8" s="24" customFormat="1" x14ac:dyDescent="0.25">
      <c r="A43" s="25">
        <v>40</v>
      </c>
      <c r="B43" s="77" t="s">
        <v>345</v>
      </c>
      <c r="C43" s="78">
        <v>14</v>
      </c>
      <c r="D43" s="27">
        <v>0</v>
      </c>
      <c r="E43" s="27">
        <f t="shared" si="3"/>
        <v>0</v>
      </c>
      <c r="F43" s="64">
        <v>0</v>
      </c>
      <c r="G43" s="27">
        <f t="shared" si="4"/>
        <v>0</v>
      </c>
      <c r="H43" s="27">
        <f t="shared" si="5"/>
        <v>0</v>
      </c>
    </row>
    <row r="44" spans="1:8" s="24" customFormat="1" x14ac:dyDescent="0.25">
      <c r="A44" s="25">
        <v>41</v>
      </c>
      <c r="B44" s="77" t="s">
        <v>346</v>
      </c>
      <c r="C44" s="78">
        <v>14</v>
      </c>
      <c r="D44" s="27">
        <v>0</v>
      </c>
      <c r="E44" s="27">
        <f t="shared" si="3"/>
        <v>0</v>
      </c>
      <c r="F44" s="64">
        <v>0</v>
      </c>
      <c r="G44" s="27">
        <f t="shared" si="4"/>
        <v>0</v>
      </c>
      <c r="H44" s="27">
        <f t="shared" si="5"/>
        <v>0</v>
      </c>
    </row>
    <row r="45" spans="1:8" s="24" customFormat="1" x14ac:dyDescent="0.25">
      <c r="A45" s="25">
        <v>42</v>
      </c>
      <c r="B45" s="77" t="s">
        <v>347</v>
      </c>
      <c r="C45" s="78">
        <v>32</v>
      </c>
      <c r="D45" s="27">
        <v>0</v>
      </c>
      <c r="E45" s="27">
        <f t="shared" si="3"/>
        <v>0</v>
      </c>
      <c r="F45" s="64">
        <v>0</v>
      </c>
      <c r="G45" s="27">
        <f t="shared" si="4"/>
        <v>0</v>
      </c>
      <c r="H45" s="27">
        <f t="shared" si="5"/>
        <v>0</v>
      </c>
    </row>
    <row r="46" spans="1:8" s="24" customFormat="1" x14ac:dyDescent="0.25">
      <c r="A46" s="25">
        <v>43</v>
      </c>
      <c r="B46" s="77" t="s">
        <v>348</v>
      </c>
      <c r="C46" s="78">
        <v>22</v>
      </c>
      <c r="D46" s="27">
        <v>0</v>
      </c>
      <c r="E46" s="27">
        <f t="shared" si="3"/>
        <v>0</v>
      </c>
      <c r="F46" s="64">
        <v>0</v>
      </c>
      <c r="G46" s="27">
        <f t="shared" si="4"/>
        <v>0</v>
      </c>
      <c r="H46" s="27">
        <f t="shared" si="5"/>
        <v>0</v>
      </c>
    </row>
    <row r="47" spans="1:8" s="24" customFormat="1" x14ac:dyDescent="0.25">
      <c r="A47" s="25">
        <v>44</v>
      </c>
      <c r="B47" s="77" t="s">
        <v>349</v>
      </c>
      <c r="C47" s="78">
        <v>22</v>
      </c>
      <c r="D47" s="27">
        <v>0</v>
      </c>
      <c r="E47" s="27">
        <f t="shared" si="3"/>
        <v>0</v>
      </c>
      <c r="F47" s="64">
        <v>0</v>
      </c>
      <c r="G47" s="27">
        <f t="shared" si="4"/>
        <v>0</v>
      </c>
      <c r="H47" s="27">
        <f t="shared" si="5"/>
        <v>0</v>
      </c>
    </row>
    <row r="48" spans="1:8" s="24" customFormat="1" x14ac:dyDescent="0.25">
      <c r="A48" s="25">
        <v>45</v>
      </c>
      <c r="B48" s="77" t="s">
        <v>350</v>
      </c>
      <c r="C48" s="78">
        <v>22</v>
      </c>
      <c r="D48" s="27">
        <v>0</v>
      </c>
      <c r="E48" s="27">
        <f t="shared" si="3"/>
        <v>0</v>
      </c>
      <c r="F48" s="64">
        <v>0</v>
      </c>
      <c r="G48" s="27">
        <f t="shared" si="4"/>
        <v>0</v>
      </c>
      <c r="H48" s="27">
        <f t="shared" si="5"/>
        <v>0</v>
      </c>
    </row>
    <row r="49" spans="1:8" s="24" customFormat="1" x14ac:dyDescent="0.25">
      <c r="A49" s="25">
        <v>46</v>
      </c>
      <c r="B49" s="77" t="s">
        <v>351</v>
      </c>
      <c r="C49" s="78">
        <v>22</v>
      </c>
      <c r="D49" s="27">
        <v>0</v>
      </c>
      <c r="E49" s="27">
        <f t="shared" si="3"/>
        <v>0</v>
      </c>
      <c r="F49" s="64">
        <v>0</v>
      </c>
      <c r="G49" s="27">
        <f t="shared" si="4"/>
        <v>0</v>
      </c>
      <c r="H49" s="27">
        <f t="shared" si="5"/>
        <v>0</v>
      </c>
    </row>
    <row r="50" spans="1:8" s="24" customFormat="1" x14ac:dyDescent="0.25">
      <c r="A50" s="25">
        <v>47</v>
      </c>
      <c r="B50" s="77" t="s">
        <v>352</v>
      </c>
      <c r="C50" s="78">
        <v>22</v>
      </c>
      <c r="D50" s="27">
        <v>0</v>
      </c>
      <c r="E50" s="27">
        <f t="shared" si="3"/>
        <v>0</v>
      </c>
      <c r="F50" s="64">
        <v>0</v>
      </c>
      <c r="G50" s="27">
        <f t="shared" si="4"/>
        <v>0</v>
      </c>
      <c r="H50" s="27">
        <f t="shared" si="5"/>
        <v>0</v>
      </c>
    </row>
    <row r="51" spans="1:8" s="24" customFormat="1" x14ac:dyDescent="0.25">
      <c r="A51" s="25">
        <v>48</v>
      </c>
      <c r="B51" s="77" t="s">
        <v>353</v>
      </c>
      <c r="C51" s="78">
        <v>32</v>
      </c>
      <c r="D51" s="27">
        <v>0</v>
      </c>
      <c r="E51" s="27">
        <f t="shared" si="3"/>
        <v>0</v>
      </c>
      <c r="F51" s="64">
        <v>0</v>
      </c>
      <c r="G51" s="27">
        <f t="shared" si="4"/>
        <v>0</v>
      </c>
      <c r="H51" s="27">
        <f t="shared" si="5"/>
        <v>0</v>
      </c>
    </row>
    <row r="52" spans="1:8" s="24" customFormat="1" x14ac:dyDescent="0.25">
      <c r="A52" s="25">
        <v>49</v>
      </c>
      <c r="B52" s="77" t="s">
        <v>354</v>
      </c>
      <c r="C52" s="78">
        <v>32</v>
      </c>
      <c r="D52" s="27">
        <v>0</v>
      </c>
      <c r="E52" s="27">
        <f t="shared" si="3"/>
        <v>0</v>
      </c>
      <c r="F52" s="64">
        <v>0</v>
      </c>
      <c r="G52" s="27">
        <f t="shared" si="4"/>
        <v>0</v>
      </c>
      <c r="H52" s="27">
        <f t="shared" si="5"/>
        <v>0</v>
      </c>
    </row>
    <row r="53" spans="1:8" s="24" customFormat="1" x14ac:dyDescent="0.25">
      <c r="A53" s="25">
        <v>50</v>
      </c>
      <c r="B53" s="77" t="s">
        <v>355</v>
      </c>
      <c r="C53" s="78">
        <v>12</v>
      </c>
      <c r="D53" s="27">
        <v>0</v>
      </c>
      <c r="E53" s="27">
        <f t="shared" si="3"/>
        <v>0</v>
      </c>
      <c r="F53" s="64">
        <v>0</v>
      </c>
      <c r="G53" s="27">
        <f t="shared" si="4"/>
        <v>0</v>
      </c>
      <c r="H53" s="27">
        <f t="shared" si="5"/>
        <v>0</v>
      </c>
    </row>
    <row r="54" spans="1:8" s="24" customFormat="1" x14ac:dyDescent="0.25">
      <c r="A54" s="25">
        <v>51</v>
      </c>
      <c r="B54" s="77" t="s">
        <v>356</v>
      </c>
      <c r="C54" s="78">
        <v>32</v>
      </c>
      <c r="D54" s="27">
        <v>0</v>
      </c>
      <c r="E54" s="27">
        <f t="shared" si="3"/>
        <v>0</v>
      </c>
      <c r="F54" s="64">
        <v>0</v>
      </c>
      <c r="G54" s="27">
        <f t="shared" si="4"/>
        <v>0</v>
      </c>
      <c r="H54" s="27">
        <f t="shared" si="5"/>
        <v>0</v>
      </c>
    </row>
    <row r="55" spans="1:8" s="24" customFormat="1" x14ac:dyDescent="0.25">
      <c r="A55" s="25">
        <v>52</v>
      </c>
      <c r="B55" s="77" t="s">
        <v>357</v>
      </c>
      <c r="C55" s="78">
        <v>1</v>
      </c>
      <c r="D55" s="27">
        <v>0</v>
      </c>
      <c r="E55" s="27">
        <f t="shared" si="3"/>
        <v>0</v>
      </c>
      <c r="F55" s="64">
        <v>0</v>
      </c>
      <c r="G55" s="27">
        <f t="shared" si="4"/>
        <v>0</v>
      </c>
      <c r="H55" s="27">
        <f t="shared" si="5"/>
        <v>0</v>
      </c>
    </row>
    <row r="56" spans="1:8" s="24" customFormat="1" x14ac:dyDescent="0.25">
      <c r="A56" s="25">
        <v>53</v>
      </c>
      <c r="B56" s="77" t="s">
        <v>358</v>
      </c>
      <c r="C56" s="78">
        <v>1</v>
      </c>
      <c r="D56" s="27">
        <v>0</v>
      </c>
      <c r="E56" s="27">
        <f t="shared" si="3"/>
        <v>0</v>
      </c>
      <c r="F56" s="64">
        <v>0</v>
      </c>
      <c r="G56" s="27">
        <f t="shared" si="4"/>
        <v>0</v>
      </c>
      <c r="H56" s="27">
        <f t="shared" si="5"/>
        <v>0</v>
      </c>
    </row>
    <row r="57" spans="1:8" s="24" customFormat="1" x14ac:dyDescent="0.25">
      <c r="A57" s="25">
        <v>54</v>
      </c>
      <c r="B57" s="77" t="s">
        <v>359</v>
      </c>
      <c r="C57" s="78">
        <v>26</v>
      </c>
      <c r="D57" s="27">
        <v>0</v>
      </c>
      <c r="E57" s="27">
        <f t="shared" si="3"/>
        <v>0</v>
      </c>
      <c r="F57" s="64">
        <v>0</v>
      </c>
      <c r="G57" s="27">
        <f t="shared" si="4"/>
        <v>0</v>
      </c>
      <c r="H57" s="27">
        <f t="shared" si="5"/>
        <v>0</v>
      </c>
    </row>
    <row r="58" spans="1:8" s="24" customFormat="1" ht="18.75" x14ac:dyDescent="0.25">
      <c r="A58" s="25">
        <v>55</v>
      </c>
      <c r="B58" s="77" t="s">
        <v>399</v>
      </c>
      <c r="C58" s="78">
        <v>10</v>
      </c>
      <c r="D58" s="27">
        <v>0</v>
      </c>
      <c r="E58" s="27">
        <f t="shared" si="3"/>
        <v>0</v>
      </c>
      <c r="F58" s="64">
        <v>0</v>
      </c>
      <c r="G58" s="27">
        <f t="shared" si="4"/>
        <v>0</v>
      </c>
      <c r="H58" s="27">
        <f t="shared" si="5"/>
        <v>0</v>
      </c>
    </row>
    <row r="59" spans="1:8" s="24" customFormat="1" ht="18.75" x14ac:dyDescent="0.25">
      <c r="A59" s="25">
        <v>56</v>
      </c>
      <c r="B59" s="77" t="s">
        <v>360</v>
      </c>
      <c r="C59" s="78">
        <v>1</v>
      </c>
      <c r="D59" s="27">
        <v>0</v>
      </c>
      <c r="E59" s="27">
        <f t="shared" si="3"/>
        <v>0</v>
      </c>
      <c r="F59" s="64">
        <v>0</v>
      </c>
      <c r="G59" s="27">
        <f t="shared" si="4"/>
        <v>0</v>
      </c>
      <c r="H59" s="27">
        <f t="shared" si="5"/>
        <v>0</v>
      </c>
    </row>
    <row r="60" spans="1:8" s="24" customFormat="1" x14ac:dyDescent="0.25">
      <c r="A60" s="25">
        <v>57</v>
      </c>
      <c r="B60" s="77" t="s">
        <v>361</v>
      </c>
      <c r="C60" s="78">
        <v>1</v>
      </c>
      <c r="D60" s="27">
        <v>0</v>
      </c>
      <c r="E60" s="27">
        <f t="shared" si="3"/>
        <v>0</v>
      </c>
      <c r="F60" s="64">
        <v>0</v>
      </c>
      <c r="G60" s="27">
        <f t="shared" si="4"/>
        <v>0</v>
      </c>
      <c r="H60" s="27">
        <f t="shared" si="5"/>
        <v>0</v>
      </c>
    </row>
    <row r="61" spans="1:8" s="24" customFormat="1" x14ac:dyDescent="0.25">
      <c r="A61" s="25">
        <v>58</v>
      </c>
      <c r="B61" s="77" t="s">
        <v>362</v>
      </c>
      <c r="C61" s="78">
        <v>32</v>
      </c>
      <c r="D61" s="27">
        <v>0</v>
      </c>
      <c r="E61" s="27">
        <f t="shared" si="3"/>
        <v>0</v>
      </c>
      <c r="F61" s="64">
        <v>0</v>
      </c>
      <c r="G61" s="27">
        <f t="shared" si="4"/>
        <v>0</v>
      </c>
      <c r="H61" s="27">
        <f t="shared" si="5"/>
        <v>0</v>
      </c>
    </row>
    <row r="62" spans="1:8" s="24" customFormat="1" x14ac:dyDescent="0.25">
      <c r="A62" s="25">
        <v>59</v>
      </c>
      <c r="B62" s="77" t="s">
        <v>363</v>
      </c>
      <c r="C62" s="78">
        <v>17</v>
      </c>
      <c r="D62" s="27">
        <v>0</v>
      </c>
      <c r="E62" s="27">
        <f t="shared" si="3"/>
        <v>0</v>
      </c>
      <c r="F62" s="64">
        <v>0</v>
      </c>
      <c r="G62" s="27">
        <f t="shared" si="4"/>
        <v>0</v>
      </c>
      <c r="H62" s="27">
        <f t="shared" si="5"/>
        <v>0</v>
      </c>
    </row>
    <row r="63" spans="1:8" s="24" customFormat="1" x14ac:dyDescent="0.25">
      <c r="A63" s="25">
        <v>60</v>
      </c>
      <c r="B63" s="77" t="s">
        <v>364</v>
      </c>
      <c r="C63" s="78">
        <v>17</v>
      </c>
      <c r="D63" s="27">
        <v>0</v>
      </c>
      <c r="E63" s="27">
        <f t="shared" si="3"/>
        <v>0</v>
      </c>
      <c r="F63" s="64">
        <v>0</v>
      </c>
      <c r="G63" s="27">
        <f t="shared" si="4"/>
        <v>0</v>
      </c>
      <c r="H63" s="27">
        <f t="shared" si="5"/>
        <v>0</v>
      </c>
    </row>
    <row r="64" spans="1:8" s="24" customFormat="1" x14ac:dyDescent="0.25">
      <c r="A64" s="25">
        <v>61</v>
      </c>
      <c r="B64" s="77" t="s">
        <v>365</v>
      </c>
      <c r="C64" s="78">
        <v>21</v>
      </c>
      <c r="D64" s="27">
        <v>0</v>
      </c>
      <c r="E64" s="27">
        <f t="shared" si="3"/>
        <v>0</v>
      </c>
      <c r="F64" s="64">
        <v>0</v>
      </c>
      <c r="G64" s="27">
        <f t="shared" si="4"/>
        <v>0</v>
      </c>
      <c r="H64" s="27">
        <f t="shared" si="5"/>
        <v>0</v>
      </c>
    </row>
    <row r="65" spans="1:8" s="24" customFormat="1" x14ac:dyDescent="0.25">
      <c r="A65" s="25">
        <v>62</v>
      </c>
      <c r="B65" s="77" t="s">
        <v>366</v>
      </c>
      <c r="C65" s="78">
        <v>6</v>
      </c>
      <c r="D65" s="27">
        <v>0</v>
      </c>
      <c r="E65" s="27">
        <f t="shared" si="3"/>
        <v>0</v>
      </c>
      <c r="F65" s="64">
        <v>0</v>
      </c>
      <c r="G65" s="27">
        <f t="shared" si="4"/>
        <v>0</v>
      </c>
      <c r="H65" s="27">
        <f t="shared" si="5"/>
        <v>0</v>
      </c>
    </row>
    <row r="66" spans="1:8" s="24" customFormat="1" x14ac:dyDescent="0.25">
      <c r="A66" s="25">
        <v>63</v>
      </c>
      <c r="B66" s="77" t="s">
        <v>367</v>
      </c>
      <c r="C66" s="78">
        <v>49</v>
      </c>
      <c r="D66" s="27">
        <v>0</v>
      </c>
      <c r="E66" s="27">
        <f t="shared" si="3"/>
        <v>0</v>
      </c>
      <c r="F66" s="64">
        <v>0</v>
      </c>
      <c r="G66" s="27">
        <f t="shared" si="4"/>
        <v>0</v>
      </c>
      <c r="H66" s="27">
        <f t="shared" si="5"/>
        <v>0</v>
      </c>
    </row>
    <row r="67" spans="1:8" s="24" customFormat="1" x14ac:dyDescent="0.25">
      <c r="A67" s="25">
        <v>64</v>
      </c>
      <c r="B67" s="77" t="s">
        <v>369</v>
      </c>
      <c r="C67" s="78">
        <v>36</v>
      </c>
      <c r="D67" s="27">
        <v>0</v>
      </c>
      <c r="E67" s="27">
        <f t="shared" si="3"/>
        <v>0</v>
      </c>
      <c r="F67" s="64">
        <v>0</v>
      </c>
      <c r="G67" s="27">
        <f t="shared" ref="G67:G91" si="6">E67*F67</f>
        <v>0</v>
      </c>
      <c r="H67" s="27">
        <f t="shared" ref="H67:H78" si="7">G67/12</f>
        <v>0</v>
      </c>
    </row>
    <row r="68" spans="1:8" s="24" customFormat="1" x14ac:dyDescent="0.25">
      <c r="A68" s="25">
        <v>65</v>
      </c>
      <c r="B68" s="77" t="s">
        <v>370</v>
      </c>
      <c r="C68" s="78">
        <v>35</v>
      </c>
      <c r="D68" s="27">
        <v>0</v>
      </c>
      <c r="E68" s="27">
        <f t="shared" ref="E68:E78" si="8">C68*D68</f>
        <v>0</v>
      </c>
      <c r="F68" s="64">
        <v>0</v>
      </c>
      <c r="G68" s="27">
        <f t="shared" si="6"/>
        <v>0</v>
      </c>
      <c r="H68" s="27">
        <f t="shared" si="7"/>
        <v>0</v>
      </c>
    </row>
    <row r="69" spans="1:8" s="24" customFormat="1" x14ac:dyDescent="0.25">
      <c r="A69" s="25">
        <v>66</v>
      </c>
      <c r="B69" s="77" t="s">
        <v>371</v>
      </c>
      <c r="C69" s="78">
        <v>41</v>
      </c>
      <c r="D69" s="27">
        <v>0</v>
      </c>
      <c r="E69" s="27">
        <f t="shared" si="8"/>
        <v>0</v>
      </c>
      <c r="F69" s="64">
        <v>0</v>
      </c>
      <c r="G69" s="27">
        <f t="shared" si="6"/>
        <v>0</v>
      </c>
      <c r="H69" s="27">
        <f t="shared" si="7"/>
        <v>0</v>
      </c>
    </row>
    <row r="70" spans="1:8" s="24" customFormat="1" x14ac:dyDescent="0.25">
      <c r="A70" s="25">
        <v>67</v>
      </c>
      <c r="B70" s="77" t="s">
        <v>372</v>
      </c>
      <c r="C70" s="78">
        <v>25</v>
      </c>
      <c r="D70" s="27">
        <v>0</v>
      </c>
      <c r="E70" s="27">
        <f t="shared" si="8"/>
        <v>0</v>
      </c>
      <c r="F70" s="64">
        <v>0</v>
      </c>
      <c r="G70" s="27">
        <f t="shared" si="6"/>
        <v>0</v>
      </c>
      <c r="H70" s="27">
        <f t="shared" si="7"/>
        <v>0</v>
      </c>
    </row>
    <row r="71" spans="1:8" s="24" customFormat="1" x14ac:dyDescent="0.25">
      <c r="A71" s="25">
        <v>68</v>
      </c>
      <c r="B71" s="77" t="s">
        <v>373</v>
      </c>
      <c r="C71" s="78">
        <v>4</v>
      </c>
      <c r="D71" s="27">
        <v>0</v>
      </c>
      <c r="E71" s="27">
        <f t="shared" si="8"/>
        <v>0</v>
      </c>
      <c r="F71" s="64">
        <v>0</v>
      </c>
      <c r="G71" s="27">
        <f t="shared" si="6"/>
        <v>0</v>
      </c>
      <c r="H71" s="27">
        <f t="shared" si="7"/>
        <v>0</v>
      </c>
    </row>
    <row r="72" spans="1:8" s="24" customFormat="1" x14ac:dyDescent="0.25">
      <c r="A72" s="25">
        <v>69</v>
      </c>
      <c r="B72" s="77" t="s">
        <v>374</v>
      </c>
      <c r="C72" s="78">
        <v>20</v>
      </c>
      <c r="D72" s="27">
        <v>0</v>
      </c>
      <c r="E72" s="27">
        <f t="shared" si="8"/>
        <v>0</v>
      </c>
      <c r="F72" s="64">
        <v>0</v>
      </c>
      <c r="G72" s="27">
        <f t="shared" si="6"/>
        <v>0</v>
      </c>
      <c r="H72" s="27">
        <f t="shared" si="7"/>
        <v>0</v>
      </c>
    </row>
    <row r="73" spans="1:8" s="24" customFormat="1" x14ac:dyDescent="0.25">
      <c r="A73" s="25">
        <v>70</v>
      </c>
      <c r="B73" s="77" t="s">
        <v>375</v>
      </c>
      <c r="C73" s="78">
        <v>12</v>
      </c>
      <c r="D73" s="27">
        <v>0</v>
      </c>
      <c r="E73" s="27">
        <f t="shared" si="8"/>
        <v>0</v>
      </c>
      <c r="F73" s="64">
        <v>0</v>
      </c>
      <c r="G73" s="27">
        <f t="shared" si="6"/>
        <v>0</v>
      </c>
      <c r="H73" s="27">
        <f t="shared" si="7"/>
        <v>0</v>
      </c>
    </row>
    <row r="74" spans="1:8" s="24" customFormat="1" x14ac:dyDescent="0.25">
      <c r="A74" s="25">
        <v>71</v>
      </c>
      <c r="B74" s="77" t="s">
        <v>376</v>
      </c>
      <c r="C74" s="78">
        <v>41</v>
      </c>
      <c r="D74" s="27">
        <v>0</v>
      </c>
      <c r="E74" s="27">
        <f t="shared" si="8"/>
        <v>0</v>
      </c>
      <c r="F74" s="64">
        <v>0</v>
      </c>
      <c r="G74" s="27">
        <f t="shared" si="6"/>
        <v>0</v>
      </c>
      <c r="H74" s="27">
        <f t="shared" si="7"/>
        <v>0</v>
      </c>
    </row>
    <row r="75" spans="1:8" s="24" customFormat="1" x14ac:dyDescent="0.25">
      <c r="A75" s="25">
        <v>72</v>
      </c>
      <c r="B75" s="77" t="s">
        <v>377</v>
      </c>
      <c r="C75" s="78">
        <v>40</v>
      </c>
      <c r="D75" s="27">
        <v>0</v>
      </c>
      <c r="E75" s="27">
        <f t="shared" si="8"/>
        <v>0</v>
      </c>
      <c r="F75" s="64">
        <v>0</v>
      </c>
      <c r="G75" s="27">
        <f t="shared" si="6"/>
        <v>0</v>
      </c>
      <c r="H75" s="27">
        <f t="shared" si="7"/>
        <v>0</v>
      </c>
    </row>
    <row r="76" spans="1:8" s="24" customFormat="1" x14ac:dyDescent="0.25">
      <c r="A76" s="25">
        <v>73</v>
      </c>
      <c r="B76" s="77" t="s">
        <v>378</v>
      </c>
      <c r="C76" s="78">
        <v>18</v>
      </c>
      <c r="D76" s="27">
        <v>0</v>
      </c>
      <c r="E76" s="27">
        <f t="shared" si="8"/>
        <v>0</v>
      </c>
      <c r="F76" s="64">
        <v>0</v>
      </c>
      <c r="G76" s="27">
        <f t="shared" si="6"/>
        <v>0</v>
      </c>
      <c r="H76" s="27">
        <f t="shared" si="7"/>
        <v>0</v>
      </c>
    </row>
    <row r="77" spans="1:8" s="24" customFormat="1" x14ac:dyDescent="0.25">
      <c r="A77" s="25">
        <v>74</v>
      </c>
      <c r="B77" s="77" t="s">
        <v>379</v>
      </c>
      <c r="C77" s="78">
        <v>21</v>
      </c>
      <c r="D77" s="27">
        <v>0</v>
      </c>
      <c r="E77" s="27">
        <f t="shared" si="8"/>
        <v>0</v>
      </c>
      <c r="F77" s="64">
        <v>0</v>
      </c>
      <c r="G77" s="27">
        <f t="shared" si="6"/>
        <v>0</v>
      </c>
      <c r="H77" s="27">
        <f t="shared" si="7"/>
        <v>0</v>
      </c>
    </row>
    <row r="78" spans="1:8" s="24" customFormat="1" x14ac:dyDescent="0.25">
      <c r="A78" s="25">
        <v>75</v>
      </c>
      <c r="B78" s="77" t="s">
        <v>230</v>
      </c>
      <c r="C78" s="78">
        <v>44</v>
      </c>
      <c r="D78" s="27">
        <v>0</v>
      </c>
      <c r="E78" s="27">
        <f t="shared" si="8"/>
        <v>0</v>
      </c>
      <c r="F78" s="64">
        <v>0</v>
      </c>
      <c r="G78" s="27">
        <f t="shared" si="6"/>
        <v>0</v>
      </c>
      <c r="H78" s="27">
        <f t="shared" si="7"/>
        <v>0</v>
      </c>
    </row>
    <row r="79" spans="1:8" s="24" customFormat="1" x14ac:dyDescent="0.25">
      <c r="A79" s="25">
        <v>76</v>
      </c>
      <c r="B79" s="77" t="s">
        <v>380</v>
      </c>
      <c r="C79" s="78">
        <v>10</v>
      </c>
      <c r="D79" s="27">
        <v>0</v>
      </c>
      <c r="E79" s="27">
        <f t="shared" ref="E79:E90" si="9">C79*D79</f>
        <v>0</v>
      </c>
      <c r="F79" s="64">
        <v>0</v>
      </c>
      <c r="G79" s="27">
        <f t="shared" ref="G79:G90" si="10">E79*F79</f>
        <v>0</v>
      </c>
      <c r="H79" s="27">
        <f t="shared" ref="H79:H90" si="11">G79/12</f>
        <v>0</v>
      </c>
    </row>
    <row r="80" spans="1:8" s="24" customFormat="1" x14ac:dyDescent="0.25">
      <c r="A80" s="25">
        <v>77</v>
      </c>
      <c r="B80" s="77" t="s">
        <v>381</v>
      </c>
      <c r="C80" s="78">
        <v>25</v>
      </c>
      <c r="D80" s="27">
        <v>0</v>
      </c>
      <c r="E80" s="27">
        <f t="shared" si="9"/>
        <v>0</v>
      </c>
      <c r="F80" s="64">
        <v>0</v>
      </c>
      <c r="G80" s="27">
        <f t="shared" si="10"/>
        <v>0</v>
      </c>
      <c r="H80" s="27">
        <f t="shared" si="11"/>
        <v>0</v>
      </c>
    </row>
    <row r="81" spans="1:8" s="24" customFormat="1" x14ac:dyDescent="0.25">
      <c r="A81" s="25">
        <v>78</v>
      </c>
      <c r="B81" s="77" t="s">
        <v>382</v>
      </c>
      <c r="C81" s="78">
        <v>36</v>
      </c>
      <c r="D81" s="27">
        <v>0</v>
      </c>
      <c r="E81" s="27">
        <f t="shared" si="9"/>
        <v>0</v>
      </c>
      <c r="F81" s="64">
        <v>0</v>
      </c>
      <c r="G81" s="27">
        <f t="shared" si="10"/>
        <v>0</v>
      </c>
      <c r="H81" s="27">
        <f t="shared" si="11"/>
        <v>0</v>
      </c>
    </row>
    <row r="82" spans="1:8" s="24" customFormat="1" x14ac:dyDescent="0.25">
      <c r="A82" s="25">
        <v>79</v>
      </c>
      <c r="B82" s="77" t="s">
        <v>383</v>
      </c>
      <c r="C82" s="78">
        <v>31</v>
      </c>
      <c r="D82" s="27">
        <v>0</v>
      </c>
      <c r="E82" s="27">
        <f t="shared" si="9"/>
        <v>0</v>
      </c>
      <c r="F82" s="64">
        <v>0</v>
      </c>
      <c r="G82" s="27">
        <f t="shared" si="10"/>
        <v>0</v>
      </c>
      <c r="H82" s="27">
        <f t="shared" si="11"/>
        <v>0</v>
      </c>
    </row>
    <row r="83" spans="1:8" s="24" customFormat="1" x14ac:dyDescent="0.25">
      <c r="A83" s="25">
        <v>80</v>
      </c>
      <c r="B83" s="77" t="s">
        <v>384</v>
      </c>
      <c r="C83" s="78">
        <v>9</v>
      </c>
      <c r="D83" s="27">
        <v>0</v>
      </c>
      <c r="E83" s="27">
        <f t="shared" si="9"/>
        <v>0</v>
      </c>
      <c r="F83" s="64">
        <v>0</v>
      </c>
      <c r="G83" s="27">
        <f t="shared" si="10"/>
        <v>0</v>
      </c>
      <c r="H83" s="27">
        <f t="shared" si="11"/>
        <v>0</v>
      </c>
    </row>
    <row r="84" spans="1:8" s="24" customFormat="1" x14ac:dyDescent="0.25">
      <c r="A84" s="25">
        <v>81</v>
      </c>
      <c r="B84" s="77" t="s">
        <v>385</v>
      </c>
      <c r="C84" s="78">
        <v>1</v>
      </c>
      <c r="D84" s="27">
        <v>0</v>
      </c>
      <c r="E84" s="27">
        <f t="shared" si="9"/>
        <v>0</v>
      </c>
      <c r="F84" s="64">
        <v>0</v>
      </c>
      <c r="G84" s="27">
        <f t="shared" si="10"/>
        <v>0</v>
      </c>
      <c r="H84" s="27">
        <f t="shared" si="11"/>
        <v>0</v>
      </c>
    </row>
    <row r="85" spans="1:8" s="24" customFormat="1" x14ac:dyDescent="0.25">
      <c r="A85" s="25">
        <v>82</v>
      </c>
      <c r="B85" s="77" t="s">
        <v>386</v>
      </c>
      <c r="C85" s="78">
        <v>1</v>
      </c>
      <c r="D85" s="27">
        <v>0</v>
      </c>
      <c r="E85" s="27">
        <f t="shared" si="9"/>
        <v>0</v>
      </c>
      <c r="F85" s="64">
        <v>0</v>
      </c>
      <c r="G85" s="27">
        <f t="shared" si="10"/>
        <v>0</v>
      </c>
      <c r="H85" s="27">
        <f t="shared" si="11"/>
        <v>0</v>
      </c>
    </row>
    <row r="86" spans="1:8" s="24" customFormat="1" x14ac:dyDescent="0.25">
      <c r="A86" s="25">
        <v>83</v>
      </c>
      <c r="B86" s="77" t="s">
        <v>387</v>
      </c>
      <c r="C86" s="78">
        <v>25</v>
      </c>
      <c r="D86" s="27">
        <v>0</v>
      </c>
      <c r="E86" s="27">
        <f t="shared" si="9"/>
        <v>0</v>
      </c>
      <c r="F86" s="64">
        <v>0</v>
      </c>
      <c r="G86" s="27">
        <f t="shared" si="10"/>
        <v>0</v>
      </c>
      <c r="H86" s="27">
        <f t="shared" si="11"/>
        <v>0</v>
      </c>
    </row>
    <row r="87" spans="1:8" s="24" customFormat="1" x14ac:dyDescent="0.25">
      <c r="A87" s="25">
        <v>84</v>
      </c>
      <c r="B87" s="77" t="s">
        <v>388</v>
      </c>
      <c r="C87" s="78">
        <v>4</v>
      </c>
      <c r="D87" s="27">
        <v>0</v>
      </c>
      <c r="E87" s="27">
        <f t="shared" si="9"/>
        <v>0</v>
      </c>
      <c r="F87" s="64">
        <v>0</v>
      </c>
      <c r="G87" s="27">
        <f t="shared" si="10"/>
        <v>0</v>
      </c>
      <c r="H87" s="27">
        <f t="shared" si="11"/>
        <v>0</v>
      </c>
    </row>
    <row r="88" spans="1:8" s="24" customFormat="1" x14ac:dyDescent="0.25">
      <c r="A88" s="25">
        <v>85</v>
      </c>
      <c r="B88" s="77" t="s">
        <v>389</v>
      </c>
      <c r="C88" s="78">
        <v>48</v>
      </c>
      <c r="D88" s="27">
        <v>0</v>
      </c>
      <c r="E88" s="27">
        <f t="shared" si="9"/>
        <v>0</v>
      </c>
      <c r="F88" s="64">
        <v>0</v>
      </c>
      <c r="G88" s="27">
        <f t="shared" si="10"/>
        <v>0</v>
      </c>
      <c r="H88" s="27">
        <f t="shared" si="11"/>
        <v>0</v>
      </c>
    </row>
    <row r="89" spans="1:8" s="24" customFormat="1" x14ac:dyDescent="0.25">
      <c r="A89" s="25">
        <v>86</v>
      </c>
      <c r="B89" s="77" t="s">
        <v>390</v>
      </c>
      <c r="C89" s="78">
        <v>40</v>
      </c>
      <c r="D89" s="27">
        <v>0</v>
      </c>
      <c r="E89" s="27">
        <f t="shared" si="9"/>
        <v>0</v>
      </c>
      <c r="F89" s="64">
        <v>0</v>
      </c>
      <c r="G89" s="27">
        <f t="shared" si="10"/>
        <v>0</v>
      </c>
      <c r="H89" s="27">
        <f t="shared" si="11"/>
        <v>0</v>
      </c>
    </row>
    <row r="90" spans="1:8" s="24" customFormat="1" x14ac:dyDescent="0.25">
      <c r="A90" s="25">
        <v>87</v>
      </c>
      <c r="B90" s="77" t="s">
        <v>427</v>
      </c>
      <c r="C90" s="78">
        <v>1</v>
      </c>
      <c r="D90" s="27">
        <v>0</v>
      </c>
      <c r="E90" s="27">
        <f t="shared" si="9"/>
        <v>0</v>
      </c>
      <c r="F90" s="64">
        <v>0</v>
      </c>
      <c r="G90" s="27">
        <f t="shared" si="10"/>
        <v>0</v>
      </c>
      <c r="H90" s="27">
        <f t="shared" si="11"/>
        <v>0</v>
      </c>
    </row>
    <row r="91" spans="1:8" x14ac:dyDescent="0.25">
      <c r="A91" s="285" t="s">
        <v>17</v>
      </c>
      <c r="B91" s="285"/>
      <c r="C91" s="285"/>
      <c r="D91" s="285"/>
      <c r="E91" s="6">
        <f>SUM(E4:E90)</f>
        <v>0</v>
      </c>
      <c r="F91" s="64">
        <v>0</v>
      </c>
      <c r="G91" s="6">
        <f t="shared" si="6"/>
        <v>0</v>
      </c>
      <c r="H91" s="6">
        <f>G91/12</f>
        <v>0</v>
      </c>
    </row>
    <row r="92" spans="1:8" x14ac:dyDescent="0.25">
      <c r="A92" s="285" t="s">
        <v>426</v>
      </c>
      <c r="B92" s="285"/>
      <c r="C92" s="285"/>
      <c r="D92" s="285"/>
      <c r="E92" s="285"/>
      <c r="F92" s="285"/>
      <c r="G92" s="285"/>
      <c r="H92" s="6">
        <f>H91/49</f>
        <v>0</v>
      </c>
    </row>
  </sheetData>
  <mergeCells count="4">
    <mergeCell ref="A1:G1"/>
    <mergeCell ref="A2:H2"/>
    <mergeCell ref="A91:D91"/>
    <mergeCell ref="A92:G92"/>
  </mergeCells>
  <printOptions horizontalCentered="1"/>
  <pageMargins left="1.1811023622047245" right="0.39370078740157483" top="0.98425196850393704" bottom="0.59055118110236227" header="0.31496062992125984" footer="0.31496062992125984"/>
  <pageSetup paperSize="9" scale="72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view="pageBreakPreview" zoomScale="142" zoomScaleNormal="100" zoomScaleSheetLayoutView="142" workbookViewId="0">
      <selection activeCell="F86" sqref="F86"/>
    </sheetView>
  </sheetViews>
  <sheetFormatPr defaultRowHeight="15.75" x14ac:dyDescent="0.25"/>
  <cols>
    <col min="1" max="1" width="9.28515625" style="7" bestFit="1" customWidth="1"/>
    <col min="2" max="2" width="43" style="7" bestFit="1" customWidth="1"/>
    <col min="3" max="3" width="7.140625" style="7" bestFit="1" customWidth="1"/>
    <col min="4" max="4" width="13.140625" style="7" bestFit="1" customWidth="1"/>
    <col min="5" max="5" width="13.42578125" style="7" bestFit="1" customWidth="1"/>
    <col min="6" max="6" width="8.7109375" style="7" bestFit="1" customWidth="1"/>
    <col min="7" max="7" width="13.28515625" style="7" bestFit="1" customWidth="1"/>
    <col min="8" max="8" width="12.5703125" style="7" bestFit="1" customWidth="1"/>
  </cols>
  <sheetData>
    <row r="1" spans="1:8" ht="15" x14ac:dyDescent="0.25">
      <c r="A1" s="290" t="s">
        <v>470</v>
      </c>
      <c r="B1" s="290"/>
      <c r="C1" s="290"/>
      <c r="D1" s="290"/>
      <c r="E1" s="290"/>
      <c r="F1" s="290"/>
      <c r="G1" s="290"/>
      <c r="H1" s="62"/>
    </row>
    <row r="2" spans="1:8" x14ac:dyDescent="0.25">
      <c r="A2" s="285" t="s">
        <v>478</v>
      </c>
      <c r="B2" s="286"/>
      <c r="C2" s="286"/>
      <c r="D2" s="286"/>
      <c r="E2" s="286"/>
      <c r="F2" s="286"/>
      <c r="G2" s="286"/>
      <c r="H2" s="286"/>
    </row>
    <row r="3" spans="1:8" ht="47.25" x14ac:dyDescent="0.25">
      <c r="A3" s="1" t="s">
        <v>12</v>
      </c>
      <c r="B3" s="1" t="s">
        <v>14</v>
      </c>
      <c r="C3" s="74" t="s">
        <v>19</v>
      </c>
      <c r="D3" s="2" t="s">
        <v>31</v>
      </c>
      <c r="E3" s="2" t="s">
        <v>28</v>
      </c>
      <c r="F3" s="2" t="s">
        <v>20</v>
      </c>
      <c r="G3" s="2" t="s">
        <v>18</v>
      </c>
      <c r="H3" s="3" t="s">
        <v>15</v>
      </c>
    </row>
    <row r="4" spans="1:8" s="24" customFormat="1" x14ac:dyDescent="0.25">
      <c r="A4" s="25">
        <v>1</v>
      </c>
      <c r="B4" s="72" t="s">
        <v>173</v>
      </c>
      <c r="C4" s="75">
        <v>13</v>
      </c>
      <c r="D4" s="73">
        <v>0</v>
      </c>
      <c r="E4" s="27">
        <f t="shared" ref="E4:E35" si="0">C4*D4</f>
        <v>0</v>
      </c>
      <c r="F4" s="64">
        <v>0</v>
      </c>
      <c r="G4" s="27">
        <f t="shared" ref="G4:G35" si="1">E4*F4</f>
        <v>0</v>
      </c>
      <c r="H4" s="27">
        <f t="shared" ref="H4:H35" si="2">G4/12</f>
        <v>0</v>
      </c>
    </row>
    <row r="5" spans="1:8" s="24" customFormat="1" x14ac:dyDescent="0.25">
      <c r="A5" s="25">
        <v>2</v>
      </c>
      <c r="B5" s="72" t="s">
        <v>174</v>
      </c>
      <c r="C5" s="75">
        <v>15</v>
      </c>
      <c r="D5" s="73">
        <v>0</v>
      </c>
      <c r="E5" s="27">
        <f t="shared" si="0"/>
        <v>0</v>
      </c>
      <c r="F5" s="64">
        <v>0</v>
      </c>
      <c r="G5" s="27">
        <f t="shared" si="1"/>
        <v>0</v>
      </c>
      <c r="H5" s="27">
        <f t="shared" si="2"/>
        <v>0</v>
      </c>
    </row>
    <row r="6" spans="1:8" s="24" customFormat="1" ht="31.5" x14ac:dyDescent="0.25">
      <c r="A6" s="25">
        <v>3</v>
      </c>
      <c r="B6" s="72" t="s">
        <v>175</v>
      </c>
      <c r="C6" s="75">
        <v>2</v>
      </c>
      <c r="D6" s="73">
        <v>0</v>
      </c>
      <c r="E6" s="27">
        <f t="shared" si="0"/>
        <v>0</v>
      </c>
      <c r="F6" s="64">
        <v>0</v>
      </c>
      <c r="G6" s="27">
        <f t="shared" si="1"/>
        <v>0</v>
      </c>
      <c r="H6" s="27">
        <f t="shared" si="2"/>
        <v>0</v>
      </c>
    </row>
    <row r="7" spans="1:8" s="24" customFormat="1" x14ac:dyDescent="0.25">
      <c r="A7" s="25">
        <v>4</v>
      </c>
      <c r="B7" s="72" t="s">
        <v>176</v>
      </c>
      <c r="C7" s="75">
        <v>8</v>
      </c>
      <c r="D7" s="73">
        <v>0</v>
      </c>
      <c r="E7" s="27">
        <f t="shared" si="0"/>
        <v>0</v>
      </c>
      <c r="F7" s="64">
        <v>0</v>
      </c>
      <c r="G7" s="27">
        <f t="shared" si="1"/>
        <v>0</v>
      </c>
      <c r="H7" s="27">
        <f t="shared" si="2"/>
        <v>0</v>
      </c>
    </row>
    <row r="8" spans="1:8" s="24" customFormat="1" x14ac:dyDescent="0.25">
      <c r="A8" s="25">
        <v>5</v>
      </c>
      <c r="B8" s="72" t="s">
        <v>177</v>
      </c>
      <c r="C8" s="75">
        <v>15</v>
      </c>
      <c r="D8" s="73">
        <v>0</v>
      </c>
      <c r="E8" s="27">
        <f t="shared" si="0"/>
        <v>0</v>
      </c>
      <c r="F8" s="64">
        <v>0</v>
      </c>
      <c r="G8" s="27">
        <f t="shared" si="1"/>
        <v>0</v>
      </c>
      <c r="H8" s="27">
        <f t="shared" si="2"/>
        <v>0</v>
      </c>
    </row>
    <row r="9" spans="1:8" s="24" customFormat="1" x14ac:dyDescent="0.25">
      <c r="A9" s="25">
        <v>6</v>
      </c>
      <c r="B9" s="72" t="s">
        <v>178</v>
      </c>
      <c r="C9" s="75">
        <v>2</v>
      </c>
      <c r="D9" s="73">
        <v>0</v>
      </c>
      <c r="E9" s="27">
        <f t="shared" si="0"/>
        <v>0</v>
      </c>
      <c r="F9" s="64">
        <v>0</v>
      </c>
      <c r="G9" s="27">
        <f t="shared" si="1"/>
        <v>0</v>
      </c>
      <c r="H9" s="27">
        <f t="shared" si="2"/>
        <v>0</v>
      </c>
    </row>
    <row r="10" spans="1:8" s="24" customFormat="1" x14ac:dyDescent="0.25">
      <c r="A10" s="25">
        <v>7</v>
      </c>
      <c r="B10" s="72" t="s">
        <v>179</v>
      </c>
      <c r="C10" s="75">
        <v>12</v>
      </c>
      <c r="D10" s="73">
        <v>0</v>
      </c>
      <c r="E10" s="27">
        <f t="shared" si="0"/>
        <v>0</v>
      </c>
      <c r="F10" s="64">
        <v>0</v>
      </c>
      <c r="G10" s="27">
        <f t="shared" si="1"/>
        <v>0</v>
      </c>
      <c r="H10" s="27">
        <f t="shared" si="2"/>
        <v>0</v>
      </c>
    </row>
    <row r="11" spans="1:8" s="24" customFormat="1" x14ac:dyDescent="0.25">
      <c r="A11" s="25">
        <v>8</v>
      </c>
      <c r="B11" s="72" t="s">
        <v>180</v>
      </c>
      <c r="C11" s="75">
        <v>7</v>
      </c>
      <c r="D11" s="73">
        <v>0</v>
      </c>
      <c r="E11" s="27">
        <f t="shared" si="0"/>
        <v>0</v>
      </c>
      <c r="F11" s="64">
        <v>0</v>
      </c>
      <c r="G11" s="27">
        <f t="shared" si="1"/>
        <v>0</v>
      </c>
      <c r="H11" s="27">
        <f t="shared" si="2"/>
        <v>0</v>
      </c>
    </row>
    <row r="12" spans="1:8" s="24" customFormat="1" x14ac:dyDescent="0.25">
      <c r="A12" s="25">
        <v>9</v>
      </c>
      <c r="B12" s="72" t="s">
        <v>181</v>
      </c>
      <c r="C12" s="75">
        <v>4</v>
      </c>
      <c r="D12" s="73">
        <v>0</v>
      </c>
      <c r="E12" s="27">
        <f t="shared" si="0"/>
        <v>0</v>
      </c>
      <c r="F12" s="64">
        <v>0</v>
      </c>
      <c r="G12" s="27">
        <f t="shared" si="1"/>
        <v>0</v>
      </c>
      <c r="H12" s="27">
        <f t="shared" si="2"/>
        <v>0</v>
      </c>
    </row>
    <row r="13" spans="1:8" s="24" customFormat="1" x14ac:dyDescent="0.25">
      <c r="A13" s="25">
        <v>10</v>
      </c>
      <c r="B13" s="72" t="s">
        <v>182</v>
      </c>
      <c r="C13" s="75">
        <v>3</v>
      </c>
      <c r="D13" s="73">
        <v>0</v>
      </c>
      <c r="E13" s="27">
        <f t="shared" si="0"/>
        <v>0</v>
      </c>
      <c r="F13" s="64">
        <v>0</v>
      </c>
      <c r="G13" s="27">
        <f t="shared" si="1"/>
        <v>0</v>
      </c>
      <c r="H13" s="27">
        <f t="shared" si="2"/>
        <v>0</v>
      </c>
    </row>
    <row r="14" spans="1:8" s="24" customFormat="1" x14ac:dyDescent="0.25">
      <c r="A14" s="25">
        <v>11</v>
      </c>
      <c r="B14" s="72" t="s">
        <v>183</v>
      </c>
      <c r="C14" s="75">
        <v>3</v>
      </c>
      <c r="D14" s="73">
        <v>0</v>
      </c>
      <c r="E14" s="27">
        <f t="shared" si="0"/>
        <v>0</v>
      </c>
      <c r="F14" s="64">
        <v>0</v>
      </c>
      <c r="G14" s="27">
        <f t="shared" si="1"/>
        <v>0</v>
      </c>
      <c r="H14" s="27">
        <f t="shared" si="2"/>
        <v>0</v>
      </c>
    </row>
    <row r="15" spans="1:8" s="24" customFormat="1" x14ac:dyDescent="0.25">
      <c r="A15" s="25">
        <v>12</v>
      </c>
      <c r="B15" s="72" t="s">
        <v>184</v>
      </c>
      <c r="C15" s="75">
        <v>11</v>
      </c>
      <c r="D15" s="73">
        <v>0</v>
      </c>
      <c r="E15" s="27">
        <f t="shared" si="0"/>
        <v>0</v>
      </c>
      <c r="F15" s="64">
        <v>0</v>
      </c>
      <c r="G15" s="27">
        <f t="shared" si="1"/>
        <v>0</v>
      </c>
      <c r="H15" s="27">
        <f t="shared" si="2"/>
        <v>0</v>
      </c>
    </row>
    <row r="16" spans="1:8" s="24" customFormat="1" x14ac:dyDescent="0.25">
      <c r="A16" s="25">
        <v>13</v>
      </c>
      <c r="B16" s="72" t="s">
        <v>185</v>
      </c>
      <c r="C16" s="75">
        <v>1</v>
      </c>
      <c r="D16" s="73">
        <v>0</v>
      </c>
      <c r="E16" s="27">
        <f t="shared" si="0"/>
        <v>0</v>
      </c>
      <c r="F16" s="64">
        <v>0</v>
      </c>
      <c r="G16" s="27">
        <f t="shared" si="1"/>
        <v>0</v>
      </c>
      <c r="H16" s="27">
        <f t="shared" si="2"/>
        <v>0</v>
      </c>
    </row>
    <row r="17" spans="1:8" s="24" customFormat="1" x14ac:dyDescent="0.25">
      <c r="A17" s="25">
        <v>14</v>
      </c>
      <c r="B17" s="72" t="s">
        <v>186</v>
      </c>
      <c r="C17" s="75">
        <v>4</v>
      </c>
      <c r="D17" s="73">
        <v>0</v>
      </c>
      <c r="E17" s="27">
        <f t="shared" si="0"/>
        <v>0</v>
      </c>
      <c r="F17" s="64">
        <v>0</v>
      </c>
      <c r="G17" s="27">
        <f t="shared" si="1"/>
        <v>0</v>
      </c>
      <c r="H17" s="27">
        <f t="shared" si="2"/>
        <v>0</v>
      </c>
    </row>
    <row r="18" spans="1:8" s="24" customFormat="1" x14ac:dyDescent="0.25">
      <c r="A18" s="25">
        <v>15</v>
      </c>
      <c r="B18" s="72" t="s">
        <v>188</v>
      </c>
      <c r="C18" s="75">
        <v>3</v>
      </c>
      <c r="D18" s="73">
        <v>0</v>
      </c>
      <c r="E18" s="27">
        <f t="shared" si="0"/>
        <v>0</v>
      </c>
      <c r="F18" s="64">
        <v>0</v>
      </c>
      <c r="G18" s="27">
        <f t="shared" si="1"/>
        <v>0</v>
      </c>
      <c r="H18" s="27">
        <f t="shared" si="2"/>
        <v>0</v>
      </c>
    </row>
    <row r="19" spans="1:8" s="24" customFormat="1" x14ac:dyDescent="0.25">
      <c r="A19" s="25">
        <v>16</v>
      </c>
      <c r="B19" s="72" t="s">
        <v>187</v>
      </c>
      <c r="C19" s="75">
        <v>6</v>
      </c>
      <c r="D19" s="73">
        <v>0</v>
      </c>
      <c r="E19" s="27">
        <f t="shared" si="0"/>
        <v>0</v>
      </c>
      <c r="F19" s="64">
        <v>0</v>
      </c>
      <c r="G19" s="27">
        <f t="shared" si="1"/>
        <v>0</v>
      </c>
      <c r="H19" s="27">
        <f t="shared" si="2"/>
        <v>0</v>
      </c>
    </row>
    <row r="20" spans="1:8" s="24" customFormat="1" x14ac:dyDescent="0.25">
      <c r="A20" s="25">
        <v>17</v>
      </c>
      <c r="B20" s="72" t="s">
        <v>189</v>
      </c>
      <c r="C20" s="75">
        <v>10</v>
      </c>
      <c r="D20" s="73">
        <v>0</v>
      </c>
      <c r="E20" s="27">
        <f t="shared" si="0"/>
        <v>0</v>
      </c>
      <c r="F20" s="64">
        <v>0</v>
      </c>
      <c r="G20" s="27">
        <f t="shared" si="1"/>
        <v>0</v>
      </c>
      <c r="H20" s="27">
        <f t="shared" si="2"/>
        <v>0</v>
      </c>
    </row>
    <row r="21" spans="1:8" s="24" customFormat="1" x14ac:dyDescent="0.25">
      <c r="A21" s="25">
        <v>18</v>
      </c>
      <c r="B21" s="72" t="s">
        <v>190</v>
      </c>
      <c r="C21" s="75">
        <v>7</v>
      </c>
      <c r="D21" s="73">
        <v>0</v>
      </c>
      <c r="E21" s="27">
        <f t="shared" si="0"/>
        <v>0</v>
      </c>
      <c r="F21" s="64">
        <v>0</v>
      </c>
      <c r="G21" s="27">
        <f t="shared" si="1"/>
        <v>0</v>
      </c>
      <c r="H21" s="27">
        <f t="shared" si="2"/>
        <v>0</v>
      </c>
    </row>
    <row r="22" spans="1:8" s="24" customFormat="1" x14ac:dyDescent="0.25">
      <c r="A22" s="25">
        <v>19</v>
      </c>
      <c r="B22" s="72" t="s">
        <v>191</v>
      </c>
      <c r="C22" s="75">
        <v>15</v>
      </c>
      <c r="D22" s="73">
        <v>0</v>
      </c>
      <c r="E22" s="27">
        <f t="shared" si="0"/>
        <v>0</v>
      </c>
      <c r="F22" s="64">
        <v>0</v>
      </c>
      <c r="G22" s="27">
        <f t="shared" si="1"/>
        <v>0</v>
      </c>
      <c r="H22" s="27">
        <f t="shared" si="2"/>
        <v>0</v>
      </c>
    </row>
    <row r="23" spans="1:8" s="24" customFormat="1" x14ac:dyDescent="0.25">
      <c r="A23" s="25">
        <v>20</v>
      </c>
      <c r="B23" s="72" t="s">
        <v>192</v>
      </c>
      <c r="C23" s="75">
        <v>5</v>
      </c>
      <c r="D23" s="73">
        <v>0</v>
      </c>
      <c r="E23" s="27">
        <f t="shared" si="0"/>
        <v>0</v>
      </c>
      <c r="F23" s="64">
        <v>0</v>
      </c>
      <c r="G23" s="27">
        <f t="shared" si="1"/>
        <v>0</v>
      </c>
      <c r="H23" s="27">
        <f t="shared" si="2"/>
        <v>0</v>
      </c>
    </row>
    <row r="24" spans="1:8" s="24" customFormat="1" x14ac:dyDescent="0.25">
      <c r="A24" s="25">
        <v>21</v>
      </c>
      <c r="B24" s="72" t="s">
        <v>193</v>
      </c>
      <c r="C24" s="75">
        <v>12</v>
      </c>
      <c r="D24" s="73">
        <v>0</v>
      </c>
      <c r="E24" s="27">
        <f t="shared" si="0"/>
        <v>0</v>
      </c>
      <c r="F24" s="64">
        <v>0</v>
      </c>
      <c r="G24" s="27">
        <f t="shared" si="1"/>
        <v>0</v>
      </c>
      <c r="H24" s="27">
        <f t="shared" si="2"/>
        <v>0</v>
      </c>
    </row>
    <row r="25" spans="1:8" s="24" customFormat="1" x14ac:dyDescent="0.25">
      <c r="A25" s="25">
        <v>22</v>
      </c>
      <c r="B25" s="72" t="s">
        <v>194</v>
      </c>
      <c r="C25" s="75">
        <v>6</v>
      </c>
      <c r="D25" s="73">
        <v>0</v>
      </c>
      <c r="E25" s="27">
        <f t="shared" si="0"/>
        <v>0</v>
      </c>
      <c r="F25" s="64">
        <v>0</v>
      </c>
      <c r="G25" s="27">
        <f t="shared" si="1"/>
        <v>0</v>
      </c>
      <c r="H25" s="27">
        <f t="shared" si="2"/>
        <v>0</v>
      </c>
    </row>
    <row r="26" spans="1:8" s="24" customFormat="1" x14ac:dyDescent="0.25">
      <c r="A26" s="25">
        <v>23</v>
      </c>
      <c r="B26" s="72" t="s">
        <v>195</v>
      </c>
      <c r="C26" s="75">
        <v>1</v>
      </c>
      <c r="D26" s="73">
        <v>0</v>
      </c>
      <c r="E26" s="27">
        <f t="shared" si="0"/>
        <v>0</v>
      </c>
      <c r="F26" s="64">
        <v>0</v>
      </c>
      <c r="G26" s="27">
        <f t="shared" si="1"/>
        <v>0</v>
      </c>
      <c r="H26" s="27">
        <f t="shared" si="2"/>
        <v>0</v>
      </c>
    </row>
    <row r="27" spans="1:8" s="24" customFormat="1" x14ac:dyDescent="0.25">
      <c r="A27" s="25">
        <v>24</v>
      </c>
      <c r="B27" s="72" t="s">
        <v>196</v>
      </c>
      <c r="C27" s="75">
        <v>1</v>
      </c>
      <c r="D27" s="73">
        <v>0</v>
      </c>
      <c r="E27" s="27">
        <f t="shared" si="0"/>
        <v>0</v>
      </c>
      <c r="F27" s="64">
        <v>0</v>
      </c>
      <c r="G27" s="27">
        <f t="shared" si="1"/>
        <v>0</v>
      </c>
      <c r="H27" s="27">
        <f t="shared" si="2"/>
        <v>0</v>
      </c>
    </row>
    <row r="28" spans="1:8" s="24" customFormat="1" x14ac:dyDescent="0.25">
      <c r="A28" s="25">
        <v>25</v>
      </c>
      <c r="B28" s="72" t="s">
        <v>197</v>
      </c>
      <c r="C28" s="75">
        <v>1</v>
      </c>
      <c r="D28" s="73">
        <v>0</v>
      </c>
      <c r="E28" s="27">
        <f t="shared" si="0"/>
        <v>0</v>
      </c>
      <c r="F28" s="64">
        <v>0</v>
      </c>
      <c r="G28" s="27">
        <f t="shared" si="1"/>
        <v>0</v>
      </c>
      <c r="H28" s="27">
        <f t="shared" si="2"/>
        <v>0</v>
      </c>
    </row>
    <row r="29" spans="1:8" s="24" customFormat="1" x14ac:dyDescent="0.25">
      <c r="A29" s="25">
        <v>26</v>
      </c>
      <c r="B29" s="72" t="s">
        <v>198</v>
      </c>
      <c r="C29" s="75">
        <v>2</v>
      </c>
      <c r="D29" s="73">
        <v>0</v>
      </c>
      <c r="E29" s="27">
        <f t="shared" si="0"/>
        <v>0</v>
      </c>
      <c r="F29" s="64">
        <v>0</v>
      </c>
      <c r="G29" s="27">
        <f t="shared" si="1"/>
        <v>0</v>
      </c>
      <c r="H29" s="27">
        <f t="shared" si="2"/>
        <v>0</v>
      </c>
    </row>
    <row r="30" spans="1:8" s="24" customFormat="1" ht="31.5" x14ac:dyDescent="0.25">
      <c r="A30" s="25">
        <v>27</v>
      </c>
      <c r="B30" s="72" t="s">
        <v>199</v>
      </c>
      <c r="C30" s="75">
        <v>5</v>
      </c>
      <c r="D30" s="73">
        <v>0</v>
      </c>
      <c r="E30" s="27">
        <f t="shared" si="0"/>
        <v>0</v>
      </c>
      <c r="F30" s="64">
        <v>0</v>
      </c>
      <c r="G30" s="27">
        <f t="shared" si="1"/>
        <v>0</v>
      </c>
      <c r="H30" s="27">
        <f t="shared" si="2"/>
        <v>0</v>
      </c>
    </row>
    <row r="31" spans="1:8" s="24" customFormat="1" x14ac:dyDescent="0.25">
      <c r="A31" s="25">
        <v>28</v>
      </c>
      <c r="B31" s="72" t="s">
        <v>200</v>
      </c>
      <c r="C31" s="75">
        <v>22</v>
      </c>
      <c r="D31" s="73">
        <v>0</v>
      </c>
      <c r="E31" s="27">
        <f t="shared" si="0"/>
        <v>0</v>
      </c>
      <c r="F31" s="64">
        <v>0</v>
      </c>
      <c r="G31" s="27">
        <f t="shared" si="1"/>
        <v>0</v>
      </c>
      <c r="H31" s="27">
        <f t="shared" si="2"/>
        <v>0</v>
      </c>
    </row>
    <row r="32" spans="1:8" s="24" customFormat="1" x14ac:dyDescent="0.25">
      <c r="A32" s="25">
        <v>29</v>
      </c>
      <c r="B32" s="72" t="s">
        <v>202</v>
      </c>
      <c r="C32" s="75">
        <v>1</v>
      </c>
      <c r="D32" s="73">
        <v>0</v>
      </c>
      <c r="E32" s="27">
        <f t="shared" si="0"/>
        <v>0</v>
      </c>
      <c r="F32" s="64">
        <v>0</v>
      </c>
      <c r="G32" s="27">
        <f t="shared" si="1"/>
        <v>0</v>
      </c>
      <c r="H32" s="27">
        <f t="shared" si="2"/>
        <v>0</v>
      </c>
    </row>
    <row r="33" spans="1:8" s="24" customFormat="1" x14ac:dyDescent="0.25">
      <c r="A33" s="25">
        <v>30</v>
      </c>
      <c r="B33" s="72" t="s">
        <v>201</v>
      </c>
      <c r="C33" s="75">
        <v>1</v>
      </c>
      <c r="D33" s="73">
        <v>0</v>
      </c>
      <c r="E33" s="27">
        <f t="shared" si="0"/>
        <v>0</v>
      </c>
      <c r="F33" s="64">
        <v>0</v>
      </c>
      <c r="G33" s="27">
        <f t="shared" si="1"/>
        <v>0</v>
      </c>
      <c r="H33" s="27">
        <f t="shared" si="2"/>
        <v>0</v>
      </c>
    </row>
    <row r="34" spans="1:8" s="24" customFormat="1" x14ac:dyDescent="0.25">
      <c r="A34" s="25">
        <v>31</v>
      </c>
      <c r="B34" s="72" t="s">
        <v>203</v>
      </c>
      <c r="C34" s="75">
        <v>19</v>
      </c>
      <c r="D34" s="73">
        <v>0</v>
      </c>
      <c r="E34" s="27">
        <f t="shared" si="0"/>
        <v>0</v>
      </c>
      <c r="F34" s="64">
        <v>0</v>
      </c>
      <c r="G34" s="27">
        <f t="shared" si="1"/>
        <v>0</v>
      </c>
      <c r="H34" s="27">
        <f t="shared" si="2"/>
        <v>0</v>
      </c>
    </row>
    <row r="35" spans="1:8" s="24" customFormat="1" ht="31.5" x14ac:dyDescent="0.25">
      <c r="A35" s="25">
        <v>32</v>
      </c>
      <c r="B35" s="72" t="s">
        <v>204</v>
      </c>
      <c r="C35" s="75">
        <v>6</v>
      </c>
      <c r="D35" s="73">
        <v>0</v>
      </c>
      <c r="E35" s="27">
        <f t="shared" si="0"/>
        <v>0</v>
      </c>
      <c r="F35" s="64">
        <v>0</v>
      </c>
      <c r="G35" s="27">
        <f t="shared" si="1"/>
        <v>0</v>
      </c>
      <c r="H35" s="27">
        <f t="shared" si="2"/>
        <v>0</v>
      </c>
    </row>
    <row r="36" spans="1:8" s="24" customFormat="1" x14ac:dyDescent="0.25">
      <c r="A36" s="25">
        <v>33</v>
      </c>
      <c r="B36" s="72" t="s">
        <v>205</v>
      </c>
      <c r="C36" s="75">
        <v>10</v>
      </c>
      <c r="D36" s="73">
        <v>0</v>
      </c>
      <c r="E36" s="27">
        <f t="shared" ref="E36:E67" si="3">C36*D36</f>
        <v>0</v>
      </c>
      <c r="F36" s="64">
        <v>0</v>
      </c>
      <c r="G36" s="27">
        <f t="shared" ref="G36:G67" si="4">E36*F36</f>
        <v>0</v>
      </c>
      <c r="H36" s="27">
        <f t="shared" ref="H36:H67" si="5">G36/12</f>
        <v>0</v>
      </c>
    </row>
    <row r="37" spans="1:8" s="24" customFormat="1" x14ac:dyDescent="0.25">
      <c r="A37" s="25">
        <v>34</v>
      </c>
      <c r="B37" s="72" t="s">
        <v>206</v>
      </c>
      <c r="C37" s="75">
        <v>18</v>
      </c>
      <c r="D37" s="73">
        <v>0</v>
      </c>
      <c r="E37" s="27">
        <f t="shared" si="3"/>
        <v>0</v>
      </c>
      <c r="F37" s="64">
        <v>0</v>
      </c>
      <c r="G37" s="27">
        <f t="shared" si="4"/>
        <v>0</v>
      </c>
      <c r="H37" s="27">
        <f t="shared" si="5"/>
        <v>0</v>
      </c>
    </row>
    <row r="38" spans="1:8" s="24" customFormat="1" ht="31.5" x14ac:dyDescent="0.25">
      <c r="A38" s="25">
        <v>35</v>
      </c>
      <c r="B38" s="72" t="s">
        <v>207</v>
      </c>
      <c r="C38" s="75">
        <v>18</v>
      </c>
      <c r="D38" s="73">
        <v>0</v>
      </c>
      <c r="E38" s="27">
        <f t="shared" si="3"/>
        <v>0</v>
      </c>
      <c r="F38" s="64">
        <v>0</v>
      </c>
      <c r="G38" s="27">
        <f t="shared" si="4"/>
        <v>0</v>
      </c>
      <c r="H38" s="27">
        <f t="shared" si="5"/>
        <v>0</v>
      </c>
    </row>
    <row r="39" spans="1:8" s="24" customFormat="1" x14ac:dyDescent="0.25">
      <c r="A39" s="25">
        <v>36</v>
      </c>
      <c r="B39" s="72" t="s">
        <v>208</v>
      </c>
      <c r="C39" s="75">
        <v>4</v>
      </c>
      <c r="D39" s="73">
        <v>0</v>
      </c>
      <c r="E39" s="27">
        <f t="shared" si="3"/>
        <v>0</v>
      </c>
      <c r="F39" s="64">
        <v>0</v>
      </c>
      <c r="G39" s="27">
        <f t="shared" si="4"/>
        <v>0</v>
      </c>
      <c r="H39" s="27">
        <f t="shared" si="5"/>
        <v>0</v>
      </c>
    </row>
    <row r="40" spans="1:8" s="24" customFormat="1" x14ac:dyDescent="0.25">
      <c r="A40" s="25">
        <v>37</v>
      </c>
      <c r="B40" s="72" t="s">
        <v>209</v>
      </c>
      <c r="C40" s="75">
        <v>6</v>
      </c>
      <c r="D40" s="73">
        <v>0</v>
      </c>
      <c r="E40" s="27">
        <f t="shared" si="3"/>
        <v>0</v>
      </c>
      <c r="F40" s="64">
        <v>0</v>
      </c>
      <c r="G40" s="27">
        <f t="shared" si="4"/>
        <v>0</v>
      </c>
      <c r="H40" s="27">
        <f t="shared" si="5"/>
        <v>0</v>
      </c>
    </row>
    <row r="41" spans="1:8" s="24" customFormat="1" x14ac:dyDescent="0.25">
      <c r="A41" s="25">
        <v>38</v>
      </c>
      <c r="B41" s="72" t="s">
        <v>210</v>
      </c>
      <c r="C41" s="75">
        <v>1</v>
      </c>
      <c r="D41" s="73">
        <v>0</v>
      </c>
      <c r="E41" s="27">
        <f t="shared" si="3"/>
        <v>0</v>
      </c>
      <c r="F41" s="64">
        <v>0</v>
      </c>
      <c r="G41" s="27">
        <f t="shared" si="4"/>
        <v>0</v>
      </c>
      <c r="H41" s="27">
        <f t="shared" si="5"/>
        <v>0</v>
      </c>
    </row>
    <row r="42" spans="1:8" s="24" customFormat="1" x14ac:dyDescent="0.25">
      <c r="A42" s="25">
        <v>39</v>
      </c>
      <c r="B42" s="72" t="s">
        <v>211</v>
      </c>
      <c r="C42" s="75">
        <v>6</v>
      </c>
      <c r="D42" s="73">
        <v>0</v>
      </c>
      <c r="E42" s="27">
        <f t="shared" si="3"/>
        <v>0</v>
      </c>
      <c r="F42" s="64">
        <v>0</v>
      </c>
      <c r="G42" s="27">
        <f t="shared" si="4"/>
        <v>0</v>
      </c>
      <c r="H42" s="27">
        <f t="shared" si="5"/>
        <v>0</v>
      </c>
    </row>
    <row r="43" spans="1:8" s="24" customFormat="1" x14ac:dyDescent="0.25">
      <c r="A43" s="25">
        <v>40</v>
      </c>
      <c r="B43" s="72" t="s">
        <v>212</v>
      </c>
      <c r="C43" s="75">
        <v>1</v>
      </c>
      <c r="D43" s="73">
        <v>0</v>
      </c>
      <c r="E43" s="27">
        <f t="shared" si="3"/>
        <v>0</v>
      </c>
      <c r="F43" s="64">
        <v>0</v>
      </c>
      <c r="G43" s="27">
        <f t="shared" si="4"/>
        <v>0</v>
      </c>
      <c r="H43" s="27">
        <f t="shared" si="5"/>
        <v>0</v>
      </c>
    </row>
    <row r="44" spans="1:8" s="24" customFormat="1" ht="31.5" x14ac:dyDescent="0.25">
      <c r="A44" s="25">
        <v>41</v>
      </c>
      <c r="B44" s="72" t="s">
        <v>213</v>
      </c>
      <c r="C44" s="75">
        <v>2</v>
      </c>
      <c r="D44" s="73">
        <v>0</v>
      </c>
      <c r="E44" s="27">
        <f t="shared" si="3"/>
        <v>0</v>
      </c>
      <c r="F44" s="64">
        <v>0</v>
      </c>
      <c r="G44" s="27">
        <f t="shared" si="4"/>
        <v>0</v>
      </c>
      <c r="H44" s="27">
        <f t="shared" si="5"/>
        <v>0</v>
      </c>
    </row>
    <row r="45" spans="1:8" s="24" customFormat="1" ht="31.5" x14ac:dyDescent="0.25">
      <c r="A45" s="25">
        <v>42</v>
      </c>
      <c r="B45" s="161" t="s">
        <v>214</v>
      </c>
      <c r="C45" s="75">
        <v>1</v>
      </c>
      <c r="D45" s="73">
        <v>0</v>
      </c>
      <c r="E45" s="27">
        <f t="shared" si="3"/>
        <v>0</v>
      </c>
      <c r="F45" s="64">
        <v>0</v>
      </c>
      <c r="G45" s="27">
        <f t="shared" si="4"/>
        <v>0</v>
      </c>
      <c r="H45" s="27">
        <f t="shared" si="5"/>
        <v>0</v>
      </c>
    </row>
    <row r="46" spans="1:8" s="24" customFormat="1" ht="31.5" x14ac:dyDescent="0.25">
      <c r="A46" s="25">
        <v>43</v>
      </c>
      <c r="B46" s="72" t="s">
        <v>215</v>
      </c>
      <c r="C46" s="75">
        <v>1</v>
      </c>
      <c r="D46" s="73">
        <v>0</v>
      </c>
      <c r="E46" s="27">
        <f t="shared" si="3"/>
        <v>0</v>
      </c>
      <c r="F46" s="64">
        <v>0</v>
      </c>
      <c r="G46" s="27">
        <f t="shared" si="4"/>
        <v>0</v>
      </c>
      <c r="H46" s="27">
        <f t="shared" si="5"/>
        <v>0</v>
      </c>
    </row>
    <row r="47" spans="1:8" s="24" customFormat="1" x14ac:dyDescent="0.25">
      <c r="A47" s="25">
        <v>44</v>
      </c>
      <c r="B47" s="72" t="s">
        <v>216</v>
      </c>
      <c r="C47" s="75">
        <v>5</v>
      </c>
      <c r="D47" s="73">
        <v>0</v>
      </c>
      <c r="E47" s="27">
        <f t="shared" si="3"/>
        <v>0</v>
      </c>
      <c r="F47" s="64">
        <v>0</v>
      </c>
      <c r="G47" s="27">
        <f t="shared" si="4"/>
        <v>0</v>
      </c>
      <c r="H47" s="27">
        <f t="shared" si="5"/>
        <v>0</v>
      </c>
    </row>
    <row r="48" spans="1:8" s="24" customFormat="1" x14ac:dyDescent="0.25">
      <c r="A48" s="25">
        <v>45</v>
      </c>
      <c r="B48" s="72" t="s">
        <v>217</v>
      </c>
      <c r="C48" s="75">
        <v>8</v>
      </c>
      <c r="D48" s="73">
        <v>0</v>
      </c>
      <c r="E48" s="27">
        <f t="shared" si="3"/>
        <v>0</v>
      </c>
      <c r="F48" s="64">
        <v>0</v>
      </c>
      <c r="G48" s="27">
        <f t="shared" si="4"/>
        <v>0</v>
      </c>
      <c r="H48" s="27">
        <f t="shared" si="5"/>
        <v>0</v>
      </c>
    </row>
    <row r="49" spans="1:8" s="24" customFormat="1" x14ac:dyDescent="0.25">
      <c r="A49" s="25">
        <v>46</v>
      </c>
      <c r="B49" s="72" t="s">
        <v>16</v>
      </c>
      <c r="C49" s="75">
        <v>6</v>
      </c>
      <c r="D49" s="73">
        <v>0</v>
      </c>
      <c r="E49" s="27">
        <f t="shared" si="3"/>
        <v>0</v>
      </c>
      <c r="F49" s="64">
        <v>0</v>
      </c>
      <c r="G49" s="27">
        <f t="shared" si="4"/>
        <v>0</v>
      </c>
      <c r="H49" s="27">
        <f t="shared" si="5"/>
        <v>0</v>
      </c>
    </row>
    <row r="50" spans="1:8" s="24" customFormat="1" x14ac:dyDescent="0.25">
      <c r="A50" s="25">
        <v>47</v>
      </c>
      <c r="B50" s="72" t="s">
        <v>218</v>
      </c>
      <c r="C50" s="75">
        <v>1</v>
      </c>
      <c r="D50" s="73">
        <v>0</v>
      </c>
      <c r="E50" s="27">
        <f t="shared" si="3"/>
        <v>0</v>
      </c>
      <c r="F50" s="64">
        <v>0</v>
      </c>
      <c r="G50" s="27">
        <f t="shared" si="4"/>
        <v>0</v>
      </c>
      <c r="H50" s="27">
        <f t="shared" si="5"/>
        <v>0</v>
      </c>
    </row>
    <row r="51" spans="1:8" s="24" customFormat="1" ht="31.5" x14ac:dyDescent="0.25">
      <c r="A51" s="25">
        <v>48</v>
      </c>
      <c r="B51" s="72" t="s">
        <v>219</v>
      </c>
      <c r="C51" s="75">
        <v>1</v>
      </c>
      <c r="D51" s="73">
        <v>0</v>
      </c>
      <c r="E51" s="27">
        <f t="shared" si="3"/>
        <v>0</v>
      </c>
      <c r="F51" s="64">
        <v>0</v>
      </c>
      <c r="G51" s="27">
        <f t="shared" si="4"/>
        <v>0</v>
      </c>
      <c r="H51" s="27">
        <f t="shared" si="5"/>
        <v>0</v>
      </c>
    </row>
    <row r="52" spans="1:8" s="24" customFormat="1" x14ac:dyDescent="0.25">
      <c r="A52" s="25">
        <v>49</v>
      </c>
      <c r="B52" s="72" t="s">
        <v>220</v>
      </c>
      <c r="C52" s="75">
        <v>15</v>
      </c>
      <c r="D52" s="73">
        <v>0</v>
      </c>
      <c r="E52" s="27">
        <f t="shared" si="3"/>
        <v>0</v>
      </c>
      <c r="F52" s="64">
        <v>0</v>
      </c>
      <c r="G52" s="27">
        <f t="shared" si="4"/>
        <v>0</v>
      </c>
      <c r="H52" s="27">
        <f t="shared" si="5"/>
        <v>0</v>
      </c>
    </row>
    <row r="53" spans="1:8" s="24" customFormat="1" x14ac:dyDescent="0.25">
      <c r="A53" s="25">
        <v>50</v>
      </c>
      <c r="B53" s="72" t="s">
        <v>221</v>
      </c>
      <c r="C53" s="75">
        <v>4</v>
      </c>
      <c r="D53" s="73">
        <v>0</v>
      </c>
      <c r="E53" s="27">
        <f t="shared" si="3"/>
        <v>0</v>
      </c>
      <c r="F53" s="64">
        <v>0</v>
      </c>
      <c r="G53" s="27">
        <f t="shared" si="4"/>
        <v>0</v>
      </c>
      <c r="H53" s="27">
        <f t="shared" si="5"/>
        <v>0</v>
      </c>
    </row>
    <row r="54" spans="1:8" s="24" customFormat="1" x14ac:dyDescent="0.25">
      <c r="A54" s="25">
        <v>51</v>
      </c>
      <c r="B54" s="72" t="s">
        <v>222</v>
      </c>
      <c r="C54" s="75">
        <v>1</v>
      </c>
      <c r="D54" s="73">
        <v>0</v>
      </c>
      <c r="E54" s="27">
        <f t="shared" si="3"/>
        <v>0</v>
      </c>
      <c r="F54" s="64">
        <v>0</v>
      </c>
      <c r="G54" s="27">
        <f t="shared" si="4"/>
        <v>0</v>
      </c>
      <c r="H54" s="27">
        <f t="shared" si="5"/>
        <v>0</v>
      </c>
    </row>
    <row r="55" spans="1:8" s="24" customFormat="1" ht="31.5" x14ac:dyDescent="0.25">
      <c r="A55" s="25">
        <v>52</v>
      </c>
      <c r="B55" s="72" t="s">
        <v>223</v>
      </c>
      <c r="C55" s="75">
        <v>2</v>
      </c>
      <c r="D55" s="73">
        <v>0</v>
      </c>
      <c r="E55" s="27">
        <f t="shared" si="3"/>
        <v>0</v>
      </c>
      <c r="F55" s="64">
        <v>0</v>
      </c>
      <c r="G55" s="27">
        <f t="shared" si="4"/>
        <v>0</v>
      </c>
      <c r="H55" s="27">
        <f t="shared" si="5"/>
        <v>0</v>
      </c>
    </row>
    <row r="56" spans="1:8" s="24" customFormat="1" x14ac:dyDescent="0.25">
      <c r="A56" s="25">
        <v>53</v>
      </c>
      <c r="B56" s="72" t="s">
        <v>447</v>
      </c>
      <c r="C56" s="75">
        <v>1</v>
      </c>
      <c r="D56" s="73">
        <v>0</v>
      </c>
      <c r="E56" s="27">
        <f t="shared" si="3"/>
        <v>0</v>
      </c>
      <c r="F56" s="64">
        <v>0</v>
      </c>
      <c r="G56" s="27">
        <f t="shared" si="4"/>
        <v>0</v>
      </c>
      <c r="H56" s="27">
        <f t="shared" si="5"/>
        <v>0</v>
      </c>
    </row>
    <row r="57" spans="1:8" s="24" customFormat="1" x14ac:dyDescent="0.25">
      <c r="A57" s="25">
        <v>54</v>
      </c>
      <c r="B57" s="72" t="s">
        <v>445</v>
      </c>
      <c r="C57" s="75">
        <v>1</v>
      </c>
      <c r="D57" s="73">
        <v>0</v>
      </c>
      <c r="E57" s="27">
        <f t="shared" si="3"/>
        <v>0</v>
      </c>
      <c r="F57" s="64">
        <v>0</v>
      </c>
      <c r="G57" s="27">
        <f t="shared" si="4"/>
        <v>0</v>
      </c>
      <c r="H57" s="27">
        <f t="shared" si="5"/>
        <v>0</v>
      </c>
    </row>
    <row r="58" spans="1:8" s="24" customFormat="1" x14ac:dyDescent="0.25">
      <c r="A58" s="25">
        <v>55</v>
      </c>
      <c r="B58" s="72" t="s">
        <v>224</v>
      </c>
      <c r="C58" s="75">
        <v>2</v>
      </c>
      <c r="D58" s="73">
        <v>0</v>
      </c>
      <c r="E58" s="27">
        <f t="shared" si="3"/>
        <v>0</v>
      </c>
      <c r="F58" s="64">
        <v>0</v>
      </c>
      <c r="G58" s="27">
        <f t="shared" si="4"/>
        <v>0</v>
      </c>
      <c r="H58" s="27">
        <f t="shared" si="5"/>
        <v>0</v>
      </c>
    </row>
    <row r="59" spans="1:8" s="24" customFormat="1" x14ac:dyDescent="0.25">
      <c r="A59" s="25">
        <v>56</v>
      </c>
      <c r="B59" s="72" t="s">
        <v>225</v>
      </c>
      <c r="C59" s="75">
        <v>8</v>
      </c>
      <c r="D59" s="73">
        <v>0</v>
      </c>
      <c r="E59" s="27">
        <f t="shared" si="3"/>
        <v>0</v>
      </c>
      <c r="F59" s="64">
        <v>0</v>
      </c>
      <c r="G59" s="27">
        <f t="shared" si="4"/>
        <v>0</v>
      </c>
      <c r="H59" s="27">
        <f t="shared" si="5"/>
        <v>0</v>
      </c>
    </row>
    <row r="60" spans="1:8" s="24" customFormat="1" x14ac:dyDescent="0.25">
      <c r="A60" s="25">
        <v>57</v>
      </c>
      <c r="B60" s="72" t="s">
        <v>226</v>
      </c>
      <c r="C60" s="75">
        <v>8</v>
      </c>
      <c r="D60" s="73">
        <v>0</v>
      </c>
      <c r="E60" s="27">
        <f t="shared" si="3"/>
        <v>0</v>
      </c>
      <c r="F60" s="64">
        <v>0</v>
      </c>
      <c r="G60" s="27">
        <f t="shared" si="4"/>
        <v>0</v>
      </c>
      <c r="H60" s="27">
        <f t="shared" si="5"/>
        <v>0</v>
      </c>
    </row>
    <row r="61" spans="1:8" s="24" customFormat="1" x14ac:dyDescent="0.25">
      <c r="A61" s="25">
        <v>58</v>
      </c>
      <c r="B61" s="72" t="s">
        <v>227</v>
      </c>
      <c r="C61" s="75">
        <v>8</v>
      </c>
      <c r="D61" s="73">
        <v>0</v>
      </c>
      <c r="E61" s="27">
        <f t="shared" si="3"/>
        <v>0</v>
      </c>
      <c r="F61" s="64">
        <v>0</v>
      </c>
      <c r="G61" s="27">
        <f t="shared" si="4"/>
        <v>0</v>
      </c>
      <c r="H61" s="27">
        <f t="shared" si="5"/>
        <v>0</v>
      </c>
    </row>
    <row r="62" spans="1:8" s="24" customFormat="1" x14ac:dyDescent="0.25">
      <c r="A62" s="25">
        <v>59</v>
      </c>
      <c r="B62" s="72" t="s">
        <v>228</v>
      </c>
      <c r="C62" s="75">
        <v>5</v>
      </c>
      <c r="D62" s="73">
        <v>0</v>
      </c>
      <c r="E62" s="27">
        <f t="shared" si="3"/>
        <v>0</v>
      </c>
      <c r="F62" s="64">
        <v>0</v>
      </c>
      <c r="G62" s="27">
        <f t="shared" si="4"/>
        <v>0</v>
      </c>
      <c r="H62" s="27">
        <f t="shared" si="5"/>
        <v>0</v>
      </c>
    </row>
    <row r="63" spans="1:8" s="24" customFormat="1" x14ac:dyDescent="0.25">
      <c r="A63" s="25">
        <v>60</v>
      </c>
      <c r="B63" s="72" t="s">
        <v>229</v>
      </c>
      <c r="C63" s="75">
        <v>2</v>
      </c>
      <c r="D63" s="73">
        <v>0</v>
      </c>
      <c r="E63" s="27">
        <f t="shared" si="3"/>
        <v>0</v>
      </c>
      <c r="F63" s="64">
        <v>0</v>
      </c>
      <c r="G63" s="27">
        <f t="shared" si="4"/>
        <v>0</v>
      </c>
      <c r="H63" s="27">
        <f t="shared" si="5"/>
        <v>0</v>
      </c>
    </row>
    <row r="64" spans="1:8" s="24" customFormat="1" x14ac:dyDescent="0.25">
      <c r="A64" s="25">
        <v>61</v>
      </c>
      <c r="B64" s="72" t="s">
        <v>230</v>
      </c>
      <c r="C64" s="75">
        <v>4</v>
      </c>
      <c r="D64" s="73">
        <v>0</v>
      </c>
      <c r="E64" s="27">
        <f t="shared" si="3"/>
        <v>0</v>
      </c>
      <c r="F64" s="64">
        <v>0</v>
      </c>
      <c r="G64" s="27">
        <f t="shared" si="4"/>
        <v>0</v>
      </c>
      <c r="H64" s="27">
        <f t="shared" si="5"/>
        <v>0</v>
      </c>
    </row>
    <row r="65" spans="1:8" s="24" customFormat="1" x14ac:dyDescent="0.25">
      <c r="A65" s="25">
        <v>62</v>
      </c>
      <c r="B65" s="72" t="s">
        <v>231</v>
      </c>
      <c r="C65" s="75">
        <v>6</v>
      </c>
      <c r="D65" s="73">
        <v>0</v>
      </c>
      <c r="E65" s="27">
        <f t="shared" si="3"/>
        <v>0</v>
      </c>
      <c r="F65" s="64">
        <v>0</v>
      </c>
      <c r="G65" s="27">
        <f t="shared" si="4"/>
        <v>0</v>
      </c>
      <c r="H65" s="27">
        <f t="shared" si="5"/>
        <v>0</v>
      </c>
    </row>
    <row r="66" spans="1:8" s="24" customFormat="1" x14ac:dyDescent="0.25">
      <c r="A66" s="25">
        <v>63</v>
      </c>
      <c r="B66" s="72" t="s">
        <v>446</v>
      </c>
      <c r="C66" s="75">
        <v>1</v>
      </c>
      <c r="D66" s="73">
        <v>0</v>
      </c>
      <c r="E66" s="27">
        <f t="shared" si="3"/>
        <v>0</v>
      </c>
      <c r="F66" s="64">
        <v>0</v>
      </c>
      <c r="G66" s="27">
        <f t="shared" si="4"/>
        <v>0</v>
      </c>
      <c r="H66" s="27">
        <f t="shared" si="5"/>
        <v>0</v>
      </c>
    </row>
    <row r="67" spans="1:8" s="24" customFormat="1" x14ac:dyDescent="0.25">
      <c r="A67" s="25">
        <v>64</v>
      </c>
      <c r="B67" s="72" t="s">
        <v>232</v>
      </c>
      <c r="C67" s="75">
        <v>15</v>
      </c>
      <c r="D67" s="73">
        <v>0</v>
      </c>
      <c r="E67" s="27">
        <f t="shared" si="3"/>
        <v>0</v>
      </c>
      <c r="F67" s="64">
        <v>0</v>
      </c>
      <c r="G67" s="27">
        <f t="shared" si="4"/>
        <v>0</v>
      </c>
      <c r="H67" s="27">
        <f t="shared" si="5"/>
        <v>0</v>
      </c>
    </row>
    <row r="68" spans="1:8" s="24" customFormat="1" ht="31.5" x14ac:dyDescent="0.25">
      <c r="A68" s="25">
        <v>65</v>
      </c>
      <c r="B68" s="72" t="s">
        <v>233</v>
      </c>
      <c r="C68" s="75">
        <v>2</v>
      </c>
      <c r="D68" s="73">
        <v>0</v>
      </c>
      <c r="E68" s="27">
        <f t="shared" ref="E68:E85" si="6">C68*D68</f>
        <v>0</v>
      </c>
      <c r="F68" s="64">
        <v>0</v>
      </c>
      <c r="G68" s="27">
        <f t="shared" ref="G68:G85" si="7">E68*F68</f>
        <v>0</v>
      </c>
      <c r="H68" s="27">
        <f t="shared" ref="H68:H86" si="8">G68/12</f>
        <v>0</v>
      </c>
    </row>
    <row r="69" spans="1:8" s="24" customFormat="1" x14ac:dyDescent="0.25">
      <c r="A69" s="25">
        <v>66</v>
      </c>
      <c r="B69" s="72" t="s">
        <v>234</v>
      </c>
      <c r="C69" s="75">
        <v>2</v>
      </c>
      <c r="D69" s="73">
        <v>0</v>
      </c>
      <c r="E69" s="27">
        <f t="shared" si="6"/>
        <v>0</v>
      </c>
      <c r="F69" s="64">
        <v>0</v>
      </c>
      <c r="G69" s="27">
        <f t="shared" si="7"/>
        <v>0</v>
      </c>
      <c r="H69" s="27">
        <f t="shared" si="8"/>
        <v>0</v>
      </c>
    </row>
    <row r="70" spans="1:8" s="24" customFormat="1" x14ac:dyDescent="0.25">
      <c r="A70" s="25">
        <v>67</v>
      </c>
      <c r="B70" s="72" t="s">
        <v>235</v>
      </c>
      <c r="C70" s="75">
        <v>9</v>
      </c>
      <c r="D70" s="73">
        <v>0</v>
      </c>
      <c r="E70" s="27">
        <f t="shared" si="6"/>
        <v>0</v>
      </c>
      <c r="F70" s="64">
        <v>0</v>
      </c>
      <c r="G70" s="27">
        <f t="shared" si="7"/>
        <v>0</v>
      </c>
      <c r="H70" s="27">
        <f t="shared" si="8"/>
        <v>0</v>
      </c>
    </row>
    <row r="71" spans="1:8" s="24" customFormat="1" x14ac:dyDescent="0.25">
      <c r="A71" s="25">
        <v>68</v>
      </c>
      <c r="B71" s="72" t="s">
        <v>236</v>
      </c>
      <c r="C71" s="75">
        <v>6</v>
      </c>
      <c r="D71" s="73">
        <v>0</v>
      </c>
      <c r="E71" s="27">
        <f t="shared" si="6"/>
        <v>0</v>
      </c>
      <c r="F71" s="64">
        <v>0</v>
      </c>
      <c r="G71" s="27">
        <f t="shared" si="7"/>
        <v>0</v>
      </c>
      <c r="H71" s="27">
        <f t="shared" si="8"/>
        <v>0</v>
      </c>
    </row>
    <row r="72" spans="1:8" s="24" customFormat="1" x14ac:dyDescent="0.25">
      <c r="A72" s="25">
        <v>69</v>
      </c>
      <c r="B72" s="72" t="s">
        <v>237</v>
      </c>
      <c r="C72" s="75">
        <v>3</v>
      </c>
      <c r="D72" s="73">
        <v>0</v>
      </c>
      <c r="E72" s="27">
        <f t="shared" si="6"/>
        <v>0</v>
      </c>
      <c r="F72" s="64">
        <v>0</v>
      </c>
      <c r="G72" s="27">
        <f t="shared" si="7"/>
        <v>0</v>
      </c>
      <c r="H72" s="27">
        <f t="shared" si="8"/>
        <v>0</v>
      </c>
    </row>
    <row r="73" spans="1:8" s="24" customFormat="1" x14ac:dyDescent="0.25">
      <c r="A73" s="25">
        <v>70</v>
      </c>
      <c r="B73" s="72" t="s">
        <v>238</v>
      </c>
      <c r="C73" s="75">
        <v>3</v>
      </c>
      <c r="D73" s="73">
        <v>0</v>
      </c>
      <c r="E73" s="27">
        <f t="shared" si="6"/>
        <v>0</v>
      </c>
      <c r="F73" s="64">
        <v>0</v>
      </c>
      <c r="G73" s="27">
        <f t="shared" si="7"/>
        <v>0</v>
      </c>
      <c r="H73" s="27">
        <f t="shared" si="8"/>
        <v>0</v>
      </c>
    </row>
    <row r="74" spans="1:8" s="24" customFormat="1" x14ac:dyDescent="0.25">
      <c r="A74" s="25">
        <v>71</v>
      </c>
      <c r="B74" s="72" t="s">
        <v>239</v>
      </c>
      <c r="C74" s="75">
        <v>3</v>
      </c>
      <c r="D74" s="73">
        <v>0</v>
      </c>
      <c r="E74" s="27">
        <f t="shared" si="6"/>
        <v>0</v>
      </c>
      <c r="F74" s="64">
        <v>0</v>
      </c>
      <c r="G74" s="27">
        <f t="shared" si="7"/>
        <v>0</v>
      </c>
      <c r="H74" s="27">
        <f t="shared" si="8"/>
        <v>0</v>
      </c>
    </row>
    <row r="75" spans="1:8" s="24" customFormat="1" x14ac:dyDescent="0.25">
      <c r="A75" s="25">
        <v>72</v>
      </c>
      <c r="B75" s="72" t="s">
        <v>240</v>
      </c>
      <c r="C75" s="75">
        <v>2</v>
      </c>
      <c r="D75" s="73">
        <v>0</v>
      </c>
      <c r="E75" s="27">
        <f t="shared" si="6"/>
        <v>0</v>
      </c>
      <c r="F75" s="64">
        <v>0</v>
      </c>
      <c r="G75" s="27">
        <f t="shared" si="7"/>
        <v>0</v>
      </c>
      <c r="H75" s="27">
        <f t="shared" si="8"/>
        <v>0</v>
      </c>
    </row>
    <row r="76" spans="1:8" s="24" customFormat="1" x14ac:dyDescent="0.25">
      <c r="A76" s="25">
        <v>73</v>
      </c>
      <c r="B76" s="72" t="s">
        <v>241</v>
      </c>
      <c r="C76" s="75">
        <v>2</v>
      </c>
      <c r="D76" s="73">
        <v>0</v>
      </c>
      <c r="E76" s="27">
        <f t="shared" si="6"/>
        <v>0</v>
      </c>
      <c r="F76" s="64">
        <v>0</v>
      </c>
      <c r="G76" s="27">
        <f t="shared" si="7"/>
        <v>0</v>
      </c>
      <c r="H76" s="27">
        <f t="shared" si="8"/>
        <v>0</v>
      </c>
    </row>
    <row r="77" spans="1:8" s="24" customFormat="1" x14ac:dyDescent="0.25">
      <c r="A77" s="25">
        <v>74</v>
      </c>
      <c r="B77" s="72" t="s">
        <v>242</v>
      </c>
      <c r="C77" s="75">
        <v>2</v>
      </c>
      <c r="D77" s="73">
        <v>0</v>
      </c>
      <c r="E77" s="27">
        <f t="shared" si="6"/>
        <v>0</v>
      </c>
      <c r="F77" s="64">
        <v>0</v>
      </c>
      <c r="G77" s="27">
        <f t="shared" si="7"/>
        <v>0</v>
      </c>
      <c r="H77" s="27">
        <f t="shared" si="8"/>
        <v>0</v>
      </c>
    </row>
    <row r="78" spans="1:8" s="24" customFormat="1" x14ac:dyDescent="0.25">
      <c r="A78" s="25">
        <v>75</v>
      </c>
      <c r="B78" s="72" t="s">
        <v>243</v>
      </c>
      <c r="C78" s="75">
        <v>2</v>
      </c>
      <c r="D78" s="73">
        <v>0</v>
      </c>
      <c r="E78" s="27">
        <f t="shared" si="6"/>
        <v>0</v>
      </c>
      <c r="F78" s="64">
        <v>0</v>
      </c>
      <c r="G78" s="27">
        <f t="shared" si="7"/>
        <v>0</v>
      </c>
      <c r="H78" s="27">
        <f t="shared" si="8"/>
        <v>0</v>
      </c>
    </row>
    <row r="79" spans="1:8" s="24" customFormat="1" x14ac:dyDescent="0.25">
      <c r="A79" s="25">
        <v>76</v>
      </c>
      <c r="B79" s="72" t="s">
        <v>244</v>
      </c>
      <c r="C79" s="75">
        <v>6</v>
      </c>
      <c r="D79" s="73">
        <v>0</v>
      </c>
      <c r="E79" s="27">
        <f t="shared" si="6"/>
        <v>0</v>
      </c>
      <c r="F79" s="64">
        <v>0</v>
      </c>
      <c r="G79" s="27">
        <f t="shared" si="7"/>
        <v>0</v>
      </c>
      <c r="H79" s="27">
        <f t="shared" si="8"/>
        <v>0</v>
      </c>
    </row>
    <row r="80" spans="1:8" s="24" customFormat="1" x14ac:dyDescent="0.25">
      <c r="A80" s="25">
        <v>77</v>
      </c>
      <c r="B80" s="72" t="s">
        <v>245</v>
      </c>
      <c r="C80" s="75">
        <v>2</v>
      </c>
      <c r="D80" s="73">
        <v>0</v>
      </c>
      <c r="E80" s="27">
        <f t="shared" si="6"/>
        <v>0</v>
      </c>
      <c r="F80" s="64">
        <v>0</v>
      </c>
      <c r="G80" s="27">
        <f t="shared" si="7"/>
        <v>0</v>
      </c>
      <c r="H80" s="27">
        <f t="shared" si="8"/>
        <v>0</v>
      </c>
    </row>
    <row r="81" spans="1:8" s="24" customFormat="1" ht="31.5" x14ac:dyDescent="0.25">
      <c r="A81" s="25">
        <v>78</v>
      </c>
      <c r="B81" s="72" t="s">
        <v>246</v>
      </c>
      <c r="C81" s="75">
        <v>3</v>
      </c>
      <c r="D81" s="73">
        <v>0</v>
      </c>
      <c r="E81" s="27">
        <f t="shared" si="6"/>
        <v>0</v>
      </c>
      <c r="F81" s="64">
        <v>0</v>
      </c>
      <c r="G81" s="27">
        <f t="shared" si="7"/>
        <v>0</v>
      </c>
      <c r="H81" s="27">
        <f t="shared" si="8"/>
        <v>0</v>
      </c>
    </row>
    <row r="82" spans="1:8" s="24" customFormat="1" x14ac:dyDescent="0.25">
      <c r="A82" s="25">
        <v>79</v>
      </c>
      <c r="B82" s="72" t="s">
        <v>247</v>
      </c>
      <c r="C82" s="75">
        <v>8</v>
      </c>
      <c r="D82" s="73">
        <v>0</v>
      </c>
      <c r="E82" s="27">
        <f t="shared" si="6"/>
        <v>0</v>
      </c>
      <c r="F82" s="64">
        <v>0</v>
      </c>
      <c r="G82" s="27">
        <f t="shared" si="7"/>
        <v>0</v>
      </c>
      <c r="H82" s="27">
        <f t="shared" si="8"/>
        <v>0</v>
      </c>
    </row>
    <row r="83" spans="1:8" s="24" customFormat="1" x14ac:dyDescent="0.25">
      <c r="A83" s="25">
        <v>80</v>
      </c>
      <c r="B83" s="159" t="s">
        <v>248</v>
      </c>
      <c r="C83" s="75">
        <v>15</v>
      </c>
      <c r="D83" s="73">
        <v>0</v>
      </c>
      <c r="E83" s="27">
        <f t="shared" si="6"/>
        <v>0</v>
      </c>
      <c r="F83" s="64">
        <v>0</v>
      </c>
      <c r="G83" s="27">
        <f t="shared" si="7"/>
        <v>0</v>
      </c>
      <c r="H83" s="27">
        <f t="shared" si="8"/>
        <v>0</v>
      </c>
    </row>
    <row r="84" spans="1:8" s="24" customFormat="1" x14ac:dyDescent="0.25">
      <c r="A84" s="25">
        <v>81</v>
      </c>
      <c r="B84" s="159" t="s">
        <v>249</v>
      </c>
      <c r="C84" s="75">
        <v>3</v>
      </c>
      <c r="D84" s="73">
        <v>0</v>
      </c>
      <c r="E84" s="27">
        <f t="shared" si="6"/>
        <v>0</v>
      </c>
      <c r="F84" s="64">
        <v>0</v>
      </c>
      <c r="G84" s="27">
        <f t="shared" si="7"/>
        <v>0</v>
      </c>
      <c r="H84" s="27">
        <f t="shared" si="8"/>
        <v>0</v>
      </c>
    </row>
    <row r="85" spans="1:8" s="24" customFormat="1" x14ac:dyDescent="0.25">
      <c r="A85" s="25">
        <v>82</v>
      </c>
      <c r="B85" s="159" t="s">
        <v>250</v>
      </c>
      <c r="C85" s="75">
        <v>8</v>
      </c>
      <c r="D85" s="73">
        <v>0</v>
      </c>
      <c r="E85" s="27">
        <f t="shared" si="6"/>
        <v>0</v>
      </c>
      <c r="F85" s="64">
        <v>0</v>
      </c>
      <c r="G85" s="27">
        <f t="shared" si="7"/>
        <v>0</v>
      </c>
      <c r="H85" s="27">
        <f t="shared" si="8"/>
        <v>0</v>
      </c>
    </row>
    <row r="86" spans="1:8" x14ac:dyDescent="0.25">
      <c r="A86" s="287" t="s">
        <v>17</v>
      </c>
      <c r="B86" s="288"/>
      <c r="C86" s="288"/>
      <c r="D86" s="289"/>
      <c r="E86" s="6">
        <f>SUM(E4:E85)</f>
        <v>0</v>
      </c>
      <c r="F86" s="64">
        <v>0</v>
      </c>
      <c r="G86" s="6">
        <f>SUM(G4:G85)</f>
        <v>0</v>
      </c>
      <c r="H86" s="6">
        <f t="shared" si="8"/>
        <v>0</v>
      </c>
    </row>
    <row r="87" spans="1:8" x14ac:dyDescent="0.25">
      <c r="A87" s="285" t="s">
        <v>426</v>
      </c>
      <c r="B87" s="285"/>
      <c r="C87" s="285"/>
      <c r="D87" s="285"/>
      <c r="E87" s="285"/>
      <c r="F87" s="285"/>
      <c r="G87" s="285"/>
      <c r="H87" s="6">
        <f>H86/49</f>
        <v>0</v>
      </c>
    </row>
  </sheetData>
  <sortState ref="A4:H85">
    <sortCondition ref="B4:B85"/>
  </sortState>
  <mergeCells count="4">
    <mergeCell ref="A2:H2"/>
    <mergeCell ref="A86:D86"/>
    <mergeCell ref="A87:G87"/>
    <mergeCell ref="A1:G1"/>
  </mergeCells>
  <printOptions horizontalCentered="1"/>
  <pageMargins left="1.1811023622047245" right="0.39370078740157483" top="0.98425196850393704" bottom="0.59055118110236227" header="0.31496062992125984" footer="0.31496062992125984"/>
  <pageSetup paperSize="9" scale="7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view="pageBreakPreview" topLeftCell="A13" zoomScale="130" zoomScaleNormal="100" zoomScaleSheetLayoutView="130" workbookViewId="0">
      <selection activeCell="D4" sqref="D4"/>
    </sheetView>
  </sheetViews>
  <sheetFormatPr defaultRowHeight="15.75" x14ac:dyDescent="0.25"/>
  <cols>
    <col min="1" max="1" width="9.140625" style="9"/>
    <col min="2" max="2" width="42.5703125" style="9" customWidth="1"/>
    <col min="3" max="3" width="9.140625" style="9"/>
    <col min="4" max="4" width="11.140625" style="15" customWidth="1"/>
    <col min="5" max="5" width="10.28515625" style="15" customWidth="1"/>
    <col min="6" max="6" width="10.85546875" style="15" bestFit="1" customWidth="1"/>
  </cols>
  <sheetData>
    <row r="1" spans="1:6" ht="15" x14ac:dyDescent="0.25">
      <c r="A1" s="290" t="s">
        <v>471</v>
      </c>
      <c r="B1" s="290"/>
      <c r="C1" s="290"/>
      <c r="D1" s="290"/>
      <c r="E1" s="290"/>
      <c r="F1" s="290"/>
    </row>
    <row r="2" spans="1:6" x14ac:dyDescent="0.25">
      <c r="A2" s="292" t="s">
        <v>307</v>
      </c>
      <c r="B2" s="292"/>
      <c r="C2" s="292"/>
      <c r="D2" s="292"/>
      <c r="E2" s="292"/>
      <c r="F2" s="292"/>
    </row>
    <row r="3" spans="1:6" s="12" customFormat="1" ht="63" x14ac:dyDescent="0.25">
      <c r="A3" s="63" t="s">
        <v>12</v>
      </c>
      <c r="B3" s="66" t="s">
        <v>23</v>
      </c>
      <c r="C3" s="69" t="s">
        <v>13</v>
      </c>
      <c r="D3" s="13" t="s">
        <v>24</v>
      </c>
      <c r="E3" s="71" t="s">
        <v>306</v>
      </c>
      <c r="F3" s="13" t="s">
        <v>27</v>
      </c>
    </row>
    <row r="4" spans="1:6" x14ac:dyDescent="0.25">
      <c r="A4" s="65">
        <v>1</v>
      </c>
      <c r="B4" s="67" t="s">
        <v>256</v>
      </c>
      <c r="C4" s="70" t="s">
        <v>1</v>
      </c>
      <c r="D4" s="68">
        <v>0</v>
      </c>
      <c r="E4" s="70">
        <v>2.5</v>
      </c>
      <c r="F4" s="14">
        <f>E4*D4</f>
        <v>0</v>
      </c>
    </row>
    <row r="5" spans="1:6" x14ac:dyDescent="0.25">
      <c r="A5" s="65">
        <v>2</v>
      </c>
      <c r="B5" s="67" t="s">
        <v>452</v>
      </c>
      <c r="C5" s="70" t="s">
        <v>21</v>
      </c>
      <c r="D5" s="68">
        <v>0</v>
      </c>
      <c r="E5" s="70">
        <v>10</v>
      </c>
      <c r="F5" s="14">
        <f t="shared" ref="F5:F48" si="0">E5*D5</f>
        <v>0</v>
      </c>
    </row>
    <row r="6" spans="1:6" x14ac:dyDescent="0.25">
      <c r="A6" s="65">
        <v>3</v>
      </c>
      <c r="B6" s="67" t="s">
        <v>257</v>
      </c>
      <c r="C6" s="70" t="s">
        <v>1</v>
      </c>
      <c r="D6" s="68">
        <v>0</v>
      </c>
      <c r="E6" s="70">
        <v>2</v>
      </c>
      <c r="F6" s="14">
        <f t="shared" si="0"/>
        <v>0</v>
      </c>
    </row>
    <row r="7" spans="1:6" x14ac:dyDescent="0.25">
      <c r="A7" s="65">
        <v>4</v>
      </c>
      <c r="B7" s="67" t="s">
        <v>258</v>
      </c>
      <c r="C7" s="70" t="s">
        <v>11</v>
      </c>
      <c r="D7" s="68">
        <v>0</v>
      </c>
      <c r="E7" s="70">
        <v>2.5</v>
      </c>
      <c r="F7" s="14">
        <f t="shared" si="0"/>
        <v>0</v>
      </c>
    </row>
    <row r="8" spans="1:6" x14ac:dyDescent="0.25">
      <c r="A8" s="65">
        <v>5</v>
      </c>
      <c r="B8" s="67" t="s">
        <v>259</v>
      </c>
      <c r="C8" s="70" t="s">
        <v>21</v>
      </c>
      <c r="D8" s="68">
        <v>0</v>
      </c>
      <c r="E8" s="70">
        <v>100</v>
      </c>
      <c r="F8" s="14">
        <f t="shared" si="0"/>
        <v>0</v>
      </c>
    </row>
    <row r="9" spans="1:6" x14ac:dyDescent="0.25">
      <c r="A9" s="65">
        <v>6</v>
      </c>
      <c r="B9" s="67" t="s">
        <v>260</v>
      </c>
      <c r="C9" s="70" t="s">
        <v>21</v>
      </c>
      <c r="D9" s="68">
        <v>0</v>
      </c>
      <c r="E9" s="70">
        <v>50</v>
      </c>
      <c r="F9" s="14">
        <f t="shared" si="0"/>
        <v>0</v>
      </c>
    </row>
    <row r="10" spans="1:6" x14ac:dyDescent="0.25">
      <c r="A10" s="65">
        <v>7</v>
      </c>
      <c r="B10" s="67" t="s">
        <v>261</v>
      </c>
      <c r="C10" s="70" t="s">
        <v>21</v>
      </c>
      <c r="D10" s="68">
        <v>0</v>
      </c>
      <c r="E10" s="70">
        <v>3</v>
      </c>
      <c r="F10" s="14">
        <f t="shared" si="0"/>
        <v>0</v>
      </c>
    </row>
    <row r="11" spans="1:6" x14ac:dyDescent="0.25">
      <c r="A11" s="65">
        <v>8</v>
      </c>
      <c r="B11" s="67" t="s">
        <v>262</v>
      </c>
      <c r="C11" s="70" t="s">
        <v>21</v>
      </c>
      <c r="D11" s="68">
        <v>0</v>
      </c>
      <c r="E11" s="70">
        <v>600</v>
      </c>
      <c r="F11" s="14">
        <f t="shared" si="0"/>
        <v>0</v>
      </c>
    </row>
    <row r="12" spans="1:6" x14ac:dyDescent="0.25">
      <c r="A12" s="65">
        <v>9</v>
      </c>
      <c r="B12" s="67" t="s">
        <v>263</v>
      </c>
      <c r="C12" s="70" t="s">
        <v>6</v>
      </c>
      <c r="D12" s="68">
        <v>0</v>
      </c>
      <c r="E12" s="70">
        <v>7</v>
      </c>
      <c r="F12" s="14">
        <f t="shared" si="0"/>
        <v>0</v>
      </c>
    </row>
    <row r="13" spans="1:6" x14ac:dyDescent="0.25">
      <c r="A13" s="65">
        <v>10</v>
      </c>
      <c r="B13" s="67" t="s">
        <v>264</v>
      </c>
      <c r="C13" s="70" t="s">
        <v>2</v>
      </c>
      <c r="D13" s="68">
        <v>0</v>
      </c>
      <c r="E13" s="70">
        <v>6</v>
      </c>
      <c r="F13" s="14">
        <f t="shared" si="0"/>
        <v>0</v>
      </c>
    </row>
    <row r="14" spans="1:6" x14ac:dyDescent="0.25">
      <c r="A14" s="65">
        <v>11</v>
      </c>
      <c r="B14" s="67" t="s">
        <v>265</v>
      </c>
      <c r="C14" s="70" t="s">
        <v>2</v>
      </c>
      <c r="D14" s="68">
        <v>0</v>
      </c>
      <c r="E14" s="70">
        <v>2</v>
      </c>
      <c r="F14" s="14">
        <f t="shared" si="0"/>
        <v>0</v>
      </c>
    </row>
    <row r="15" spans="1:6" x14ac:dyDescent="0.25">
      <c r="A15" s="65">
        <v>12</v>
      </c>
      <c r="B15" s="67" t="s">
        <v>266</v>
      </c>
      <c r="C15" s="70" t="s">
        <v>21</v>
      </c>
      <c r="D15" s="68">
        <v>0</v>
      </c>
      <c r="E15" s="70">
        <v>5</v>
      </c>
      <c r="F15" s="14">
        <f t="shared" si="0"/>
        <v>0</v>
      </c>
    </row>
    <row r="16" spans="1:6" x14ac:dyDescent="0.25">
      <c r="A16" s="65">
        <v>13</v>
      </c>
      <c r="B16" s="67" t="s">
        <v>267</v>
      </c>
      <c r="C16" s="70" t="s">
        <v>21</v>
      </c>
      <c r="D16" s="68">
        <v>0</v>
      </c>
      <c r="E16" s="70">
        <v>5</v>
      </c>
      <c r="F16" s="14">
        <f t="shared" si="0"/>
        <v>0</v>
      </c>
    </row>
    <row r="17" spans="1:6" x14ac:dyDescent="0.25">
      <c r="A17" s="65">
        <v>14</v>
      </c>
      <c r="B17" s="67" t="s">
        <v>268</v>
      </c>
      <c r="C17" s="70" t="s">
        <v>1</v>
      </c>
      <c r="D17" s="68">
        <v>0</v>
      </c>
      <c r="E17" s="70">
        <v>20</v>
      </c>
      <c r="F17" s="14">
        <f t="shared" si="0"/>
        <v>0</v>
      </c>
    </row>
    <row r="18" spans="1:6" x14ac:dyDescent="0.25">
      <c r="A18" s="65">
        <v>15</v>
      </c>
      <c r="B18" s="67" t="s">
        <v>269</v>
      </c>
      <c r="C18" s="70" t="s">
        <v>21</v>
      </c>
      <c r="D18" s="68">
        <v>0</v>
      </c>
      <c r="E18" s="70">
        <v>7</v>
      </c>
      <c r="F18" s="14">
        <f t="shared" si="0"/>
        <v>0</v>
      </c>
    </row>
    <row r="19" spans="1:6" x14ac:dyDescent="0.25">
      <c r="A19" s="65">
        <v>16</v>
      </c>
      <c r="B19" s="67" t="s">
        <v>270</v>
      </c>
      <c r="C19" s="70" t="s">
        <v>1</v>
      </c>
      <c r="D19" s="68">
        <v>0</v>
      </c>
      <c r="E19" s="70">
        <v>13</v>
      </c>
      <c r="F19" s="14">
        <f t="shared" si="0"/>
        <v>0</v>
      </c>
    </row>
    <row r="20" spans="1:6" x14ac:dyDescent="0.25">
      <c r="A20" s="65">
        <v>17</v>
      </c>
      <c r="B20" s="67" t="s">
        <v>271</v>
      </c>
      <c r="C20" s="70" t="s">
        <v>272</v>
      </c>
      <c r="D20" s="68">
        <v>0</v>
      </c>
      <c r="E20" s="70">
        <v>2</v>
      </c>
      <c r="F20" s="14">
        <f t="shared" si="0"/>
        <v>0</v>
      </c>
    </row>
    <row r="21" spans="1:6" x14ac:dyDescent="0.25">
      <c r="A21" s="65">
        <v>18</v>
      </c>
      <c r="B21" s="67" t="s">
        <v>273</v>
      </c>
      <c r="C21" s="70" t="s">
        <v>5</v>
      </c>
      <c r="D21" s="68">
        <v>0</v>
      </c>
      <c r="E21" s="70">
        <v>4</v>
      </c>
      <c r="F21" s="14">
        <f t="shared" si="0"/>
        <v>0</v>
      </c>
    </row>
    <row r="22" spans="1:6" x14ac:dyDescent="0.25">
      <c r="A22" s="65">
        <v>19</v>
      </c>
      <c r="B22" s="67" t="s">
        <v>274</v>
      </c>
      <c r="C22" s="70" t="s">
        <v>21</v>
      </c>
      <c r="D22" s="68">
        <v>0</v>
      </c>
      <c r="E22" s="70">
        <v>1</v>
      </c>
      <c r="F22" s="14">
        <f t="shared" si="0"/>
        <v>0</v>
      </c>
    </row>
    <row r="23" spans="1:6" x14ac:dyDescent="0.25">
      <c r="A23" s="65">
        <v>20</v>
      </c>
      <c r="B23" s="67" t="s">
        <v>275</v>
      </c>
      <c r="C23" s="70" t="s">
        <v>251</v>
      </c>
      <c r="D23" s="68">
        <v>0</v>
      </c>
      <c r="E23" s="70">
        <v>2</v>
      </c>
      <c r="F23" s="14">
        <f t="shared" si="0"/>
        <v>0</v>
      </c>
    </row>
    <row r="24" spans="1:6" x14ac:dyDescent="0.25">
      <c r="A24" s="65">
        <v>21</v>
      </c>
      <c r="B24" s="67" t="s">
        <v>276</v>
      </c>
      <c r="C24" s="70" t="s">
        <v>21</v>
      </c>
      <c r="D24" s="68">
        <v>0</v>
      </c>
      <c r="E24" s="70">
        <v>18</v>
      </c>
      <c r="F24" s="14">
        <f t="shared" si="0"/>
        <v>0</v>
      </c>
    </row>
    <row r="25" spans="1:6" x14ac:dyDescent="0.25">
      <c r="A25" s="65">
        <v>22</v>
      </c>
      <c r="B25" s="67" t="s">
        <v>277</v>
      </c>
      <c r="C25" s="70" t="s">
        <v>21</v>
      </c>
      <c r="D25" s="68">
        <v>0</v>
      </c>
      <c r="E25" s="70">
        <v>4</v>
      </c>
      <c r="F25" s="14">
        <f t="shared" si="0"/>
        <v>0</v>
      </c>
    </row>
    <row r="26" spans="1:6" x14ac:dyDescent="0.25">
      <c r="A26" s="65">
        <v>23</v>
      </c>
      <c r="B26" s="67" t="s">
        <v>278</v>
      </c>
      <c r="C26" s="70" t="s">
        <v>5</v>
      </c>
      <c r="D26" s="68">
        <v>0</v>
      </c>
      <c r="E26" s="70">
        <v>3</v>
      </c>
      <c r="F26" s="14">
        <f t="shared" si="0"/>
        <v>0</v>
      </c>
    </row>
    <row r="27" spans="1:6" x14ac:dyDescent="0.25">
      <c r="A27" s="65">
        <v>24</v>
      </c>
      <c r="B27" s="67" t="s">
        <v>279</v>
      </c>
      <c r="C27" s="70" t="s">
        <v>21</v>
      </c>
      <c r="D27" s="68">
        <v>0</v>
      </c>
      <c r="E27" s="70">
        <v>4</v>
      </c>
      <c r="F27" s="14">
        <f t="shared" si="0"/>
        <v>0</v>
      </c>
    </row>
    <row r="28" spans="1:6" x14ac:dyDescent="0.25">
      <c r="A28" s="65">
        <v>25</v>
      </c>
      <c r="B28" s="67" t="s">
        <v>280</v>
      </c>
      <c r="C28" s="70" t="s">
        <v>21</v>
      </c>
      <c r="D28" s="68">
        <v>0</v>
      </c>
      <c r="E28" s="70">
        <v>6</v>
      </c>
      <c r="F28" s="14">
        <f t="shared" si="0"/>
        <v>0</v>
      </c>
    </row>
    <row r="29" spans="1:6" x14ac:dyDescent="0.25">
      <c r="A29" s="65">
        <v>26</v>
      </c>
      <c r="B29" s="67" t="s">
        <v>281</v>
      </c>
      <c r="C29" s="70" t="s">
        <v>21</v>
      </c>
      <c r="D29" s="68">
        <v>0</v>
      </c>
      <c r="E29" s="70">
        <v>2</v>
      </c>
      <c r="F29" s="14">
        <f t="shared" si="0"/>
        <v>0</v>
      </c>
    </row>
    <row r="30" spans="1:6" x14ac:dyDescent="0.25">
      <c r="A30" s="65">
        <v>27</v>
      </c>
      <c r="B30" s="67" t="s">
        <v>282</v>
      </c>
      <c r="C30" s="70" t="s">
        <v>21</v>
      </c>
      <c r="D30" s="68">
        <v>0</v>
      </c>
      <c r="E30" s="70">
        <v>260</v>
      </c>
      <c r="F30" s="14">
        <f t="shared" si="0"/>
        <v>0</v>
      </c>
    </row>
    <row r="31" spans="1:6" x14ac:dyDescent="0.25">
      <c r="A31" s="65">
        <v>28</v>
      </c>
      <c r="B31" s="67" t="s">
        <v>283</v>
      </c>
      <c r="C31" s="70" t="s">
        <v>284</v>
      </c>
      <c r="D31" s="68">
        <v>0</v>
      </c>
      <c r="E31" s="70">
        <v>1</v>
      </c>
      <c r="F31" s="14">
        <f t="shared" si="0"/>
        <v>0</v>
      </c>
    </row>
    <row r="32" spans="1:6" x14ac:dyDescent="0.25">
      <c r="A32" s="65">
        <v>29</v>
      </c>
      <c r="B32" s="67" t="s">
        <v>285</v>
      </c>
      <c r="C32" s="70" t="s">
        <v>286</v>
      </c>
      <c r="D32" s="68">
        <v>0</v>
      </c>
      <c r="E32" s="70">
        <v>20</v>
      </c>
      <c r="F32" s="14">
        <f t="shared" si="0"/>
        <v>0</v>
      </c>
    </row>
    <row r="33" spans="1:8" x14ac:dyDescent="0.25">
      <c r="A33" s="65">
        <v>30</v>
      </c>
      <c r="B33" s="67" t="s">
        <v>287</v>
      </c>
      <c r="C33" s="70" t="s">
        <v>2</v>
      </c>
      <c r="D33" s="68">
        <v>0</v>
      </c>
      <c r="E33" s="70">
        <v>80</v>
      </c>
      <c r="F33" s="14">
        <f t="shared" si="0"/>
        <v>0</v>
      </c>
    </row>
    <row r="34" spans="1:8" ht="25.5" x14ac:dyDescent="0.25">
      <c r="A34" s="65">
        <v>31</v>
      </c>
      <c r="B34" s="67" t="s">
        <v>288</v>
      </c>
      <c r="C34" s="70" t="s">
        <v>2</v>
      </c>
      <c r="D34" s="68">
        <v>0</v>
      </c>
      <c r="E34" s="70">
        <v>5</v>
      </c>
      <c r="F34" s="14">
        <f t="shared" si="0"/>
        <v>0</v>
      </c>
    </row>
    <row r="35" spans="1:8" x14ac:dyDescent="0.25">
      <c r="A35" s="65">
        <v>32</v>
      </c>
      <c r="B35" s="67" t="s">
        <v>289</v>
      </c>
      <c r="C35" s="70" t="s">
        <v>2</v>
      </c>
      <c r="D35" s="68">
        <v>0</v>
      </c>
      <c r="E35" s="70">
        <v>1</v>
      </c>
      <c r="F35" s="14">
        <f t="shared" si="0"/>
        <v>0</v>
      </c>
    </row>
    <row r="36" spans="1:8" x14ac:dyDescent="0.25">
      <c r="A36" s="65">
        <v>33</v>
      </c>
      <c r="B36" s="67" t="s">
        <v>290</v>
      </c>
      <c r="C36" s="70" t="s">
        <v>291</v>
      </c>
      <c r="D36" s="68">
        <v>0</v>
      </c>
      <c r="E36" s="70">
        <v>2.5</v>
      </c>
      <c r="F36" s="14">
        <f t="shared" si="0"/>
        <v>0</v>
      </c>
    </row>
    <row r="37" spans="1:8" x14ac:dyDescent="0.25">
      <c r="A37" s="65">
        <v>34</v>
      </c>
      <c r="B37" s="67" t="s">
        <v>292</v>
      </c>
      <c r="C37" s="70" t="s">
        <v>22</v>
      </c>
      <c r="D37" s="68">
        <v>0</v>
      </c>
      <c r="E37" s="70">
        <v>1</v>
      </c>
      <c r="F37" s="14">
        <f t="shared" si="0"/>
        <v>0</v>
      </c>
    </row>
    <row r="38" spans="1:8" x14ac:dyDescent="0.25">
      <c r="A38" s="65">
        <v>35</v>
      </c>
      <c r="B38" s="67" t="s">
        <v>293</v>
      </c>
      <c r="C38" s="70" t="s">
        <v>294</v>
      </c>
      <c r="D38" s="68">
        <v>0</v>
      </c>
      <c r="E38" s="70">
        <v>21</v>
      </c>
      <c r="F38" s="14">
        <f t="shared" si="0"/>
        <v>0</v>
      </c>
    </row>
    <row r="39" spans="1:8" x14ac:dyDescent="0.25">
      <c r="A39" s="65">
        <v>36</v>
      </c>
      <c r="B39" s="67" t="s">
        <v>295</v>
      </c>
      <c r="C39" s="70" t="s">
        <v>21</v>
      </c>
      <c r="D39" s="68">
        <v>0</v>
      </c>
      <c r="E39" s="70">
        <v>4</v>
      </c>
      <c r="F39" s="14">
        <f t="shared" si="0"/>
        <v>0</v>
      </c>
    </row>
    <row r="40" spans="1:8" x14ac:dyDescent="0.25">
      <c r="A40" s="65">
        <v>37</v>
      </c>
      <c r="B40" s="67" t="s">
        <v>296</v>
      </c>
      <c r="C40" s="70" t="s">
        <v>1</v>
      </c>
      <c r="D40" s="68">
        <v>0</v>
      </c>
      <c r="E40" s="70">
        <v>5</v>
      </c>
      <c r="F40" s="14">
        <f t="shared" si="0"/>
        <v>0</v>
      </c>
      <c r="H40" s="8"/>
    </row>
    <row r="41" spans="1:8" x14ac:dyDescent="0.25">
      <c r="A41" s="65">
        <v>38</v>
      </c>
      <c r="B41" s="67" t="s">
        <v>297</v>
      </c>
      <c r="C41" s="70" t="s">
        <v>21</v>
      </c>
      <c r="D41" s="68">
        <v>0</v>
      </c>
      <c r="E41" s="70">
        <v>1</v>
      </c>
      <c r="F41" s="14">
        <f t="shared" si="0"/>
        <v>0</v>
      </c>
      <c r="H41" s="8"/>
    </row>
    <row r="42" spans="1:8" x14ac:dyDescent="0.25">
      <c r="A42" s="65">
        <v>39</v>
      </c>
      <c r="B42" s="67" t="s">
        <v>298</v>
      </c>
      <c r="C42" s="70" t="s">
        <v>21</v>
      </c>
      <c r="D42" s="68">
        <v>0</v>
      </c>
      <c r="E42" s="70">
        <v>3</v>
      </c>
      <c r="F42" s="14">
        <f t="shared" si="0"/>
        <v>0</v>
      </c>
      <c r="H42" s="8"/>
    </row>
    <row r="43" spans="1:8" ht="16.5" customHeight="1" x14ac:dyDescent="0.25">
      <c r="A43" s="65">
        <v>40</v>
      </c>
      <c r="B43" s="67" t="s">
        <v>299</v>
      </c>
      <c r="C43" s="70" t="s">
        <v>21</v>
      </c>
      <c r="D43" s="68">
        <v>0</v>
      </c>
      <c r="E43" s="70">
        <v>4</v>
      </c>
      <c r="F43" s="14">
        <f t="shared" si="0"/>
        <v>0</v>
      </c>
      <c r="H43" s="8"/>
    </row>
    <row r="44" spans="1:8" x14ac:dyDescent="0.25">
      <c r="A44" s="65">
        <v>41</v>
      </c>
      <c r="B44" s="67" t="s">
        <v>300</v>
      </c>
      <c r="C44" s="70" t="s">
        <v>301</v>
      </c>
      <c r="D44" s="68">
        <v>0</v>
      </c>
      <c r="E44" s="70">
        <v>1</v>
      </c>
      <c r="F44" s="14">
        <f t="shared" si="0"/>
        <v>0</v>
      </c>
    </row>
    <row r="45" spans="1:8" x14ac:dyDescent="0.25">
      <c r="A45" s="65">
        <v>42</v>
      </c>
      <c r="B45" s="67" t="s">
        <v>302</v>
      </c>
      <c r="C45" s="70" t="s">
        <v>1</v>
      </c>
      <c r="D45" s="68">
        <v>0</v>
      </c>
      <c r="E45" s="70">
        <v>0.5</v>
      </c>
      <c r="F45" s="14">
        <f t="shared" si="0"/>
        <v>0</v>
      </c>
    </row>
    <row r="46" spans="1:8" x14ac:dyDescent="0.25">
      <c r="A46" s="65">
        <v>43</v>
      </c>
      <c r="B46" s="67" t="s">
        <v>303</v>
      </c>
      <c r="C46" s="70" t="s">
        <v>251</v>
      </c>
      <c r="D46" s="68">
        <v>0</v>
      </c>
      <c r="E46" s="70">
        <v>1</v>
      </c>
      <c r="F46" s="14">
        <f t="shared" si="0"/>
        <v>0</v>
      </c>
    </row>
    <row r="47" spans="1:8" x14ac:dyDescent="0.25">
      <c r="A47" s="65">
        <v>44</v>
      </c>
      <c r="B47" s="67" t="s">
        <v>304</v>
      </c>
      <c r="C47" s="70" t="s">
        <v>21</v>
      </c>
      <c r="D47" s="68">
        <v>0</v>
      </c>
      <c r="E47" s="70">
        <v>4</v>
      </c>
      <c r="F47" s="14">
        <f t="shared" si="0"/>
        <v>0</v>
      </c>
    </row>
    <row r="48" spans="1:8" x14ac:dyDescent="0.25">
      <c r="A48" s="65">
        <v>45</v>
      </c>
      <c r="B48" s="67" t="s">
        <v>305</v>
      </c>
      <c r="C48" s="70" t="s">
        <v>21</v>
      </c>
      <c r="D48" s="68">
        <v>0</v>
      </c>
      <c r="E48" s="70">
        <v>10</v>
      </c>
      <c r="F48" s="14">
        <f t="shared" si="0"/>
        <v>0</v>
      </c>
    </row>
    <row r="49" spans="1:7" x14ac:dyDescent="0.25">
      <c r="A49" s="285" t="s">
        <v>17</v>
      </c>
      <c r="B49" s="285"/>
      <c r="C49" s="291"/>
      <c r="D49" s="285"/>
      <c r="E49" s="291"/>
      <c r="F49" s="17">
        <f>SUM(F4:F48)</f>
        <v>0</v>
      </c>
    </row>
    <row r="50" spans="1:7" x14ac:dyDescent="0.25">
      <c r="A50" s="285" t="s">
        <v>426</v>
      </c>
      <c r="B50" s="285"/>
      <c r="C50" s="285"/>
      <c r="D50" s="285"/>
      <c r="E50" s="285"/>
      <c r="F50" s="16">
        <f>F49/49</f>
        <v>0</v>
      </c>
    </row>
    <row r="54" spans="1:7" x14ac:dyDescent="0.25">
      <c r="G54">
        <f>79-(26+3+1)</f>
        <v>49</v>
      </c>
    </row>
  </sheetData>
  <mergeCells count="4">
    <mergeCell ref="A49:E49"/>
    <mergeCell ref="A2:F2"/>
    <mergeCell ref="A50:E50"/>
    <mergeCell ref="A1:F1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112" zoomScaleNormal="100" zoomScaleSheetLayoutView="112" workbookViewId="0">
      <selection activeCell="D4" sqref="D4"/>
    </sheetView>
  </sheetViews>
  <sheetFormatPr defaultRowHeight="15.75" x14ac:dyDescent="0.25"/>
  <cols>
    <col min="1" max="1" width="9.140625" style="9"/>
    <col min="2" max="2" width="42.5703125" style="9" customWidth="1"/>
    <col min="3" max="3" width="9.140625" style="9"/>
    <col min="4" max="4" width="11.140625" style="15" customWidth="1"/>
    <col min="5" max="5" width="11.5703125" style="15" customWidth="1"/>
    <col min="6" max="6" width="12.5703125" style="15" bestFit="1" customWidth="1"/>
    <col min="7" max="7" width="10.42578125" style="15" bestFit="1" customWidth="1"/>
  </cols>
  <sheetData>
    <row r="1" spans="1:8" ht="15" x14ac:dyDescent="0.25">
      <c r="A1" s="290" t="s">
        <v>473</v>
      </c>
      <c r="B1" s="290"/>
      <c r="C1" s="290"/>
      <c r="D1" s="290"/>
      <c r="E1" s="290"/>
      <c r="F1" s="290"/>
      <c r="G1" s="290"/>
    </row>
    <row r="2" spans="1:8" x14ac:dyDescent="0.25">
      <c r="A2" s="292" t="s">
        <v>308</v>
      </c>
      <c r="B2" s="292"/>
      <c r="C2" s="292"/>
      <c r="D2" s="292"/>
      <c r="E2" s="292"/>
      <c r="F2" s="292"/>
      <c r="G2" s="292"/>
    </row>
    <row r="3" spans="1:8" s="12" customFormat="1" ht="47.25" x14ac:dyDescent="0.25">
      <c r="A3" s="10" t="s">
        <v>12</v>
      </c>
      <c r="B3" s="10" t="s">
        <v>23</v>
      </c>
      <c r="C3" s="11" t="s">
        <v>13</v>
      </c>
      <c r="D3" s="13" t="s">
        <v>24</v>
      </c>
      <c r="E3" s="13" t="s">
        <v>25</v>
      </c>
      <c r="F3" s="13" t="s">
        <v>26</v>
      </c>
      <c r="G3" s="13" t="s">
        <v>27</v>
      </c>
    </row>
    <row r="4" spans="1:8" s="24" customFormat="1" x14ac:dyDescent="0.25">
      <c r="A4" s="25">
        <v>1</v>
      </c>
      <c r="B4" s="28" t="s">
        <v>0</v>
      </c>
      <c r="C4" s="55" t="s">
        <v>21</v>
      </c>
      <c r="D4" s="56">
        <v>0</v>
      </c>
      <c r="E4" s="57">
        <v>50</v>
      </c>
      <c r="F4" s="18">
        <f>D4*E4</f>
        <v>0</v>
      </c>
      <c r="G4" s="18">
        <f>F4/12</f>
        <v>0</v>
      </c>
    </row>
    <row r="5" spans="1:8" s="24" customFormat="1" x14ac:dyDescent="0.25">
      <c r="A5" s="25">
        <v>2</v>
      </c>
      <c r="B5" s="28" t="s">
        <v>3</v>
      </c>
      <c r="C5" s="55" t="s">
        <v>21</v>
      </c>
      <c r="D5" s="56">
        <v>0</v>
      </c>
      <c r="E5" s="58">
        <v>5</v>
      </c>
      <c r="F5" s="56">
        <f t="shared" ref="F5:F11" si="0">D5*E5</f>
        <v>0</v>
      </c>
      <c r="G5" s="56">
        <f t="shared" ref="G5:G11" si="1">F5/12</f>
        <v>0</v>
      </c>
    </row>
    <row r="6" spans="1:8" s="24" customFormat="1" x14ac:dyDescent="0.25">
      <c r="A6" s="25">
        <v>3</v>
      </c>
      <c r="B6" s="28" t="s">
        <v>4</v>
      </c>
      <c r="C6" s="55" t="s">
        <v>21</v>
      </c>
      <c r="D6" s="56">
        <v>0</v>
      </c>
      <c r="E6" s="58">
        <v>5</v>
      </c>
      <c r="F6" s="56">
        <f t="shared" si="0"/>
        <v>0</v>
      </c>
      <c r="G6" s="56">
        <f t="shared" si="1"/>
        <v>0</v>
      </c>
    </row>
    <row r="7" spans="1:8" s="24" customFormat="1" x14ac:dyDescent="0.25">
      <c r="A7" s="25">
        <v>4</v>
      </c>
      <c r="B7" s="28" t="s">
        <v>7</v>
      </c>
      <c r="C7" s="55" t="s">
        <v>8</v>
      </c>
      <c r="D7" s="56">
        <v>0</v>
      </c>
      <c r="E7" s="59">
        <v>50</v>
      </c>
      <c r="F7" s="56">
        <f>D7*E7</f>
        <v>0</v>
      </c>
      <c r="G7" s="56">
        <f>F7/12</f>
        <v>0</v>
      </c>
    </row>
    <row r="8" spans="1:8" s="24" customFormat="1" x14ac:dyDescent="0.25">
      <c r="A8" s="25">
        <v>5</v>
      </c>
      <c r="B8" s="28" t="s">
        <v>9</v>
      </c>
      <c r="C8" s="55" t="s">
        <v>8</v>
      </c>
      <c r="D8" s="56">
        <v>0</v>
      </c>
      <c r="E8" s="59">
        <v>50</v>
      </c>
      <c r="F8" s="56">
        <f>D8*E8</f>
        <v>0</v>
      </c>
      <c r="G8" s="56">
        <f>F8/12</f>
        <v>0</v>
      </c>
    </row>
    <row r="9" spans="1:8" s="24" customFormat="1" x14ac:dyDescent="0.25">
      <c r="A9" s="25">
        <v>6</v>
      </c>
      <c r="B9" s="28" t="s">
        <v>10</v>
      </c>
      <c r="C9" s="55" t="s">
        <v>21</v>
      </c>
      <c r="D9" s="56">
        <v>0</v>
      </c>
      <c r="E9" s="59">
        <v>200</v>
      </c>
      <c r="F9" s="56">
        <f>D9*E9</f>
        <v>0</v>
      </c>
      <c r="G9" s="56">
        <f>F9/12</f>
        <v>0</v>
      </c>
    </row>
    <row r="10" spans="1:8" s="24" customFormat="1" x14ac:dyDescent="0.25">
      <c r="A10" s="25">
        <v>64</v>
      </c>
      <c r="B10" s="28" t="s">
        <v>368</v>
      </c>
      <c r="C10" s="33" t="s">
        <v>8</v>
      </c>
      <c r="D10" s="56">
        <v>0</v>
      </c>
      <c r="E10" s="59">
        <v>7</v>
      </c>
      <c r="F10" s="56">
        <f>D10*E10</f>
        <v>0</v>
      </c>
      <c r="G10" s="56">
        <f>F10/12</f>
        <v>0</v>
      </c>
      <c r="H10" s="158"/>
    </row>
    <row r="11" spans="1:8" s="24" customFormat="1" ht="31.5" x14ac:dyDescent="0.25">
      <c r="A11" s="25">
        <v>7</v>
      </c>
      <c r="B11" s="28" t="s">
        <v>172</v>
      </c>
      <c r="C11" s="55" t="s">
        <v>21</v>
      </c>
      <c r="D11" s="56">
        <v>0</v>
      </c>
      <c r="E11" s="59">
        <v>20</v>
      </c>
      <c r="F11" s="56">
        <f t="shared" si="0"/>
        <v>0</v>
      </c>
      <c r="G11" s="56">
        <f t="shared" si="1"/>
        <v>0</v>
      </c>
    </row>
    <row r="12" spans="1:8" s="24" customFormat="1" x14ac:dyDescent="0.25">
      <c r="A12" s="293" t="s">
        <v>17</v>
      </c>
      <c r="B12" s="293"/>
      <c r="C12" s="293"/>
      <c r="D12" s="293"/>
      <c r="E12" s="293"/>
      <c r="F12" s="60">
        <f>SUM(F4:F11)</f>
        <v>0</v>
      </c>
      <c r="G12" s="61">
        <f>F12/12</f>
        <v>0</v>
      </c>
    </row>
    <row r="13" spans="1:8" s="24" customFormat="1" x14ac:dyDescent="0.25">
      <c r="A13" s="293" t="s">
        <v>396</v>
      </c>
      <c r="B13" s="293"/>
      <c r="C13" s="293"/>
      <c r="D13" s="293"/>
      <c r="E13" s="293"/>
      <c r="F13" s="293"/>
      <c r="G13" s="60">
        <f>G12/79</f>
        <v>0</v>
      </c>
    </row>
  </sheetData>
  <mergeCells count="4">
    <mergeCell ref="A2:G2"/>
    <mergeCell ref="A12:E12"/>
    <mergeCell ref="A13:F13"/>
    <mergeCell ref="A1:G1"/>
  </mergeCells>
  <printOptions horizontalCentered="1"/>
  <pageMargins left="1.1811023622047245" right="0.39370078740157483" top="0.98425196850393704" bottom="0.59055118110236227" header="0.31496062992125984" footer="0.31496062992125984"/>
  <pageSetup paperSize="9" scale="79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view="pageBreakPreview" zoomScale="95" zoomScaleNormal="100" zoomScaleSheetLayoutView="95" workbookViewId="0">
      <selection activeCell="E8" sqref="E8"/>
    </sheetView>
  </sheetViews>
  <sheetFormatPr defaultRowHeight="15.75" x14ac:dyDescent="0.25"/>
  <cols>
    <col min="1" max="1" width="9.28515625" style="7" bestFit="1" customWidth="1"/>
    <col min="2" max="2" width="35.7109375" style="7" customWidth="1"/>
    <col min="3" max="3" width="11" style="7" bestFit="1" customWidth="1"/>
    <col min="4" max="4" width="13.85546875" style="7" customWidth="1"/>
    <col min="5" max="5" width="18.42578125" style="7" bestFit="1" customWidth="1"/>
    <col min="6" max="6" width="19.28515625" style="7" bestFit="1" customWidth="1"/>
    <col min="7" max="7" width="12.5703125" bestFit="1" customWidth="1"/>
    <col min="8" max="8" width="11.5703125" bestFit="1" customWidth="1"/>
    <col min="10" max="10" width="9.7109375" bestFit="1" customWidth="1"/>
    <col min="11" max="11" width="18.85546875" bestFit="1" customWidth="1"/>
    <col min="13" max="13" width="9.5703125" bestFit="1" customWidth="1"/>
    <col min="14" max="14" width="18.7109375" bestFit="1" customWidth="1"/>
  </cols>
  <sheetData>
    <row r="1" spans="1:15" ht="15" x14ac:dyDescent="0.25">
      <c r="A1" s="290" t="s">
        <v>472</v>
      </c>
      <c r="B1" s="290"/>
      <c r="C1" s="290"/>
      <c r="D1" s="290"/>
      <c r="E1" s="290"/>
      <c r="F1" s="290"/>
      <c r="G1" s="290"/>
      <c r="H1" s="290"/>
    </row>
    <row r="2" spans="1:15" x14ac:dyDescent="0.25">
      <c r="A2" s="295" t="s">
        <v>29</v>
      </c>
      <c r="B2" s="294"/>
      <c r="C2" s="294"/>
      <c r="D2" s="294"/>
      <c r="E2" s="294"/>
      <c r="F2" s="294"/>
      <c r="G2" s="294"/>
      <c r="H2" s="294"/>
    </row>
    <row r="3" spans="1:15" ht="15.75" customHeight="1" x14ac:dyDescent="0.25">
      <c r="A3" s="294" t="s">
        <v>391</v>
      </c>
      <c r="B3" s="294"/>
      <c r="C3" s="294"/>
      <c r="D3" s="294"/>
      <c r="E3" s="294"/>
      <c r="F3" s="294"/>
      <c r="G3" s="294"/>
      <c r="H3" s="294"/>
    </row>
    <row r="4" spans="1:15" ht="15.75" customHeight="1" x14ac:dyDescent="0.25">
      <c r="A4" s="292"/>
      <c r="B4" s="292"/>
      <c r="C4" s="292"/>
      <c r="D4" s="292"/>
      <c r="E4" s="292"/>
      <c r="F4" s="292"/>
      <c r="G4" s="292"/>
      <c r="H4" s="292"/>
    </row>
    <row r="5" spans="1:15" ht="31.5" x14ac:dyDescent="0.25">
      <c r="A5" s="1" t="s">
        <v>12</v>
      </c>
      <c r="B5" s="1" t="s">
        <v>23</v>
      </c>
      <c r="C5" s="1" t="s">
        <v>19</v>
      </c>
      <c r="D5" s="2" t="s">
        <v>38</v>
      </c>
      <c r="E5" s="2" t="s">
        <v>20</v>
      </c>
      <c r="F5" s="2" t="s">
        <v>39</v>
      </c>
      <c r="G5" s="37" t="s">
        <v>30</v>
      </c>
      <c r="H5" s="36" t="s">
        <v>15</v>
      </c>
    </row>
    <row r="6" spans="1:15" x14ac:dyDescent="0.25">
      <c r="A6" s="33" t="s">
        <v>36</v>
      </c>
      <c r="B6" s="28" t="s">
        <v>392</v>
      </c>
      <c r="C6" s="33">
        <v>2</v>
      </c>
      <c r="D6" s="32">
        <v>0</v>
      </c>
      <c r="E6" s="35"/>
      <c r="F6" s="32">
        <f>(D6*E6)</f>
        <v>0</v>
      </c>
      <c r="G6" s="39">
        <f>F6</f>
        <v>0</v>
      </c>
      <c r="H6" s="27">
        <f t="shared" ref="H6:H10" si="0">G6/12</f>
        <v>0</v>
      </c>
    </row>
    <row r="7" spans="1:15" ht="31.5" x14ac:dyDescent="0.25">
      <c r="A7" s="33">
        <v>2</v>
      </c>
      <c r="B7" s="28" t="s">
        <v>393</v>
      </c>
      <c r="C7" s="33">
        <v>1</v>
      </c>
      <c r="D7" s="32">
        <v>0</v>
      </c>
      <c r="E7" s="35"/>
      <c r="F7" s="32">
        <f>(D7*E7)</f>
        <v>0</v>
      </c>
      <c r="G7" s="39">
        <f>F7</f>
        <v>0</v>
      </c>
      <c r="H7" s="27">
        <f t="shared" si="0"/>
        <v>0</v>
      </c>
    </row>
    <row r="8" spans="1:15" x14ac:dyDescent="0.25">
      <c r="A8" s="33">
        <v>3</v>
      </c>
      <c r="B8" s="28" t="s">
        <v>394</v>
      </c>
      <c r="C8" s="33">
        <f>65*12</f>
        <v>780</v>
      </c>
      <c r="D8" s="32">
        <v>0</v>
      </c>
      <c r="E8" s="28"/>
      <c r="F8" s="32"/>
      <c r="G8" s="39">
        <f>D8*C8</f>
        <v>0</v>
      </c>
      <c r="H8" s="27">
        <f t="shared" si="0"/>
        <v>0</v>
      </c>
    </row>
    <row r="9" spans="1:15" x14ac:dyDescent="0.25">
      <c r="A9" s="33"/>
      <c r="B9" s="28" t="s">
        <v>395</v>
      </c>
      <c r="C9" s="33">
        <f>160*12</f>
        <v>1920</v>
      </c>
      <c r="D9" s="32">
        <v>0</v>
      </c>
      <c r="E9" s="28"/>
      <c r="F9" s="32"/>
      <c r="G9" s="39">
        <f>D9*C9</f>
        <v>0</v>
      </c>
      <c r="H9" s="27">
        <f t="shared" si="0"/>
        <v>0</v>
      </c>
    </row>
    <row r="10" spans="1:15" x14ac:dyDescent="0.25">
      <c r="A10" s="33">
        <v>5</v>
      </c>
      <c r="B10" s="28" t="s">
        <v>37</v>
      </c>
      <c r="C10" s="33">
        <v>12</v>
      </c>
      <c r="D10" s="32">
        <v>0</v>
      </c>
      <c r="E10" s="28"/>
      <c r="F10" s="32"/>
      <c r="G10" s="39">
        <f>D10*12</f>
        <v>0</v>
      </c>
      <c r="H10" s="27">
        <f t="shared" si="0"/>
        <v>0</v>
      </c>
    </row>
    <row r="11" spans="1:15" x14ac:dyDescent="0.25">
      <c r="A11" s="296" t="s">
        <v>33</v>
      </c>
      <c r="B11" s="297"/>
      <c r="C11" s="297"/>
      <c r="D11" s="297"/>
      <c r="E11" s="297"/>
      <c r="F11" s="298"/>
      <c r="G11" s="38">
        <f>SUM(G6:G10)</f>
        <v>0</v>
      </c>
      <c r="H11" s="38">
        <f>SUM(H6:H10)</f>
        <v>0</v>
      </c>
    </row>
    <row r="12" spans="1:15" x14ac:dyDescent="0.25">
      <c r="A12" s="285" t="s">
        <v>456</v>
      </c>
      <c r="B12" s="285"/>
      <c r="C12" s="285"/>
      <c r="D12" s="285"/>
      <c r="E12" s="285"/>
      <c r="F12" s="285"/>
      <c r="G12" s="285"/>
      <c r="H12" s="6">
        <f>H11/80</f>
        <v>0</v>
      </c>
    </row>
    <row r="13" spans="1:15" x14ac:dyDescent="0.25">
      <c r="A13" s="30"/>
      <c r="B13" s="30"/>
      <c r="C13" s="30"/>
      <c r="D13" s="30"/>
      <c r="E13" s="30"/>
      <c r="F13" s="30"/>
      <c r="G13" s="30"/>
      <c r="H13" s="40"/>
    </row>
    <row r="14" spans="1:15" x14ac:dyDescent="0.25">
      <c r="A14" s="30"/>
      <c r="B14" s="30"/>
      <c r="C14" s="30"/>
      <c r="D14" s="30"/>
      <c r="E14" s="30"/>
      <c r="F14" s="30"/>
      <c r="G14" s="30"/>
      <c r="H14" s="40"/>
    </row>
    <row r="15" spans="1:15" x14ac:dyDescent="0.25">
      <c r="A15" s="287" t="s">
        <v>397</v>
      </c>
      <c r="B15" s="288"/>
      <c r="C15" s="288"/>
      <c r="D15" s="288"/>
      <c r="E15" s="288"/>
      <c r="F15" s="289"/>
    </row>
    <row r="16" spans="1:15" ht="31.5" x14ac:dyDescent="0.25">
      <c r="A16" s="1" t="s">
        <v>12</v>
      </c>
      <c r="B16" s="1" t="s">
        <v>23</v>
      </c>
      <c r="C16" s="1" t="s">
        <v>19</v>
      </c>
      <c r="D16" s="2" t="s">
        <v>31</v>
      </c>
      <c r="E16" s="2" t="s">
        <v>30</v>
      </c>
      <c r="F16" s="3" t="s">
        <v>15</v>
      </c>
      <c r="M16" s="20"/>
      <c r="N16" s="31"/>
      <c r="O16" s="20"/>
    </row>
    <row r="17" spans="1:17" x14ac:dyDescent="0.25">
      <c r="A17" s="19">
        <v>1</v>
      </c>
      <c r="B17" s="4" t="s">
        <v>398</v>
      </c>
      <c r="C17" s="19">
        <v>11</v>
      </c>
      <c r="D17" s="5">
        <v>0</v>
      </c>
      <c r="E17" s="5">
        <f>C17*D17</f>
        <v>0</v>
      </c>
      <c r="F17" s="5">
        <f>E17/12</f>
        <v>0</v>
      </c>
      <c r="M17" s="20"/>
      <c r="N17" s="31"/>
      <c r="O17" s="20"/>
    </row>
    <row r="18" spans="1:17" x14ac:dyDescent="0.25">
      <c r="A18" s="287" t="s">
        <v>455</v>
      </c>
      <c r="B18" s="288"/>
      <c r="C18" s="288"/>
      <c r="D18" s="288"/>
      <c r="E18" s="289"/>
      <c r="F18" s="6">
        <f>F17/11</f>
        <v>0</v>
      </c>
    </row>
    <row r="19" spans="1:17" x14ac:dyDescent="0.25">
      <c r="A19" s="20"/>
      <c r="B19" s="21"/>
      <c r="C19" s="20"/>
      <c r="D19" s="22"/>
      <c r="E19" s="22"/>
      <c r="F19" s="22"/>
    </row>
    <row r="20" spans="1:17" x14ac:dyDescent="0.25">
      <c r="A20" s="292" t="s">
        <v>476</v>
      </c>
      <c r="B20" s="292"/>
      <c r="C20" s="292"/>
      <c r="D20" s="292"/>
      <c r="E20" s="292"/>
      <c r="F20" s="292"/>
    </row>
    <row r="21" spans="1:17" ht="31.5" x14ac:dyDescent="0.25">
      <c r="A21" s="1" t="s">
        <v>12</v>
      </c>
      <c r="B21" s="1" t="s">
        <v>23</v>
      </c>
      <c r="C21" s="1" t="s">
        <v>19</v>
      </c>
      <c r="D21" s="2" t="s">
        <v>31</v>
      </c>
      <c r="E21" s="2" t="s">
        <v>30</v>
      </c>
      <c r="F21" s="3" t="s">
        <v>15</v>
      </c>
    </row>
    <row r="22" spans="1:17" x14ac:dyDescent="0.25">
      <c r="A22" s="25">
        <v>1</v>
      </c>
      <c r="B22" s="26" t="s">
        <v>35</v>
      </c>
      <c r="C22" s="25">
        <f>(79*10)+(5*6)</f>
        <v>820</v>
      </c>
      <c r="D22" s="27">
        <v>0</v>
      </c>
      <c r="E22" s="27">
        <f>D22*C22</f>
        <v>0</v>
      </c>
      <c r="F22" s="27">
        <f>E22/12</f>
        <v>0</v>
      </c>
    </row>
    <row r="23" spans="1:17" x14ac:dyDescent="0.25">
      <c r="A23" s="25">
        <v>2</v>
      </c>
      <c r="B23" s="26" t="s">
        <v>34</v>
      </c>
      <c r="C23" s="25">
        <f>(79*4)+(2*6)</f>
        <v>328</v>
      </c>
      <c r="D23" s="27">
        <v>0</v>
      </c>
      <c r="E23" s="27">
        <f>D23*C23</f>
        <v>0</v>
      </c>
      <c r="F23" s="27">
        <f>E23/12</f>
        <v>0</v>
      </c>
    </row>
    <row r="24" spans="1:17" ht="31.5" x14ac:dyDescent="0.25">
      <c r="A24" s="25">
        <v>3</v>
      </c>
      <c r="B24" s="28" t="s">
        <v>453</v>
      </c>
      <c r="C24" s="25">
        <f>(79*4)+(2*6)</f>
        <v>328</v>
      </c>
      <c r="D24" s="27">
        <v>0</v>
      </c>
      <c r="E24" s="27">
        <f>D24*C24</f>
        <v>0</v>
      </c>
      <c r="F24" s="27">
        <f>E24/12</f>
        <v>0</v>
      </c>
    </row>
    <row r="25" spans="1:17" x14ac:dyDescent="0.25">
      <c r="A25" s="287" t="s">
        <v>33</v>
      </c>
      <c r="B25" s="288"/>
      <c r="C25" s="288"/>
      <c r="D25" s="289"/>
      <c r="E25" s="6">
        <f>SUM(E22:E24)</f>
        <v>0</v>
      </c>
      <c r="F25" s="6">
        <f>SUM(F22:F24)</f>
        <v>0</v>
      </c>
    </row>
    <row r="26" spans="1:17" x14ac:dyDescent="0.25">
      <c r="A26" s="287" t="s">
        <v>454</v>
      </c>
      <c r="B26" s="288"/>
      <c r="C26" s="288"/>
      <c r="D26" s="288"/>
      <c r="E26" s="289"/>
      <c r="F26" s="6">
        <f>F25/85</f>
        <v>0</v>
      </c>
      <c r="M26" s="23"/>
    </row>
    <row r="27" spans="1:17" x14ac:dyDescent="0.25">
      <c r="A27" s="20"/>
      <c r="B27" s="21"/>
      <c r="C27" s="20"/>
      <c r="D27" s="22"/>
      <c r="E27" s="22"/>
      <c r="F27" s="22"/>
      <c r="M27" s="23"/>
      <c r="Q27" s="23"/>
    </row>
    <row r="28" spans="1:17" s="24" customFormat="1" x14ac:dyDescent="0.25">
      <c r="A28" s="157"/>
      <c r="B28" s="157"/>
      <c r="C28" s="157"/>
      <c r="D28" s="22"/>
      <c r="E28" s="22"/>
      <c r="F28" s="22"/>
      <c r="G28"/>
      <c r="H28"/>
      <c r="I28" s="34"/>
      <c r="J28" s="34"/>
    </row>
    <row r="29" spans="1:17" x14ac:dyDescent="0.25">
      <c r="A29" s="287" t="s">
        <v>420</v>
      </c>
      <c r="B29" s="288"/>
      <c r="C29" s="288"/>
      <c r="D29" s="288"/>
      <c r="E29" s="288"/>
      <c r="F29" s="289"/>
    </row>
    <row r="30" spans="1:17" ht="31.5" x14ac:dyDescent="0.25">
      <c r="A30" s="1" t="s">
        <v>12</v>
      </c>
      <c r="B30" s="1" t="s">
        <v>23</v>
      </c>
      <c r="C30" s="1" t="s">
        <v>465</v>
      </c>
      <c r="D30" s="2" t="s">
        <v>31</v>
      </c>
      <c r="E30" s="2" t="s">
        <v>30</v>
      </c>
      <c r="F30" s="3" t="s">
        <v>15</v>
      </c>
    </row>
    <row r="31" spans="1:17" x14ac:dyDescent="0.25">
      <c r="A31" s="54">
        <v>1</v>
      </c>
      <c r="B31" s="4" t="s">
        <v>419</v>
      </c>
      <c r="C31" s="54">
        <f>8*12</f>
        <v>96</v>
      </c>
      <c r="D31" s="5">
        <v>0</v>
      </c>
      <c r="E31" s="5">
        <f>C31*D31</f>
        <v>0</v>
      </c>
      <c r="F31" s="5">
        <f>E31/12</f>
        <v>0</v>
      </c>
    </row>
    <row r="33" spans="1:13" x14ac:dyDescent="0.25">
      <c r="A33" s="287" t="s">
        <v>449</v>
      </c>
      <c r="B33" s="288"/>
      <c r="C33" s="288"/>
      <c r="D33" s="288"/>
      <c r="E33" s="288"/>
      <c r="F33" s="289"/>
    </row>
    <row r="34" spans="1:13" ht="31.5" x14ac:dyDescent="0.25">
      <c r="A34" s="1" t="s">
        <v>12</v>
      </c>
      <c r="B34" s="1" t="s">
        <v>23</v>
      </c>
      <c r="C34" s="1" t="s">
        <v>465</v>
      </c>
      <c r="D34" s="2" t="s">
        <v>31</v>
      </c>
      <c r="E34" s="2" t="s">
        <v>30</v>
      </c>
      <c r="F34" s="3" t="s">
        <v>15</v>
      </c>
    </row>
    <row r="35" spans="1:13" ht="31.5" x14ac:dyDescent="0.25">
      <c r="A35" s="25">
        <v>1</v>
      </c>
      <c r="B35" s="28" t="s">
        <v>448</v>
      </c>
      <c r="C35" s="25">
        <v>24</v>
      </c>
      <c r="D35" s="27">
        <v>0</v>
      </c>
      <c r="E35" s="27">
        <f>C35*D35</f>
        <v>0</v>
      </c>
      <c r="F35" s="27">
        <f>E35/12</f>
        <v>0</v>
      </c>
      <c r="K35" s="29"/>
      <c r="M35">
        <f>30/12</f>
        <v>2.5</v>
      </c>
    </row>
    <row r="36" spans="1:13" x14ac:dyDescent="0.25">
      <c r="A36" s="54">
        <v>2</v>
      </c>
      <c r="B36" s="4" t="s">
        <v>428</v>
      </c>
      <c r="C36" s="54">
        <v>12</v>
      </c>
      <c r="D36" s="27">
        <v>0</v>
      </c>
      <c r="E36" s="160">
        <f>D36*C36</f>
        <v>0</v>
      </c>
      <c r="F36" s="160">
        <f>E36/12</f>
        <v>0</v>
      </c>
    </row>
    <row r="37" spans="1:13" x14ac:dyDescent="0.25">
      <c r="A37" s="287" t="s">
        <v>33</v>
      </c>
      <c r="B37" s="288"/>
      <c r="C37" s="288"/>
      <c r="D37" s="288"/>
      <c r="E37" s="289"/>
      <c r="F37" s="6">
        <f>F35+F36</f>
        <v>0</v>
      </c>
      <c r="M37" s="29">
        <f>F35/M35</f>
        <v>0</v>
      </c>
    </row>
    <row r="38" spans="1:13" ht="17.25" customHeight="1" x14ac:dyDescent="0.25">
      <c r="J38" s="29">
        <f>F37+F31</f>
        <v>0</v>
      </c>
    </row>
  </sheetData>
  <mergeCells count="13">
    <mergeCell ref="A15:F15"/>
    <mergeCell ref="A20:F20"/>
    <mergeCell ref="A1:H1"/>
    <mergeCell ref="A3:H4"/>
    <mergeCell ref="A12:G12"/>
    <mergeCell ref="A2:H2"/>
    <mergeCell ref="A11:F11"/>
    <mergeCell ref="A33:F33"/>
    <mergeCell ref="A26:E26"/>
    <mergeCell ref="A18:E18"/>
    <mergeCell ref="A37:E37"/>
    <mergeCell ref="A29:F29"/>
    <mergeCell ref="A25:D25"/>
  </mergeCells>
  <printOptions horizontalCentered="1"/>
  <pageMargins left="1.1811023622047245" right="0.39370078740157483" top="0.98425196850393704" bottom="0.59055118110236227" header="0.31496062992125984" footer="0.31496062992125984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topLeftCell="A49" zoomScale="110" zoomScaleNormal="130" zoomScaleSheetLayoutView="110" workbookViewId="0">
      <selection activeCell="E75" sqref="E75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3.14062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25" t="s">
        <v>466</v>
      </c>
      <c r="B1" s="225"/>
      <c r="C1" s="225"/>
      <c r="D1" s="225"/>
      <c r="E1" s="225"/>
      <c r="F1" s="225"/>
      <c r="G1" s="225"/>
    </row>
    <row r="2" spans="1:7" x14ac:dyDescent="0.2">
      <c r="A2" s="225" t="s">
        <v>40</v>
      </c>
      <c r="B2" s="225"/>
      <c r="C2" s="225"/>
      <c r="D2" s="225" t="s">
        <v>459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167" t="s">
        <v>45</v>
      </c>
      <c r="B9" s="246" t="s">
        <v>46</v>
      </c>
      <c r="C9" s="247"/>
      <c r="D9" s="247"/>
      <c r="E9" s="247"/>
      <c r="F9" s="248"/>
      <c r="G9" s="167"/>
    </row>
    <row r="10" spans="1:7" x14ac:dyDescent="0.2">
      <c r="A10" s="167" t="s">
        <v>47</v>
      </c>
      <c r="B10" s="246" t="s">
        <v>48</v>
      </c>
      <c r="C10" s="247"/>
      <c r="D10" s="247"/>
      <c r="E10" s="247"/>
      <c r="F10" s="248"/>
      <c r="G10" s="167" t="s">
        <v>49</v>
      </c>
    </row>
    <row r="11" spans="1:7" x14ac:dyDescent="0.2">
      <c r="A11" s="167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167" t="s">
        <v>51</v>
      </c>
      <c r="B12" s="246" t="s">
        <v>424</v>
      </c>
      <c r="C12" s="247"/>
      <c r="D12" s="247"/>
      <c r="E12" s="247"/>
      <c r="F12" s="248"/>
      <c r="G12" s="167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165" t="s">
        <v>53</v>
      </c>
      <c r="B15" s="162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169"/>
      <c r="C19" s="169"/>
      <c r="D19" s="169"/>
      <c r="E19" s="169"/>
      <c r="F19" s="89"/>
      <c r="G19" s="169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167">
        <v>1</v>
      </c>
      <c r="B21" s="257" t="s">
        <v>59</v>
      </c>
      <c r="C21" s="258"/>
      <c r="D21" s="258"/>
      <c r="E21" s="259"/>
      <c r="F21" s="250" t="s">
        <v>32</v>
      </c>
      <c r="G21" s="252"/>
    </row>
    <row r="22" spans="1:8" x14ac:dyDescent="0.2">
      <c r="A22" s="167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167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167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169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169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167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167" t="s">
        <v>45</v>
      </c>
      <c r="C29" s="253" t="s">
        <v>68</v>
      </c>
      <c r="D29" s="253"/>
      <c r="E29" s="253"/>
      <c r="F29" s="91"/>
      <c r="G29" s="92">
        <v>0</v>
      </c>
      <c r="H29" s="156">
        <f>G29</f>
        <v>0</v>
      </c>
    </row>
    <row r="30" spans="1:8" x14ac:dyDescent="0.2">
      <c r="B30" s="167" t="s">
        <v>47</v>
      </c>
      <c r="C30" s="253" t="s">
        <v>69</v>
      </c>
      <c r="D30" s="253"/>
      <c r="E30" s="253"/>
      <c r="F30" s="95">
        <v>0</v>
      </c>
      <c r="G30" s="92">
        <v>0</v>
      </c>
      <c r="H30" s="156">
        <f t="shared" ref="H30:H36" si="0">G30</f>
        <v>0</v>
      </c>
    </row>
    <row r="31" spans="1:8" x14ac:dyDescent="0.2">
      <c r="B31" s="167" t="s">
        <v>50</v>
      </c>
      <c r="C31" s="253" t="s">
        <v>70</v>
      </c>
      <c r="D31" s="253"/>
      <c r="E31" s="253"/>
      <c r="F31" s="95">
        <v>0</v>
      </c>
      <c r="G31" s="92">
        <v>0</v>
      </c>
      <c r="H31" s="156">
        <f t="shared" si="0"/>
        <v>0</v>
      </c>
    </row>
    <row r="32" spans="1:8" x14ac:dyDescent="0.2">
      <c r="B32" s="167" t="s">
        <v>51</v>
      </c>
      <c r="C32" s="253" t="s">
        <v>71</v>
      </c>
      <c r="D32" s="253"/>
      <c r="E32" s="253"/>
      <c r="F32" s="95">
        <v>0</v>
      </c>
      <c r="G32" s="92">
        <v>0</v>
      </c>
      <c r="H32" s="156">
        <f t="shared" si="0"/>
        <v>0</v>
      </c>
    </row>
    <row r="33" spans="1:8" x14ac:dyDescent="0.2">
      <c r="B33" s="167" t="s">
        <v>72</v>
      </c>
      <c r="C33" s="253" t="s">
        <v>73</v>
      </c>
      <c r="D33" s="253"/>
      <c r="E33" s="253"/>
      <c r="F33" s="95">
        <v>0</v>
      </c>
      <c r="G33" s="92">
        <v>0</v>
      </c>
      <c r="H33" s="156">
        <f t="shared" si="0"/>
        <v>0</v>
      </c>
    </row>
    <row r="34" spans="1:8" x14ac:dyDescent="0.2">
      <c r="B34" s="167" t="s">
        <v>74</v>
      </c>
      <c r="C34" s="253" t="s">
        <v>75</v>
      </c>
      <c r="D34" s="253"/>
      <c r="E34" s="253"/>
      <c r="F34" s="96">
        <v>0</v>
      </c>
      <c r="G34" s="92">
        <v>0</v>
      </c>
      <c r="H34" s="156">
        <f t="shared" si="0"/>
        <v>0</v>
      </c>
    </row>
    <row r="35" spans="1:8" x14ac:dyDescent="0.2">
      <c r="B35" s="167" t="s">
        <v>76</v>
      </c>
      <c r="C35" s="246" t="s">
        <v>171</v>
      </c>
      <c r="D35" s="247"/>
      <c r="E35" s="248"/>
      <c r="F35" s="96">
        <v>0</v>
      </c>
      <c r="G35" s="92">
        <v>0</v>
      </c>
      <c r="H35" s="156">
        <f t="shared" si="0"/>
        <v>0</v>
      </c>
    </row>
    <row r="36" spans="1:8" x14ac:dyDescent="0.2">
      <c r="B36" s="167" t="s">
        <v>85</v>
      </c>
      <c r="C36" s="253" t="s">
        <v>464</v>
      </c>
      <c r="D36" s="253"/>
      <c r="E36" s="253"/>
      <c r="F36" s="98"/>
      <c r="G36" s="92">
        <v>0</v>
      </c>
      <c r="H36" s="156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169"/>
    </row>
    <row r="41" spans="1:8" ht="15.75" customHeight="1" x14ac:dyDescent="0.2">
      <c r="A41" s="167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167" t="s">
        <v>45</v>
      </c>
      <c r="B42" s="163" t="s">
        <v>80</v>
      </c>
      <c r="C42" s="164"/>
      <c r="D42" s="101">
        <v>12</v>
      </c>
      <c r="E42" s="102">
        <v>0</v>
      </c>
      <c r="F42" s="92">
        <v>0</v>
      </c>
      <c r="H42" s="47">
        <f>F42</f>
        <v>0</v>
      </c>
    </row>
    <row r="43" spans="1:8" x14ac:dyDescent="0.2">
      <c r="A43" s="167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47">
        <f t="shared" ref="H43:H49" si="1">F43</f>
        <v>0</v>
      </c>
    </row>
    <row r="44" spans="1:8" x14ac:dyDescent="0.2">
      <c r="A44" s="167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47">
        <f t="shared" si="1"/>
        <v>0</v>
      </c>
    </row>
    <row r="45" spans="1:8" x14ac:dyDescent="0.2">
      <c r="A45" s="167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47">
        <f t="shared" si="1"/>
        <v>0</v>
      </c>
    </row>
    <row r="46" spans="1:8" x14ac:dyDescent="0.2">
      <c r="A46" s="167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47">
        <f t="shared" si="1"/>
        <v>0</v>
      </c>
    </row>
    <row r="47" spans="1:8" x14ac:dyDescent="0.2">
      <c r="A47" s="167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47">
        <f t="shared" si="1"/>
        <v>0</v>
      </c>
    </row>
    <row r="48" spans="1:8" x14ac:dyDescent="0.2">
      <c r="A48" s="167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47">
        <f t="shared" si="1"/>
        <v>0</v>
      </c>
    </row>
    <row r="49" spans="1:8" x14ac:dyDescent="0.2">
      <c r="A49" s="167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47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167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ht="12.75" customHeight="1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169"/>
      <c r="H55" s="51">
        <f>F55</f>
        <v>0</v>
      </c>
    </row>
    <row r="56" spans="1:8" ht="12.75" customHeight="1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</f>
        <v>0</v>
      </c>
    </row>
    <row r="57" spans="1:8" ht="12.75" customHeight="1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ht="12.75" customHeight="1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ht="12.75" customHeight="1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169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169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66"/>
      <c r="B64" s="166"/>
      <c r="C64" s="166"/>
      <c r="D64" s="166"/>
      <c r="E64" s="166"/>
      <c r="F64" s="166"/>
    </row>
    <row r="65" spans="1:8" x14ac:dyDescent="0.2">
      <c r="A65" s="166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68" t="s">
        <v>95</v>
      </c>
      <c r="B67" s="226" t="s">
        <v>96</v>
      </c>
      <c r="C67" s="226"/>
      <c r="D67" s="226"/>
      <c r="E67" s="168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F68*1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F69*1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73" t="s">
        <v>103</v>
      </c>
      <c r="C74" s="273"/>
      <c r="D74" s="273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70"/>
      <c r="C79" s="170"/>
      <c r="D79" s="170"/>
      <c r="E79" s="119"/>
      <c r="F79" s="109"/>
    </row>
    <row r="80" spans="1:8" x14ac:dyDescent="0.2">
      <c r="A80" s="168" t="s">
        <v>106</v>
      </c>
      <c r="B80" s="226" t="s">
        <v>107</v>
      </c>
      <c r="C80" s="226"/>
      <c r="D80" s="226"/>
      <c r="E80" s="168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F81*1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70"/>
      <c r="C85" s="170"/>
      <c r="D85" s="170"/>
      <c r="E85" s="119"/>
      <c r="F85" s="109"/>
    </row>
    <row r="86" spans="1:13" x14ac:dyDescent="0.2">
      <c r="A86" s="168" t="s">
        <v>110</v>
      </c>
      <c r="B86" s="239" t="s">
        <v>111</v>
      </c>
      <c r="C86" s="239"/>
      <c r="D86" s="239"/>
      <c r="E86" s="168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2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68" t="s">
        <v>115</v>
      </c>
      <c r="B93" s="226" t="s">
        <v>116</v>
      </c>
      <c r="C93" s="226"/>
      <c r="D93" s="226"/>
      <c r="E93" s="168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00" si="5">F94*1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169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169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</row>
    <row r="102" spans="1:8" x14ac:dyDescent="0.2">
      <c r="A102" s="234" t="s">
        <v>123</v>
      </c>
      <c r="B102" s="234"/>
      <c r="C102" s="234"/>
      <c r="D102" s="234"/>
      <c r="E102" s="234"/>
      <c r="F102" s="234"/>
    </row>
    <row r="103" spans="1:8" x14ac:dyDescent="0.2">
      <c r="A103" s="108"/>
      <c r="B103" s="108"/>
      <c r="C103" s="108"/>
      <c r="D103" s="108"/>
      <c r="E103" s="108"/>
      <c r="F103" s="109"/>
    </row>
    <row r="104" spans="1:8" x14ac:dyDescent="0.2">
      <c r="A104" s="171" t="s">
        <v>124</v>
      </c>
      <c r="B104" s="216" t="s">
        <v>125</v>
      </c>
      <c r="C104" s="217"/>
      <c r="D104" s="218"/>
      <c r="E104" s="171" t="s">
        <v>66</v>
      </c>
      <c r="F104" s="130" t="s">
        <v>67</v>
      </c>
    </row>
    <row r="105" spans="1:8" x14ac:dyDescent="0.2">
      <c r="A105" s="122" t="s">
        <v>45</v>
      </c>
      <c r="B105" s="233" t="s">
        <v>451</v>
      </c>
      <c r="C105" s="233"/>
      <c r="D105" s="233"/>
      <c r="E105" s="128">
        <v>0.121</v>
      </c>
      <c r="F105" s="123">
        <v>0</v>
      </c>
      <c r="G105" s="132"/>
      <c r="H105" s="51">
        <f t="shared" ref="H105:H145" si="6">F105*1</f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f t="shared" ref="F106:F110" si="7">E106*$G$37</f>
        <v>0</v>
      </c>
      <c r="H106" s="51">
        <f t="shared" si="6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f t="shared" si="7"/>
        <v>0</v>
      </c>
      <c r="H107" s="51">
        <f t="shared" si="6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f t="shared" si="7"/>
        <v>0</v>
      </c>
      <c r="G108" s="133"/>
      <c r="H108" s="51">
        <f t="shared" si="6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f t="shared" si="7"/>
        <v>0</v>
      </c>
      <c r="G109" s="133"/>
      <c r="H109" s="51">
        <f t="shared" si="6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f t="shared" si="7"/>
        <v>0</v>
      </c>
      <c r="H110" s="51">
        <f t="shared" si="6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30">
        <f>SUM(F105:F110)</f>
        <v>0</v>
      </c>
      <c r="H111" s="51">
        <f t="shared" si="6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f>F111*E76</f>
        <v>0</v>
      </c>
      <c r="H112" s="51">
        <f t="shared" si="6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30">
        <f>SUM(F111:F112)</f>
        <v>0</v>
      </c>
      <c r="H113" s="51">
        <f t="shared" si="6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6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6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6"/>
        <v>0</v>
      </c>
    </row>
    <row r="117" spans="1:8" x14ac:dyDescent="0.2">
      <c r="A117" s="168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6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6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6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6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6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6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6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6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6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6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6"/>
        <v>0</v>
      </c>
    </row>
    <row r="128" spans="1:8" x14ac:dyDescent="0.2">
      <c r="A128" s="168">
        <v>5</v>
      </c>
      <c r="B128" s="226" t="s">
        <v>141</v>
      </c>
      <c r="C128" s="226"/>
      <c r="D128" s="226"/>
      <c r="E128" s="168" t="s">
        <v>66</v>
      </c>
      <c r="F128" s="107" t="s">
        <v>67</v>
      </c>
      <c r="H128" s="51"/>
    </row>
    <row r="129" spans="1:10" ht="27.7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6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6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6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6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6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6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6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6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6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6"/>
        <v>0</v>
      </c>
      <c r="J138" s="47"/>
    </row>
    <row r="139" spans="1:10" ht="1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6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6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6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6"/>
        <v>0</v>
      </c>
    </row>
    <row r="144" spans="1:10" ht="16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6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6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7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9.2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49:F149"/>
    <mergeCell ref="A152:C152"/>
    <mergeCell ref="D152:F152"/>
    <mergeCell ref="A153:C153"/>
    <mergeCell ref="D153:F153"/>
    <mergeCell ref="A154:C154"/>
    <mergeCell ref="D154:F154"/>
    <mergeCell ref="B142:E142"/>
    <mergeCell ref="B143:E143"/>
    <mergeCell ref="A144:E144"/>
    <mergeCell ref="B145:E145"/>
    <mergeCell ref="A146:E146"/>
    <mergeCell ref="D147:E147"/>
    <mergeCell ref="B134:D134"/>
    <mergeCell ref="B135:D135"/>
    <mergeCell ref="A136:E136"/>
    <mergeCell ref="A139:E139"/>
    <mergeCell ref="B140:E140"/>
    <mergeCell ref="B141:E141"/>
    <mergeCell ref="B128:D128"/>
    <mergeCell ref="B129:D129"/>
    <mergeCell ref="B130:D130"/>
    <mergeCell ref="B131:D131"/>
    <mergeCell ref="B132:D132"/>
    <mergeCell ref="B133:D133"/>
    <mergeCell ref="B120:E120"/>
    <mergeCell ref="B121:E121"/>
    <mergeCell ref="B122:E122"/>
    <mergeCell ref="B123:E123"/>
    <mergeCell ref="A124:E124"/>
    <mergeCell ref="A126:F126"/>
    <mergeCell ref="B112:D112"/>
    <mergeCell ref="A113:D113"/>
    <mergeCell ref="A115:F115"/>
    <mergeCell ref="B117:E117"/>
    <mergeCell ref="B118:E118"/>
    <mergeCell ref="B119:E119"/>
    <mergeCell ref="B106:D106"/>
    <mergeCell ref="B107:D107"/>
    <mergeCell ref="B108:D108"/>
    <mergeCell ref="B109:D109"/>
    <mergeCell ref="B110:D110"/>
    <mergeCell ref="A111:D111"/>
    <mergeCell ref="B98:D98"/>
    <mergeCell ref="B99:D99"/>
    <mergeCell ref="A100:D100"/>
    <mergeCell ref="A102:F102"/>
    <mergeCell ref="B104:D104"/>
    <mergeCell ref="B105:D105"/>
    <mergeCell ref="A91:F91"/>
    <mergeCell ref="B93:D93"/>
    <mergeCell ref="B94:D94"/>
    <mergeCell ref="B95:D95"/>
    <mergeCell ref="B96:D96"/>
    <mergeCell ref="B97:D97"/>
    <mergeCell ref="B83:D83"/>
    <mergeCell ref="A84:D84"/>
    <mergeCell ref="B86:D86"/>
    <mergeCell ref="B87:D87"/>
    <mergeCell ref="B88:D88"/>
    <mergeCell ref="A89:D89"/>
    <mergeCell ref="B75:D75"/>
    <mergeCell ref="A76:D76"/>
    <mergeCell ref="A78:F78"/>
    <mergeCell ref="B80:D80"/>
    <mergeCell ref="B81:D81"/>
    <mergeCell ref="A82:D82"/>
    <mergeCell ref="B65:F65"/>
    <mergeCell ref="B67:D67"/>
    <mergeCell ref="B68:D68"/>
    <mergeCell ref="G68:G75"/>
    <mergeCell ref="B69:D69"/>
    <mergeCell ref="B70:D70"/>
    <mergeCell ref="B71:D71"/>
    <mergeCell ref="B72:D72"/>
    <mergeCell ref="B73:D73"/>
    <mergeCell ref="B74:D74"/>
    <mergeCell ref="B59:E59"/>
    <mergeCell ref="B60:E60"/>
    <mergeCell ref="A61:E61"/>
    <mergeCell ref="A63:F63"/>
    <mergeCell ref="B54:E54"/>
    <mergeCell ref="B55:E55"/>
    <mergeCell ref="B56:E56"/>
    <mergeCell ref="B57:E57"/>
    <mergeCell ref="B58:E58"/>
    <mergeCell ref="B46:E46"/>
    <mergeCell ref="B47:E47"/>
    <mergeCell ref="B48:E48"/>
    <mergeCell ref="B49:E49"/>
    <mergeCell ref="A50:E50"/>
    <mergeCell ref="A52:F52"/>
    <mergeCell ref="B37:F37"/>
    <mergeCell ref="A39:F39"/>
    <mergeCell ref="B41:E41"/>
    <mergeCell ref="B43:C43"/>
    <mergeCell ref="B44:D44"/>
    <mergeCell ref="B45:E45"/>
    <mergeCell ref="C31:E31"/>
    <mergeCell ref="C32:E32"/>
    <mergeCell ref="C33:E33"/>
    <mergeCell ref="C34:E34"/>
    <mergeCell ref="C35:E35"/>
    <mergeCell ref="C36:E36"/>
    <mergeCell ref="B24:E24"/>
    <mergeCell ref="F24:G24"/>
    <mergeCell ref="B26:G26"/>
    <mergeCell ref="C28:E28"/>
    <mergeCell ref="C29:E29"/>
    <mergeCell ref="C30:E30"/>
    <mergeCell ref="A20:G20"/>
    <mergeCell ref="B21:E21"/>
    <mergeCell ref="F21:G21"/>
    <mergeCell ref="B22:E22"/>
    <mergeCell ref="F22:G22"/>
    <mergeCell ref="B23:E23"/>
    <mergeCell ref="F23:G23"/>
    <mergeCell ref="C15:E15"/>
    <mergeCell ref="F15:G15"/>
    <mergeCell ref="A16:B16"/>
    <mergeCell ref="C16:E16"/>
    <mergeCell ref="F16:G16"/>
    <mergeCell ref="A18:G18"/>
    <mergeCell ref="A8:G8"/>
    <mergeCell ref="B9:F9"/>
    <mergeCell ref="B10:F10"/>
    <mergeCell ref="B11:F11"/>
    <mergeCell ref="B12:F12"/>
    <mergeCell ref="A14:G14"/>
    <mergeCell ref="A1:G1"/>
    <mergeCell ref="A2:C2"/>
    <mergeCell ref="D2:G2"/>
    <mergeCell ref="C4:G4"/>
    <mergeCell ref="C5:G5"/>
    <mergeCell ref="C6:G6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7" fitToHeight="0" orientation="portrait" r:id="rId1"/>
  <rowBreaks count="2" manualBreakCount="2">
    <brk id="62" max="6" man="1"/>
    <brk id="114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B4" sqref="B4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3.14062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25" t="s">
        <v>431</v>
      </c>
      <c r="B1" s="225"/>
      <c r="C1" s="225"/>
      <c r="D1" s="225"/>
      <c r="E1" s="225"/>
      <c r="F1" s="225"/>
      <c r="G1" s="225"/>
    </row>
    <row r="2" spans="1:7" x14ac:dyDescent="0.2">
      <c r="A2" s="225" t="s">
        <v>40</v>
      </c>
      <c r="B2" s="225"/>
      <c r="C2" s="225"/>
      <c r="D2" s="225" t="s">
        <v>457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167" t="s">
        <v>45</v>
      </c>
      <c r="B9" s="246" t="s">
        <v>46</v>
      </c>
      <c r="C9" s="247"/>
      <c r="D9" s="247"/>
      <c r="E9" s="247"/>
      <c r="F9" s="248"/>
      <c r="G9" s="167"/>
    </row>
    <row r="10" spans="1:7" x14ac:dyDescent="0.2">
      <c r="A10" s="167" t="s">
        <v>47</v>
      </c>
      <c r="B10" s="246" t="s">
        <v>48</v>
      </c>
      <c r="C10" s="247"/>
      <c r="D10" s="247"/>
      <c r="E10" s="247"/>
      <c r="F10" s="248"/>
      <c r="G10" s="167" t="s">
        <v>49</v>
      </c>
    </row>
    <row r="11" spans="1:7" x14ac:dyDescent="0.2">
      <c r="A11" s="167" t="s">
        <v>50</v>
      </c>
      <c r="B11" s="246" t="s">
        <v>482</v>
      </c>
      <c r="C11" s="247"/>
      <c r="D11" s="247"/>
      <c r="E11" s="247"/>
      <c r="F11" s="248"/>
      <c r="G11" s="83"/>
    </row>
    <row r="12" spans="1:7" x14ac:dyDescent="0.2">
      <c r="A12" s="167" t="s">
        <v>51</v>
      </c>
      <c r="B12" s="246" t="s">
        <v>424</v>
      </c>
      <c r="C12" s="247"/>
      <c r="D12" s="247"/>
      <c r="E12" s="247"/>
      <c r="F12" s="248"/>
      <c r="G12" s="167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165" t="s">
        <v>53</v>
      </c>
      <c r="B15" s="162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169"/>
      <c r="C19" s="169"/>
      <c r="D19" s="169"/>
      <c r="E19" s="169"/>
      <c r="F19" s="89"/>
      <c r="G19" s="169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167">
        <v>1</v>
      </c>
      <c r="B21" s="257" t="s">
        <v>59</v>
      </c>
      <c r="C21" s="258"/>
      <c r="D21" s="258"/>
      <c r="E21" s="259"/>
      <c r="F21" s="250" t="s">
        <v>458</v>
      </c>
      <c r="G21" s="252"/>
    </row>
    <row r="22" spans="1:8" x14ac:dyDescent="0.2">
      <c r="A22" s="167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167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167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169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169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167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167" t="s">
        <v>45</v>
      </c>
      <c r="C29" s="253" t="s">
        <v>68</v>
      </c>
      <c r="D29" s="253"/>
      <c r="E29" s="253"/>
      <c r="F29" s="91"/>
      <c r="G29" s="92">
        <v>0</v>
      </c>
      <c r="H29" s="156">
        <f>G29</f>
        <v>0</v>
      </c>
    </row>
    <row r="30" spans="1:8" x14ac:dyDescent="0.2">
      <c r="B30" s="167" t="s">
        <v>47</v>
      </c>
      <c r="C30" s="253" t="s">
        <v>69</v>
      </c>
      <c r="D30" s="253"/>
      <c r="E30" s="253"/>
      <c r="F30" s="95">
        <v>0</v>
      </c>
      <c r="G30" s="92">
        <v>0</v>
      </c>
      <c r="H30" s="156">
        <f t="shared" ref="H30:H36" si="0">G30</f>
        <v>0</v>
      </c>
    </row>
    <row r="31" spans="1:8" x14ac:dyDescent="0.2">
      <c r="B31" s="167" t="s">
        <v>50</v>
      </c>
      <c r="C31" s="253" t="s">
        <v>70</v>
      </c>
      <c r="D31" s="253"/>
      <c r="E31" s="253"/>
      <c r="F31" s="95">
        <v>0</v>
      </c>
      <c r="G31" s="92">
        <v>0</v>
      </c>
      <c r="H31" s="156">
        <f t="shared" si="0"/>
        <v>0</v>
      </c>
    </row>
    <row r="32" spans="1:8" x14ac:dyDescent="0.2">
      <c r="B32" s="167" t="s">
        <v>51</v>
      </c>
      <c r="C32" s="253" t="s">
        <v>71</v>
      </c>
      <c r="D32" s="253"/>
      <c r="E32" s="253"/>
      <c r="F32" s="95">
        <v>0</v>
      </c>
      <c r="G32" s="92">
        <v>0</v>
      </c>
      <c r="H32" s="156">
        <f t="shared" si="0"/>
        <v>0</v>
      </c>
    </row>
    <row r="33" spans="1:8" x14ac:dyDescent="0.2">
      <c r="B33" s="167" t="s">
        <v>72</v>
      </c>
      <c r="C33" s="253" t="s">
        <v>73</v>
      </c>
      <c r="D33" s="253"/>
      <c r="E33" s="253"/>
      <c r="F33" s="95">
        <v>0</v>
      </c>
      <c r="G33" s="92">
        <v>0</v>
      </c>
      <c r="H33" s="156">
        <f t="shared" si="0"/>
        <v>0</v>
      </c>
    </row>
    <row r="34" spans="1:8" x14ac:dyDescent="0.2">
      <c r="B34" s="167" t="s">
        <v>74</v>
      </c>
      <c r="C34" s="253" t="s">
        <v>75</v>
      </c>
      <c r="D34" s="253"/>
      <c r="E34" s="253"/>
      <c r="F34" s="96">
        <v>0</v>
      </c>
      <c r="G34" s="92">
        <v>0</v>
      </c>
      <c r="H34" s="156">
        <f t="shared" si="0"/>
        <v>0</v>
      </c>
    </row>
    <row r="35" spans="1:8" x14ac:dyDescent="0.2">
      <c r="B35" s="167" t="s">
        <v>76</v>
      </c>
      <c r="C35" s="246" t="s">
        <v>171</v>
      </c>
      <c r="D35" s="247"/>
      <c r="E35" s="248"/>
      <c r="F35" s="96">
        <v>0</v>
      </c>
      <c r="G35" s="92">
        <v>0</v>
      </c>
      <c r="H35" s="156">
        <f t="shared" si="0"/>
        <v>0</v>
      </c>
    </row>
    <row r="36" spans="1:8" x14ac:dyDescent="0.2">
      <c r="B36" s="167" t="s">
        <v>85</v>
      </c>
      <c r="C36" s="253" t="s">
        <v>464</v>
      </c>
      <c r="D36" s="253"/>
      <c r="E36" s="253"/>
      <c r="F36" s="98"/>
      <c r="G36" s="92">
        <v>0</v>
      </c>
      <c r="H36" s="156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169"/>
    </row>
    <row r="41" spans="1:8" ht="15.75" customHeight="1" x14ac:dyDescent="0.2">
      <c r="A41" s="167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167" t="s">
        <v>45</v>
      </c>
      <c r="B42" s="163" t="s">
        <v>80</v>
      </c>
      <c r="C42" s="164"/>
      <c r="D42" s="101">
        <v>12</v>
      </c>
      <c r="E42" s="102">
        <v>0</v>
      </c>
      <c r="F42" s="92">
        <v>0</v>
      </c>
      <c r="H42" s="47">
        <f>F42</f>
        <v>0</v>
      </c>
    </row>
    <row r="43" spans="1:8" x14ac:dyDescent="0.2">
      <c r="A43" s="167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47">
        <f t="shared" ref="H43:H49" si="1">F43</f>
        <v>0</v>
      </c>
    </row>
    <row r="44" spans="1:8" x14ac:dyDescent="0.2">
      <c r="A44" s="167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47">
        <f t="shared" si="1"/>
        <v>0</v>
      </c>
    </row>
    <row r="45" spans="1:8" x14ac:dyDescent="0.2">
      <c r="A45" s="167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47">
        <f t="shared" si="1"/>
        <v>0</v>
      </c>
    </row>
    <row r="46" spans="1:8" x14ac:dyDescent="0.2">
      <c r="A46" s="167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47">
        <f t="shared" si="1"/>
        <v>0</v>
      </c>
    </row>
    <row r="47" spans="1:8" x14ac:dyDescent="0.2">
      <c r="A47" s="167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47">
        <f t="shared" si="1"/>
        <v>0</v>
      </c>
    </row>
    <row r="48" spans="1:8" x14ac:dyDescent="0.2">
      <c r="A48" s="167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47">
        <f t="shared" si="1"/>
        <v>0</v>
      </c>
    </row>
    <row r="49" spans="1:8" x14ac:dyDescent="0.2">
      <c r="A49" s="167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47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167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ht="12.75" customHeight="1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169"/>
      <c r="H55" s="51">
        <f>F55</f>
        <v>0</v>
      </c>
    </row>
    <row r="56" spans="1:8" ht="12.75" customHeight="1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</f>
        <v>0</v>
      </c>
    </row>
    <row r="57" spans="1:8" ht="12.75" customHeight="1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ht="12.75" customHeight="1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ht="12.75" customHeight="1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169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169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66"/>
      <c r="B64" s="166"/>
      <c r="C64" s="166"/>
      <c r="D64" s="166"/>
      <c r="E64" s="166"/>
      <c r="F64" s="166"/>
    </row>
    <row r="65" spans="1:8" x14ac:dyDescent="0.2">
      <c r="A65" s="166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68" t="s">
        <v>95</v>
      </c>
      <c r="B67" s="226" t="s">
        <v>96</v>
      </c>
      <c r="C67" s="226"/>
      <c r="D67" s="226"/>
      <c r="E67" s="168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F68*1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F69*1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73" t="s">
        <v>103</v>
      </c>
      <c r="C74" s="273"/>
      <c r="D74" s="273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70"/>
      <c r="C79" s="170"/>
      <c r="D79" s="170"/>
      <c r="E79" s="119"/>
      <c r="F79" s="109"/>
    </row>
    <row r="80" spans="1:8" x14ac:dyDescent="0.2">
      <c r="A80" s="168" t="s">
        <v>106</v>
      </c>
      <c r="B80" s="226" t="s">
        <v>107</v>
      </c>
      <c r="C80" s="226"/>
      <c r="D80" s="226"/>
      <c r="E80" s="168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F81*1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70"/>
      <c r="C85" s="170"/>
      <c r="D85" s="170"/>
      <c r="E85" s="119"/>
      <c r="F85" s="109"/>
    </row>
    <row r="86" spans="1:13" x14ac:dyDescent="0.2">
      <c r="A86" s="168" t="s">
        <v>110</v>
      </c>
      <c r="B86" s="239" t="s">
        <v>111</v>
      </c>
      <c r="C86" s="239"/>
      <c r="D86" s="239"/>
      <c r="E86" s="168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2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68" t="s">
        <v>115</v>
      </c>
      <c r="B93" s="226" t="s">
        <v>116</v>
      </c>
      <c r="C93" s="226"/>
      <c r="D93" s="226"/>
      <c r="E93" s="168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00" si="5">F94*1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169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169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</row>
    <row r="102" spans="1:8" x14ac:dyDescent="0.2">
      <c r="A102" s="234" t="s">
        <v>123</v>
      </c>
      <c r="B102" s="234"/>
      <c r="C102" s="234"/>
      <c r="D102" s="234"/>
      <c r="E102" s="234"/>
      <c r="F102" s="234"/>
    </row>
    <row r="103" spans="1:8" x14ac:dyDescent="0.2">
      <c r="A103" s="108"/>
      <c r="B103" s="108"/>
      <c r="C103" s="108"/>
      <c r="D103" s="108"/>
      <c r="E103" s="108"/>
      <c r="F103" s="109"/>
    </row>
    <row r="104" spans="1:8" x14ac:dyDescent="0.2">
      <c r="A104" s="171" t="s">
        <v>124</v>
      </c>
      <c r="B104" s="216" t="s">
        <v>125</v>
      </c>
      <c r="C104" s="217"/>
      <c r="D104" s="218"/>
      <c r="E104" s="171" t="s">
        <v>66</v>
      </c>
      <c r="F104" s="130" t="s">
        <v>67</v>
      </c>
    </row>
    <row r="105" spans="1:8" x14ac:dyDescent="0.2">
      <c r="A105" s="122" t="s">
        <v>45</v>
      </c>
      <c r="B105" s="233" t="s">
        <v>451</v>
      </c>
      <c r="C105" s="233"/>
      <c r="D105" s="233"/>
      <c r="E105" s="128">
        <v>0.121</v>
      </c>
      <c r="F105" s="123">
        <v>0</v>
      </c>
      <c r="G105" s="132"/>
      <c r="H105" s="51">
        <f t="shared" ref="H105:H145" si="6">F105*1</f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6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6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6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6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6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6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6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6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6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6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6"/>
        <v>0</v>
      </c>
    </row>
    <row r="117" spans="1:8" x14ac:dyDescent="0.2">
      <c r="A117" s="168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6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6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6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6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6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6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6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6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6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6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6"/>
        <v>0</v>
      </c>
    </row>
    <row r="128" spans="1:8" x14ac:dyDescent="0.2">
      <c r="A128" s="168">
        <v>5</v>
      </c>
      <c r="B128" s="226" t="s">
        <v>141</v>
      </c>
      <c r="C128" s="226"/>
      <c r="D128" s="226"/>
      <c r="E128" s="168" t="s">
        <v>66</v>
      </c>
      <c r="F128" s="107" t="s">
        <v>67</v>
      </c>
      <c r="H128" s="51" t="e">
        <f t="shared" si="6"/>
        <v>#VALUE!</v>
      </c>
    </row>
    <row r="129" spans="1:10" ht="27.7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6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6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6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6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6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6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6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6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6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6"/>
        <v>0</v>
      </c>
      <c r="J138" s="47"/>
    </row>
    <row r="139" spans="1:10" ht="1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6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6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6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6"/>
        <v>0</v>
      </c>
    </row>
    <row r="144" spans="1:10" ht="16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6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6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7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9.2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49:F149"/>
    <mergeCell ref="A152:C152"/>
    <mergeCell ref="D152:F152"/>
    <mergeCell ref="A153:C153"/>
    <mergeCell ref="D153:F153"/>
    <mergeCell ref="A154:C154"/>
    <mergeCell ref="D154:F154"/>
    <mergeCell ref="B142:E142"/>
    <mergeCell ref="B143:E143"/>
    <mergeCell ref="A144:E144"/>
    <mergeCell ref="B145:E145"/>
    <mergeCell ref="A146:E146"/>
    <mergeCell ref="D147:E147"/>
    <mergeCell ref="B134:D134"/>
    <mergeCell ref="B135:D135"/>
    <mergeCell ref="A136:E136"/>
    <mergeCell ref="A139:E139"/>
    <mergeCell ref="B140:E140"/>
    <mergeCell ref="B141:E141"/>
    <mergeCell ref="B128:D128"/>
    <mergeCell ref="B129:D129"/>
    <mergeCell ref="B130:D130"/>
    <mergeCell ref="B131:D131"/>
    <mergeCell ref="B132:D132"/>
    <mergeCell ref="B133:D133"/>
    <mergeCell ref="B120:E120"/>
    <mergeCell ref="B121:E121"/>
    <mergeCell ref="B122:E122"/>
    <mergeCell ref="B123:E123"/>
    <mergeCell ref="A124:E124"/>
    <mergeCell ref="A126:F126"/>
    <mergeCell ref="B112:D112"/>
    <mergeCell ref="A113:D113"/>
    <mergeCell ref="A115:F115"/>
    <mergeCell ref="B117:E117"/>
    <mergeCell ref="B118:E118"/>
    <mergeCell ref="B119:E119"/>
    <mergeCell ref="B106:D106"/>
    <mergeCell ref="B107:D107"/>
    <mergeCell ref="B108:D108"/>
    <mergeCell ref="B109:D109"/>
    <mergeCell ref="B110:D110"/>
    <mergeCell ref="A111:D111"/>
    <mergeCell ref="B98:D98"/>
    <mergeCell ref="B99:D99"/>
    <mergeCell ref="A100:D100"/>
    <mergeCell ref="A102:F102"/>
    <mergeCell ref="B104:D104"/>
    <mergeCell ref="B105:D105"/>
    <mergeCell ref="A91:F91"/>
    <mergeCell ref="B93:D93"/>
    <mergeCell ref="B94:D94"/>
    <mergeCell ref="B95:D95"/>
    <mergeCell ref="B96:D96"/>
    <mergeCell ref="B97:D97"/>
    <mergeCell ref="B83:D83"/>
    <mergeCell ref="A84:D84"/>
    <mergeCell ref="B86:D86"/>
    <mergeCell ref="B87:D87"/>
    <mergeCell ref="B88:D88"/>
    <mergeCell ref="A89:D89"/>
    <mergeCell ref="B75:D75"/>
    <mergeCell ref="A76:D76"/>
    <mergeCell ref="A78:F78"/>
    <mergeCell ref="B80:D80"/>
    <mergeCell ref="B81:D81"/>
    <mergeCell ref="A82:D82"/>
    <mergeCell ref="B65:F65"/>
    <mergeCell ref="B67:D67"/>
    <mergeCell ref="B68:D68"/>
    <mergeCell ref="G68:G75"/>
    <mergeCell ref="B69:D69"/>
    <mergeCell ref="B70:D70"/>
    <mergeCell ref="B71:D71"/>
    <mergeCell ref="B72:D72"/>
    <mergeCell ref="B73:D73"/>
    <mergeCell ref="B74:D74"/>
    <mergeCell ref="B59:E59"/>
    <mergeCell ref="B60:E60"/>
    <mergeCell ref="A61:E61"/>
    <mergeCell ref="A63:F63"/>
    <mergeCell ref="B54:E54"/>
    <mergeCell ref="B55:E55"/>
    <mergeCell ref="B56:E56"/>
    <mergeCell ref="B57:E57"/>
    <mergeCell ref="B58:E58"/>
    <mergeCell ref="B46:E46"/>
    <mergeCell ref="B47:E47"/>
    <mergeCell ref="B48:E48"/>
    <mergeCell ref="B49:E49"/>
    <mergeCell ref="A50:E50"/>
    <mergeCell ref="A52:F52"/>
    <mergeCell ref="B37:F37"/>
    <mergeCell ref="A39:F39"/>
    <mergeCell ref="B41:E41"/>
    <mergeCell ref="B43:C43"/>
    <mergeCell ref="B44:D44"/>
    <mergeCell ref="B45:E45"/>
    <mergeCell ref="C31:E31"/>
    <mergeCell ref="C32:E32"/>
    <mergeCell ref="C33:E33"/>
    <mergeCell ref="C34:E34"/>
    <mergeCell ref="C35:E35"/>
    <mergeCell ref="C36:E36"/>
    <mergeCell ref="B24:E24"/>
    <mergeCell ref="F24:G24"/>
    <mergeCell ref="B26:G26"/>
    <mergeCell ref="C28:E28"/>
    <mergeCell ref="C29:E29"/>
    <mergeCell ref="C30:E30"/>
    <mergeCell ref="A20:G20"/>
    <mergeCell ref="B21:E21"/>
    <mergeCell ref="F21:G21"/>
    <mergeCell ref="B22:E22"/>
    <mergeCell ref="F22:G22"/>
    <mergeCell ref="B23:E23"/>
    <mergeCell ref="F23:G23"/>
    <mergeCell ref="C15:E15"/>
    <mergeCell ref="F15:G15"/>
    <mergeCell ref="A16:B16"/>
    <mergeCell ref="C16:E16"/>
    <mergeCell ref="F16:G16"/>
    <mergeCell ref="A18:G18"/>
    <mergeCell ref="A8:G8"/>
    <mergeCell ref="B9:F9"/>
    <mergeCell ref="B10:F10"/>
    <mergeCell ref="B11:F11"/>
    <mergeCell ref="B12:F12"/>
    <mergeCell ref="A14:G14"/>
    <mergeCell ref="A1:G1"/>
    <mergeCell ref="A2:C2"/>
    <mergeCell ref="D2:G2"/>
    <mergeCell ref="C4:G4"/>
    <mergeCell ref="C5:G5"/>
    <mergeCell ref="C6:G6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7" fitToHeight="0" orientation="portrait" r:id="rId1"/>
  <rowBreaks count="2" manualBreakCount="2">
    <brk id="62" max="6" man="1"/>
    <brk id="11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topLeftCell="A73" zoomScale="110" zoomScaleNormal="130" zoomScaleSheetLayoutView="110" workbookViewId="0">
      <selection activeCell="F133" sqref="F133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20" style="80" customWidth="1"/>
    <col min="5" max="5" width="10.42578125" style="80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70" t="s">
        <v>467</v>
      </c>
      <c r="B1" s="270"/>
      <c r="C1" s="270"/>
      <c r="D1" s="270"/>
      <c r="E1" s="270"/>
      <c r="F1" s="270"/>
      <c r="G1" s="270"/>
    </row>
    <row r="2" spans="1:7" x14ac:dyDescent="0.2">
      <c r="A2" s="225" t="s">
        <v>40</v>
      </c>
      <c r="B2" s="225"/>
      <c r="C2" s="225"/>
      <c r="D2" s="225" t="s">
        <v>400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482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ht="15" customHeight="1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170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  <c r="H28" s="42"/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52">
        <f>G29*5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52">
        <f t="shared" ref="H30:H35" si="0">G30*5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0.4</v>
      </c>
      <c r="G31" s="92">
        <v>0</v>
      </c>
      <c r="H31" s="52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52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52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52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52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52">
        <f t="shared" ref="H36" si="1">G36*6</f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8" spans="1:8" ht="15.75" customHeight="1" x14ac:dyDescent="0.2"/>
    <row r="39" spans="1:8" x14ac:dyDescent="0.2">
      <c r="A39" s="249" t="s">
        <v>78</v>
      </c>
      <c r="B39" s="249"/>
      <c r="C39" s="249"/>
      <c r="D39" s="249"/>
      <c r="E39" s="249"/>
      <c r="F39" s="249"/>
      <c r="G39" s="88"/>
    </row>
    <row r="40" spans="1:8" ht="15.75" customHeight="1" x14ac:dyDescent="0.2"/>
    <row r="41" spans="1:8" ht="15.75" customHeight="1" x14ac:dyDescent="0.2">
      <c r="A41" s="82">
        <v>2</v>
      </c>
      <c r="B41" s="274" t="s">
        <v>79</v>
      </c>
      <c r="C41" s="275"/>
      <c r="D41" s="275"/>
      <c r="E41" s="276"/>
      <c r="F41" s="93" t="s">
        <v>67</v>
      </c>
    </row>
    <row r="42" spans="1:8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47">
        <f>F42*5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47">
        <f t="shared" ref="H43:H49" si="2">F43*5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47">
        <f t="shared" si="2"/>
        <v>0</v>
      </c>
    </row>
    <row r="45" spans="1:8" x14ac:dyDescent="0.2">
      <c r="A45" s="82" t="s">
        <v>51</v>
      </c>
      <c r="B45" s="246">
        <v>0</v>
      </c>
      <c r="C45" s="247"/>
      <c r="D45" s="247"/>
      <c r="E45" s="248"/>
      <c r="F45" s="92">
        <v>0</v>
      </c>
      <c r="G45" s="104"/>
      <c r="H45" s="47">
        <f t="shared" si="2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47">
        <f t="shared" si="2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47">
        <f t="shared" si="2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47">
        <f t="shared" si="2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47">
        <f t="shared" si="2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ht="15.75" customHeight="1" x14ac:dyDescent="0.2">
      <c r="G51" s="104"/>
    </row>
    <row r="52" spans="1:8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47">
        <f>F55*5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47">
        <f t="shared" ref="H56:H60" si="3">F56*5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47">
        <f t="shared" si="3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47">
        <f t="shared" si="3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47">
        <f t="shared" si="3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47">
        <f t="shared" si="3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F68*5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4">F69*5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4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4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4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4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4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4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5">F81*5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5"/>
        <v>0</v>
      </c>
      <c r="I82" s="43"/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5"/>
        <v>0</v>
      </c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5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  <c r="I86" s="44"/>
      <c r="J86" s="44"/>
      <c r="K86" s="44"/>
      <c r="L86" s="45"/>
      <c r="M86" s="46"/>
    </row>
    <row r="87" spans="1:13" ht="14.25" customHeight="1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L87" s="45"/>
      <c r="M87" s="46"/>
    </row>
    <row r="88" spans="1:13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  <c r="H93" s="43"/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00" si="6">F94*5</f>
        <v>0</v>
      </c>
    </row>
    <row r="95" spans="1:13" ht="12.75" customHeight="1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6"/>
        <v>0</v>
      </c>
    </row>
    <row r="96" spans="1:13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6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6"/>
        <v>0</v>
      </c>
    </row>
    <row r="98" spans="1:8" ht="12.75" customHeight="1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6"/>
        <v>0</v>
      </c>
    </row>
    <row r="99" spans="1:8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6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6"/>
        <v>0</v>
      </c>
    </row>
    <row r="101" spans="1:8" x14ac:dyDescent="0.2">
      <c r="A101" s="108"/>
      <c r="B101" s="108"/>
      <c r="C101" s="108"/>
      <c r="D101" s="108"/>
      <c r="E101" s="108"/>
      <c r="F101" s="109"/>
    </row>
    <row r="102" spans="1:8" x14ac:dyDescent="0.2">
      <c r="A102" s="234" t="s">
        <v>123</v>
      </c>
      <c r="B102" s="234"/>
      <c r="C102" s="234"/>
      <c r="D102" s="234"/>
      <c r="E102" s="234"/>
      <c r="F102" s="234"/>
    </row>
    <row r="103" spans="1:8" ht="30.75" customHeight="1" x14ac:dyDescent="0.2">
      <c r="A103" s="108"/>
      <c r="B103" s="108"/>
      <c r="C103" s="108"/>
      <c r="D103" s="108"/>
      <c r="E103" s="108"/>
      <c r="F103" s="109"/>
    </row>
    <row r="104" spans="1:8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</row>
    <row r="105" spans="1:8" x14ac:dyDescent="0.2">
      <c r="A105" s="122" t="s">
        <v>45</v>
      </c>
      <c r="B105" s="205" t="s">
        <v>451</v>
      </c>
      <c r="C105" s="205"/>
      <c r="D105" s="205"/>
      <c r="E105" s="128">
        <v>0.121</v>
      </c>
      <c r="F105" s="123">
        <v>0</v>
      </c>
      <c r="G105" s="132"/>
      <c r="H105" s="51">
        <f t="shared" ref="H105:H145" si="7">F105*5</f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7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7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7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7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7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7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7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7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7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7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7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7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7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7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7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7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7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7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7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7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7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7"/>
        <v>0</v>
      </c>
    </row>
    <row r="128" spans="1:8" ht="15" customHeight="1" x14ac:dyDescent="0.2">
      <c r="A128" s="111">
        <v>5</v>
      </c>
      <c r="B128" s="209" t="s">
        <v>141</v>
      </c>
      <c r="C128" s="209"/>
      <c r="D128" s="209"/>
      <c r="E128" s="111" t="s">
        <v>66</v>
      </c>
      <c r="F128" s="107" t="s">
        <v>67</v>
      </c>
      <c r="H128" s="51" t="e">
        <f t="shared" si="7"/>
        <v>#VALUE!</v>
      </c>
    </row>
    <row r="129" spans="1:10" ht="26.2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7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7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7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7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7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7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7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7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7"/>
        <v>0</v>
      </c>
      <c r="J137" s="47"/>
    </row>
    <row r="138" spans="1:10" ht="32.25" customHeight="1" x14ac:dyDescent="0.2">
      <c r="A138" s="108"/>
      <c r="B138" s="108"/>
      <c r="C138" s="108"/>
      <c r="D138" s="108"/>
      <c r="E138" s="108"/>
      <c r="F138" s="109"/>
      <c r="H138" s="51">
        <f t="shared" si="7"/>
        <v>0</v>
      </c>
    </row>
    <row r="139" spans="1:10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7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7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7"/>
        <v>0</v>
      </c>
    </row>
    <row r="143" spans="1:10" ht="16.5" customHeight="1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7"/>
        <v>0</v>
      </c>
    </row>
    <row r="144" spans="1:10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7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7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ht="26.25" customHeight="1" x14ac:dyDescent="0.2">
      <c r="B148" s="85"/>
      <c r="C148" s="85"/>
      <c r="D148" s="142"/>
      <c r="E148" s="142"/>
      <c r="F148" s="143"/>
    </row>
    <row r="149" spans="1:8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  <c r="H150" s="48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ht="13.5" customHeight="1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13.5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4.25" customHeight="1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8.5" customHeight="1" thickTop="1" thickBot="1" x14ac:dyDescent="0.25">
      <c r="A156" s="277" t="s">
        <v>164</v>
      </c>
      <c r="B156" s="278"/>
      <c r="C156" s="279"/>
      <c r="D156" s="50">
        <v>7.3899999999999993E-2</v>
      </c>
      <c r="E156" s="50">
        <v>7.5999999999999998E-2</v>
      </c>
      <c r="F156" s="49">
        <v>7.8200000000000006E-2</v>
      </c>
    </row>
    <row r="157" spans="1:8" ht="15.75" customHeight="1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9.75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52:C152"/>
    <mergeCell ref="D152:F152"/>
    <mergeCell ref="A153:C153"/>
    <mergeCell ref="D153:F153"/>
    <mergeCell ref="A154:C154"/>
    <mergeCell ref="D154:F154"/>
    <mergeCell ref="B143:E143"/>
    <mergeCell ref="A144:E144"/>
    <mergeCell ref="B145:E145"/>
    <mergeCell ref="A146:E146"/>
    <mergeCell ref="D147:E147"/>
    <mergeCell ref="A149:F149"/>
    <mergeCell ref="B135:D135"/>
    <mergeCell ref="A136:E136"/>
    <mergeCell ref="A139:E139"/>
    <mergeCell ref="B140:E140"/>
    <mergeCell ref="B141:E141"/>
    <mergeCell ref="B142:E142"/>
    <mergeCell ref="B129:D129"/>
    <mergeCell ref="B130:D130"/>
    <mergeCell ref="B131:D131"/>
    <mergeCell ref="B132:D132"/>
    <mergeCell ref="B133:D133"/>
    <mergeCell ref="B134:D134"/>
    <mergeCell ref="B121:E121"/>
    <mergeCell ref="B122:E122"/>
    <mergeCell ref="B123:E123"/>
    <mergeCell ref="A124:E124"/>
    <mergeCell ref="A126:F126"/>
    <mergeCell ref="B128:D128"/>
    <mergeCell ref="A113:D113"/>
    <mergeCell ref="A115:F115"/>
    <mergeCell ref="B117:E117"/>
    <mergeCell ref="B118:E118"/>
    <mergeCell ref="B119:E119"/>
    <mergeCell ref="B120:E120"/>
    <mergeCell ref="B107:D107"/>
    <mergeCell ref="B108:D108"/>
    <mergeCell ref="B109:D109"/>
    <mergeCell ref="B110:D110"/>
    <mergeCell ref="A111:D111"/>
    <mergeCell ref="B112:D112"/>
    <mergeCell ref="B99:D99"/>
    <mergeCell ref="A100:D100"/>
    <mergeCell ref="A102:F102"/>
    <mergeCell ref="B104:D104"/>
    <mergeCell ref="B105:D105"/>
    <mergeCell ref="B106:D106"/>
    <mergeCell ref="B93:D93"/>
    <mergeCell ref="B94:D94"/>
    <mergeCell ref="B95:D95"/>
    <mergeCell ref="B96:D96"/>
    <mergeCell ref="B97:D97"/>
    <mergeCell ref="B98:D98"/>
    <mergeCell ref="B86:D86"/>
    <mergeCell ref="B87:D87"/>
    <mergeCell ref="B88:D88"/>
    <mergeCell ref="A89:D89"/>
    <mergeCell ref="A91:F91"/>
    <mergeCell ref="A76:D76"/>
    <mergeCell ref="A78:F78"/>
    <mergeCell ref="B80:D80"/>
    <mergeCell ref="B81:D81"/>
    <mergeCell ref="A82:D82"/>
    <mergeCell ref="B83:D83"/>
    <mergeCell ref="G68:G75"/>
    <mergeCell ref="B69:D69"/>
    <mergeCell ref="B70:D70"/>
    <mergeCell ref="B71:D71"/>
    <mergeCell ref="B72:D72"/>
    <mergeCell ref="B73:D73"/>
    <mergeCell ref="B74:D74"/>
    <mergeCell ref="B75:D75"/>
    <mergeCell ref="A84:D84"/>
    <mergeCell ref="B59:E59"/>
    <mergeCell ref="B60:E60"/>
    <mergeCell ref="A61:E61"/>
    <mergeCell ref="A63:F63"/>
    <mergeCell ref="B65:F65"/>
    <mergeCell ref="B67:D67"/>
    <mergeCell ref="B57:E57"/>
    <mergeCell ref="B58:E58"/>
    <mergeCell ref="B68:D68"/>
    <mergeCell ref="B49:E49"/>
    <mergeCell ref="A50:E50"/>
    <mergeCell ref="A52:F52"/>
    <mergeCell ref="B54:E54"/>
    <mergeCell ref="B55:E55"/>
    <mergeCell ref="B56:E56"/>
    <mergeCell ref="B43:C43"/>
    <mergeCell ref="B44:D44"/>
    <mergeCell ref="B45:E45"/>
    <mergeCell ref="B46:E46"/>
    <mergeCell ref="B47:E47"/>
    <mergeCell ref="B48:E48"/>
    <mergeCell ref="C33:E33"/>
    <mergeCell ref="C34:E34"/>
    <mergeCell ref="C36:E36"/>
    <mergeCell ref="B37:F37"/>
    <mergeCell ref="A39:F39"/>
    <mergeCell ref="B41:E41"/>
    <mergeCell ref="C35:E35"/>
    <mergeCell ref="B26:G26"/>
    <mergeCell ref="C28:E28"/>
    <mergeCell ref="C29:E29"/>
    <mergeCell ref="C30:E30"/>
    <mergeCell ref="C31:E31"/>
    <mergeCell ref="C32:E32"/>
    <mergeCell ref="B22:E22"/>
    <mergeCell ref="F22:G22"/>
    <mergeCell ref="B23:E23"/>
    <mergeCell ref="F23:G23"/>
    <mergeCell ref="B24:E24"/>
    <mergeCell ref="F24:G24"/>
    <mergeCell ref="A16:B16"/>
    <mergeCell ref="C16:E16"/>
    <mergeCell ref="F16:G16"/>
    <mergeCell ref="A18:G18"/>
    <mergeCell ref="A20:G20"/>
    <mergeCell ref="B21:E21"/>
    <mergeCell ref="F21:G21"/>
    <mergeCell ref="A1:G1"/>
    <mergeCell ref="D2:G2"/>
    <mergeCell ref="B10:F10"/>
    <mergeCell ref="B11:F11"/>
    <mergeCell ref="B12:F12"/>
    <mergeCell ref="A14:G14"/>
    <mergeCell ref="C15:E15"/>
    <mergeCell ref="F15:G15"/>
    <mergeCell ref="A2:C2"/>
    <mergeCell ref="C4:G4"/>
    <mergeCell ref="C5:G5"/>
    <mergeCell ref="C6:G6"/>
    <mergeCell ref="A8:G8"/>
    <mergeCell ref="B9:F9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0" fitToHeight="0" orientation="portrait" r:id="rId1"/>
  <rowBreaks count="2" manualBreakCount="2">
    <brk id="62" max="6" man="1"/>
    <brk id="114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A9" sqref="A9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6.570312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25" t="s">
        <v>468</v>
      </c>
      <c r="B1" s="225"/>
      <c r="C1" s="225"/>
      <c r="D1" s="225"/>
      <c r="E1" s="225"/>
      <c r="F1" s="225"/>
      <c r="G1" s="225"/>
    </row>
    <row r="2" spans="1:7" x14ac:dyDescent="0.2">
      <c r="A2" s="225" t="s">
        <v>40</v>
      </c>
      <c r="B2" s="225"/>
      <c r="C2" s="225"/>
      <c r="D2" s="225" t="s">
        <v>401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255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52">
        <f>G29*2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52">
        <f t="shared" ref="H30:H36" si="0">G30*2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0.4</v>
      </c>
      <c r="G31" s="92">
        <v>0</v>
      </c>
      <c r="H31" s="52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52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52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52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52">
        <f t="shared" si="0"/>
        <v>0</v>
      </c>
    </row>
    <row r="36" spans="1:8" x14ac:dyDescent="0.2">
      <c r="B36" s="82" t="s">
        <v>76</v>
      </c>
      <c r="C36" s="253" t="s">
        <v>464</v>
      </c>
      <c r="D36" s="253"/>
      <c r="E36" s="253"/>
      <c r="F36" s="98"/>
      <c r="G36" s="92">
        <v>0</v>
      </c>
      <c r="H36" s="52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88"/>
    </row>
    <row r="41" spans="1:8" ht="15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51">
        <f>F42*2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51">
        <f t="shared" ref="H43:H49" si="1">F43*2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51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51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51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51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51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51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51">
        <f>F55*2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f>Complementar!F50+EPI!G13</f>
        <v>0</v>
      </c>
      <c r="G56" s="90"/>
      <c r="H56" s="51">
        <f t="shared" ref="H56:H60" si="2">F56*2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f>'Ferr. Individuais'!H92+'Ferr. Coletivas'!H87</f>
        <v>0</v>
      </c>
      <c r="G57" s="90"/>
      <c r="H57" s="51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f>Logística!H12</f>
        <v>0</v>
      </c>
      <c r="G58" s="90"/>
      <c r="H58" s="51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f>Logística!F18/4</f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107">
        <f>SUM(F55:F60)</f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F68*2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F69*2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F81*2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4.25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F94*2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ht="15.75" customHeight="1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 t="e">
        <f t="shared" si="5"/>
        <v>#VALUE!</v>
      </c>
    </row>
    <row r="105" spans="1:8" x14ac:dyDescent="0.2">
      <c r="A105" s="122" t="s">
        <v>45</v>
      </c>
      <c r="B105" s="233" t="s">
        <v>451</v>
      </c>
      <c r="C105" s="233"/>
      <c r="D105" s="233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ht="12.75" customHeight="1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5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 t="e">
        <f t="shared" si="5"/>
        <v>#VALUE!</v>
      </c>
    </row>
    <row r="129" spans="1:10" ht="24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f>SUM(F131:F134)</f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23">
        <f>E131*(G37+F50+F61+F124+F129+F135)/(1-E130)</f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23">
        <f>E132*(G37+F50+F61+F124+F129+F135)/(1-E130)</f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23">
        <f>E133*(G37+F50+F61+F124+F129+F135)/(1-E130)</f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23">
        <f>E134*(G37+F50+F61+F124+F129+F135)/(1-E130)</f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f>E135*($G$37+$F$50+$F$61+$F$124+F129)</f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f>F129+F130+F135</f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4.2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f>F50</f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f>F61</f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f>F124</f>
        <v>0</v>
      </c>
      <c r="G143" s="138"/>
      <c r="H143" s="51">
        <f t="shared" si="5"/>
        <v>0</v>
      </c>
    </row>
    <row r="144" spans="1:10" ht="12.75" customHeight="1" x14ac:dyDescent="0.2">
      <c r="A144" s="206" t="s">
        <v>108</v>
      </c>
      <c r="B144" s="207"/>
      <c r="C144" s="207"/>
      <c r="D144" s="207"/>
      <c r="E144" s="208"/>
      <c r="F144" s="130">
        <f>SUM(F140:F143)</f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f>F136</f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30">
        <f>SUM(F144:F145)</f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8.5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7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8.25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52:C152"/>
    <mergeCell ref="D152:F152"/>
    <mergeCell ref="A153:C153"/>
    <mergeCell ref="D153:F153"/>
    <mergeCell ref="A154:C154"/>
    <mergeCell ref="D154:F154"/>
    <mergeCell ref="B143:E143"/>
    <mergeCell ref="A144:E144"/>
    <mergeCell ref="B145:E145"/>
    <mergeCell ref="A146:E146"/>
    <mergeCell ref="D147:E147"/>
    <mergeCell ref="A149:F149"/>
    <mergeCell ref="B135:D135"/>
    <mergeCell ref="A136:E136"/>
    <mergeCell ref="A139:E139"/>
    <mergeCell ref="B140:E140"/>
    <mergeCell ref="B141:E141"/>
    <mergeCell ref="B142:E142"/>
    <mergeCell ref="B129:D129"/>
    <mergeCell ref="B130:D130"/>
    <mergeCell ref="B131:D131"/>
    <mergeCell ref="B132:D132"/>
    <mergeCell ref="B133:D133"/>
    <mergeCell ref="B134:D134"/>
    <mergeCell ref="B121:E121"/>
    <mergeCell ref="B122:E122"/>
    <mergeCell ref="B123:E123"/>
    <mergeCell ref="A124:E124"/>
    <mergeCell ref="A126:F126"/>
    <mergeCell ref="B128:D128"/>
    <mergeCell ref="A113:D113"/>
    <mergeCell ref="A115:F115"/>
    <mergeCell ref="B117:E117"/>
    <mergeCell ref="B118:E118"/>
    <mergeCell ref="B119:E119"/>
    <mergeCell ref="B120:E120"/>
    <mergeCell ref="B107:D107"/>
    <mergeCell ref="B108:D108"/>
    <mergeCell ref="B109:D109"/>
    <mergeCell ref="B110:D110"/>
    <mergeCell ref="A111:D111"/>
    <mergeCell ref="B112:D112"/>
    <mergeCell ref="B99:D99"/>
    <mergeCell ref="A100:D100"/>
    <mergeCell ref="A102:F102"/>
    <mergeCell ref="B104:D104"/>
    <mergeCell ref="B105:D105"/>
    <mergeCell ref="B106:D106"/>
    <mergeCell ref="B93:D93"/>
    <mergeCell ref="B94:D94"/>
    <mergeCell ref="B95:D95"/>
    <mergeCell ref="B96:D96"/>
    <mergeCell ref="B97:D97"/>
    <mergeCell ref="B98:D98"/>
    <mergeCell ref="B86:D86"/>
    <mergeCell ref="B87:D87"/>
    <mergeCell ref="B88:D88"/>
    <mergeCell ref="A89:D89"/>
    <mergeCell ref="A91:F91"/>
    <mergeCell ref="A76:D76"/>
    <mergeCell ref="A78:F78"/>
    <mergeCell ref="B80:D80"/>
    <mergeCell ref="B81:D81"/>
    <mergeCell ref="A82:D82"/>
    <mergeCell ref="B83:D83"/>
    <mergeCell ref="G68:G75"/>
    <mergeCell ref="B69:D69"/>
    <mergeCell ref="B70:D70"/>
    <mergeCell ref="B71:D71"/>
    <mergeCell ref="B72:D72"/>
    <mergeCell ref="B73:D73"/>
    <mergeCell ref="B74:D74"/>
    <mergeCell ref="B75:D75"/>
    <mergeCell ref="A84:D84"/>
    <mergeCell ref="B59:E59"/>
    <mergeCell ref="B60:E60"/>
    <mergeCell ref="A61:E61"/>
    <mergeCell ref="A63:F63"/>
    <mergeCell ref="B65:F65"/>
    <mergeCell ref="B67:D67"/>
    <mergeCell ref="B57:E57"/>
    <mergeCell ref="B58:E58"/>
    <mergeCell ref="B68:D68"/>
    <mergeCell ref="B49:E49"/>
    <mergeCell ref="A50:E50"/>
    <mergeCell ref="A52:F52"/>
    <mergeCell ref="B54:E54"/>
    <mergeCell ref="B55:E55"/>
    <mergeCell ref="B56:E56"/>
    <mergeCell ref="B43:C43"/>
    <mergeCell ref="B44:D44"/>
    <mergeCell ref="B45:E45"/>
    <mergeCell ref="B46:E46"/>
    <mergeCell ref="B47:E47"/>
    <mergeCell ref="B48:E48"/>
    <mergeCell ref="C33:E33"/>
    <mergeCell ref="C34:E34"/>
    <mergeCell ref="C36:E36"/>
    <mergeCell ref="B37:F37"/>
    <mergeCell ref="A39:F39"/>
    <mergeCell ref="B41:E41"/>
    <mergeCell ref="C35:E35"/>
    <mergeCell ref="B26:G26"/>
    <mergeCell ref="C28:E28"/>
    <mergeCell ref="C29:E29"/>
    <mergeCell ref="C30:E30"/>
    <mergeCell ref="C31:E31"/>
    <mergeCell ref="C32:E32"/>
    <mergeCell ref="B22:E22"/>
    <mergeCell ref="F22:G22"/>
    <mergeCell ref="B23:E23"/>
    <mergeCell ref="F23:G23"/>
    <mergeCell ref="B24:E24"/>
    <mergeCell ref="F24:G24"/>
    <mergeCell ref="A16:B16"/>
    <mergeCell ref="C16:E16"/>
    <mergeCell ref="F16:G16"/>
    <mergeCell ref="A18:G18"/>
    <mergeCell ref="A20:G20"/>
    <mergeCell ref="B21:E21"/>
    <mergeCell ref="F21:G21"/>
    <mergeCell ref="A1:G1"/>
    <mergeCell ref="B10:F10"/>
    <mergeCell ref="B11:F11"/>
    <mergeCell ref="B12:F12"/>
    <mergeCell ref="A14:G14"/>
    <mergeCell ref="C15:E15"/>
    <mergeCell ref="F15:G15"/>
    <mergeCell ref="A2:C2"/>
    <mergeCell ref="C4:G4"/>
    <mergeCell ref="C5:G5"/>
    <mergeCell ref="C6:G6"/>
    <mergeCell ref="A8:G8"/>
    <mergeCell ref="B9:F9"/>
    <mergeCell ref="D2:G2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4" fitToHeight="0" orientation="portrait" r:id="rId1"/>
  <rowBreaks count="2" manualBreakCount="2">
    <brk id="62" max="6" man="1"/>
    <brk id="114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B4" sqref="B4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8.570312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25" t="s">
        <v>432</v>
      </c>
      <c r="B1" s="225"/>
      <c r="C1" s="225"/>
      <c r="D1" s="225"/>
      <c r="E1" s="225"/>
      <c r="F1" s="225"/>
      <c r="G1" s="225"/>
    </row>
    <row r="2" spans="1:7" x14ac:dyDescent="0.2">
      <c r="A2" s="225" t="s">
        <v>40</v>
      </c>
      <c r="B2" s="225"/>
      <c r="C2" s="225"/>
      <c r="D2" s="225" t="s">
        <v>402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255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52">
        <f>G29*2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52">
        <f t="shared" ref="H30:H36" si="0">G30*2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0.4</v>
      </c>
      <c r="G31" s="92">
        <v>0</v>
      </c>
      <c r="H31" s="52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0.2</v>
      </c>
      <c r="G32" s="92">
        <v>0</v>
      </c>
      <c r="H32" s="52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52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52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52">
        <f t="shared" si="0"/>
        <v>0</v>
      </c>
    </row>
    <row r="36" spans="1:8" x14ac:dyDescent="0.2">
      <c r="B36" s="82" t="s">
        <v>76</v>
      </c>
      <c r="C36" s="253" t="s">
        <v>464</v>
      </c>
      <c r="D36" s="253"/>
      <c r="E36" s="253"/>
      <c r="F36" s="98"/>
      <c r="G36" s="92">
        <v>0</v>
      </c>
      <c r="H36" s="52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88"/>
    </row>
    <row r="41" spans="1:8" ht="15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51">
        <f>F42*2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51">
        <f t="shared" ref="H43:H49" si="1">F43*2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51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51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51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51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51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51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51">
        <f>F55*2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F56*2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F68*2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F69*2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F81*2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4.25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F94*2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ht="15.75" customHeight="1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 t="e">
        <f t="shared" si="5"/>
        <v>#VALUE!</v>
      </c>
    </row>
    <row r="105" spans="1:8" x14ac:dyDescent="0.2">
      <c r="A105" s="122" t="s">
        <v>45</v>
      </c>
      <c r="B105" s="205" t="s">
        <v>451</v>
      </c>
      <c r="C105" s="205"/>
      <c r="D105" s="205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f t="shared" ref="F106:F110" si="6">E106*$G$37</f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f t="shared" si="6"/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f t="shared" si="6"/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f t="shared" si="6"/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f t="shared" si="6"/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30">
        <f>SUM(F105:F110)</f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f>F111*E76</f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30">
        <f>SUM(F111:F112)</f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5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11">
        <v>5</v>
      </c>
      <c r="B128" s="226" t="s">
        <v>141</v>
      </c>
      <c r="C128" s="226"/>
      <c r="D128" s="226"/>
      <c r="E128" s="111" t="s">
        <v>66</v>
      </c>
      <c r="F128" s="107" t="s">
        <v>67</v>
      </c>
      <c r="H128" s="51" t="e">
        <f t="shared" si="5"/>
        <v>#VALUE!</v>
      </c>
    </row>
    <row r="129" spans="1:10" ht="24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2.7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ht="13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7.75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7.7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:G1"/>
    <mergeCell ref="A2:C2"/>
    <mergeCell ref="D2:G2"/>
    <mergeCell ref="C4:G4"/>
    <mergeCell ref="C5:G5"/>
    <mergeCell ref="C6:G6"/>
    <mergeCell ref="A8:G8"/>
    <mergeCell ref="B9:F9"/>
    <mergeCell ref="B10:F10"/>
    <mergeCell ref="B11:F11"/>
    <mergeCell ref="B12:F12"/>
    <mergeCell ref="A14:G14"/>
    <mergeCell ref="C15:E15"/>
    <mergeCell ref="F15:G15"/>
    <mergeCell ref="A16:B16"/>
    <mergeCell ref="C16:E16"/>
    <mergeCell ref="F16:G16"/>
    <mergeCell ref="A18:G18"/>
    <mergeCell ref="A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6:G26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B37:F37"/>
    <mergeCell ref="A39:F39"/>
    <mergeCell ref="B41:E41"/>
    <mergeCell ref="B43:C43"/>
    <mergeCell ref="B44:D44"/>
    <mergeCell ref="B45:E45"/>
    <mergeCell ref="B46:E46"/>
    <mergeCell ref="B47:E47"/>
    <mergeCell ref="B59:E59"/>
    <mergeCell ref="B60:E60"/>
    <mergeCell ref="A61:E61"/>
    <mergeCell ref="A63:F63"/>
    <mergeCell ref="B65:F65"/>
    <mergeCell ref="B67:D67"/>
    <mergeCell ref="B48:E48"/>
    <mergeCell ref="B49:E49"/>
    <mergeCell ref="A50:E50"/>
    <mergeCell ref="A52:F52"/>
    <mergeCell ref="B54:E54"/>
    <mergeCell ref="B55:E55"/>
    <mergeCell ref="B56:E56"/>
    <mergeCell ref="B57:E57"/>
    <mergeCell ref="B58:E58"/>
    <mergeCell ref="B68:D68"/>
    <mergeCell ref="G68:G75"/>
    <mergeCell ref="B69:D69"/>
    <mergeCell ref="B70:D70"/>
    <mergeCell ref="B71:D71"/>
    <mergeCell ref="B72:D72"/>
    <mergeCell ref="B73:D73"/>
    <mergeCell ref="B74:D74"/>
    <mergeCell ref="B75:D75"/>
    <mergeCell ref="A76:D76"/>
    <mergeCell ref="A78:F78"/>
    <mergeCell ref="B80:D80"/>
    <mergeCell ref="B81:D81"/>
    <mergeCell ref="A82:D82"/>
    <mergeCell ref="B83:D83"/>
    <mergeCell ref="A84:D84"/>
    <mergeCell ref="B86:D86"/>
    <mergeCell ref="B87:D87"/>
    <mergeCell ref="B88:D88"/>
    <mergeCell ref="A89:D89"/>
    <mergeCell ref="A91:F91"/>
    <mergeCell ref="B93:D93"/>
    <mergeCell ref="B94:D94"/>
    <mergeCell ref="B95:D95"/>
    <mergeCell ref="B96:D96"/>
    <mergeCell ref="B97:D97"/>
    <mergeCell ref="B98:D98"/>
    <mergeCell ref="B99:D99"/>
    <mergeCell ref="A100:D100"/>
    <mergeCell ref="A102:F102"/>
    <mergeCell ref="B104:D104"/>
    <mergeCell ref="B105:D105"/>
    <mergeCell ref="B106:D106"/>
    <mergeCell ref="B107:D107"/>
    <mergeCell ref="B108:D108"/>
    <mergeCell ref="B109:D109"/>
    <mergeCell ref="B110:D110"/>
    <mergeCell ref="A111:D111"/>
    <mergeCell ref="B112:D112"/>
    <mergeCell ref="A113:D113"/>
    <mergeCell ref="A115:F115"/>
    <mergeCell ref="B117:E117"/>
    <mergeCell ref="B118:E118"/>
    <mergeCell ref="B119:E119"/>
    <mergeCell ref="B120:E120"/>
    <mergeCell ref="B121:E121"/>
    <mergeCell ref="B122:E122"/>
    <mergeCell ref="B123:E123"/>
    <mergeCell ref="A124:E124"/>
    <mergeCell ref="A126:F126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A136:E136"/>
    <mergeCell ref="A139:E139"/>
    <mergeCell ref="B140:E140"/>
    <mergeCell ref="B141:E141"/>
    <mergeCell ref="A154:C154"/>
    <mergeCell ref="D154:F154"/>
    <mergeCell ref="B142:E142"/>
    <mergeCell ref="B143:E143"/>
    <mergeCell ref="A144:E144"/>
    <mergeCell ref="B145:E145"/>
    <mergeCell ref="A146:E146"/>
    <mergeCell ref="D147:E147"/>
    <mergeCell ref="A155:C155"/>
    <mergeCell ref="D155:F155"/>
    <mergeCell ref="A156:C156"/>
    <mergeCell ref="A157:C157"/>
    <mergeCell ref="A158:F158"/>
    <mergeCell ref="A149:F149"/>
    <mergeCell ref="A152:C152"/>
    <mergeCell ref="D152:F152"/>
    <mergeCell ref="A153:C153"/>
    <mergeCell ref="D153:F153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2" fitToHeight="0" orientation="portrait" r:id="rId1"/>
  <rowBreaks count="2" manualBreakCount="2">
    <brk id="62" max="6" man="1"/>
    <brk id="114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A9" sqref="A9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20.42578125" style="80" customWidth="1"/>
    <col min="5" max="5" width="9.8554687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70" t="s">
        <v>469</v>
      </c>
      <c r="B1" s="270"/>
      <c r="C1" s="270"/>
      <c r="D1" s="270"/>
      <c r="E1" s="270"/>
      <c r="F1" s="270"/>
      <c r="G1" s="270"/>
    </row>
    <row r="2" spans="1:7" x14ac:dyDescent="0.2">
      <c r="A2" s="225" t="s">
        <v>40</v>
      </c>
      <c r="B2" s="225"/>
      <c r="C2" s="225"/>
      <c r="D2" s="225" t="s">
        <v>403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82" t="s">
        <v>45</v>
      </c>
      <c r="B9" s="246" t="s">
        <v>46</v>
      </c>
      <c r="C9" s="247"/>
      <c r="D9" s="247"/>
      <c r="E9" s="247"/>
      <c r="F9" s="248"/>
      <c r="G9" s="82"/>
    </row>
    <row r="10" spans="1:7" x14ac:dyDescent="0.2">
      <c r="A10" s="82" t="s">
        <v>47</v>
      </c>
      <c r="B10" s="246" t="s">
        <v>48</v>
      </c>
      <c r="C10" s="247"/>
      <c r="D10" s="247"/>
      <c r="E10" s="247"/>
      <c r="F10" s="248"/>
      <c r="G10" s="82" t="s">
        <v>49</v>
      </c>
    </row>
    <row r="11" spans="1:7" x14ac:dyDescent="0.2">
      <c r="A11" s="82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82" t="s">
        <v>51</v>
      </c>
      <c r="B12" s="246" t="s">
        <v>424</v>
      </c>
      <c r="C12" s="247"/>
      <c r="D12" s="247"/>
      <c r="E12" s="247"/>
      <c r="F12" s="248"/>
      <c r="G12" s="82">
        <v>12</v>
      </c>
    </row>
    <row r="13" spans="1:7" x14ac:dyDescent="0.2">
      <c r="G13" s="85"/>
    </row>
    <row r="14" spans="1:7" ht="15" customHeight="1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x14ac:dyDescent="0.2">
      <c r="A15" s="86" t="s">
        <v>53</v>
      </c>
      <c r="B15" s="87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88"/>
      <c r="C19" s="88"/>
      <c r="D19" s="88"/>
      <c r="E19" s="88"/>
      <c r="F19" s="89"/>
      <c r="G19" s="88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82">
        <v>1</v>
      </c>
      <c r="B21" s="257" t="s">
        <v>59</v>
      </c>
      <c r="C21" s="258"/>
      <c r="D21" s="258"/>
      <c r="E21" s="259"/>
      <c r="F21" s="250" t="s">
        <v>252</v>
      </c>
      <c r="G21" s="252"/>
    </row>
    <row r="22" spans="1:8" x14ac:dyDescent="0.2">
      <c r="A22" s="82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82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82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88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88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82">
        <v>1</v>
      </c>
      <c r="C28" s="245" t="s">
        <v>65</v>
      </c>
      <c r="D28" s="245"/>
      <c r="E28" s="245"/>
      <c r="F28" s="93" t="s">
        <v>66</v>
      </c>
      <c r="G28" s="94" t="s">
        <v>67</v>
      </c>
      <c r="H28" s="42"/>
    </row>
    <row r="29" spans="1:8" x14ac:dyDescent="0.2">
      <c r="B29" s="82" t="s">
        <v>45</v>
      </c>
      <c r="C29" s="253" t="s">
        <v>68</v>
      </c>
      <c r="D29" s="253"/>
      <c r="E29" s="253"/>
      <c r="F29" s="91"/>
      <c r="G29" s="92">
        <v>0</v>
      </c>
      <c r="H29" s="156">
        <f>G29</f>
        <v>0</v>
      </c>
    </row>
    <row r="30" spans="1:8" x14ac:dyDescent="0.2">
      <c r="B30" s="82" t="s">
        <v>47</v>
      </c>
      <c r="C30" s="253" t="s">
        <v>69</v>
      </c>
      <c r="D30" s="253"/>
      <c r="E30" s="253"/>
      <c r="F30" s="95">
        <v>0</v>
      </c>
      <c r="G30" s="92">
        <v>0</v>
      </c>
      <c r="H30" s="156">
        <f t="shared" ref="H30:H36" si="0">G30</f>
        <v>0</v>
      </c>
    </row>
    <row r="31" spans="1:8" x14ac:dyDescent="0.2">
      <c r="B31" s="82" t="s">
        <v>50</v>
      </c>
      <c r="C31" s="253" t="s">
        <v>70</v>
      </c>
      <c r="D31" s="253"/>
      <c r="E31" s="253"/>
      <c r="F31" s="95">
        <v>0</v>
      </c>
      <c r="G31" s="92">
        <v>0</v>
      </c>
      <c r="H31" s="156">
        <f t="shared" si="0"/>
        <v>0</v>
      </c>
    </row>
    <row r="32" spans="1:8" x14ac:dyDescent="0.2">
      <c r="B32" s="82" t="s">
        <v>51</v>
      </c>
      <c r="C32" s="253" t="s">
        <v>71</v>
      </c>
      <c r="D32" s="253"/>
      <c r="E32" s="253"/>
      <c r="F32" s="95">
        <v>0</v>
      </c>
      <c r="G32" s="92">
        <v>0</v>
      </c>
      <c r="H32" s="156">
        <f t="shared" si="0"/>
        <v>0</v>
      </c>
    </row>
    <row r="33" spans="1:8" x14ac:dyDescent="0.2">
      <c r="B33" s="82" t="s">
        <v>72</v>
      </c>
      <c r="C33" s="253" t="s">
        <v>73</v>
      </c>
      <c r="D33" s="253"/>
      <c r="E33" s="253"/>
      <c r="F33" s="95">
        <v>0</v>
      </c>
      <c r="G33" s="92">
        <v>0</v>
      </c>
      <c r="H33" s="156">
        <f t="shared" si="0"/>
        <v>0</v>
      </c>
    </row>
    <row r="34" spans="1:8" x14ac:dyDescent="0.2">
      <c r="B34" s="82" t="s">
        <v>74</v>
      </c>
      <c r="C34" s="253" t="s">
        <v>75</v>
      </c>
      <c r="D34" s="253"/>
      <c r="E34" s="253"/>
      <c r="F34" s="96">
        <v>0</v>
      </c>
      <c r="G34" s="92">
        <v>0</v>
      </c>
      <c r="H34" s="156">
        <f t="shared" si="0"/>
        <v>0</v>
      </c>
    </row>
    <row r="35" spans="1:8" x14ac:dyDescent="0.2">
      <c r="B35" s="82" t="s">
        <v>76</v>
      </c>
      <c r="C35" s="246" t="s">
        <v>171</v>
      </c>
      <c r="D35" s="247"/>
      <c r="E35" s="248"/>
      <c r="F35" s="97">
        <v>0.14000000000000001</v>
      </c>
      <c r="G35" s="92">
        <v>0</v>
      </c>
      <c r="H35" s="156">
        <f t="shared" si="0"/>
        <v>0</v>
      </c>
    </row>
    <row r="36" spans="1:8" x14ac:dyDescent="0.2">
      <c r="B36" s="82" t="s">
        <v>85</v>
      </c>
      <c r="C36" s="253" t="s">
        <v>464</v>
      </c>
      <c r="D36" s="253"/>
      <c r="E36" s="253"/>
      <c r="F36" s="98"/>
      <c r="G36" s="92">
        <v>0</v>
      </c>
      <c r="H36" s="156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8" spans="1:8" ht="15.75" customHeight="1" x14ac:dyDescent="0.2"/>
    <row r="39" spans="1:8" x14ac:dyDescent="0.2">
      <c r="A39" s="249" t="s">
        <v>78</v>
      </c>
      <c r="B39" s="249"/>
      <c r="C39" s="249"/>
      <c r="D39" s="249"/>
      <c r="E39" s="249"/>
      <c r="F39" s="249"/>
      <c r="G39" s="88"/>
    </row>
    <row r="40" spans="1:8" ht="15.75" customHeight="1" x14ac:dyDescent="0.2"/>
    <row r="41" spans="1:8" ht="15.75" customHeight="1" x14ac:dyDescent="0.2">
      <c r="A41" s="82">
        <v>2</v>
      </c>
      <c r="B41" s="250" t="s">
        <v>79</v>
      </c>
      <c r="C41" s="251"/>
      <c r="D41" s="251"/>
      <c r="E41" s="252"/>
      <c r="F41" s="93" t="s">
        <v>67</v>
      </c>
    </row>
    <row r="42" spans="1:8" x14ac:dyDescent="0.2">
      <c r="A42" s="82" t="s">
        <v>45</v>
      </c>
      <c r="B42" s="99" t="s">
        <v>80</v>
      </c>
      <c r="C42" s="100"/>
      <c r="D42" s="101">
        <v>12</v>
      </c>
      <c r="E42" s="102">
        <v>0</v>
      </c>
      <c r="F42" s="92">
        <v>0</v>
      </c>
      <c r="H42" s="47">
        <f>F42</f>
        <v>0</v>
      </c>
    </row>
    <row r="43" spans="1:8" x14ac:dyDescent="0.2">
      <c r="A43" s="82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47">
        <f t="shared" ref="H43:H49" si="1">F43</f>
        <v>0</v>
      </c>
    </row>
    <row r="44" spans="1:8" x14ac:dyDescent="0.2">
      <c r="A44" s="82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47">
        <f t="shared" si="1"/>
        <v>0</v>
      </c>
    </row>
    <row r="45" spans="1:8" x14ac:dyDescent="0.2">
      <c r="A45" s="82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47">
        <f t="shared" si="1"/>
        <v>0</v>
      </c>
    </row>
    <row r="46" spans="1:8" x14ac:dyDescent="0.2">
      <c r="A46" s="82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47">
        <f t="shared" si="1"/>
        <v>0</v>
      </c>
    </row>
    <row r="47" spans="1:8" x14ac:dyDescent="0.2">
      <c r="A47" s="82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47">
        <f t="shared" si="1"/>
        <v>0</v>
      </c>
    </row>
    <row r="48" spans="1:8" x14ac:dyDescent="0.2">
      <c r="A48" s="82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47">
        <f t="shared" si="1"/>
        <v>0</v>
      </c>
    </row>
    <row r="49" spans="1:8" x14ac:dyDescent="0.2">
      <c r="A49" s="82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47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ht="15.75" customHeight="1" x14ac:dyDescent="0.2">
      <c r="G51" s="104"/>
    </row>
    <row r="52" spans="1:8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82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88"/>
      <c r="H55" s="47">
        <f>F55</f>
        <v>0</v>
      </c>
    </row>
    <row r="56" spans="1:8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47">
        <f t="shared" ref="H56:H60" si="2">F56</f>
        <v>0</v>
      </c>
    </row>
    <row r="57" spans="1:8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47">
        <f t="shared" si="2"/>
        <v>0</v>
      </c>
    </row>
    <row r="58" spans="1:8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47">
        <f t="shared" si="2"/>
        <v>0</v>
      </c>
    </row>
    <row r="59" spans="1:8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47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88"/>
      <c r="H60" s="47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88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10"/>
      <c r="B64" s="110"/>
      <c r="C64" s="110"/>
      <c r="D64" s="110"/>
      <c r="E64" s="110"/>
      <c r="F64" s="110"/>
    </row>
    <row r="65" spans="1:8" x14ac:dyDescent="0.2">
      <c r="A65" s="110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11" t="s">
        <v>95</v>
      </c>
      <c r="B67" s="226" t="s">
        <v>96</v>
      </c>
      <c r="C67" s="226"/>
      <c r="D67" s="226"/>
      <c r="E67" s="111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F68*1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F69*1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28" t="s">
        <v>103</v>
      </c>
      <c r="C74" s="228"/>
      <c r="D74" s="228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18"/>
      <c r="C79" s="118"/>
      <c r="D79" s="118"/>
      <c r="E79" s="119"/>
      <c r="F79" s="109"/>
    </row>
    <row r="80" spans="1:8" x14ac:dyDescent="0.2">
      <c r="A80" s="111" t="s">
        <v>106</v>
      </c>
      <c r="B80" s="226" t="s">
        <v>107</v>
      </c>
      <c r="C80" s="226"/>
      <c r="D80" s="226"/>
      <c r="E80" s="111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F81*1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  <c r="I82" s="43"/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18"/>
      <c r="C85" s="118"/>
      <c r="D85" s="118"/>
      <c r="E85" s="119"/>
      <c r="F85" s="109"/>
    </row>
    <row r="86" spans="1:13" x14ac:dyDescent="0.2">
      <c r="A86" s="111" t="s">
        <v>110</v>
      </c>
      <c r="B86" s="239" t="s">
        <v>111</v>
      </c>
      <c r="C86" s="239"/>
      <c r="D86" s="239"/>
      <c r="E86" s="111" t="s">
        <v>66</v>
      </c>
      <c r="F86" s="107" t="s">
        <v>67</v>
      </c>
      <c r="I86" s="44"/>
      <c r="J86" s="44"/>
      <c r="K86" s="44"/>
      <c r="L86" s="45"/>
      <c r="M86" s="46"/>
    </row>
    <row r="87" spans="1:13" ht="12.75" customHeight="1" x14ac:dyDescent="0.2">
      <c r="A87" s="106" t="s">
        <v>45</v>
      </c>
      <c r="B87" s="280" t="s">
        <v>112</v>
      </c>
      <c r="C87" s="281"/>
      <c r="D87" s="282"/>
      <c r="E87" s="112">
        <v>0</v>
      </c>
      <c r="F87" s="92">
        <v>0</v>
      </c>
      <c r="L87" s="45"/>
      <c r="M87" s="46"/>
    </row>
    <row r="88" spans="1:13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11" t="s">
        <v>115</v>
      </c>
      <c r="B93" s="226" t="s">
        <v>116</v>
      </c>
      <c r="C93" s="226"/>
      <c r="D93" s="226"/>
      <c r="E93" s="111" t="s">
        <v>66</v>
      </c>
      <c r="F93" s="107" t="s">
        <v>67</v>
      </c>
      <c r="H93" s="43"/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F94*1</f>
        <v>0</v>
      </c>
    </row>
    <row r="95" spans="1:13" ht="12.75" customHeight="1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88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ht="12.75" customHeight="1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88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ht="30.75" customHeight="1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x14ac:dyDescent="0.2">
      <c r="A104" s="131" t="s">
        <v>124</v>
      </c>
      <c r="B104" s="216" t="s">
        <v>125</v>
      </c>
      <c r="C104" s="217"/>
      <c r="D104" s="218"/>
      <c r="E104" s="131" t="s">
        <v>66</v>
      </c>
      <c r="F104" s="130" t="s">
        <v>67</v>
      </c>
      <c r="H104" s="51" t="e">
        <f t="shared" si="5"/>
        <v>#VALUE!</v>
      </c>
    </row>
    <row r="105" spans="1:8" x14ac:dyDescent="0.2">
      <c r="A105" s="122" t="s">
        <v>45</v>
      </c>
      <c r="B105" s="205" t="s">
        <v>451</v>
      </c>
      <c r="C105" s="205"/>
      <c r="D105" s="205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11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5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ht="14.25" customHeight="1" x14ac:dyDescent="0.2">
      <c r="A128" s="111">
        <v>5</v>
      </c>
      <c r="B128" s="209" t="s">
        <v>141</v>
      </c>
      <c r="C128" s="209"/>
      <c r="D128" s="209"/>
      <c r="E128" s="111" t="s">
        <v>66</v>
      </c>
      <c r="F128" s="107" t="s">
        <v>67</v>
      </c>
      <c r="H128" s="51" t="e">
        <f t="shared" si="5"/>
        <v>#VALUE!</v>
      </c>
    </row>
    <row r="129" spans="1:10" ht="26.2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  <c r="J137" s="47"/>
    </row>
    <row r="138" spans="1:10" ht="32.25" customHeight="1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</row>
    <row r="139" spans="1:10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ht="16.5" customHeight="1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ht="26.25" customHeight="1" x14ac:dyDescent="0.2">
      <c r="B148" s="85"/>
      <c r="C148" s="85"/>
      <c r="D148" s="142"/>
      <c r="E148" s="142"/>
      <c r="F148" s="143"/>
    </row>
    <row r="149" spans="1:8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  <c r="H150" s="48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ht="15" customHeight="1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13.5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5.75" customHeight="1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30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20.25" customHeight="1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9.75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:G1"/>
    <mergeCell ref="A2:C2"/>
    <mergeCell ref="D2:G2"/>
    <mergeCell ref="C4:G4"/>
    <mergeCell ref="C5:G5"/>
    <mergeCell ref="C6:G6"/>
    <mergeCell ref="A8:G8"/>
    <mergeCell ref="B9:F9"/>
    <mergeCell ref="B10:F10"/>
    <mergeCell ref="B11:F11"/>
    <mergeCell ref="B12:F12"/>
    <mergeCell ref="A14:G14"/>
    <mergeCell ref="C15:E15"/>
    <mergeCell ref="F15:G15"/>
    <mergeCell ref="A16:B16"/>
    <mergeCell ref="C16:E16"/>
    <mergeCell ref="F16:G16"/>
    <mergeCell ref="A18:G18"/>
    <mergeCell ref="A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6:G26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B37:F37"/>
    <mergeCell ref="A39:F39"/>
    <mergeCell ref="B41:E41"/>
    <mergeCell ref="B43:C43"/>
    <mergeCell ref="B44:D44"/>
    <mergeCell ref="B45:E45"/>
    <mergeCell ref="B46:E46"/>
    <mergeCell ref="B47:E47"/>
    <mergeCell ref="B59:E59"/>
    <mergeCell ref="B60:E60"/>
    <mergeCell ref="A61:E61"/>
    <mergeCell ref="A63:F63"/>
    <mergeCell ref="B65:F65"/>
    <mergeCell ref="B67:D67"/>
    <mergeCell ref="B48:E48"/>
    <mergeCell ref="B49:E49"/>
    <mergeCell ref="A50:E50"/>
    <mergeCell ref="A52:F52"/>
    <mergeCell ref="B54:E54"/>
    <mergeCell ref="B55:E55"/>
    <mergeCell ref="B56:E56"/>
    <mergeCell ref="B57:E57"/>
    <mergeCell ref="B58:E58"/>
    <mergeCell ref="B68:D68"/>
    <mergeCell ref="G68:G75"/>
    <mergeCell ref="B69:D69"/>
    <mergeCell ref="B70:D70"/>
    <mergeCell ref="B71:D71"/>
    <mergeCell ref="B72:D72"/>
    <mergeCell ref="B73:D73"/>
    <mergeCell ref="B74:D74"/>
    <mergeCell ref="B75:D75"/>
    <mergeCell ref="A76:D76"/>
    <mergeCell ref="A78:F78"/>
    <mergeCell ref="B80:D80"/>
    <mergeCell ref="B81:D81"/>
    <mergeCell ref="A82:D82"/>
    <mergeCell ref="B83:D83"/>
    <mergeCell ref="A84:D84"/>
    <mergeCell ref="B86:D86"/>
    <mergeCell ref="B87:D87"/>
    <mergeCell ref="B88:D88"/>
    <mergeCell ref="A89:D89"/>
    <mergeCell ref="A91:F91"/>
    <mergeCell ref="B93:D93"/>
    <mergeCell ref="B94:D94"/>
    <mergeCell ref="B95:D95"/>
    <mergeCell ref="B96:D96"/>
    <mergeCell ref="B97:D97"/>
    <mergeCell ref="B98:D98"/>
    <mergeCell ref="B99:D99"/>
    <mergeCell ref="A100:D100"/>
    <mergeCell ref="A102:F102"/>
    <mergeCell ref="B104:D104"/>
    <mergeCell ref="B105:D105"/>
    <mergeCell ref="B106:D106"/>
    <mergeCell ref="B107:D107"/>
    <mergeCell ref="B108:D108"/>
    <mergeCell ref="B109:D109"/>
    <mergeCell ref="B110:D110"/>
    <mergeCell ref="A111:D111"/>
    <mergeCell ref="B112:D112"/>
    <mergeCell ref="A113:D113"/>
    <mergeCell ref="A115:F115"/>
    <mergeCell ref="B117:E117"/>
    <mergeCell ref="B118:E118"/>
    <mergeCell ref="B119:E119"/>
    <mergeCell ref="B120:E120"/>
    <mergeCell ref="B121:E121"/>
    <mergeCell ref="B122:E122"/>
    <mergeCell ref="B123:E123"/>
    <mergeCell ref="A124:E124"/>
    <mergeCell ref="A126:F126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A136:E136"/>
    <mergeCell ref="A139:E139"/>
    <mergeCell ref="B140:E140"/>
    <mergeCell ref="B141:E141"/>
    <mergeCell ref="A154:C154"/>
    <mergeCell ref="D154:F154"/>
    <mergeCell ref="B142:E142"/>
    <mergeCell ref="B143:E143"/>
    <mergeCell ref="A144:E144"/>
    <mergeCell ref="B145:E145"/>
    <mergeCell ref="A146:E146"/>
    <mergeCell ref="D147:E147"/>
    <mergeCell ref="A155:C155"/>
    <mergeCell ref="D155:F155"/>
    <mergeCell ref="A156:C156"/>
    <mergeCell ref="A157:C157"/>
    <mergeCell ref="A158:F158"/>
    <mergeCell ref="A149:F149"/>
    <mergeCell ref="A152:C152"/>
    <mergeCell ref="D152:F152"/>
    <mergeCell ref="A153:C153"/>
    <mergeCell ref="D153:F153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1" fitToHeight="0" orientation="portrait" r:id="rId1"/>
  <rowBreaks count="2" manualBreakCount="2">
    <brk id="62" max="6" man="1"/>
    <brk id="11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view="pageBreakPreview" zoomScale="110" zoomScaleNormal="130" zoomScaleSheetLayoutView="110" workbookViewId="0">
      <selection activeCell="A9" sqref="A9"/>
    </sheetView>
  </sheetViews>
  <sheetFormatPr defaultRowHeight="12.75" x14ac:dyDescent="0.2"/>
  <cols>
    <col min="1" max="1" width="4" style="80" customWidth="1"/>
    <col min="2" max="2" width="12.28515625" style="80" customWidth="1"/>
    <col min="3" max="3" width="29.85546875" style="80" customWidth="1"/>
    <col min="4" max="4" width="13.140625" style="80" customWidth="1"/>
    <col min="5" max="5" width="9.28515625" style="80" bestFit="1" customWidth="1"/>
    <col min="6" max="6" width="15" style="84" customWidth="1"/>
    <col min="7" max="7" width="13.7109375" style="80" customWidth="1"/>
    <col min="8" max="8" width="9.5703125" style="41" bestFit="1" customWidth="1"/>
    <col min="9" max="12" width="9.140625" style="41"/>
    <col min="13" max="13" width="15.28515625" style="41" customWidth="1"/>
    <col min="14" max="16" width="9.140625" style="41"/>
    <col min="17" max="17" width="11.7109375" style="41" customWidth="1"/>
    <col min="18" max="16384" width="9.140625" style="41"/>
  </cols>
  <sheetData>
    <row r="1" spans="1:7" x14ac:dyDescent="0.2">
      <c r="A1" s="225" t="s">
        <v>433</v>
      </c>
      <c r="B1" s="225"/>
      <c r="C1" s="225"/>
      <c r="D1" s="225"/>
      <c r="E1" s="225"/>
      <c r="F1" s="225"/>
      <c r="G1" s="225"/>
    </row>
    <row r="2" spans="1:7" x14ac:dyDescent="0.2">
      <c r="A2" s="225" t="s">
        <v>40</v>
      </c>
      <c r="B2" s="225"/>
      <c r="C2" s="225"/>
      <c r="D2" s="225" t="s">
        <v>460</v>
      </c>
      <c r="E2" s="225"/>
      <c r="F2" s="225"/>
      <c r="G2" s="225"/>
    </row>
    <row r="4" spans="1:7" x14ac:dyDescent="0.2">
      <c r="B4" s="81" t="s">
        <v>41</v>
      </c>
      <c r="C4" s="272"/>
      <c r="D4" s="272"/>
      <c r="E4" s="272"/>
      <c r="F4" s="272"/>
      <c r="G4" s="272"/>
    </row>
    <row r="5" spans="1:7" x14ac:dyDescent="0.2">
      <c r="B5" s="81" t="s">
        <v>42</v>
      </c>
      <c r="C5" s="272"/>
      <c r="D5" s="272"/>
      <c r="E5" s="272"/>
      <c r="F5" s="272"/>
      <c r="G5" s="272"/>
    </row>
    <row r="6" spans="1:7" x14ac:dyDescent="0.2">
      <c r="B6" s="81" t="s">
        <v>43</v>
      </c>
      <c r="C6" s="272"/>
      <c r="D6" s="272"/>
      <c r="E6" s="272"/>
      <c r="F6" s="272"/>
      <c r="G6" s="272"/>
    </row>
    <row r="8" spans="1:7" x14ac:dyDescent="0.2">
      <c r="A8" s="245" t="s">
        <v>44</v>
      </c>
      <c r="B8" s="245"/>
      <c r="C8" s="245"/>
      <c r="D8" s="245"/>
      <c r="E8" s="245"/>
      <c r="F8" s="245"/>
      <c r="G8" s="245"/>
    </row>
    <row r="9" spans="1:7" x14ac:dyDescent="0.2">
      <c r="A9" s="167" t="s">
        <v>45</v>
      </c>
      <c r="B9" s="246" t="s">
        <v>46</v>
      </c>
      <c r="C9" s="247"/>
      <c r="D9" s="247"/>
      <c r="E9" s="247"/>
      <c r="F9" s="248"/>
      <c r="G9" s="167"/>
    </row>
    <row r="10" spans="1:7" x14ac:dyDescent="0.2">
      <c r="A10" s="167" t="s">
        <v>47</v>
      </c>
      <c r="B10" s="246" t="s">
        <v>48</v>
      </c>
      <c r="C10" s="247"/>
      <c r="D10" s="247"/>
      <c r="E10" s="247"/>
      <c r="F10" s="248"/>
      <c r="G10" s="167" t="s">
        <v>49</v>
      </c>
    </row>
    <row r="11" spans="1:7" x14ac:dyDescent="0.2">
      <c r="A11" s="167" t="s">
        <v>50</v>
      </c>
      <c r="B11" s="246" t="s">
        <v>481</v>
      </c>
      <c r="C11" s="247"/>
      <c r="D11" s="247"/>
      <c r="E11" s="247"/>
      <c r="F11" s="248"/>
      <c r="G11" s="83"/>
    </row>
    <row r="12" spans="1:7" x14ac:dyDescent="0.2">
      <c r="A12" s="167" t="s">
        <v>51</v>
      </c>
      <c r="B12" s="246" t="s">
        <v>424</v>
      </c>
      <c r="C12" s="247"/>
      <c r="D12" s="247"/>
      <c r="E12" s="247"/>
      <c r="F12" s="248"/>
      <c r="G12" s="167">
        <v>12</v>
      </c>
    </row>
    <row r="13" spans="1:7" x14ac:dyDescent="0.2">
      <c r="G13" s="85"/>
    </row>
    <row r="14" spans="1:7" x14ac:dyDescent="0.2">
      <c r="A14" s="271" t="s">
        <v>52</v>
      </c>
      <c r="B14" s="271"/>
      <c r="C14" s="271"/>
      <c r="D14" s="271"/>
      <c r="E14" s="271"/>
      <c r="F14" s="271"/>
      <c r="G14" s="271"/>
    </row>
    <row r="15" spans="1:7" ht="15" customHeight="1" x14ac:dyDescent="0.2">
      <c r="A15" s="165" t="s">
        <v>53</v>
      </c>
      <c r="B15" s="162"/>
      <c r="C15" s="250" t="s">
        <v>54</v>
      </c>
      <c r="D15" s="251"/>
      <c r="E15" s="252"/>
      <c r="F15" s="245" t="s">
        <v>55</v>
      </c>
      <c r="G15" s="245"/>
    </row>
    <row r="16" spans="1:7" x14ac:dyDescent="0.2">
      <c r="A16" s="264" t="s">
        <v>37</v>
      </c>
      <c r="B16" s="264"/>
      <c r="C16" s="265" t="s">
        <v>56</v>
      </c>
      <c r="D16" s="266"/>
      <c r="E16" s="267"/>
      <c r="F16" s="268">
        <v>1</v>
      </c>
      <c r="G16" s="269"/>
    </row>
    <row r="18" spans="1:8" x14ac:dyDescent="0.2">
      <c r="A18" s="270" t="s">
        <v>57</v>
      </c>
      <c r="B18" s="270"/>
      <c r="C18" s="270"/>
      <c r="D18" s="270"/>
      <c r="E18" s="270"/>
      <c r="F18" s="270"/>
      <c r="G18" s="270"/>
    </row>
    <row r="19" spans="1:8" x14ac:dyDescent="0.2">
      <c r="B19" s="169"/>
      <c r="C19" s="169"/>
      <c r="D19" s="169"/>
      <c r="E19" s="169"/>
      <c r="F19" s="89"/>
      <c r="G19" s="169"/>
    </row>
    <row r="20" spans="1:8" x14ac:dyDescent="0.2">
      <c r="A20" s="245" t="s">
        <v>58</v>
      </c>
      <c r="B20" s="245"/>
      <c r="C20" s="245"/>
      <c r="D20" s="245"/>
      <c r="E20" s="245"/>
      <c r="F20" s="245"/>
      <c r="G20" s="245"/>
    </row>
    <row r="21" spans="1:8" x14ac:dyDescent="0.2">
      <c r="A21" s="167">
        <v>1</v>
      </c>
      <c r="B21" s="257" t="s">
        <v>59</v>
      </c>
      <c r="C21" s="258"/>
      <c r="D21" s="258"/>
      <c r="E21" s="259"/>
      <c r="F21" s="250" t="s">
        <v>461</v>
      </c>
      <c r="G21" s="252"/>
    </row>
    <row r="22" spans="1:8" x14ac:dyDescent="0.2">
      <c r="A22" s="167">
        <v>2</v>
      </c>
      <c r="B22" s="246" t="s">
        <v>60</v>
      </c>
      <c r="C22" s="247"/>
      <c r="D22" s="247"/>
      <c r="E22" s="248"/>
      <c r="F22" s="260">
        <v>0</v>
      </c>
      <c r="G22" s="261"/>
    </row>
    <row r="23" spans="1:8" x14ac:dyDescent="0.2">
      <c r="A23" s="167">
        <v>3</v>
      </c>
      <c r="B23" s="246" t="s">
        <v>61</v>
      </c>
      <c r="C23" s="247"/>
      <c r="D23" s="247"/>
      <c r="E23" s="248"/>
      <c r="F23" s="262"/>
      <c r="G23" s="263"/>
    </row>
    <row r="24" spans="1:8" x14ac:dyDescent="0.2">
      <c r="A24" s="167">
        <v>4</v>
      </c>
      <c r="B24" s="246" t="s">
        <v>62</v>
      </c>
      <c r="C24" s="247"/>
      <c r="D24" s="247"/>
      <c r="E24" s="248"/>
      <c r="F24" s="254"/>
      <c r="G24" s="255"/>
    </row>
    <row r="25" spans="1:8" x14ac:dyDescent="0.2">
      <c r="A25" s="169"/>
      <c r="B25" s="90"/>
      <c r="C25" s="90"/>
      <c r="D25" s="90"/>
      <c r="E25" s="90"/>
      <c r="F25" s="91" t="s">
        <v>63</v>
      </c>
      <c r="G25" s="92">
        <v>0</v>
      </c>
    </row>
    <row r="26" spans="1:8" x14ac:dyDescent="0.2">
      <c r="A26" s="169"/>
      <c r="B26" s="256" t="s">
        <v>64</v>
      </c>
      <c r="C26" s="256"/>
      <c r="D26" s="256"/>
      <c r="E26" s="256"/>
      <c r="F26" s="256"/>
      <c r="G26" s="256"/>
    </row>
    <row r="28" spans="1:8" x14ac:dyDescent="0.2">
      <c r="B28" s="167">
        <v>1</v>
      </c>
      <c r="C28" s="245" t="s">
        <v>65</v>
      </c>
      <c r="D28" s="245"/>
      <c r="E28" s="245"/>
      <c r="F28" s="93" t="s">
        <v>66</v>
      </c>
      <c r="G28" s="94" t="s">
        <v>67</v>
      </c>
    </row>
    <row r="29" spans="1:8" x14ac:dyDescent="0.2">
      <c r="B29" s="167" t="s">
        <v>45</v>
      </c>
      <c r="C29" s="253" t="s">
        <v>68</v>
      </c>
      <c r="D29" s="253"/>
      <c r="E29" s="253"/>
      <c r="F29" s="91"/>
      <c r="G29" s="92">
        <v>0</v>
      </c>
      <c r="H29" s="156">
        <f>G29</f>
        <v>0</v>
      </c>
    </row>
    <row r="30" spans="1:8" x14ac:dyDescent="0.2">
      <c r="B30" s="167" t="s">
        <v>47</v>
      </c>
      <c r="C30" s="253" t="s">
        <v>69</v>
      </c>
      <c r="D30" s="253"/>
      <c r="E30" s="253"/>
      <c r="F30" s="95">
        <v>0</v>
      </c>
      <c r="G30" s="92">
        <v>0</v>
      </c>
      <c r="H30" s="156">
        <f t="shared" ref="H30:H36" si="0">G30</f>
        <v>0</v>
      </c>
    </row>
    <row r="31" spans="1:8" x14ac:dyDescent="0.2">
      <c r="B31" s="167" t="s">
        <v>50</v>
      </c>
      <c r="C31" s="253" t="s">
        <v>70</v>
      </c>
      <c r="D31" s="253"/>
      <c r="E31" s="253"/>
      <c r="F31" s="95">
        <v>0</v>
      </c>
      <c r="G31" s="92">
        <v>0</v>
      </c>
      <c r="H31" s="156">
        <f t="shared" si="0"/>
        <v>0</v>
      </c>
    </row>
    <row r="32" spans="1:8" x14ac:dyDescent="0.2">
      <c r="B32" s="167" t="s">
        <v>51</v>
      </c>
      <c r="C32" s="253" t="s">
        <v>71</v>
      </c>
      <c r="D32" s="253"/>
      <c r="E32" s="253"/>
      <c r="F32" s="95">
        <v>0</v>
      </c>
      <c r="G32" s="92">
        <v>0</v>
      </c>
      <c r="H32" s="156">
        <f t="shared" si="0"/>
        <v>0</v>
      </c>
    </row>
    <row r="33" spans="1:8" x14ac:dyDescent="0.2">
      <c r="B33" s="167" t="s">
        <v>72</v>
      </c>
      <c r="C33" s="253" t="s">
        <v>73</v>
      </c>
      <c r="D33" s="253"/>
      <c r="E33" s="253"/>
      <c r="F33" s="95">
        <v>0</v>
      </c>
      <c r="G33" s="92">
        <v>0</v>
      </c>
      <c r="H33" s="156">
        <f t="shared" si="0"/>
        <v>0</v>
      </c>
    </row>
    <row r="34" spans="1:8" x14ac:dyDescent="0.2">
      <c r="B34" s="167" t="s">
        <v>74</v>
      </c>
      <c r="C34" s="253" t="s">
        <v>75</v>
      </c>
      <c r="D34" s="253"/>
      <c r="E34" s="253"/>
      <c r="F34" s="96">
        <v>0</v>
      </c>
      <c r="G34" s="92">
        <v>0</v>
      </c>
      <c r="H34" s="156">
        <f t="shared" si="0"/>
        <v>0</v>
      </c>
    </row>
    <row r="35" spans="1:8" x14ac:dyDescent="0.2">
      <c r="B35" s="167" t="s">
        <v>76</v>
      </c>
      <c r="C35" s="246" t="s">
        <v>171</v>
      </c>
      <c r="D35" s="247"/>
      <c r="E35" s="248"/>
      <c r="F35" s="96">
        <v>0</v>
      </c>
      <c r="G35" s="92">
        <v>0</v>
      </c>
      <c r="H35" s="156">
        <f t="shared" si="0"/>
        <v>0</v>
      </c>
    </row>
    <row r="36" spans="1:8" x14ac:dyDescent="0.2">
      <c r="B36" s="167" t="s">
        <v>85</v>
      </c>
      <c r="C36" s="253" t="s">
        <v>464</v>
      </c>
      <c r="D36" s="253"/>
      <c r="E36" s="253"/>
      <c r="F36" s="98"/>
      <c r="G36" s="92">
        <v>0</v>
      </c>
      <c r="H36" s="156">
        <f t="shared" si="0"/>
        <v>0</v>
      </c>
    </row>
    <row r="37" spans="1:8" x14ac:dyDescent="0.2">
      <c r="B37" s="250" t="s">
        <v>77</v>
      </c>
      <c r="C37" s="251"/>
      <c r="D37" s="251"/>
      <c r="E37" s="251"/>
      <c r="F37" s="252"/>
      <c r="G37" s="92">
        <v>0</v>
      </c>
    </row>
    <row r="39" spans="1:8" ht="15.75" customHeight="1" x14ac:dyDescent="0.2">
      <c r="A39" s="249" t="s">
        <v>78</v>
      </c>
      <c r="B39" s="249"/>
      <c r="C39" s="249"/>
      <c r="D39" s="249"/>
      <c r="E39" s="249"/>
      <c r="F39" s="249"/>
      <c r="G39" s="169"/>
    </row>
    <row r="41" spans="1:8" ht="15.75" customHeight="1" x14ac:dyDescent="0.2">
      <c r="A41" s="167">
        <v>2</v>
      </c>
      <c r="B41" s="250" t="s">
        <v>79</v>
      </c>
      <c r="C41" s="251"/>
      <c r="D41" s="251"/>
      <c r="E41" s="252"/>
      <c r="F41" s="93" t="s">
        <v>67</v>
      </c>
    </row>
    <row r="42" spans="1:8" ht="15.75" customHeight="1" x14ac:dyDescent="0.2">
      <c r="A42" s="167" t="s">
        <v>45</v>
      </c>
      <c r="B42" s="163" t="s">
        <v>80</v>
      </c>
      <c r="C42" s="164"/>
      <c r="D42" s="101">
        <v>12</v>
      </c>
      <c r="E42" s="102">
        <v>0</v>
      </c>
      <c r="F42" s="92">
        <v>0</v>
      </c>
      <c r="H42" s="47">
        <f>F42</f>
        <v>0</v>
      </c>
    </row>
    <row r="43" spans="1:8" x14ac:dyDescent="0.2">
      <c r="A43" s="167" t="s">
        <v>47</v>
      </c>
      <c r="B43" s="246" t="s">
        <v>168</v>
      </c>
      <c r="C43" s="247"/>
      <c r="D43" s="103"/>
      <c r="E43" s="102">
        <v>0</v>
      </c>
      <c r="F43" s="92">
        <v>0</v>
      </c>
      <c r="G43" s="104"/>
      <c r="H43" s="47">
        <f t="shared" ref="H43:H49" si="1">F43</f>
        <v>0</v>
      </c>
    </row>
    <row r="44" spans="1:8" x14ac:dyDescent="0.2">
      <c r="A44" s="167" t="s">
        <v>50</v>
      </c>
      <c r="B44" s="246" t="s">
        <v>169</v>
      </c>
      <c r="C44" s="247"/>
      <c r="D44" s="247"/>
      <c r="E44" s="102">
        <v>0</v>
      </c>
      <c r="F44" s="92">
        <v>0</v>
      </c>
      <c r="G44" s="104"/>
      <c r="H44" s="47">
        <f t="shared" si="1"/>
        <v>0</v>
      </c>
    </row>
    <row r="45" spans="1:8" x14ac:dyDescent="0.2">
      <c r="A45" s="167" t="s">
        <v>51</v>
      </c>
      <c r="B45" s="246" t="s">
        <v>81</v>
      </c>
      <c r="C45" s="247"/>
      <c r="D45" s="247"/>
      <c r="E45" s="248"/>
      <c r="F45" s="92">
        <v>0</v>
      </c>
      <c r="G45" s="104"/>
      <c r="H45" s="47">
        <f t="shared" si="1"/>
        <v>0</v>
      </c>
    </row>
    <row r="46" spans="1:8" x14ac:dyDescent="0.2">
      <c r="A46" s="167" t="s">
        <v>72</v>
      </c>
      <c r="B46" s="246" t="s">
        <v>82</v>
      </c>
      <c r="C46" s="247"/>
      <c r="D46" s="247"/>
      <c r="E46" s="248"/>
      <c r="F46" s="92">
        <v>0</v>
      </c>
      <c r="G46" s="104"/>
      <c r="H46" s="47">
        <f t="shared" si="1"/>
        <v>0</v>
      </c>
    </row>
    <row r="47" spans="1:8" x14ac:dyDescent="0.2">
      <c r="A47" s="167" t="s">
        <v>74</v>
      </c>
      <c r="B47" s="246" t="s">
        <v>83</v>
      </c>
      <c r="C47" s="247"/>
      <c r="D47" s="247"/>
      <c r="E47" s="248"/>
      <c r="F47" s="92">
        <v>0</v>
      </c>
      <c r="G47" s="104"/>
      <c r="H47" s="47">
        <f t="shared" si="1"/>
        <v>0</v>
      </c>
    </row>
    <row r="48" spans="1:8" x14ac:dyDescent="0.2">
      <c r="A48" s="167" t="s">
        <v>76</v>
      </c>
      <c r="B48" s="246" t="s">
        <v>84</v>
      </c>
      <c r="C48" s="247"/>
      <c r="D48" s="247"/>
      <c r="E48" s="248"/>
      <c r="F48" s="92">
        <v>0</v>
      </c>
      <c r="G48" s="104"/>
      <c r="H48" s="47">
        <f t="shared" si="1"/>
        <v>0</v>
      </c>
    </row>
    <row r="49" spans="1:8" x14ac:dyDescent="0.2">
      <c r="A49" s="167" t="s">
        <v>85</v>
      </c>
      <c r="B49" s="240" t="s">
        <v>86</v>
      </c>
      <c r="C49" s="241"/>
      <c r="D49" s="241"/>
      <c r="E49" s="242"/>
      <c r="F49" s="92">
        <v>0</v>
      </c>
      <c r="G49" s="104"/>
      <c r="H49" s="47">
        <f t="shared" si="1"/>
        <v>0</v>
      </c>
    </row>
    <row r="50" spans="1:8" x14ac:dyDescent="0.2">
      <c r="A50" s="245" t="s">
        <v>87</v>
      </c>
      <c r="B50" s="245"/>
      <c r="C50" s="245"/>
      <c r="D50" s="245"/>
      <c r="E50" s="245"/>
      <c r="F50" s="92">
        <v>0</v>
      </c>
      <c r="G50" s="104"/>
    </row>
    <row r="51" spans="1:8" x14ac:dyDescent="0.2">
      <c r="G51" s="104"/>
    </row>
    <row r="52" spans="1:8" ht="15.75" customHeight="1" x14ac:dyDescent="0.2">
      <c r="A52" s="249" t="s">
        <v>88</v>
      </c>
      <c r="B52" s="249"/>
      <c r="C52" s="249"/>
      <c r="D52" s="249"/>
      <c r="E52" s="249"/>
      <c r="F52" s="249"/>
      <c r="G52" s="104"/>
    </row>
    <row r="53" spans="1:8" x14ac:dyDescent="0.2">
      <c r="G53" s="104"/>
    </row>
    <row r="54" spans="1:8" x14ac:dyDescent="0.2">
      <c r="A54" s="167">
        <v>3</v>
      </c>
      <c r="B54" s="245" t="s">
        <v>89</v>
      </c>
      <c r="C54" s="245"/>
      <c r="D54" s="245"/>
      <c r="E54" s="245"/>
      <c r="F54" s="93" t="s">
        <v>67</v>
      </c>
      <c r="G54" s="85"/>
    </row>
    <row r="55" spans="1:8" ht="12.75" customHeight="1" x14ac:dyDescent="0.2">
      <c r="A55" s="106" t="s">
        <v>45</v>
      </c>
      <c r="B55" s="228" t="s">
        <v>474</v>
      </c>
      <c r="C55" s="228"/>
      <c r="D55" s="228"/>
      <c r="E55" s="228"/>
      <c r="F55" s="92">
        <v>0</v>
      </c>
      <c r="G55" s="169"/>
      <c r="H55" s="51">
        <f>F55</f>
        <v>0</v>
      </c>
    </row>
    <row r="56" spans="1:8" ht="12.75" customHeight="1" x14ac:dyDescent="0.2">
      <c r="A56" s="106" t="s">
        <v>47</v>
      </c>
      <c r="B56" s="240" t="s">
        <v>475</v>
      </c>
      <c r="C56" s="241"/>
      <c r="D56" s="241"/>
      <c r="E56" s="242"/>
      <c r="F56" s="92">
        <v>0</v>
      </c>
      <c r="G56" s="90"/>
      <c r="H56" s="51">
        <f t="shared" ref="H56:H60" si="2">F56</f>
        <v>0</v>
      </c>
    </row>
    <row r="57" spans="1:8" ht="12.75" customHeight="1" x14ac:dyDescent="0.2">
      <c r="A57" s="106" t="s">
        <v>50</v>
      </c>
      <c r="B57" s="228" t="s">
        <v>421</v>
      </c>
      <c r="C57" s="228"/>
      <c r="D57" s="228"/>
      <c r="E57" s="228"/>
      <c r="F57" s="92">
        <v>0</v>
      </c>
      <c r="G57" s="90"/>
      <c r="H57" s="51">
        <f t="shared" si="2"/>
        <v>0</v>
      </c>
    </row>
    <row r="58" spans="1:8" ht="12.75" customHeight="1" x14ac:dyDescent="0.2">
      <c r="A58" s="106" t="s">
        <v>51</v>
      </c>
      <c r="B58" s="240" t="s">
        <v>422</v>
      </c>
      <c r="C58" s="241"/>
      <c r="D58" s="241"/>
      <c r="E58" s="242"/>
      <c r="F58" s="92">
        <v>0</v>
      </c>
      <c r="G58" s="90"/>
      <c r="H58" s="51">
        <f t="shared" si="2"/>
        <v>0</v>
      </c>
    </row>
    <row r="59" spans="1:8" ht="12.75" customHeight="1" x14ac:dyDescent="0.2">
      <c r="A59" s="106" t="s">
        <v>72</v>
      </c>
      <c r="B59" s="240" t="s">
        <v>423</v>
      </c>
      <c r="C59" s="241"/>
      <c r="D59" s="241"/>
      <c r="E59" s="242"/>
      <c r="F59" s="92">
        <v>0</v>
      </c>
      <c r="G59" s="90"/>
      <c r="H59" s="51">
        <f t="shared" si="2"/>
        <v>0</v>
      </c>
    </row>
    <row r="60" spans="1:8" x14ac:dyDescent="0.2">
      <c r="A60" s="106" t="s">
        <v>74</v>
      </c>
      <c r="B60" s="228" t="s">
        <v>90</v>
      </c>
      <c r="C60" s="228"/>
      <c r="D60" s="228"/>
      <c r="E60" s="228"/>
      <c r="F60" s="92">
        <v>0</v>
      </c>
      <c r="G60" s="169"/>
      <c r="H60" s="51">
        <f t="shared" si="2"/>
        <v>0</v>
      </c>
    </row>
    <row r="61" spans="1:8" x14ac:dyDescent="0.2">
      <c r="A61" s="226" t="s">
        <v>91</v>
      </c>
      <c r="B61" s="226"/>
      <c r="C61" s="226"/>
      <c r="D61" s="226"/>
      <c r="E61" s="226"/>
      <c r="F61" s="92">
        <v>0</v>
      </c>
      <c r="G61" s="90"/>
    </row>
    <row r="62" spans="1:8" x14ac:dyDescent="0.2">
      <c r="A62" s="108"/>
      <c r="B62" s="108"/>
      <c r="C62" s="108"/>
      <c r="D62" s="108"/>
      <c r="E62" s="108"/>
      <c r="F62" s="109"/>
      <c r="G62" s="169"/>
    </row>
    <row r="63" spans="1:8" x14ac:dyDescent="0.2">
      <c r="A63" s="225" t="s">
        <v>92</v>
      </c>
      <c r="B63" s="225"/>
      <c r="C63" s="225"/>
      <c r="D63" s="225"/>
      <c r="E63" s="225"/>
      <c r="F63" s="225"/>
    </row>
    <row r="64" spans="1:8" x14ac:dyDescent="0.2">
      <c r="A64" s="166"/>
      <c r="B64" s="166"/>
      <c r="C64" s="166"/>
      <c r="D64" s="166"/>
      <c r="E64" s="166"/>
      <c r="F64" s="166"/>
    </row>
    <row r="65" spans="1:8" x14ac:dyDescent="0.2">
      <c r="A65" s="166"/>
      <c r="B65" s="225" t="s">
        <v>93</v>
      </c>
      <c r="C65" s="225"/>
      <c r="D65" s="225"/>
      <c r="E65" s="225"/>
      <c r="F65" s="225"/>
    </row>
    <row r="66" spans="1:8" x14ac:dyDescent="0.2">
      <c r="A66" s="108"/>
      <c r="B66" s="108" t="s">
        <v>94</v>
      </c>
      <c r="C66" s="108"/>
      <c r="D66" s="108"/>
      <c r="E66" s="108"/>
      <c r="F66" s="109"/>
    </row>
    <row r="67" spans="1:8" x14ac:dyDescent="0.2">
      <c r="A67" s="168" t="s">
        <v>95</v>
      </c>
      <c r="B67" s="226" t="s">
        <v>96</v>
      </c>
      <c r="C67" s="226"/>
      <c r="D67" s="226"/>
      <c r="E67" s="168" t="s">
        <v>66</v>
      </c>
      <c r="F67" s="107" t="s">
        <v>67</v>
      </c>
    </row>
    <row r="68" spans="1:8" x14ac:dyDescent="0.2">
      <c r="A68" s="106" t="s">
        <v>45</v>
      </c>
      <c r="B68" s="228" t="s">
        <v>97</v>
      </c>
      <c r="C68" s="228"/>
      <c r="D68" s="228"/>
      <c r="E68" s="112">
        <v>0</v>
      </c>
      <c r="F68" s="92">
        <v>0</v>
      </c>
      <c r="G68" s="244"/>
      <c r="H68" s="51">
        <f>F68*1</f>
        <v>0</v>
      </c>
    </row>
    <row r="69" spans="1:8" x14ac:dyDescent="0.2">
      <c r="A69" s="106" t="s">
        <v>47</v>
      </c>
      <c r="B69" s="228" t="s">
        <v>98</v>
      </c>
      <c r="C69" s="228"/>
      <c r="D69" s="228"/>
      <c r="E69" s="112">
        <v>1.4999999999999999E-2</v>
      </c>
      <c r="F69" s="92">
        <v>0</v>
      </c>
      <c r="G69" s="244"/>
      <c r="H69" s="51">
        <f t="shared" ref="H69:H75" si="3">F69*1</f>
        <v>0</v>
      </c>
    </row>
    <row r="70" spans="1:8" x14ac:dyDescent="0.2">
      <c r="A70" s="106" t="s">
        <v>50</v>
      </c>
      <c r="B70" s="228" t="s">
        <v>99</v>
      </c>
      <c r="C70" s="228"/>
      <c r="D70" s="228"/>
      <c r="E70" s="112">
        <v>0.01</v>
      </c>
      <c r="F70" s="92">
        <v>0</v>
      </c>
      <c r="G70" s="244"/>
      <c r="H70" s="51">
        <f t="shared" si="3"/>
        <v>0</v>
      </c>
    </row>
    <row r="71" spans="1:8" x14ac:dyDescent="0.2">
      <c r="A71" s="106" t="s">
        <v>51</v>
      </c>
      <c r="B71" s="228" t="s">
        <v>100</v>
      </c>
      <c r="C71" s="228"/>
      <c r="D71" s="228"/>
      <c r="E71" s="112">
        <v>2E-3</v>
      </c>
      <c r="F71" s="92">
        <v>0</v>
      </c>
      <c r="G71" s="244"/>
      <c r="H71" s="51">
        <f t="shared" si="3"/>
        <v>0</v>
      </c>
    </row>
    <row r="72" spans="1:8" x14ac:dyDescent="0.2">
      <c r="A72" s="106" t="s">
        <v>72</v>
      </c>
      <c r="B72" s="228" t="s">
        <v>101</v>
      </c>
      <c r="C72" s="228"/>
      <c r="D72" s="228"/>
      <c r="E72" s="112">
        <v>2.5000000000000001E-2</v>
      </c>
      <c r="F72" s="92">
        <v>0</v>
      </c>
      <c r="G72" s="244"/>
      <c r="H72" s="51">
        <f t="shared" si="3"/>
        <v>0</v>
      </c>
    </row>
    <row r="73" spans="1:8" x14ac:dyDescent="0.2">
      <c r="A73" s="106" t="s">
        <v>74</v>
      </c>
      <c r="B73" s="228" t="s">
        <v>102</v>
      </c>
      <c r="C73" s="228"/>
      <c r="D73" s="228"/>
      <c r="E73" s="112">
        <v>0.08</v>
      </c>
      <c r="F73" s="92">
        <v>0</v>
      </c>
      <c r="G73" s="244"/>
      <c r="H73" s="51">
        <f t="shared" si="3"/>
        <v>0</v>
      </c>
    </row>
    <row r="74" spans="1:8" x14ac:dyDescent="0.2">
      <c r="A74" s="106" t="s">
        <v>76</v>
      </c>
      <c r="B74" s="273" t="s">
        <v>103</v>
      </c>
      <c r="C74" s="273"/>
      <c r="D74" s="273"/>
      <c r="E74" s="112">
        <v>0</v>
      </c>
      <c r="F74" s="92">
        <v>0</v>
      </c>
      <c r="G74" s="244"/>
      <c r="H74" s="51">
        <f t="shared" si="3"/>
        <v>0</v>
      </c>
    </row>
    <row r="75" spans="1:8" x14ac:dyDescent="0.2">
      <c r="A75" s="106" t="s">
        <v>85</v>
      </c>
      <c r="B75" s="228" t="s">
        <v>104</v>
      </c>
      <c r="C75" s="228"/>
      <c r="D75" s="228"/>
      <c r="E75" s="112">
        <v>6.0000000000000001E-3</v>
      </c>
      <c r="F75" s="92">
        <v>0</v>
      </c>
      <c r="G75" s="244"/>
      <c r="H75" s="51">
        <f t="shared" si="3"/>
        <v>0</v>
      </c>
    </row>
    <row r="76" spans="1:8" x14ac:dyDescent="0.2">
      <c r="A76" s="226" t="s">
        <v>17</v>
      </c>
      <c r="B76" s="226"/>
      <c r="C76" s="226"/>
      <c r="D76" s="226"/>
      <c r="E76" s="113">
        <f>SUM(E68:E75)</f>
        <v>0.13800000000000001</v>
      </c>
      <c r="F76" s="92">
        <v>0</v>
      </c>
    </row>
    <row r="77" spans="1:8" x14ac:dyDescent="0.2">
      <c r="A77" s="114"/>
      <c r="B77" s="114"/>
      <c r="C77" s="114"/>
      <c r="D77" s="114"/>
      <c r="E77" s="115"/>
      <c r="F77" s="116"/>
    </row>
    <row r="78" spans="1:8" x14ac:dyDescent="0.2">
      <c r="A78" s="243" t="s">
        <v>105</v>
      </c>
      <c r="B78" s="243"/>
      <c r="C78" s="243"/>
      <c r="D78" s="243"/>
      <c r="E78" s="243"/>
      <c r="F78" s="243"/>
    </row>
    <row r="79" spans="1:8" x14ac:dyDescent="0.2">
      <c r="A79" s="108"/>
      <c r="B79" s="170"/>
      <c r="C79" s="170"/>
      <c r="D79" s="170"/>
      <c r="E79" s="119"/>
      <c r="F79" s="109"/>
    </row>
    <row r="80" spans="1:8" x14ac:dyDescent="0.2">
      <c r="A80" s="168" t="s">
        <v>106</v>
      </c>
      <c r="B80" s="226" t="s">
        <v>107</v>
      </c>
      <c r="C80" s="226"/>
      <c r="D80" s="226"/>
      <c r="E80" s="168" t="s">
        <v>66</v>
      </c>
      <c r="F80" s="107" t="s">
        <v>67</v>
      </c>
    </row>
    <row r="81" spans="1:13" x14ac:dyDescent="0.2">
      <c r="A81" s="106" t="s">
        <v>45</v>
      </c>
      <c r="B81" s="228" t="s">
        <v>107</v>
      </c>
      <c r="C81" s="228"/>
      <c r="D81" s="228"/>
      <c r="E81" s="120">
        <v>8.3299999999999999E-2</v>
      </c>
      <c r="F81" s="92">
        <v>0</v>
      </c>
      <c r="G81" s="121"/>
      <c r="H81" s="51">
        <f t="shared" ref="H81:H84" si="4">F81*1</f>
        <v>0</v>
      </c>
    </row>
    <row r="82" spans="1:13" x14ac:dyDescent="0.2">
      <c r="A82" s="226" t="s">
        <v>108</v>
      </c>
      <c r="B82" s="226"/>
      <c r="C82" s="226"/>
      <c r="D82" s="226"/>
      <c r="E82" s="113">
        <f>E81</f>
        <v>8.3299999999999999E-2</v>
      </c>
      <c r="F82" s="92">
        <v>0</v>
      </c>
      <c r="H82" s="51">
        <f t="shared" si="4"/>
        <v>0</v>
      </c>
    </row>
    <row r="83" spans="1:13" x14ac:dyDescent="0.2">
      <c r="A83" s="122" t="s">
        <v>47</v>
      </c>
      <c r="B83" s="232" t="s">
        <v>109</v>
      </c>
      <c r="C83" s="232"/>
      <c r="D83" s="232"/>
      <c r="E83" s="112">
        <f>E76*E81</f>
        <v>1.1495400000000001E-2</v>
      </c>
      <c r="F83" s="92">
        <v>0</v>
      </c>
      <c r="G83" s="121"/>
      <c r="H83" s="51">
        <f t="shared" si="4"/>
        <v>0</v>
      </c>
      <c r="I83" s="43"/>
    </row>
    <row r="84" spans="1:13" x14ac:dyDescent="0.2">
      <c r="A84" s="237" t="s">
        <v>17</v>
      </c>
      <c r="B84" s="238"/>
      <c r="C84" s="238"/>
      <c r="D84" s="238"/>
      <c r="E84" s="113">
        <f>SUM(E82:E83)</f>
        <v>9.4795400000000002E-2</v>
      </c>
      <c r="F84" s="92">
        <v>0</v>
      </c>
      <c r="G84" s="121"/>
      <c r="H84" s="51">
        <f t="shared" si="4"/>
        <v>0</v>
      </c>
    </row>
    <row r="85" spans="1:13" x14ac:dyDescent="0.2">
      <c r="A85" s="108"/>
      <c r="B85" s="170"/>
      <c r="C85" s="170"/>
      <c r="D85" s="170"/>
      <c r="E85" s="119"/>
      <c r="F85" s="109"/>
    </row>
    <row r="86" spans="1:13" x14ac:dyDescent="0.2">
      <c r="A86" s="168" t="s">
        <v>110</v>
      </c>
      <c r="B86" s="239" t="s">
        <v>111</v>
      </c>
      <c r="C86" s="239"/>
      <c r="D86" s="239"/>
      <c r="E86" s="168" t="s">
        <v>66</v>
      </c>
      <c r="F86" s="107" t="s">
        <v>67</v>
      </c>
    </row>
    <row r="87" spans="1:13" x14ac:dyDescent="0.2">
      <c r="A87" s="106" t="s">
        <v>45</v>
      </c>
      <c r="B87" s="240" t="s">
        <v>112</v>
      </c>
      <c r="C87" s="241"/>
      <c r="D87" s="242"/>
      <c r="E87" s="112">
        <v>0</v>
      </c>
      <c r="F87" s="92">
        <v>0</v>
      </c>
      <c r="I87" s="44"/>
      <c r="J87" s="44"/>
      <c r="K87" s="44"/>
      <c r="L87" s="45"/>
      <c r="M87" s="46"/>
    </row>
    <row r="88" spans="1:13" ht="12" customHeight="1" x14ac:dyDescent="0.2">
      <c r="A88" s="122" t="s">
        <v>47</v>
      </c>
      <c r="B88" s="232" t="s">
        <v>113</v>
      </c>
      <c r="C88" s="232"/>
      <c r="D88" s="232"/>
      <c r="E88" s="124">
        <f>E87*E76</f>
        <v>0</v>
      </c>
      <c r="F88" s="92">
        <v>0</v>
      </c>
      <c r="L88" s="45"/>
      <c r="M88" s="46"/>
    </row>
    <row r="89" spans="1:13" x14ac:dyDescent="0.2">
      <c r="A89" s="235" t="s">
        <v>17</v>
      </c>
      <c r="B89" s="236"/>
      <c r="C89" s="236"/>
      <c r="D89" s="236"/>
      <c r="E89" s="113">
        <f>SUM(E87:E88)</f>
        <v>0</v>
      </c>
      <c r="F89" s="92">
        <v>0</v>
      </c>
    </row>
    <row r="90" spans="1:13" x14ac:dyDescent="0.2">
      <c r="A90" s="108"/>
      <c r="B90" s="108"/>
      <c r="C90" s="108"/>
      <c r="D90" s="108"/>
      <c r="E90" s="108"/>
      <c r="F90" s="109"/>
    </row>
    <row r="91" spans="1:13" x14ac:dyDescent="0.2">
      <c r="A91" s="234" t="s">
        <v>114</v>
      </c>
      <c r="B91" s="234"/>
      <c r="C91" s="234"/>
      <c r="D91" s="234"/>
      <c r="E91" s="234"/>
      <c r="F91" s="234"/>
    </row>
    <row r="92" spans="1:13" x14ac:dyDescent="0.2">
      <c r="A92" s="108"/>
      <c r="B92" s="108"/>
      <c r="C92" s="108"/>
      <c r="D92" s="108"/>
      <c r="E92" s="108"/>
      <c r="F92" s="109"/>
      <c r="G92" s="126"/>
    </row>
    <row r="93" spans="1:13" x14ac:dyDescent="0.2">
      <c r="A93" s="168" t="s">
        <v>115</v>
      </c>
      <c r="B93" s="226" t="s">
        <v>116</v>
      </c>
      <c r="C93" s="226"/>
      <c r="D93" s="226"/>
      <c r="E93" s="168" t="s">
        <v>66</v>
      </c>
      <c r="F93" s="107" t="s">
        <v>67</v>
      </c>
    </row>
    <row r="94" spans="1:13" x14ac:dyDescent="0.2">
      <c r="A94" s="122" t="s">
        <v>45</v>
      </c>
      <c r="B94" s="205" t="s">
        <v>117</v>
      </c>
      <c r="C94" s="205"/>
      <c r="D94" s="205"/>
      <c r="E94" s="124">
        <v>0</v>
      </c>
      <c r="F94" s="123">
        <v>0</v>
      </c>
      <c r="G94" s="121"/>
      <c r="H94" s="51">
        <f t="shared" ref="H94:H145" si="5">F94*1</f>
        <v>0</v>
      </c>
    </row>
    <row r="95" spans="1:13" x14ac:dyDescent="0.2">
      <c r="A95" s="122" t="s">
        <v>47</v>
      </c>
      <c r="B95" s="232" t="s">
        <v>118</v>
      </c>
      <c r="C95" s="232"/>
      <c r="D95" s="232"/>
      <c r="E95" s="124">
        <v>0</v>
      </c>
      <c r="F95" s="123">
        <v>0</v>
      </c>
      <c r="G95" s="127"/>
      <c r="H95" s="51">
        <f t="shared" si="5"/>
        <v>0</v>
      </c>
    </row>
    <row r="96" spans="1:13" ht="12.75" customHeight="1" x14ac:dyDescent="0.2">
      <c r="A96" s="122" t="s">
        <v>50</v>
      </c>
      <c r="B96" s="232" t="s">
        <v>119</v>
      </c>
      <c r="C96" s="232"/>
      <c r="D96" s="232"/>
      <c r="E96" s="124">
        <v>0</v>
      </c>
      <c r="F96" s="123">
        <v>0</v>
      </c>
      <c r="G96" s="169"/>
      <c r="H96" s="51">
        <f t="shared" si="5"/>
        <v>0</v>
      </c>
    </row>
    <row r="97" spans="1:8" x14ac:dyDescent="0.2">
      <c r="A97" s="122" t="s">
        <v>51</v>
      </c>
      <c r="B97" s="232" t="s">
        <v>120</v>
      </c>
      <c r="C97" s="232"/>
      <c r="D97" s="232"/>
      <c r="E97" s="124">
        <v>0</v>
      </c>
      <c r="F97" s="123">
        <v>0</v>
      </c>
      <c r="G97" s="85"/>
      <c r="H97" s="51">
        <f t="shared" si="5"/>
        <v>0</v>
      </c>
    </row>
    <row r="98" spans="1:8" x14ac:dyDescent="0.2">
      <c r="A98" s="122" t="s">
        <v>72</v>
      </c>
      <c r="B98" s="232" t="s">
        <v>121</v>
      </c>
      <c r="C98" s="232"/>
      <c r="D98" s="232"/>
      <c r="E98" s="124">
        <v>0</v>
      </c>
      <c r="F98" s="123">
        <v>0</v>
      </c>
      <c r="G98" s="85"/>
      <c r="H98" s="51">
        <f t="shared" si="5"/>
        <v>0</v>
      </c>
    </row>
    <row r="99" spans="1:8" ht="12.75" customHeight="1" x14ac:dyDescent="0.2">
      <c r="A99" s="122" t="s">
        <v>74</v>
      </c>
      <c r="B99" s="213" t="s">
        <v>122</v>
      </c>
      <c r="C99" s="214"/>
      <c r="D99" s="215"/>
      <c r="E99" s="124">
        <v>0</v>
      </c>
      <c r="F99" s="123">
        <v>0</v>
      </c>
      <c r="G99" s="85"/>
      <c r="H99" s="51">
        <f t="shared" si="5"/>
        <v>0</v>
      </c>
    </row>
    <row r="100" spans="1:8" x14ac:dyDescent="0.2">
      <c r="A100" s="206" t="s">
        <v>17</v>
      </c>
      <c r="B100" s="207"/>
      <c r="C100" s="207"/>
      <c r="D100" s="208"/>
      <c r="E100" s="124">
        <v>0</v>
      </c>
      <c r="F100" s="123">
        <v>0</v>
      </c>
      <c r="G100" s="169"/>
      <c r="H100" s="51">
        <f t="shared" si="5"/>
        <v>0</v>
      </c>
    </row>
    <row r="101" spans="1:8" x14ac:dyDescent="0.2">
      <c r="A101" s="108"/>
      <c r="B101" s="108"/>
      <c r="C101" s="108"/>
      <c r="D101" s="108"/>
      <c r="E101" s="108"/>
      <c r="F101" s="109"/>
      <c r="H101" s="51">
        <f t="shared" si="5"/>
        <v>0</v>
      </c>
    </row>
    <row r="102" spans="1:8" x14ac:dyDescent="0.2">
      <c r="A102" s="234" t="s">
        <v>123</v>
      </c>
      <c r="B102" s="234"/>
      <c r="C102" s="234"/>
      <c r="D102" s="234"/>
      <c r="E102" s="234"/>
      <c r="F102" s="234"/>
      <c r="H102" s="51">
        <f t="shared" si="5"/>
        <v>0</v>
      </c>
    </row>
    <row r="103" spans="1:8" x14ac:dyDescent="0.2">
      <c r="A103" s="108"/>
      <c r="B103" s="108"/>
      <c r="C103" s="108"/>
      <c r="D103" s="108"/>
      <c r="E103" s="108"/>
      <c r="F103" s="109"/>
      <c r="H103" s="51">
        <f t="shared" si="5"/>
        <v>0</v>
      </c>
    </row>
    <row r="104" spans="1:8" x14ac:dyDescent="0.2">
      <c r="A104" s="171" t="s">
        <v>124</v>
      </c>
      <c r="B104" s="216" t="s">
        <v>125</v>
      </c>
      <c r="C104" s="217"/>
      <c r="D104" s="218"/>
      <c r="E104" s="171" t="s">
        <v>66</v>
      </c>
      <c r="F104" s="130" t="s">
        <v>67</v>
      </c>
      <c r="H104" s="51" t="e">
        <f t="shared" si="5"/>
        <v>#VALUE!</v>
      </c>
    </row>
    <row r="105" spans="1:8" x14ac:dyDescent="0.2">
      <c r="A105" s="122" t="s">
        <v>45</v>
      </c>
      <c r="B105" s="233" t="s">
        <v>451</v>
      </c>
      <c r="C105" s="233"/>
      <c r="D105" s="233"/>
      <c r="E105" s="128">
        <v>0.121</v>
      </c>
      <c r="F105" s="123">
        <v>0</v>
      </c>
      <c r="G105" s="132"/>
      <c r="H105" s="51">
        <f t="shared" si="5"/>
        <v>0</v>
      </c>
    </row>
    <row r="106" spans="1:8" x14ac:dyDescent="0.2">
      <c r="A106" s="122" t="s">
        <v>47</v>
      </c>
      <c r="B106" s="232" t="s">
        <v>127</v>
      </c>
      <c r="C106" s="232"/>
      <c r="D106" s="232"/>
      <c r="E106" s="124">
        <v>0</v>
      </c>
      <c r="F106" s="123">
        <v>0</v>
      </c>
      <c r="H106" s="51">
        <f t="shared" si="5"/>
        <v>0</v>
      </c>
    </row>
    <row r="107" spans="1:8" x14ac:dyDescent="0.2">
      <c r="A107" s="122" t="s">
        <v>50</v>
      </c>
      <c r="B107" s="213" t="s">
        <v>128</v>
      </c>
      <c r="C107" s="214"/>
      <c r="D107" s="215"/>
      <c r="E107" s="124">
        <v>0</v>
      </c>
      <c r="F107" s="123">
        <v>0</v>
      </c>
      <c r="H107" s="51">
        <f t="shared" si="5"/>
        <v>0</v>
      </c>
    </row>
    <row r="108" spans="1:8" x14ac:dyDescent="0.2">
      <c r="A108" s="122" t="s">
        <v>51</v>
      </c>
      <c r="B108" s="213" t="s">
        <v>129</v>
      </c>
      <c r="C108" s="214"/>
      <c r="D108" s="215"/>
      <c r="E108" s="124">
        <v>0</v>
      </c>
      <c r="F108" s="123">
        <v>0</v>
      </c>
      <c r="G108" s="133"/>
      <c r="H108" s="51">
        <f t="shared" si="5"/>
        <v>0</v>
      </c>
    </row>
    <row r="109" spans="1:8" x14ac:dyDescent="0.2">
      <c r="A109" s="122" t="s">
        <v>72</v>
      </c>
      <c r="B109" s="232" t="s">
        <v>130</v>
      </c>
      <c r="C109" s="232"/>
      <c r="D109" s="232"/>
      <c r="E109" s="124">
        <v>0</v>
      </c>
      <c r="F109" s="123">
        <v>0</v>
      </c>
      <c r="G109" s="133"/>
      <c r="H109" s="51">
        <f t="shared" si="5"/>
        <v>0</v>
      </c>
    </row>
    <row r="110" spans="1:8" x14ac:dyDescent="0.2">
      <c r="A110" s="122" t="s">
        <v>74</v>
      </c>
      <c r="B110" s="213" t="s">
        <v>131</v>
      </c>
      <c r="C110" s="214"/>
      <c r="D110" s="215"/>
      <c r="E110" s="124">
        <v>0</v>
      </c>
      <c r="F110" s="123">
        <v>0</v>
      </c>
      <c r="H110" s="51">
        <f t="shared" si="5"/>
        <v>0</v>
      </c>
    </row>
    <row r="111" spans="1:8" x14ac:dyDescent="0.2">
      <c r="A111" s="229" t="s">
        <v>108</v>
      </c>
      <c r="B111" s="230"/>
      <c r="C111" s="230"/>
      <c r="D111" s="231"/>
      <c r="E111" s="129">
        <f>SUM(E105:E110)</f>
        <v>0.121</v>
      </c>
      <c r="F111" s="123">
        <v>0</v>
      </c>
      <c r="H111" s="51">
        <f t="shared" si="5"/>
        <v>0</v>
      </c>
    </row>
    <row r="112" spans="1:8" x14ac:dyDescent="0.2">
      <c r="A112" s="122" t="s">
        <v>76</v>
      </c>
      <c r="B112" s="232" t="s">
        <v>132</v>
      </c>
      <c r="C112" s="232"/>
      <c r="D112" s="232"/>
      <c r="E112" s="124">
        <f>E111*E76</f>
        <v>1.6698000000000001E-2</v>
      </c>
      <c r="F112" s="123">
        <v>0</v>
      </c>
      <c r="H112" s="51">
        <f t="shared" si="5"/>
        <v>0</v>
      </c>
    </row>
    <row r="113" spans="1:8" x14ac:dyDescent="0.2">
      <c r="A113" s="206" t="s">
        <v>17</v>
      </c>
      <c r="B113" s="207"/>
      <c r="C113" s="207"/>
      <c r="D113" s="207"/>
      <c r="E113" s="129">
        <f>E111+E112</f>
        <v>0.13769799999999999</v>
      </c>
      <c r="F113" s="123">
        <v>0</v>
      </c>
      <c r="H113" s="51">
        <f t="shared" si="5"/>
        <v>0</v>
      </c>
    </row>
    <row r="114" spans="1:8" x14ac:dyDescent="0.2">
      <c r="A114" s="108"/>
      <c r="B114" s="108"/>
      <c r="C114" s="108"/>
      <c r="D114" s="108"/>
      <c r="E114" s="108"/>
      <c r="F114" s="109"/>
      <c r="H114" s="51">
        <f t="shared" si="5"/>
        <v>0</v>
      </c>
    </row>
    <row r="115" spans="1:8" x14ac:dyDescent="0.2">
      <c r="A115" s="225" t="s">
        <v>133</v>
      </c>
      <c r="B115" s="225"/>
      <c r="C115" s="225"/>
      <c r="D115" s="225"/>
      <c r="E115" s="225"/>
      <c r="F115" s="225"/>
      <c r="H115" s="51">
        <f t="shared" si="5"/>
        <v>0</v>
      </c>
    </row>
    <row r="116" spans="1:8" x14ac:dyDescent="0.2">
      <c r="A116" s="134"/>
      <c r="B116" s="108"/>
      <c r="C116" s="108"/>
      <c r="D116" s="108"/>
      <c r="E116" s="108"/>
      <c r="F116" s="109"/>
      <c r="H116" s="51">
        <f t="shared" si="5"/>
        <v>0</v>
      </c>
    </row>
    <row r="117" spans="1:8" x14ac:dyDescent="0.2">
      <c r="A117" s="168">
        <v>4</v>
      </c>
      <c r="B117" s="226" t="s">
        <v>134</v>
      </c>
      <c r="C117" s="226"/>
      <c r="D117" s="226"/>
      <c r="E117" s="226"/>
      <c r="F117" s="92" t="s">
        <v>67</v>
      </c>
      <c r="H117" s="51" t="e">
        <f t="shared" si="5"/>
        <v>#VALUE!</v>
      </c>
    </row>
    <row r="118" spans="1:8" x14ac:dyDescent="0.2">
      <c r="A118" s="135" t="s">
        <v>95</v>
      </c>
      <c r="B118" s="228" t="s">
        <v>135</v>
      </c>
      <c r="C118" s="228"/>
      <c r="D118" s="228"/>
      <c r="E118" s="228"/>
      <c r="F118" s="92">
        <v>0</v>
      </c>
      <c r="H118" s="51">
        <f t="shared" si="5"/>
        <v>0</v>
      </c>
    </row>
    <row r="119" spans="1:8" x14ac:dyDescent="0.2">
      <c r="A119" s="135" t="s">
        <v>106</v>
      </c>
      <c r="B119" s="228" t="s">
        <v>136</v>
      </c>
      <c r="C119" s="228"/>
      <c r="D119" s="228"/>
      <c r="E119" s="228"/>
      <c r="F119" s="92">
        <v>0</v>
      </c>
      <c r="H119" s="51">
        <f t="shared" si="5"/>
        <v>0</v>
      </c>
    </row>
    <row r="120" spans="1:8" x14ac:dyDescent="0.2">
      <c r="A120" s="135" t="s">
        <v>110</v>
      </c>
      <c r="B120" s="228" t="s">
        <v>112</v>
      </c>
      <c r="C120" s="228"/>
      <c r="D120" s="228"/>
      <c r="E120" s="228"/>
      <c r="F120" s="92">
        <v>0</v>
      </c>
      <c r="H120" s="51">
        <f t="shared" si="5"/>
        <v>0</v>
      </c>
    </row>
    <row r="121" spans="1:8" x14ac:dyDescent="0.2">
      <c r="A121" s="135" t="s">
        <v>115</v>
      </c>
      <c r="B121" s="228" t="s">
        <v>137</v>
      </c>
      <c r="C121" s="228"/>
      <c r="D121" s="228"/>
      <c r="E121" s="228"/>
      <c r="F121" s="92">
        <v>0</v>
      </c>
      <c r="H121" s="51">
        <f t="shared" si="5"/>
        <v>0</v>
      </c>
    </row>
    <row r="122" spans="1:8" x14ac:dyDescent="0.2">
      <c r="A122" s="135" t="s">
        <v>124</v>
      </c>
      <c r="B122" s="228" t="s">
        <v>138</v>
      </c>
      <c r="C122" s="228"/>
      <c r="D122" s="228"/>
      <c r="E122" s="228"/>
      <c r="F122" s="92">
        <v>0</v>
      </c>
      <c r="H122" s="51">
        <f t="shared" si="5"/>
        <v>0</v>
      </c>
    </row>
    <row r="123" spans="1:8" x14ac:dyDescent="0.2">
      <c r="A123" s="135" t="s">
        <v>139</v>
      </c>
      <c r="B123" s="228" t="s">
        <v>86</v>
      </c>
      <c r="C123" s="228"/>
      <c r="D123" s="228"/>
      <c r="E123" s="228"/>
      <c r="F123" s="92">
        <v>0</v>
      </c>
      <c r="H123" s="51">
        <f t="shared" si="5"/>
        <v>0</v>
      </c>
    </row>
    <row r="124" spans="1:8" x14ac:dyDescent="0.2">
      <c r="A124" s="226" t="s">
        <v>17</v>
      </c>
      <c r="B124" s="226"/>
      <c r="C124" s="226"/>
      <c r="D124" s="226"/>
      <c r="E124" s="226"/>
      <c r="F124" s="92">
        <v>0</v>
      </c>
      <c r="H124" s="51">
        <f t="shared" si="5"/>
        <v>0</v>
      </c>
    </row>
    <row r="125" spans="1:8" x14ac:dyDescent="0.2">
      <c r="A125" s="108"/>
      <c r="B125" s="108"/>
      <c r="C125" s="108"/>
      <c r="D125" s="108"/>
      <c r="E125" s="108"/>
      <c r="F125" s="109"/>
      <c r="H125" s="51">
        <f t="shared" si="5"/>
        <v>0</v>
      </c>
    </row>
    <row r="126" spans="1:8" x14ac:dyDescent="0.2">
      <c r="A126" s="225" t="s">
        <v>140</v>
      </c>
      <c r="B126" s="225"/>
      <c r="C126" s="225"/>
      <c r="D126" s="225"/>
      <c r="E126" s="225"/>
      <c r="F126" s="225"/>
      <c r="G126" s="136"/>
      <c r="H126" s="51">
        <f t="shared" si="5"/>
        <v>0</v>
      </c>
    </row>
    <row r="127" spans="1:8" x14ac:dyDescent="0.2">
      <c r="A127" s="108"/>
      <c r="B127" s="108"/>
      <c r="C127" s="108"/>
      <c r="D127" s="108"/>
      <c r="E127" s="108"/>
      <c r="F127" s="109"/>
      <c r="H127" s="51">
        <f t="shared" si="5"/>
        <v>0</v>
      </c>
    </row>
    <row r="128" spans="1:8" x14ac:dyDescent="0.2">
      <c r="A128" s="168">
        <v>5</v>
      </c>
      <c r="B128" s="226" t="s">
        <v>141</v>
      </c>
      <c r="C128" s="226"/>
      <c r="D128" s="226"/>
      <c r="E128" s="168" t="s">
        <v>66</v>
      </c>
      <c r="F128" s="107" t="s">
        <v>67</v>
      </c>
      <c r="H128" s="51" t="e">
        <f t="shared" si="5"/>
        <v>#VALUE!</v>
      </c>
    </row>
    <row r="129" spans="1:10" ht="27.75" customHeight="1" x14ac:dyDescent="0.2">
      <c r="A129" s="122" t="s">
        <v>45</v>
      </c>
      <c r="B129" s="227" t="s">
        <v>480</v>
      </c>
      <c r="C129" s="227"/>
      <c r="D129" s="227"/>
      <c r="E129" s="129">
        <v>0</v>
      </c>
      <c r="F129" s="130">
        <v>0</v>
      </c>
      <c r="H129" s="51">
        <f t="shared" si="5"/>
        <v>0</v>
      </c>
    </row>
    <row r="130" spans="1:10" x14ac:dyDescent="0.2">
      <c r="A130" s="122" t="s">
        <v>47</v>
      </c>
      <c r="B130" s="222" t="s">
        <v>142</v>
      </c>
      <c r="C130" s="223"/>
      <c r="D130" s="223"/>
      <c r="E130" s="137">
        <f>E131+E132+E133+E134</f>
        <v>9.5000000000000001E-2</v>
      </c>
      <c r="F130" s="130">
        <v>0</v>
      </c>
      <c r="H130" s="51">
        <f t="shared" si="5"/>
        <v>0</v>
      </c>
    </row>
    <row r="131" spans="1:10" x14ac:dyDescent="0.2">
      <c r="A131" s="122" t="s">
        <v>143</v>
      </c>
      <c r="B131" s="213" t="s">
        <v>144</v>
      </c>
      <c r="C131" s="214"/>
      <c r="D131" s="215"/>
      <c r="E131" s="124">
        <v>0</v>
      </c>
      <c r="F131" s="130">
        <v>0</v>
      </c>
      <c r="H131" s="51">
        <f t="shared" si="5"/>
        <v>0</v>
      </c>
    </row>
    <row r="132" spans="1:10" x14ac:dyDescent="0.2">
      <c r="A132" s="122" t="s">
        <v>145</v>
      </c>
      <c r="B132" s="213" t="s">
        <v>146</v>
      </c>
      <c r="C132" s="214"/>
      <c r="D132" s="215"/>
      <c r="E132" s="124">
        <v>0</v>
      </c>
      <c r="F132" s="130">
        <v>0</v>
      </c>
      <c r="H132" s="51">
        <f t="shared" si="5"/>
        <v>0</v>
      </c>
    </row>
    <row r="133" spans="1:10" x14ac:dyDescent="0.2">
      <c r="A133" s="122" t="s">
        <v>147</v>
      </c>
      <c r="B133" s="210" t="s">
        <v>148</v>
      </c>
      <c r="C133" s="211"/>
      <c r="D133" s="212"/>
      <c r="E133" s="124">
        <v>0.05</v>
      </c>
      <c r="F133" s="130">
        <v>0</v>
      </c>
      <c r="H133" s="51">
        <f t="shared" si="5"/>
        <v>0</v>
      </c>
    </row>
    <row r="134" spans="1:10" x14ac:dyDescent="0.2">
      <c r="A134" s="122" t="s">
        <v>149</v>
      </c>
      <c r="B134" s="213" t="s">
        <v>150</v>
      </c>
      <c r="C134" s="214"/>
      <c r="D134" s="215"/>
      <c r="E134" s="124">
        <v>4.4999999999999998E-2</v>
      </c>
      <c r="F134" s="130">
        <v>0</v>
      </c>
      <c r="H134" s="51">
        <f t="shared" si="5"/>
        <v>0</v>
      </c>
    </row>
    <row r="135" spans="1:10" x14ac:dyDescent="0.2">
      <c r="A135" s="122" t="s">
        <v>50</v>
      </c>
      <c r="B135" s="216" t="s">
        <v>151</v>
      </c>
      <c r="C135" s="217"/>
      <c r="D135" s="218"/>
      <c r="E135" s="129">
        <v>0</v>
      </c>
      <c r="F135" s="130">
        <v>0</v>
      </c>
      <c r="H135" s="51">
        <f t="shared" si="5"/>
        <v>0</v>
      </c>
    </row>
    <row r="136" spans="1:10" x14ac:dyDescent="0.2">
      <c r="A136" s="219" t="s">
        <v>17</v>
      </c>
      <c r="B136" s="220"/>
      <c r="C136" s="220"/>
      <c r="D136" s="220"/>
      <c r="E136" s="221"/>
      <c r="F136" s="130">
        <v>0</v>
      </c>
      <c r="G136" s="138"/>
      <c r="H136" s="51">
        <f t="shared" si="5"/>
        <v>0</v>
      </c>
    </row>
    <row r="137" spans="1:10" x14ac:dyDescent="0.2">
      <c r="A137" s="108"/>
      <c r="B137" s="108"/>
      <c r="C137" s="108"/>
      <c r="D137" s="108"/>
      <c r="E137" s="108"/>
      <c r="F137" s="109"/>
      <c r="H137" s="51">
        <f t="shared" si="5"/>
        <v>0</v>
      </c>
    </row>
    <row r="138" spans="1:10" x14ac:dyDescent="0.2">
      <c r="A138" s="108"/>
      <c r="B138" s="108"/>
      <c r="C138" s="108"/>
      <c r="D138" s="108"/>
      <c r="E138" s="108"/>
      <c r="F138" s="109"/>
      <c r="H138" s="51">
        <f t="shared" si="5"/>
        <v>0</v>
      </c>
      <c r="J138" s="47"/>
    </row>
    <row r="139" spans="1:10" ht="15" customHeight="1" x14ac:dyDescent="0.2">
      <c r="A139" s="222" t="s">
        <v>152</v>
      </c>
      <c r="B139" s="223"/>
      <c r="C139" s="223"/>
      <c r="D139" s="223"/>
      <c r="E139" s="224"/>
      <c r="F139" s="123" t="s">
        <v>67</v>
      </c>
      <c r="H139" s="51"/>
    </row>
    <row r="140" spans="1:10" x14ac:dyDescent="0.2">
      <c r="A140" s="122" t="s">
        <v>45</v>
      </c>
      <c r="B140" s="205" t="s">
        <v>153</v>
      </c>
      <c r="C140" s="205"/>
      <c r="D140" s="205"/>
      <c r="E140" s="205"/>
      <c r="F140" s="123">
        <v>0</v>
      </c>
      <c r="H140" s="51">
        <f t="shared" si="5"/>
        <v>0</v>
      </c>
    </row>
    <row r="141" spans="1:10" x14ac:dyDescent="0.2">
      <c r="A141" s="122" t="s">
        <v>47</v>
      </c>
      <c r="B141" s="205" t="s">
        <v>154</v>
      </c>
      <c r="C141" s="205"/>
      <c r="D141" s="205"/>
      <c r="E141" s="205"/>
      <c r="F141" s="123">
        <v>0</v>
      </c>
      <c r="H141" s="51">
        <f t="shared" si="5"/>
        <v>0</v>
      </c>
    </row>
    <row r="142" spans="1:10" x14ac:dyDescent="0.2">
      <c r="A142" s="122" t="s">
        <v>50</v>
      </c>
      <c r="B142" s="205" t="s">
        <v>155</v>
      </c>
      <c r="C142" s="205"/>
      <c r="D142" s="205"/>
      <c r="E142" s="205"/>
      <c r="F142" s="123">
        <v>0</v>
      </c>
      <c r="H142" s="51">
        <f t="shared" si="5"/>
        <v>0</v>
      </c>
    </row>
    <row r="143" spans="1:10" x14ac:dyDescent="0.2">
      <c r="A143" s="122" t="s">
        <v>51</v>
      </c>
      <c r="B143" s="205" t="s">
        <v>156</v>
      </c>
      <c r="C143" s="205"/>
      <c r="D143" s="205"/>
      <c r="E143" s="205"/>
      <c r="F143" s="123">
        <v>0</v>
      </c>
      <c r="G143" s="138"/>
      <c r="H143" s="51">
        <f t="shared" si="5"/>
        <v>0</v>
      </c>
    </row>
    <row r="144" spans="1:10" ht="16.5" customHeight="1" x14ac:dyDescent="0.2">
      <c r="A144" s="206" t="s">
        <v>108</v>
      </c>
      <c r="B144" s="207"/>
      <c r="C144" s="207"/>
      <c r="D144" s="207"/>
      <c r="E144" s="208"/>
      <c r="F144" s="123">
        <v>0</v>
      </c>
      <c r="G144" s="138"/>
      <c r="H144" s="51">
        <f t="shared" si="5"/>
        <v>0</v>
      </c>
    </row>
    <row r="145" spans="1:8" x14ac:dyDescent="0.2">
      <c r="A145" s="122" t="s">
        <v>72</v>
      </c>
      <c r="B145" s="205" t="s">
        <v>157</v>
      </c>
      <c r="C145" s="205"/>
      <c r="D145" s="205"/>
      <c r="E145" s="205"/>
      <c r="F145" s="123">
        <v>0</v>
      </c>
      <c r="H145" s="51">
        <f t="shared" si="5"/>
        <v>0</v>
      </c>
    </row>
    <row r="146" spans="1:8" x14ac:dyDescent="0.2">
      <c r="A146" s="209" t="s">
        <v>17</v>
      </c>
      <c r="B146" s="209"/>
      <c r="C146" s="209"/>
      <c r="D146" s="209"/>
      <c r="E146" s="209"/>
      <c r="F146" s="123">
        <v>0</v>
      </c>
      <c r="H146" s="47">
        <f>(F144+F135+F129)/(1-E130)</f>
        <v>0</v>
      </c>
    </row>
    <row r="147" spans="1:8" x14ac:dyDescent="0.2">
      <c r="A147" s="108"/>
      <c r="B147" s="140"/>
      <c r="C147" s="140"/>
      <c r="D147" s="191" t="s">
        <v>158</v>
      </c>
      <c r="E147" s="191"/>
      <c r="F147" s="141"/>
    </row>
    <row r="148" spans="1:8" x14ac:dyDescent="0.2">
      <c r="B148" s="85"/>
      <c r="C148" s="85"/>
      <c r="D148" s="142"/>
      <c r="E148" s="142"/>
      <c r="F148" s="143"/>
    </row>
    <row r="149" spans="1:8" ht="26.25" customHeight="1" x14ac:dyDescent="0.2">
      <c r="A149" s="192" t="s">
        <v>159</v>
      </c>
      <c r="B149" s="192"/>
      <c r="C149" s="192"/>
      <c r="D149" s="192"/>
      <c r="E149" s="192"/>
      <c r="F149" s="192"/>
    </row>
    <row r="150" spans="1:8" ht="13.5" thickBot="1" x14ac:dyDescent="0.25">
      <c r="A150" s="144"/>
      <c r="B150" s="144"/>
      <c r="C150" s="144"/>
      <c r="D150" s="144"/>
      <c r="E150" s="144"/>
      <c r="F150" s="144"/>
    </row>
    <row r="151" spans="1:8" ht="14.25" thickTop="1" thickBot="1" x14ac:dyDescent="0.25">
      <c r="A151" s="146" t="s">
        <v>12</v>
      </c>
      <c r="B151" s="147"/>
      <c r="C151" s="148"/>
      <c r="D151" s="149" t="s">
        <v>160</v>
      </c>
      <c r="E151" s="147"/>
      <c r="F151" s="150"/>
      <c r="G151" s="145"/>
      <c r="H151" s="48"/>
    </row>
    <row r="152" spans="1:8" ht="13.5" thickTop="1" x14ac:dyDescent="0.2">
      <c r="A152" s="193" t="s">
        <v>161</v>
      </c>
      <c r="B152" s="194"/>
      <c r="C152" s="195"/>
      <c r="D152" s="196">
        <f>E82</f>
        <v>8.3299999999999999E-2</v>
      </c>
      <c r="E152" s="197"/>
      <c r="F152" s="198"/>
    </row>
    <row r="153" spans="1:8" x14ac:dyDescent="0.2">
      <c r="A153" s="199" t="s">
        <v>162</v>
      </c>
      <c r="B153" s="200"/>
      <c r="C153" s="201"/>
      <c r="D153" s="202">
        <f>E105</f>
        <v>0.121</v>
      </c>
      <c r="E153" s="203"/>
      <c r="F153" s="204"/>
    </row>
    <row r="154" spans="1:8" ht="27" customHeight="1" thickBot="1" x14ac:dyDescent="0.25">
      <c r="A154" s="173" t="s">
        <v>163</v>
      </c>
      <c r="B154" s="174"/>
      <c r="C154" s="175"/>
      <c r="D154" s="176">
        <f>E96+E99</f>
        <v>0</v>
      </c>
      <c r="E154" s="177"/>
      <c r="F154" s="178"/>
    </row>
    <row r="155" spans="1:8" ht="13.5" thickBot="1" x14ac:dyDescent="0.25">
      <c r="A155" s="179" t="s">
        <v>108</v>
      </c>
      <c r="B155" s="180"/>
      <c r="C155" s="181"/>
      <c r="D155" s="182">
        <f>SUM(D152:D154)</f>
        <v>0.20429999999999998</v>
      </c>
      <c r="E155" s="183"/>
      <c r="F155" s="184"/>
    </row>
    <row r="156" spans="1:8" ht="29.25" customHeight="1" thickTop="1" thickBot="1" x14ac:dyDescent="0.25">
      <c r="A156" s="185" t="s">
        <v>164</v>
      </c>
      <c r="B156" s="186"/>
      <c r="C156" s="187"/>
      <c r="D156" s="50">
        <v>7.3899999999999993E-2</v>
      </c>
      <c r="E156" s="50">
        <v>7.5999999999999998E-2</v>
      </c>
      <c r="F156" s="49">
        <v>7.8200000000000006E-2</v>
      </c>
    </row>
    <row r="157" spans="1:8" ht="14.25" thickTop="1" thickBot="1" x14ac:dyDescent="0.25">
      <c r="A157" s="188" t="s">
        <v>165</v>
      </c>
      <c r="B157" s="189"/>
      <c r="C157" s="190"/>
      <c r="D157" s="151">
        <f>D155+D156</f>
        <v>0.2782</v>
      </c>
      <c r="E157" s="152">
        <f>D155+E156</f>
        <v>0.28029999999999999</v>
      </c>
      <c r="F157" s="153">
        <f>D155+F156</f>
        <v>0.28249999999999997</v>
      </c>
    </row>
    <row r="158" spans="1:8" ht="36" customHeight="1" thickTop="1" x14ac:dyDescent="0.2">
      <c r="A158" s="172" t="s">
        <v>166</v>
      </c>
      <c r="B158" s="172"/>
      <c r="C158" s="172"/>
      <c r="D158" s="172"/>
      <c r="E158" s="172"/>
      <c r="F158" s="172"/>
    </row>
  </sheetData>
  <mergeCells count="140">
    <mergeCell ref="A155:C155"/>
    <mergeCell ref="D155:F155"/>
    <mergeCell ref="A156:C156"/>
    <mergeCell ref="A157:C157"/>
    <mergeCell ref="A158:F158"/>
    <mergeCell ref="A149:F149"/>
    <mergeCell ref="A152:C152"/>
    <mergeCell ref="D152:F152"/>
    <mergeCell ref="A153:C153"/>
    <mergeCell ref="D153:F153"/>
    <mergeCell ref="A154:C154"/>
    <mergeCell ref="D154:F154"/>
    <mergeCell ref="B142:E142"/>
    <mergeCell ref="B143:E143"/>
    <mergeCell ref="A144:E144"/>
    <mergeCell ref="B145:E145"/>
    <mergeCell ref="A146:E146"/>
    <mergeCell ref="D147:E147"/>
    <mergeCell ref="B134:D134"/>
    <mergeCell ref="B135:D135"/>
    <mergeCell ref="A136:E136"/>
    <mergeCell ref="A139:E139"/>
    <mergeCell ref="B140:E140"/>
    <mergeCell ref="B141:E141"/>
    <mergeCell ref="B128:D128"/>
    <mergeCell ref="B129:D129"/>
    <mergeCell ref="B130:D130"/>
    <mergeCell ref="B131:D131"/>
    <mergeCell ref="B132:D132"/>
    <mergeCell ref="B133:D133"/>
    <mergeCell ref="B120:E120"/>
    <mergeCell ref="B121:E121"/>
    <mergeCell ref="B122:E122"/>
    <mergeCell ref="B123:E123"/>
    <mergeCell ref="A124:E124"/>
    <mergeCell ref="A126:F126"/>
    <mergeCell ref="B112:D112"/>
    <mergeCell ref="A113:D113"/>
    <mergeCell ref="A115:F115"/>
    <mergeCell ref="B117:E117"/>
    <mergeCell ref="B118:E118"/>
    <mergeCell ref="B119:E119"/>
    <mergeCell ref="B106:D106"/>
    <mergeCell ref="B107:D107"/>
    <mergeCell ref="B108:D108"/>
    <mergeCell ref="B109:D109"/>
    <mergeCell ref="B110:D110"/>
    <mergeCell ref="A111:D111"/>
    <mergeCell ref="B98:D98"/>
    <mergeCell ref="B99:D99"/>
    <mergeCell ref="A100:D100"/>
    <mergeCell ref="A102:F102"/>
    <mergeCell ref="B104:D104"/>
    <mergeCell ref="B105:D105"/>
    <mergeCell ref="A91:F91"/>
    <mergeCell ref="B93:D93"/>
    <mergeCell ref="B94:D94"/>
    <mergeCell ref="B95:D95"/>
    <mergeCell ref="B96:D96"/>
    <mergeCell ref="B97:D97"/>
    <mergeCell ref="B83:D83"/>
    <mergeCell ref="A84:D84"/>
    <mergeCell ref="B86:D86"/>
    <mergeCell ref="B87:D87"/>
    <mergeCell ref="B88:D88"/>
    <mergeCell ref="A89:D89"/>
    <mergeCell ref="B75:D75"/>
    <mergeCell ref="A76:D76"/>
    <mergeCell ref="A78:F78"/>
    <mergeCell ref="B80:D80"/>
    <mergeCell ref="B81:D81"/>
    <mergeCell ref="A82:D82"/>
    <mergeCell ref="B65:F65"/>
    <mergeCell ref="B67:D67"/>
    <mergeCell ref="B68:D68"/>
    <mergeCell ref="G68:G75"/>
    <mergeCell ref="B69:D69"/>
    <mergeCell ref="B70:D70"/>
    <mergeCell ref="B71:D71"/>
    <mergeCell ref="B72:D72"/>
    <mergeCell ref="B73:D73"/>
    <mergeCell ref="B74:D74"/>
    <mergeCell ref="B59:E59"/>
    <mergeCell ref="B60:E60"/>
    <mergeCell ref="A61:E61"/>
    <mergeCell ref="A63:F63"/>
    <mergeCell ref="B54:E54"/>
    <mergeCell ref="B55:E55"/>
    <mergeCell ref="B56:E56"/>
    <mergeCell ref="B57:E57"/>
    <mergeCell ref="B58:E58"/>
    <mergeCell ref="B46:E46"/>
    <mergeCell ref="B47:E47"/>
    <mergeCell ref="B48:E48"/>
    <mergeCell ref="B49:E49"/>
    <mergeCell ref="A50:E50"/>
    <mergeCell ref="A52:F52"/>
    <mergeCell ref="B37:F37"/>
    <mergeCell ref="A39:F39"/>
    <mergeCell ref="B41:E41"/>
    <mergeCell ref="B43:C43"/>
    <mergeCell ref="B44:D44"/>
    <mergeCell ref="B45:E45"/>
    <mergeCell ref="C31:E31"/>
    <mergeCell ref="C32:E32"/>
    <mergeCell ref="C33:E33"/>
    <mergeCell ref="C34:E34"/>
    <mergeCell ref="C35:E35"/>
    <mergeCell ref="C36:E36"/>
    <mergeCell ref="B24:E24"/>
    <mergeCell ref="F24:G24"/>
    <mergeCell ref="B26:G26"/>
    <mergeCell ref="C28:E28"/>
    <mergeCell ref="C29:E29"/>
    <mergeCell ref="C30:E30"/>
    <mergeCell ref="A20:G20"/>
    <mergeCell ref="B21:E21"/>
    <mergeCell ref="F21:G21"/>
    <mergeCell ref="B22:E22"/>
    <mergeCell ref="F22:G22"/>
    <mergeCell ref="B23:E23"/>
    <mergeCell ref="F23:G23"/>
    <mergeCell ref="C15:E15"/>
    <mergeCell ref="F15:G15"/>
    <mergeCell ref="A16:B16"/>
    <mergeCell ref="C16:E16"/>
    <mergeCell ref="F16:G16"/>
    <mergeCell ref="A18:G18"/>
    <mergeCell ref="A8:G8"/>
    <mergeCell ref="B9:F9"/>
    <mergeCell ref="B10:F10"/>
    <mergeCell ref="B11:F11"/>
    <mergeCell ref="B12:F12"/>
    <mergeCell ref="A14:G14"/>
    <mergeCell ref="A1:G1"/>
    <mergeCell ref="A2:C2"/>
    <mergeCell ref="D2:G2"/>
    <mergeCell ref="C4:G4"/>
    <mergeCell ref="C5:G5"/>
    <mergeCell ref="C6:G6"/>
  </mergeCells>
  <printOptions horizontalCentered="1"/>
  <pageMargins left="1.1811023622047245" right="0.39370078740157483" top="0.98425196850393704" bottom="0.59055118110236227" header="0.31496062992125984" footer="0.31496062992125984"/>
  <pageSetup paperSize="9" scale="87" fitToHeight="0" orientation="portrait" r:id="rId1"/>
  <rowBreaks count="2" manualBreakCount="2">
    <brk id="62" max="6" man="1"/>
    <brk id="11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22</vt:i4>
      </vt:variant>
    </vt:vector>
  </HeadingPairs>
  <TitlesOfParts>
    <vt:vector size="46" baseType="lpstr">
      <vt:lpstr>Ajud=25</vt:lpstr>
      <vt:lpstr>Ajud+celular=1</vt:lpstr>
      <vt:lpstr>Almox</vt:lpstr>
      <vt:lpstr>Aux Adm</vt:lpstr>
      <vt:lpstr>Bombeiro exped=5</vt:lpstr>
      <vt:lpstr>Bomb plantão dia=2</vt:lpstr>
      <vt:lpstr>Bomb plantão noite=2</vt:lpstr>
      <vt:lpstr>Chaveiro</vt:lpstr>
      <vt:lpstr>Comprador</vt:lpstr>
      <vt:lpstr>Encarregado=3</vt:lpstr>
      <vt:lpstr>Engenh civil</vt:lpstr>
      <vt:lpstr>Lustrador</vt:lpstr>
      <vt:lpstr>Marceneiro=10</vt:lpstr>
      <vt:lpstr>Motorista</vt:lpstr>
      <vt:lpstr>Pedreiro=9</vt:lpstr>
      <vt:lpstr>Pintor=8</vt:lpstr>
      <vt:lpstr>Serralheiro=6</vt:lpstr>
      <vt:lpstr>Tapeceiro=4</vt:lpstr>
      <vt:lpstr>Vidraceiro</vt:lpstr>
      <vt:lpstr>Ferr. Individuais</vt:lpstr>
      <vt:lpstr>Ferr. Coletivas</vt:lpstr>
      <vt:lpstr>Complementar</vt:lpstr>
      <vt:lpstr>EPI</vt:lpstr>
      <vt:lpstr>Logística</vt:lpstr>
      <vt:lpstr>'Ajud+celular=1'!Area_de_impressao</vt:lpstr>
      <vt:lpstr>'Ajud=25'!Area_de_impressao</vt:lpstr>
      <vt:lpstr>Almox!Area_de_impressao</vt:lpstr>
      <vt:lpstr>'Aux Adm'!Area_de_impressao</vt:lpstr>
      <vt:lpstr>'Bomb plantão dia=2'!Area_de_impressao</vt:lpstr>
      <vt:lpstr>'Bomb plantão noite=2'!Area_de_impressao</vt:lpstr>
      <vt:lpstr>'Bombeiro exped=5'!Area_de_impressao</vt:lpstr>
      <vt:lpstr>Chaveiro!Area_de_impressao</vt:lpstr>
      <vt:lpstr>Complementar!Area_de_impressao</vt:lpstr>
      <vt:lpstr>Comprador!Area_de_impressao</vt:lpstr>
      <vt:lpstr>'Encarregado=3'!Area_de_impressao</vt:lpstr>
      <vt:lpstr>'Engenh civil'!Area_de_impressao</vt:lpstr>
      <vt:lpstr>'Ferr. Individuais'!Area_de_impressao</vt:lpstr>
      <vt:lpstr>Logística!Area_de_impressao</vt:lpstr>
      <vt:lpstr>Lustrador!Area_de_impressao</vt:lpstr>
      <vt:lpstr>'Marceneiro=10'!Area_de_impressao</vt:lpstr>
      <vt:lpstr>Motorista!Area_de_impressao</vt:lpstr>
      <vt:lpstr>'Pedreiro=9'!Area_de_impressao</vt:lpstr>
      <vt:lpstr>'Pintor=8'!Area_de_impressao</vt:lpstr>
      <vt:lpstr>'Serralheiro=6'!Area_de_impressao</vt:lpstr>
      <vt:lpstr>'Tapeceiro=4'!Area_de_impressao</vt:lpstr>
      <vt:lpstr>Vidraceiro!Area_de_impressao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Campos de Morais</dc:creator>
  <cp:lastModifiedBy>Johanson Moratori</cp:lastModifiedBy>
  <cp:lastPrinted>2016-01-18T12:51:41Z</cp:lastPrinted>
  <dcterms:created xsi:type="dcterms:W3CDTF">2015-08-31T13:46:18Z</dcterms:created>
  <dcterms:modified xsi:type="dcterms:W3CDTF">2016-01-26T13:50:31Z</dcterms:modified>
</cp:coreProperties>
</file>