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3.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EstaPastaDeTrabalho" defaultThemeVersion="166925"/>
  <mc:AlternateContent xmlns:mc="http://schemas.openxmlformats.org/markup-compatibility/2006">
    <mc:Choice Requires="x15">
      <x15ac:absPath xmlns:x15ac="http://schemas.microsoft.com/office/spreadsheetml/2010/11/ac" url="https://anvisabr.sharepoint.com/sites/GGREG-Interno/Documentos Compartilhados/CPROR/Ambiente Agenda/AR 2024-2025/6-Atualiza_AR/Consolidacao/CONSOLIDAÇÃO AR 2024-2025/DIRE2/"/>
    </mc:Choice>
  </mc:AlternateContent>
  <xr:revisionPtr revIDLastSave="465" documentId="13_ncr:1_{B67CB9BC-6D29-4DD3-8D71-678D3E9EBF58}" xr6:coauthVersionLast="47" xr6:coauthVersionMax="47" xr10:uidLastSave="{2FEDB09B-4796-4626-9D43-FAF59BB235AF}"/>
  <bookViews>
    <workbookView xWindow="28680" yWindow="-120" windowWidth="29040" windowHeight="15720" tabRatio="848" firstSheet="8" activeTab="8" xr2:uid="{8342481A-64C7-4807-A6B6-0C678A3A0D7B}"/>
  </bookViews>
  <sheets>
    <sheet name="Orientações" sheetId="14" r:id="rId1"/>
    <sheet name="1) Temas AR 24-25" sheetId="8" r:id="rId2"/>
    <sheet name="2) Outros insumos" sheetId="11" r:id="rId3"/>
    <sheet name="3) Sugestões da UORG" sheetId="10" r:id="rId4"/>
    <sheet name="4) R-Alcance" sheetId="1" r:id="rId5"/>
    <sheet name="5) I-Impacto" sheetId="2" r:id="rId6"/>
    <sheet name="6) C-Confiança" sheetId="3" r:id="rId7"/>
    <sheet name="7) E-Esforço" sheetId="4" r:id="rId8"/>
    <sheet name="8) Ordem de relevância" sheetId="5" r:id="rId9"/>
    <sheet name="9) Detalhamento Temas Incluídos" sheetId="6" r:id="rId10"/>
    <sheet name="Empilhaments" sheetId="15" state="hidden" r:id="rId11"/>
    <sheet name="DICIONÁRIO" sheetId="13" state="hidden" r:id="rId12"/>
  </sheets>
  <definedNames>
    <definedName name="_xlnm._FilterDatabase" localSheetId="4" hidden="1">'4) R-Alcance'!$A$1:$L$54</definedName>
    <definedName name="_xlnm._FilterDatabase" localSheetId="5" hidden="1">'5) I-Impacto'!$A$3:$C$19</definedName>
    <definedName name="_xlnm._FilterDatabase" localSheetId="10" hidden="1">Empilhaments!$A$1:$D$50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2" l="1"/>
  <c r="K15" i="2"/>
  <c r="K16" i="2"/>
  <c r="K17" i="2"/>
  <c r="K18" i="2"/>
  <c r="K19" i="2"/>
  <c r="K20" i="2"/>
  <c r="K21" i="2"/>
  <c r="K22" i="2"/>
  <c r="K23" i="2"/>
  <c r="K24" i="2"/>
  <c r="L15" i="1" l="1"/>
  <c r="L16" i="1"/>
  <c r="C29" i="5" l="1"/>
  <c r="C30" i="5"/>
  <c r="C31" i="5"/>
  <c r="C32" i="5"/>
  <c r="C33" i="5"/>
  <c r="C34" i="5"/>
  <c r="C35" i="5"/>
  <c r="C36" i="5"/>
  <c r="C37" i="5"/>
  <c r="C38" i="5"/>
  <c r="C39" i="5"/>
  <c r="C40" i="5"/>
  <c r="C41" i="5"/>
  <c r="C42" i="5"/>
  <c r="C43" i="5"/>
  <c r="C44" i="5"/>
  <c r="C45" i="5"/>
  <c r="C46" i="5"/>
  <c r="C47" i="5"/>
  <c r="C48" i="5"/>
  <c r="C49" i="5"/>
  <c r="C50" i="5"/>
  <c r="B29" i="5"/>
  <c r="B30" i="5"/>
  <c r="B31" i="5"/>
  <c r="B32" i="5"/>
  <c r="B33" i="5"/>
  <c r="B34" i="5"/>
  <c r="B35" i="5"/>
  <c r="B36" i="5"/>
  <c r="B37" i="5"/>
  <c r="B38" i="5"/>
  <c r="B39" i="5"/>
  <c r="B40" i="5"/>
  <c r="B41" i="5"/>
  <c r="B42" i="5"/>
  <c r="B43" i="5"/>
  <c r="B44" i="5"/>
  <c r="B45" i="5"/>
  <c r="B46" i="5"/>
  <c r="B47" i="5"/>
  <c r="B48" i="5"/>
  <c r="B49" i="5"/>
  <c r="B50" i="5"/>
  <c r="A29" i="5"/>
  <c r="A30" i="5"/>
  <c r="A31" i="5"/>
  <c r="A32" i="5"/>
  <c r="A33" i="5"/>
  <c r="A34" i="5"/>
  <c r="A35" i="5"/>
  <c r="A36" i="5"/>
  <c r="A37" i="5"/>
  <c r="A38" i="5"/>
  <c r="A39" i="5"/>
  <c r="A40" i="5"/>
  <c r="A41" i="5"/>
  <c r="A42" i="5"/>
  <c r="A43" i="5"/>
  <c r="A44" i="5"/>
  <c r="A45" i="5"/>
  <c r="A46" i="5"/>
  <c r="A47" i="5"/>
  <c r="A48" i="5"/>
  <c r="A49" i="5"/>
  <c r="A50" i="5"/>
  <c r="C29" i="4" l="1"/>
  <c r="C30" i="4"/>
  <c r="C31" i="4"/>
  <c r="C32" i="4"/>
  <c r="C33" i="4"/>
  <c r="C34" i="4"/>
  <c r="C35" i="4"/>
  <c r="C36" i="4"/>
  <c r="C37" i="4"/>
  <c r="C38" i="4"/>
  <c r="C39" i="4"/>
  <c r="C40" i="4"/>
  <c r="C41" i="4"/>
  <c r="C42" i="4"/>
  <c r="C43" i="4"/>
  <c r="C44" i="4"/>
  <c r="C45" i="4"/>
  <c r="C46" i="4"/>
  <c r="C47" i="4"/>
  <c r="C48" i="4"/>
  <c r="C49" i="4"/>
  <c r="C50" i="4"/>
  <c r="B29" i="4"/>
  <c r="B30" i="4"/>
  <c r="B31" i="4"/>
  <c r="B32" i="4"/>
  <c r="B33" i="4"/>
  <c r="B34" i="4"/>
  <c r="B35" i="4"/>
  <c r="B36" i="4"/>
  <c r="B37" i="4"/>
  <c r="B38" i="4"/>
  <c r="B39" i="4"/>
  <c r="B40" i="4"/>
  <c r="B41" i="4"/>
  <c r="B42" i="4"/>
  <c r="B43" i="4"/>
  <c r="B44" i="4"/>
  <c r="B45" i="4"/>
  <c r="B46" i="4"/>
  <c r="B47" i="4"/>
  <c r="B48" i="4"/>
  <c r="B49" i="4"/>
  <c r="B50" i="4"/>
  <c r="A29" i="4"/>
  <c r="A30" i="4"/>
  <c r="A31" i="4"/>
  <c r="A32" i="4"/>
  <c r="A33" i="4"/>
  <c r="A34" i="4"/>
  <c r="A35" i="4"/>
  <c r="A36" i="4"/>
  <c r="A37" i="4"/>
  <c r="A38" i="4"/>
  <c r="A39" i="4"/>
  <c r="A40" i="4"/>
  <c r="A41" i="4"/>
  <c r="A42" i="4"/>
  <c r="A43" i="4"/>
  <c r="A44" i="4"/>
  <c r="A45" i="4"/>
  <c r="A46" i="4"/>
  <c r="A47" i="4"/>
  <c r="A48" i="4"/>
  <c r="A49" i="4"/>
  <c r="A50" i="4"/>
  <c r="E5" i="3" a="1"/>
  <c r="E5" i="3" s="1"/>
  <c r="E6" i="3" a="1"/>
  <c r="E6" i="3" s="1"/>
  <c r="E7" i="3" a="1"/>
  <c r="E7" i="3" s="1"/>
  <c r="E8" i="3" a="1"/>
  <c r="E8" i="3" s="1"/>
  <c r="E9" i="3" a="1"/>
  <c r="E9" i="3" s="1"/>
  <c r="E10" i="3" a="1"/>
  <c r="E10" i="3" s="1"/>
  <c r="E11" i="3" a="1"/>
  <c r="E11" i="3" s="1"/>
  <c r="E12" i="3" a="1"/>
  <c r="E12" i="3" s="1"/>
  <c r="E13" i="3" a="1"/>
  <c r="E13" i="3" s="1"/>
  <c r="E14" i="3" a="1"/>
  <c r="E14" i="3" s="1"/>
  <c r="E15" i="3" a="1"/>
  <c r="E15" i="3" s="1"/>
  <c r="E16" i="3" a="1"/>
  <c r="E16" i="3" s="1"/>
  <c r="E17" i="3" a="1"/>
  <c r="E17" i="3" s="1"/>
  <c r="E18" i="3" a="1"/>
  <c r="E18" i="3" s="1"/>
  <c r="E19" i="3" a="1"/>
  <c r="E19" i="3" s="1"/>
  <c r="E20" i="3" a="1"/>
  <c r="E20" i="3" s="1"/>
  <c r="E21" i="3" a="1"/>
  <c r="E21" i="3" s="1"/>
  <c r="E22" i="3" a="1"/>
  <c r="E22" i="3" s="1"/>
  <c r="E23" i="3" a="1"/>
  <c r="E23" i="3" s="1"/>
  <c r="E24" i="3" a="1"/>
  <c r="E24" i="3" s="1"/>
  <c r="E25" i="3" a="1"/>
  <c r="E25" i="3" s="1"/>
  <c r="E26" i="3" a="1"/>
  <c r="E26" i="3" s="1"/>
  <c r="E27" i="3" a="1"/>
  <c r="E27" i="3" s="1"/>
  <c r="E28" i="3" a="1"/>
  <c r="E28" i="3" s="1"/>
  <c r="E29" i="3" a="1"/>
  <c r="E29" i="3" s="1"/>
  <c r="E30" i="3" a="1"/>
  <c r="E30" i="3" s="1"/>
  <c r="E31" i="3" a="1"/>
  <c r="E31" i="3" s="1"/>
  <c r="E32" i="3" a="1"/>
  <c r="E32" i="3" s="1"/>
  <c r="E33" i="3" a="1"/>
  <c r="E33" i="3" s="1"/>
  <c r="E34" i="3" a="1"/>
  <c r="E34" i="3" s="1"/>
  <c r="E35" i="3" a="1"/>
  <c r="E35" i="3" s="1"/>
  <c r="E36" i="3" a="1"/>
  <c r="E36" i="3" s="1"/>
  <c r="E37" i="3" a="1"/>
  <c r="E37" i="3" s="1"/>
  <c r="E38" i="3" a="1"/>
  <c r="E38" i="3" s="1"/>
  <c r="E39" i="3" a="1"/>
  <c r="E39" i="3"/>
  <c r="E40" i="3" a="1"/>
  <c r="E40" i="3" s="1"/>
  <c r="E41" i="3" a="1"/>
  <c r="E41" i="3" s="1"/>
  <c r="E42" i="3" a="1"/>
  <c r="E42" i="3" s="1"/>
  <c r="E43" i="3" a="1"/>
  <c r="E43" i="3"/>
  <c r="E44" i="3" a="1"/>
  <c r="E44" i="3" s="1"/>
  <c r="E45" i="3" a="1"/>
  <c r="E45" i="3" s="1"/>
  <c r="E46" i="3" a="1"/>
  <c r="E46" i="3" s="1"/>
  <c r="E47" i="3" a="1"/>
  <c r="E47" i="3"/>
  <c r="E48" i="3" a="1"/>
  <c r="E48" i="3" s="1"/>
  <c r="E49" i="3" a="1"/>
  <c r="E49" i="3" s="1"/>
  <c r="E50" i="3" a="1"/>
  <c r="E50" i="3" s="1"/>
  <c r="C29" i="3"/>
  <c r="C30" i="3"/>
  <c r="C31" i="3"/>
  <c r="C32" i="3"/>
  <c r="C33" i="3"/>
  <c r="C34" i="3"/>
  <c r="C35" i="3"/>
  <c r="C36" i="3"/>
  <c r="C37" i="3"/>
  <c r="C38" i="3"/>
  <c r="C39" i="3"/>
  <c r="C40" i="3"/>
  <c r="C41" i="3"/>
  <c r="C42" i="3"/>
  <c r="C43" i="3"/>
  <c r="C44" i="3"/>
  <c r="C45" i="3"/>
  <c r="C46" i="3"/>
  <c r="C47" i="3"/>
  <c r="C48" i="3"/>
  <c r="C49" i="3"/>
  <c r="C50" i="3"/>
  <c r="B29" i="3"/>
  <c r="B30" i="3"/>
  <c r="B31" i="3"/>
  <c r="B32" i="3"/>
  <c r="B33" i="3"/>
  <c r="B34" i="3"/>
  <c r="B35" i="3"/>
  <c r="B36" i="3"/>
  <c r="B37" i="3"/>
  <c r="B38" i="3"/>
  <c r="B39" i="3"/>
  <c r="B40" i="3"/>
  <c r="B41" i="3"/>
  <c r="B42" i="3"/>
  <c r="B43" i="3"/>
  <c r="B44" i="3"/>
  <c r="B45" i="3"/>
  <c r="B46" i="3"/>
  <c r="B47" i="3"/>
  <c r="B48" i="3"/>
  <c r="B49" i="3"/>
  <c r="B50" i="3"/>
  <c r="A29" i="3"/>
  <c r="A30" i="3"/>
  <c r="A31" i="3"/>
  <c r="A32" i="3"/>
  <c r="A33" i="3"/>
  <c r="A34" i="3"/>
  <c r="A35" i="3"/>
  <c r="A36" i="3"/>
  <c r="A37" i="3"/>
  <c r="A38" i="3"/>
  <c r="A39" i="3"/>
  <c r="A40" i="3"/>
  <c r="A41" i="3"/>
  <c r="A42" i="3"/>
  <c r="A43" i="3"/>
  <c r="A44" i="3"/>
  <c r="A45" i="3"/>
  <c r="A46" i="3"/>
  <c r="A47" i="3"/>
  <c r="A48" i="3"/>
  <c r="A49" i="3"/>
  <c r="A50" i="3"/>
  <c r="J5" i="4" l="1"/>
  <c r="K5" i="4" s="1"/>
  <c r="J6" i="4"/>
  <c r="K6" i="4" s="1"/>
  <c r="J7" i="4"/>
  <c r="K7" i="4" s="1"/>
  <c r="J8" i="4"/>
  <c r="K8" i="4" s="1"/>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4" i="4"/>
  <c r="K6" i="2"/>
  <c r="K7" i="2"/>
  <c r="K8" i="2"/>
  <c r="K9" i="2"/>
  <c r="K10" i="2"/>
  <c r="K11" i="2"/>
  <c r="K12" i="2"/>
  <c r="K13" i="2"/>
  <c r="K25" i="2"/>
  <c r="K26" i="2"/>
  <c r="K27" i="2"/>
  <c r="K28" i="2"/>
  <c r="K29" i="2"/>
  <c r="K30" i="2"/>
  <c r="K31" i="2"/>
  <c r="K32" i="2"/>
  <c r="K33" i="2"/>
  <c r="K34" i="2"/>
  <c r="K35" i="2"/>
  <c r="K36" i="2"/>
  <c r="K37" i="2"/>
  <c r="K38" i="2"/>
  <c r="K39" i="2"/>
  <c r="K40" i="2"/>
  <c r="K41" i="2"/>
  <c r="K42" i="2"/>
  <c r="K43" i="2"/>
  <c r="K44" i="2"/>
  <c r="K45" i="2"/>
  <c r="K46" i="2"/>
  <c r="K47" i="2"/>
  <c r="K48" i="2"/>
  <c r="K49" i="2"/>
  <c r="K50" i="2"/>
  <c r="K5" i="2"/>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F293" i="15" l="1"/>
  <c r="G293" i="15"/>
  <c r="H293" i="15"/>
  <c r="I293" i="15"/>
  <c r="F294" i="15"/>
  <c r="G294" i="15"/>
  <c r="H294" i="15"/>
  <c r="I294" i="15"/>
  <c r="F295" i="15"/>
  <c r="G295" i="15"/>
  <c r="H295" i="15"/>
  <c r="I295" i="15"/>
  <c r="F296" i="15"/>
  <c r="G296" i="15"/>
  <c r="H296" i="15"/>
  <c r="I296" i="15"/>
  <c r="F297" i="15"/>
  <c r="G297" i="15"/>
  <c r="H297" i="15"/>
  <c r="I297" i="15"/>
  <c r="F298" i="15"/>
  <c r="G298" i="15"/>
  <c r="H298" i="15"/>
  <c r="I298" i="15"/>
  <c r="F299" i="15"/>
  <c r="G299" i="15"/>
  <c r="H299" i="15"/>
  <c r="I299" i="15"/>
  <c r="F300" i="15"/>
  <c r="G300" i="15"/>
  <c r="H300" i="15"/>
  <c r="I300" i="15"/>
  <c r="F301" i="15"/>
  <c r="G301" i="15"/>
  <c r="H301" i="15"/>
  <c r="I301" i="15"/>
  <c r="F302" i="15"/>
  <c r="G302" i="15"/>
  <c r="H302" i="15"/>
  <c r="I302" i="15"/>
  <c r="F303" i="15"/>
  <c r="G303" i="15"/>
  <c r="H303" i="15"/>
  <c r="I303" i="15"/>
  <c r="F304" i="15"/>
  <c r="G304" i="15"/>
  <c r="H304" i="15"/>
  <c r="I304" i="15"/>
  <c r="F305" i="15"/>
  <c r="G305" i="15"/>
  <c r="H305" i="15"/>
  <c r="I305" i="15"/>
  <c r="F306" i="15"/>
  <c r="G306" i="15"/>
  <c r="H306" i="15"/>
  <c r="I306" i="15"/>
  <c r="F307" i="15"/>
  <c r="G307" i="15"/>
  <c r="H307" i="15"/>
  <c r="I307" i="15"/>
  <c r="F308" i="15"/>
  <c r="G308" i="15"/>
  <c r="H308" i="15"/>
  <c r="I308" i="15"/>
  <c r="F309" i="15"/>
  <c r="G309" i="15"/>
  <c r="H309" i="15"/>
  <c r="I309" i="15"/>
  <c r="F310" i="15"/>
  <c r="G310" i="15"/>
  <c r="H310" i="15"/>
  <c r="I310" i="15"/>
  <c r="F311" i="15"/>
  <c r="G311" i="15"/>
  <c r="H311" i="15"/>
  <c r="I311" i="15"/>
  <c r="F312" i="15"/>
  <c r="G312" i="15"/>
  <c r="H312" i="15"/>
  <c r="I312" i="15"/>
  <c r="F313" i="15"/>
  <c r="G313" i="15"/>
  <c r="H313" i="15"/>
  <c r="I313" i="15"/>
  <c r="F314" i="15"/>
  <c r="G314" i="15"/>
  <c r="H314" i="15"/>
  <c r="I314" i="15"/>
  <c r="F315" i="15"/>
  <c r="G315" i="15"/>
  <c r="H315" i="15"/>
  <c r="I315" i="15"/>
  <c r="F316" i="15"/>
  <c r="G316" i="15"/>
  <c r="H316" i="15"/>
  <c r="I316" i="15"/>
  <c r="F317" i="15"/>
  <c r="G317" i="15"/>
  <c r="H317" i="15"/>
  <c r="I317" i="15"/>
  <c r="F318" i="15"/>
  <c r="G318" i="15"/>
  <c r="H318" i="15"/>
  <c r="I318" i="15"/>
  <c r="F319" i="15"/>
  <c r="G319" i="15"/>
  <c r="H319" i="15"/>
  <c r="I319" i="15"/>
  <c r="F320" i="15"/>
  <c r="G320" i="15"/>
  <c r="H320" i="15"/>
  <c r="I320" i="15"/>
  <c r="F321" i="15"/>
  <c r="G321" i="15"/>
  <c r="H321" i="15"/>
  <c r="I321" i="15"/>
  <c r="F322" i="15"/>
  <c r="G322" i="15"/>
  <c r="H322" i="15"/>
  <c r="I322" i="15"/>
  <c r="F323" i="15"/>
  <c r="G323" i="15"/>
  <c r="H323" i="15"/>
  <c r="I323" i="15"/>
  <c r="F324" i="15"/>
  <c r="G324" i="15"/>
  <c r="H324" i="15"/>
  <c r="I324" i="15"/>
  <c r="F325" i="15"/>
  <c r="G325" i="15"/>
  <c r="H325" i="15"/>
  <c r="I325" i="15"/>
  <c r="F326" i="15"/>
  <c r="G326" i="15"/>
  <c r="H326" i="15"/>
  <c r="I326" i="15"/>
  <c r="F327" i="15"/>
  <c r="G327" i="15"/>
  <c r="H327" i="15"/>
  <c r="I327" i="15"/>
  <c r="F328" i="15"/>
  <c r="G328" i="15"/>
  <c r="H328" i="15"/>
  <c r="I328" i="15"/>
  <c r="F329" i="15"/>
  <c r="G329" i="15"/>
  <c r="H329" i="15"/>
  <c r="I329" i="15"/>
  <c r="F330" i="15"/>
  <c r="G330" i="15"/>
  <c r="H330" i="15"/>
  <c r="I330" i="15"/>
  <c r="F331" i="15"/>
  <c r="G331" i="15"/>
  <c r="H331" i="15"/>
  <c r="I331" i="15"/>
  <c r="F332" i="15"/>
  <c r="G332" i="15"/>
  <c r="H332" i="15"/>
  <c r="I332" i="15"/>
  <c r="F333" i="15"/>
  <c r="G333" i="15"/>
  <c r="H333" i="15"/>
  <c r="I333" i="15"/>
  <c r="F334" i="15"/>
  <c r="G334" i="15"/>
  <c r="H334" i="15"/>
  <c r="I334" i="15"/>
  <c r="F335" i="15"/>
  <c r="G335" i="15"/>
  <c r="H335" i="15"/>
  <c r="I335" i="15"/>
  <c r="F336" i="15"/>
  <c r="G336" i="15"/>
  <c r="H336" i="15"/>
  <c r="I336" i="15"/>
  <c r="F337" i="15"/>
  <c r="G337" i="15"/>
  <c r="H337" i="15"/>
  <c r="I337" i="15"/>
  <c r="F338" i="15"/>
  <c r="G338" i="15"/>
  <c r="H338" i="15"/>
  <c r="I338" i="15"/>
  <c r="F339" i="15"/>
  <c r="G339" i="15"/>
  <c r="H339" i="15"/>
  <c r="I339" i="15"/>
  <c r="F340" i="15"/>
  <c r="G340" i="15"/>
  <c r="H340" i="15"/>
  <c r="I340" i="15"/>
  <c r="F341" i="15"/>
  <c r="G341" i="15"/>
  <c r="H341" i="15"/>
  <c r="I341" i="15"/>
  <c r="F342" i="15"/>
  <c r="G342" i="15"/>
  <c r="H342" i="15"/>
  <c r="I342" i="15"/>
  <c r="F343" i="15"/>
  <c r="G343" i="15"/>
  <c r="H343" i="15"/>
  <c r="I343" i="15"/>
  <c r="F344" i="15"/>
  <c r="G344" i="15"/>
  <c r="H344" i="15"/>
  <c r="I344" i="15"/>
  <c r="F345" i="15"/>
  <c r="G345" i="15"/>
  <c r="H345" i="15"/>
  <c r="I345" i="15"/>
  <c r="F346" i="15"/>
  <c r="G346" i="15"/>
  <c r="H346" i="15"/>
  <c r="I346" i="15"/>
  <c r="F347" i="15"/>
  <c r="G347" i="15"/>
  <c r="H347" i="15"/>
  <c r="I347" i="15"/>
  <c r="F348" i="15"/>
  <c r="G348" i="15"/>
  <c r="H348" i="15"/>
  <c r="I348" i="15"/>
  <c r="F349" i="15"/>
  <c r="G349" i="15"/>
  <c r="H349" i="15"/>
  <c r="I349" i="15"/>
  <c r="F350" i="15"/>
  <c r="G350" i="15"/>
  <c r="H350" i="15"/>
  <c r="I350" i="15"/>
  <c r="F351" i="15"/>
  <c r="G351" i="15"/>
  <c r="H351" i="15"/>
  <c r="I351" i="15"/>
  <c r="F352" i="15"/>
  <c r="G352" i="15"/>
  <c r="H352" i="15"/>
  <c r="I352" i="15"/>
  <c r="F353" i="15"/>
  <c r="G353" i="15"/>
  <c r="H353" i="15"/>
  <c r="I353" i="15"/>
  <c r="F354" i="15"/>
  <c r="G354" i="15"/>
  <c r="H354" i="15"/>
  <c r="I354" i="15"/>
  <c r="F355" i="15"/>
  <c r="G355" i="15"/>
  <c r="H355" i="15"/>
  <c r="I355" i="15"/>
  <c r="F356" i="15"/>
  <c r="G356" i="15"/>
  <c r="H356" i="15"/>
  <c r="I356" i="15"/>
  <c r="F357" i="15"/>
  <c r="G357" i="15"/>
  <c r="H357" i="15"/>
  <c r="I357" i="15"/>
  <c r="F358" i="15"/>
  <c r="G358" i="15"/>
  <c r="H358" i="15"/>
  <c r="I358" i="15"/>
  <c r="F359" i="15"/>
  <c r="G359" i="15"/>
  <c r="H359" i="15"/>
  <c r="I359" i="15"/>
  <c r="F360" i="15"/>
  <c r="G360" i="15"/>
  <c r="H360" i="15"/>
  <c r="I360" i="15"/>
  <c r="F361" i="15"/>
  <c r="G361" i="15"/>
  <c r="H361" i="15"/>
  <c r="I361" i="15"/>
  <c r="F362" i="15"/>
  <c r="G362" i="15"/>
  <c r="H362" i="15"/>
  <c r="I362" i="15"/>
  <c r="F363" i="15"/>
  <c r="G363" i="15"/>
  <c r="H363" i="15"/>
  <c r="I363" i="15"/>
  <c r="B2" i="15" a="1"/>
  <c r="B2" i="15" s="1"/>
  <c r="A2" i="15" a="1"/>
  <c r="A2" i="15" s="1"/>
  <c r="L42" i="1"/>
  <c r="D42" i="5" s="1"/>
  <c r="L43" i="1"/>
  <c r="D43" i="5" s="1"/>
  <c r="L44" i="1"/>
  <c r="D44" i="5" s="1"/>
  <c r="L45" i="1"/>
  <c r="D45" i="5" s="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K4" i="11"/>
  <c r="G4" i="8"/>
  <c r="L4" i="1"/>
  <c r="L6" i="1" l="1"/>
  <c r="D17" i="5" s="1"/>
  <c r="H5" i="11"/>
  <c r="C2" i="15" s="1" a="1"/>
  <c r="C2" i="15" s="1"/>
  <c r="H84" i="11"/>
  <c r="H85" i="11"/>
  <c r="H100" i="11"/>
  <c r="H86" i="11"/>
  <c r="L5" i="1"/>
  <c r="D16" i="5" s="1"/>
  <c r="L7" i="1"/>
  <c r="D8" i="5" s="1"/>
  <c r="L8" i="1"/>
  <c r="D27" i="5" s="1"/>
  <c r="L9" i="1"/>
  <c r="D15" i="5" s="1"/>
  <c r="L10" i="1"/>
  <c r="D24" i="5" s="1"/>
  <c r="L11" i="1"/>
  <c r="D5" i="5" s="1"/>
  <c r="L12" i="1"/>
  <c r="D28" i="5" s="1"/>
  <c r="L13" i="1"/>
  <c r="D26" i="5" s="1"/>
  <c r="L14" i="1"/>
  <c r="D4" i="5" s="1"/>
  <c r="D22" i="5"/>
  <c r="D23" i="5"/>
  <c r="L17" i="1"/>
  <c r="D11" i="5" s="1"/>
  <c r="L18" i="1"/>
  <c r="D7" i="5" s="1"/>
  <c r="L19" i="1"/>
  <c r="D6" i="5" s="1"/>
  <c r="L20" i="1"/>
  <c r="D21" i="5" s="1"/>
  <c r="L21" i="1"/>
  <c r="D25" i="5" s="1"/>
  <c r="L22" i="1"/>
  <c r="D10" i="5" s="1"/>
  <c r="L23" i="1"/>
  <c r="D9" i="5" s="1"/>
  <c r="L24" i="1"/>
  <c r="D12" i="5" s="1"/>
  <c r="L25" i="1"/>
  <c r="D13" i="5" s="1"/>
  <c r="L26" i="1"/>
  <c r="D14" i="5" s="1"/>
  <c r="L27" i="1"/>
  <c r="D19" i="5" s="1"/>
  <c r="L28" i="1"/>
  <c r="D20" i="5" s="1"/>
  <c r="L29" i="1"/>
  <c r="D29" i="5" s="1"/>
  <c r="L30" i="1"/>
  <c r="D30" i="5" s="1"/>
  <c r="L31" i="1"/>
  <c r="D31" i="5" s="1"/>
  <c r="L32" i="1"/>
  <c r="D32" i="5" s="1"/>
  <c r="L33" i="1"/>
  <c r="D33" i="5" s="1"/>
  <c r="L34" i="1"/>
  <c r="D34" i="5" s="1"/>
  <c r="L35" i="1"/>
  <c r="D35" i="5" s="1"/>
  <c r="L36" i="1"/>
  <c r="D36" i="5" s="1"/>
  <c r="L37" i="1"/>
  <c r="D37" i="5" s="1"/>
  <c r="L38" i="1"/>
  <c r="D38" i="5" s="1"/>
  <c r="L39" i="1"/>
  <c r="D39" i="5" s="1"/>
  <c r="L40" i="1"/>
  <c r="D40" i="5" s="1"/>
  <c r="L41" i="1"/>
  <c r="D41" i="5" s="1"/>
  <c r="L46" i="1"/>
  <c r="D46" i="5" s="1"/>
  <c r="L47" i="1"/>
  <c r="D47" i="5" s="1"/>
  <c r="L48" i="1"/>
  <c r="D48" i="5" s="1"/>
  <c r="L49" i="1"/>
  <c r="D49" i="5" s="1"/>
  <c r="L50" i="1"/>
  <c r="D50" i="5" s="1"/>
  <c r="L51" i="1"/>
  <c r="L52" i="1"/>
  <c r="L53" i="1"/>
  <c r="L54" i="1"/>
  <c r="K4" i="4"/>
  <c r="E4" i="3" a="1"/>
  <c r="E4" i="3" s="1"/>
  <c r="F4" i="10"/>
  <c r="D2" i="15" s="1" a="1"/>
  <c r="H93" i="15" s="1"/>
  <c r="D18" i="5" l="1"/>
  <c r="F190" i="15"/>
  <c r="H135" i="15"/>
  <c r="H260" i="15"/>
  <c r="I216" i="15"/>
  <c r="H157" i="15"/>
  <c r="F269" i="15"/>
  <c r="G255" i="15"/>
  <c r="H206" i="15"/>
  <c r="G151" i="15"/>
  <c r="I170" i="15"/>
  <c r="I83" i="15"/>
  <c r="G196" i="15"/>
  <c r="G276" i="15"/>
  <c r="H278" i="15"/>
  <c r="I224" i="15"/>
  <c r="H113" i="15"/>
  <c r="F248" i="15"/>
  <c r="F282" i="15"/>
  <c r="I139" i="15"/>
  <c r="H84" i="15"/>
  <c r="I104" i="15"/>
  <c r="I81" i="15"/>
  <c r="G99" i="15"/>
  <c r="F142" i="15"/>
  <c r="I206" i="15"/>
  <c r="G246" i="15"/>
  <c r="G262" i="15"/>
  <c r="G278" i="15"/>
  <c r="G73" i="15"/>
  <c r="H151" i="15"/>
  <c r="G216" i="15"/>
  <c r="H248" i="15"/>
  <c r="H264" i="15"/>
  <c r="H280" i="15"/>
  <c r="H189" i="15"/>
  <c r="F104" i="15"/>
  <c r="F168" i="15"/>
  <c r="I232" i="15"/>
  <c r="I252" i="15"/>
  <c r="I268" i="15"/>
  <c r="I284" i="15"/>
  <c r="F252" i="15"/>
  <c r="H121" i="15"/>
  <c r="H185" i="15"/>
  <c r="F241" i="15"/>
  <c r="F257" i="15"/>
  <c r="F273" i="15"/>
  <c r="F289" i="15"/>
  <c r="F262" i="15"/>
  <c r="F130" i="15"/>
  <c r="I202" i="15"/>
  <c r="G269" i="15"/>
  <c r="H139" i="15"/>
  <c r="H277" i="15"/>
  <c r="I196" i="15"/>
  <c r="I291" i="15"/>
  <c r="I189" i="15"/>
  <c r="I125" i="15"/>
  <c r="I94" i="15"/>
  <c r="F200" i="15"/>
  <c r="G135" i="15"/>
  <c r="H70" i="15"/>
  <c r="F177" i="15"/>
  <c r="F113" i="15"/>
  <c r="H219" i="15"/>
  <c r="I154" i="15"/>
  <c r="F90" i="15"/>
  <c r="G197" i="15"/>
  <c r="H132" i="15"/>
  <c r="I67" i="15"/>
  <c r="G174" i="15"/>
  <c r="G110" i="15"/>
  <c r="F99" i="15"/>
  <c r="G274" i="15"/>
  <c r="H292" i="15"/>
  <c r="I264" i="15"/>
  <c r="F253" i="15"/>
  <c r="F178" i="15"/>
  <c r="I275" i="15"/>
  <c r="H86" i="15"/>
  <c r="G213" i="15"/>
  <c r="F134" i="15"/>
  <c r="H143" i="15"/>
  <c r="G85" i="15"/>
  <c r="I266" i="15"/>
  <c r="F271" i="15"/>
  <c r="H263" i="15"/>
  <c r="G149" i="15"/>
  <c r="G124" i="15"/>
  <c r="G71" i="15"/>
  <c r="F150" i="15"/>
  <c r="I214" i="15"/>
  <c r="G248" i="15"/>
  <c r="G264" i="15"/>
  <c r="G280" i="15"/>
  <c r="G89" i="15"/>
  <c r="H159" i="15"/>
  <c r="G224" i="15"/>
  <c r="H250" i="15"/>
  <c r="H266" i="15"/>
  <c r="H282" i="15"/>
  <c r="F242" i="15"/>
  <c r="F112" i="15"/>
  <c r="F176" i="15"/>
  <c r="I238" i="15"/>
  <c r="I254" i="15"/>
  <c r="I270" i="15"/>
  <c r="I286" i="15"/>
  <c r="F264" i="15"/>
  <c r="H129" i="15"/>
  <c r="H193" i="15"/>
  <c r="F243" i="15"/>
  <c r="F259" i="15"/>
  <c r="F275" i="15"/>
  <c r="F291" i="15"/>
  <c r="F278" i="15"/>
  <c r="F138" i="15"/>
  <c r="I234" i="15"/>
  <c r="G271" i="15"/>
  <c r="H147" i="15"/>
  <c r="H279" i="15"/>
  <c r="I204" i="15"/>
  <c r="H133" i="15"/>
  <c r="I187" i="15"/>
  <c r="I123" i="15"/>
  <c r="I92" i="15"/>
  <c r="F198" i="15"/>
  <c r="G133" i="15"/>
  <c r="H68" i="15"/>
  <c r="F175" i="15"/>
  <c r="F111" i="15"/>
  <c r="H217" i="15"/>
  <c r="I152" i="15"/>
  <c r="F88" i="15"/>
  <c r="H194" i="15"/>
  <c r="H130" i="15"/>
  <c r="F237" i="15"/>
  <c r="G172" i="15"/>
  <c r="G108" i="15"/>
  <c r="F126" i="15"/>
  <c r="G290" i="15"/>
  <c r="H276" i="15"/>
  <c r="I248" i="15"/>
  <c r="H169" i="15"/>
  <c r="F240" i="15"/>
  <c r="H261" i="15"/>
  <c r="I141" i="15"/>
  <c r="F193" i="15"/>
  <c r="I106" i="15"/>
  <c r="H148" i="15"/>
  <c r="G260" i="15"/>
  <c r="H262" i="15"/>
  <c r="I250" i="15"/>
  <c r="H177" i="15"/>
  <c r="F287" i="15"/>
  <c r="G261" i="15"/>
  <c r="H204" i="15"/>
  <c r="F191" i="15"/>
  <c r="I168" i="15"/>
  <c r="G188" i="15"/>
  <c r="G87" i="15"/>
  <c r="F158" i="15"/>
  <c r="I222" i="15"/>
  <c r="G250" i="15"/>
  <c r="G266" i="15"/>
  <c r="G282" i="15"/>
  <c r="H103" i="15"/>
  <c r="H167" i="15"/>
  <c r="G232" i="15"/>
  <c r="H252" i="15"/>
  <c r="H268" i="15"/>
  <c r="H284" i="15"/>
  <c r="F254" i="15"/>
  <c r="F120" i="15"/>
  <c r="F184" i="15"/>
  <c r="I240" i="15"/>
  <c r="I256" i="15"/>
  <c r="I272" i="15"/>
  <c r="I288" i="15"/>
  <c r="F274" i="15"/>
  <c r="H137" i="15"/>
  <c r="G202" i="15"/>
  <c r="F245" i="15"/>
  <c r="F261" i="15"/>
  <c r="F277" i="15"/>
  <c r="H101" i="15"/>
  <c r="F290" i="15"/>
  <c r="F146" i="15"/>
  <c r="G239" i="15"/>
  <c r="G277" i="15"/>
  <c r="G204" i="15"/>
  <c r="H117" i="15"/>
  <c r="I243" i="15"/>
  <c r="F284" i="15"/>
  <c r="I173" i="15"/>
  <c r="I109" i="15"/>
  <c r="I78" i="15"/>
  <c r="G183" i="15"/>
  <c r="G119" i="15"/>
  <c r="I225" i="15"/>
  <c r="F161" i="15"/>
  <c r="G96" i="15"/>
  <c r="H203" i="15"/>
  <c r="I138" i="15"/>
  <c r="F74" i="15"/>
  <c r="H180" i="15"/>
  <c r="H116" i="15"/>
  <c r="F223" i="15"/>
  <c r="G158" i="15"/>
  <c r="H79" i="15"/>
  <c r="H95" i="15"/>
  <c r="G112" i="15"/>
  <c r="G128" i="15"/>
  <c r="G144" i="15"/>
  <c r="G160" i="15"/>
  <c r="G176" i="15"/>
  <c r="G192" i="15"/>
  <c r="F209" i="15"/>
  <c r="F225" i="15"/>
  <c r="I69" i="15"/>
  <c r="I85" i="15"/>
  <c r="H102" i="15"/>
  <c r="H118" i="15"/>
  <c r="H134" i="15"/>
  <c r="H150" i="15"/>
  <c r="H166" i="15"/>
  <c r="H182" i="15"/>
  <c r="G199" i="15"/>
  <c r="G215" i="15"/>
  <c r="G231" i="15"/>
  <c r="F76" i="15"/>
  <c r="F92" i="15"/>
  <c r="I108" i="15"/>
  <c r="I124" i="15"/>
  <c r="I140" i="15"/>
  <c r="I156" i="15"/>
  <c r="I172" i="15"/>
  <c r="I188" i="15"/>
  <c r="H205" i="15"/>
  <c r="H221" i="15"/>
  <c r="H237" i="15"/>
  <c r="G82" i="15"/>
  <c r="G98" i="15"/>
  <c r="F115" i="15"/>
  <c r="F131" i="15"/>
  <c r="F147" i="15"/>
  <c r="F163" i="15"/>
  <c r="F179" i="15"/>
  <c r="F195" i="15"/>
  <c r="I211" i="15"/>
  <c r="I227" i="15"/>
  <c r="H72" i="15"/>
  <c r="H88" i="15"/>
  <c r="G105" i="15"/>
  <c r="G121" i="15"/>
  <c r="G137" i="15"/>
  <c r="G153" i="15"/>
  <c r="G169" i="15"/>
  <c r="G185" i="15"/>
  <c r="F202" i="15"/>
  <c r="F218" i="15"/>
  <c r="F234" i="15"/>
  <c r="I80" i="15"/>
  <c r="I96" i="15"/>
  <c r="F79" i="15"/>
  <c r="F95" i="15"/>
  <c r="I111" i="15"/>
  <c r="I127" i="15"/>
  <c r="I143" i="15"/>
  <c r="I159" i="15"/>
  <c r="I175" i="15"/>
  <c r="I191" i="15"/>
  <c r="H208" i="15"/>
  <c r="H224" i="15"/>
  <c r="F272" i="15"/>
  <c r="I289" i="15"/>
  <c r="I273" i="15"/>
  <c r="I257" i="15"/>
  <c r="I241" i="15"/>
  <c r="F188" i="15"/>
  <c r="F124" i="15"/>
  <c r="F266" i="15"/>
  <c r="H291" i="15"/>
  <c r="H275" i="15"/>
  <c r="H259" i="15"/>
  <c r="H243" i="15"/>
  <c r="H195" i="15"/>
  <c r="H131" i="15"/>
  <c r="F256" i="15"/>
  <c r="G283" i="15"/>
  <c r="G267" i="15"/>
  <c r="G251" i="15"/>
  <c r="I226" i="15"/>
  <c r="D2" i="15"/>
  <c r="H81" i="15"/>
  <c r="H97" i="15"/>
  <c r="G114" i="15"/>
  <c r="G130" i="15"/>
  <c r="G146" i="15"/>
  <c r="G162" i="15"/>
  <c r="G178" i="15"/>
  <c r="G194" i="15"/>
  <c r="F211" i="15"/>
  <c r="F227" i="15"/>
  <c r="I71" i="15"/>
  <c r="I87" i="15"/>
  <c r="H104" i="15"/>
  <c r="H120" i="15"/>
  <c r="H136" i="15"/>
  <c r="H152" i="15"/>
  <c r="H168" i="15"/>
  <c r="H184" i="15"/>
  <c r="G201" i="15"/>
  <c r="G217" i="15"/>
  <c r="G233" i="15"/>
  <c r="F78" i="15"/>
  <c r="F94" i="15"/>
  <c r="I110" i="15"/>
  <c r="I126" i="15"/>
  <c r="I142" i="15"/>
  <c r="I158" i="15"/>
  <c r="I174" i="15"/>
  <c r="I190" i="15"/>
  <c r="H207" i="15"/>
  <c r="H223" i="15"/>
  <c r="G68" i="15"/>
  <c r="G84" i="15"/>
  <c r="F101" i="15"/>
  <c r="F117" i="15"/>
  <c r="F133" i="15"/>
  <c r="F149" i="15"/>
  <c r="F165" i="15"/>
  <c r="F181" i="15"/>
  <c r="I197" i="15"/>
  <c r="I213" i="15"/>
  <c r="I229" i="15"/>
  <c r="H74" i="15"/>
  <c r="H90" i="15"/>
  <c r="G107" i="15"/>
  <c r="G123" i="15"/>
  <c r="G139" i="15"/>
  <c r="G155" i="15"/>
  <c r="G171" i="15"/>
  <c r="G187" i="15"/>
  <c r="F204" i="15"/>
  <c r="F220" i="15"/>
  <c r="F236" i="15"/>
  <c r="I82" i="15"/>
  <c r="I98" i="15"/>
  <c r="F81" i="15"/>
  <c r="F97" i="15"/>
  <c r="I113" i="15"/>
  <c r="I129" i="15"/>
  <c r="I145" i="15"/>
  <c r="I161" i="15"/>
  <c r="I177" i="15"/>
  <c r="I193" i="15"/>
  <c r="H210" i="15"/>
  <c r="H226" i="15"/>
  <c r="F260" i="15"/>
  <c r="I287" i="15"/>
  <c r="I271" i="15"/>
  <c r="I255" i="15"/>
  <c r="I239" i="15"/>
  <c r="F180" i="15"/>
  <c r="F116" i="15"/>
  <c r="F258" i="15"/>
  <c r="H289" i="15"/>
  <c r="H273" i="15"/>
  <c r="H257" i="15"/>
  <c r="H241" i="15"/>
  <c r="H187" i="15"/>
  <c r="H123" i="15"/>
  <c r="F244" i="15"/>
  <c r="G281" i="15"/>
  <c r="G265" i="15"/>
  <c r="G249" i="15"/>
  <c r="I218" i="15"/>
  <c r="H67" i="15"/>
  <c r="H83" i="15"/>
  <c r="G100" i="15"/>
  <c r="G116" i="15"/>
  <c r="G132" i="15"/>
  <c r="G148" i="15"/>
  <c r="G164" i="15"/>
  <c r="G180" i="15"/>
  <c r="F197" i="15"/>
  <c r="F213" i="15"/>
  <c r="F229" i="15"/>
  <c r="I73" i="15"/>
  <c r="I89" i="15"/>
  <c r="H106" i="15"/>
  <c r="H122" i="15"/>
  <c r="H138" i="15"/>
  <c r="H154" i="15"/>
  <c r="H170" i="15"/>
  <c r="H186" i="15"/>
  <c r="G203" i="15"/>
  <c r="G219" i="15"/>
  <c r="G235" i="15"/>
  <c r="F80" i="15"/>
  <c r="F96" i="15"/>
  <c r="I112" i="15"/>
  <c r="I128" i="15"/>
  <c r="I144" i="15"/>
  <c r="I160" i="15"/>
  <c r="I176" i="15"/>
  <c r="I192" i="15"/>
  <c r="H209" i="15"/>
  <c r="H225" i="15"/>
  <c r="G70" i="15"/>
  <c r="G86" i="15"/>
  <c r="F103" i="15"/>
  <c r="F119" i="15"/>
  <c r="F135" i="15"/>
  <c r="F151" i="15"/>
  <c r="F167" i="15"/>
  <c r="F183" i="15"/>
  <c r="I199" i="15"/>
  <c r="I215" i="15"/>
  <c r="I231" i="15"/>
  <c r="H76" i="15"/>
  <c r="H92" i="15"/>
  <c r="G109" i="15"/>
  <c r="G125" i="15"/>
  <c r="G141" i="15"/>
  <c r="G157" i="15"/>
  <c r="G173" i="15"/>
  <c r="G189" i="15"/>
  <c r="F206" i="15"/>
  <c r="F222" i="15"/>
  <c r="I68" i="15"/>
  <c r="I84" i="15"/>
  <c r="F67" i="15"/>
  <c r="F83" i="15"/>
  <c r="I99" i="15"/>
  <c r="I115" i="15"/>
  <c r="I131" i="15"/>
  <c r="I147" i="15"/>
  <c r="I163" i="15"/>
  <c r="I179" i="15"/>
  <c r="I195" i="15"/>
  <c r="H212" i="15"/>
  <c r="H228" i="15"/>
  <c r="F250" i="15"/>
  <c r="I285" i="15"/>
  <c r="I269" i="15"/>
  <c r="I253" i="15"/>
  <c r="I236" i="15"/>
  <c r="F172" i="15"/>
  <c r="F108" i="15"/>
  <c r="F246" i="15"/>
  <c r="H287" i="15"/>
  <c r="H271" i="15"/>
  <c r="H255" i="15"/>
  <c r="H239" i="15"/>
  <c r="H179" i="15"/>
  <c r="H115" i="15"/>
  <c r="G198" i="15"/>
  <c r="G279" i="15"/>
  <c r="G263" i="15"/>
  <c r="G247" i="15"/>
  <c r="I210" i="15"/>
  <c r="H69" i="15"/>
  <c r="H85" i="15"/>
  <c r="G102" i="15"/>
  <c r="G118" i="15"/>
  <c r="G134" i="15"/>
  <c r="G150" i="15"/>
  <c r="G166" i="15"/>
  <c r="G182" i="15"/>
  <c r="F199" i="15"/>
  <c r="F215" i="15"/>
  <c r="F231" i="15"/>
  <c r="I75" i="15"/>
  <c r="I91" i="15"/>
  <c r="H108" i="15"/>
  <c r="H124" i="15"/>
  <c r="H140" i="15"/>
  <c r="H156" i="15"/>
  <c r="H172" i="15"/>
  <c r="H188" i="15"/>
  <c r="G205" i="15"/>
  <c r="G221" i="15"/>
  <c r="G237" i="15"/>
  <c r="F82" i="15"/>
  <c r="F98" i="15"/>
  <c r="I114" i="15"/>
  <c r="I130" i="15"/>
  <c r="I146" i="15"/>
  <c r="I162" i="15"/>
  <c r="I178" i="15"/>
  <c r="I194" i="15"/>
  <c r="H211" i="15"/>
  <c r="H227" i="15"/>
  <c r="G72" i="15"/>
  <c r="G88" i="15"/>
  <c r="F105" i="15"/>
  <c r="F121" i="15"/>
  <c r="F137" i="15"/>
  <c r="F153" i="15"/>
  <c r="F169" i="15"/>
  <c r="F185" i="15"/>
  <c r="I201" i="15"/>
  <c r="I217" i="15"/>
  <c r="I233" i="15"/>
  <c r="H78" i="15"/>
  <c r="H94" i="15"/>
  <c r="G111" i="15"/>
  <c r="G127" i="15"/>
  <c r="G143" i="15"/>
  <c r="G159" i="15"/>
  <c r="G175" i="15"/>
  <c r="G191" i="15"/>
  <c r="F208" i="15"/>
  <c r="F224" i="15"/>
  <c r="I70" i="15"/>
  <c r="I86" i="15"/>
  <c r="F69" i="15"/>
  <c r="F85" i="15"/>
  <c r="I101" i="15"/>
  <c r="I117" i="15"/>
  <c r="I133" i="15"/>
  <c r="I149" i="15"/>
  <c r="I165" i="15"/>
  <c r="I181" i="15"/>
  <c r="H198" i="15"/>
  <c r="H214" i="15"/>
  <c r="H230" i="15"/>
  <c r="F238" i="15"/>
  <c r="I283" i="15"/>
  <c r="I267" i="15"/>
  <c r="I251" i="15"/>
  <c r="I228" i="15"/>
  <c r="F164" i="15"/>
  <c r="F100" i="15"/>
  <c r="G222" i="15"/>
  <c r="H285" i="15"/>
  <c r="H269" i="15"/>
  <c r="H253" i="15"/>
  <c r="G236" i="15"/>
  <c r="H171" i="15"/>
  <c r="H107" i="15"/>
  <c r="H71" i="15"/>
  <c r="H87" i="15"/>
  <c r="G104" i="15"/>
  <c r="G120" i="15"/>
  <c r="G136" i="15"/>
  <c r="G152" i="15"/>
  <c r="G168" i="15"/>
  <c r="G184" i="15"/>
  <c r="F201" i="15"/>
  <c r="F217" i="15"/>
  <c r="F233" i="15"/>
  <c r="I77" i="15"/>
  <c r="I93" i="15"/>
  <c r="H110" i="15"/>
  <c r="H126" i="15"/>
  <c r="H142" i="15"/>
  <c r="H158" i="15"/>
  <c r="H174" i="15"/>
  <c r="H190" i="15"/>
  <c r="G207" i="15"/>
  <c r="G223" i="15"/>
  <c r="F68" i="15"/>
  <c r="F84" i="15"/>
  <c r="I100" i="15"/>
  <c r="I116" i="15"/>
  <c r="I132" i="15"/>
  <c r="I148" i="15"/>
  <c r="I164" i="15"/>
  <c r="I180" i="15"/>
  <c r="H197" i="15"/>
  <c r="H213" i="15"/>
  <c r="H229" i="15"/>
  <c r="G74" i="15"/>
  <c r="G90" i="15"/>
  <c r="F107" i="15"/>
  <c r="F123" i="15"/>
  <c r="F139" i="15"/>
  <c r="F155" i="15"/>
  <c r="F171" i="15"/>
  <c r="F187" i="15"/>
  <c r="I203" i="15"/>
  <c r="I219" i="15"/>
  <c r="I235" i="15"/>
  <c r="H80" i="15"/>
  <c r="H96" i="15"/>
  <c r="G113" i="15"/>
  <c r="G129" i="15"/>
  <c r="G145" i="15"/>
  <c r="G161" i="15"/>
  <c r="G177" i="15"/>
  <c r="G193" i="15"/>
  <c r="F210" i="15"/>
  <c r="F226" i="15"/>
  <c r="I72" i="15"/>
  <c r="I88" i="15"/>
  <c r="F71" i="15"/>
  <c r="F87" i="15"/>
  <c r="I103" i="15"/>
  <c r="I119" i="15"/>
  <c r="I135" i="15"/>
  <c r="I151" i="15"/>
  <c r="I167" i="15"/>
  <c r="I183" i="15"/>
  <c r="H200" i="15"/>
  <c r="H216" i="15"/>
  <c r="H232" i="15"/>
  <c r="G214" i="15"/>
  <c r="I281" i="15"/>
  <c r="I265" i="15"/>
  <c r="I249" i="15"/>
  <c r="I220" i="15"/>
  <c r="F156" i="15"/>
  <c r="G83" i="15"/>
  <c r="H181" i="15"/>
  <c r="H283" i="15"/>
  <c r="H267" i="15"/>
  <c r="H251" i="15"/>
  <c r="G228" i="15"/>
  <c r="H163" i="15"/>
  <c r="G97" i="15"/>
  <c r="G291" i="15"/>
  <c r="G275" i="15"/>
  <c r="G259" i="15"/>
  <c r="H73" i="15"/>
  <c r="H89" i="15"/>
  <c r="G106" i="15"/>
  <c r="G122" i="15"/>
  <c r="G138" i="15"/>
  <c r="G154" i="15"/>
  <c r="G170" i="15"/>
  <c r="G186" i="15"/>
  <c r="F203" i="15"/>
  <c r="F219" i="15"/>
  <c r="F235" i="15"/>
  <c r="I79" i="15"/>
  <c r="I95" i="15"/>
  <c r="H112" i="15"/>
  <c r="H128" i="15"/>
  <c r="H144" i="15"/>
  <c r="H160" i="15"/>
  <c r="H176" i="15"/>
  <c r="H192" i="15"/>
  <c r="G209" i="15"/>
  <c r="G225" i="15"/>
  <c r="F70" i="15"/>
  <c r="F86" i="15"/>
  <c r="I102" i="15"/>
  <c r="I118" i="15"/>
  <c r="I134" i="15"/>
  <c r="I150" i="15"/>
  <c r="I166" i="15"/>
  <c r="I182" i="15"/>
  <c r="H199" i="15"/>
  <c r="H215" i="15"/>
  <c r="H231" i="15"/>
  <c r="G76" i="15"/>
  <c r="G92" i="15"/>
  <c r="F109" i="15"/>
  <c r="F125" i="15"/>
  <c r="F141" i="15"/>
  <c r="F157" i="15"/>
  <c r="F173" i="15"/>
  <c r="F189" i="15"/>
  <c r="I205" i="15"/>
  <c r="I221" i="15"/>
  <c r="I237" i="15"/>
  <c r="H82" i="15"/>
  <c r="H98" i="15"/>
  <c r="G115" i="15"/>
  <c r="G131" i="15"/>
  <c r="G147" i="15"/>
  <c r="G163" i="15"/>
  <c r="G179" i="15"/>
  <c r="G195" i="15"/>
  <c r="F212" i="15"/>
  <c r="F228" i="15"/>
  <c r="I74" i="15"/>
  <c r="I90" i="15"/>
  <c r="F73" i="15"/>
  <c r="F89" i="15"/>
  <c r="I105" i="15"/>
  <c r="I121" i="15"/>
  <c r="I137" i="15"/>
  <c r="I153" i="15"/>
  <c r="I169" i="15"/>
  <c r="I185" i="15"/>
  <c r="H202" i="15"/>
  <c r="H218" i="15"/>
  <c r="H234" i="15"/>
  <c r="H173" i="15"/>
  <c r="I279" i="15"/>
  <c r="I263" i="15"/>
  <c r="I247" i="15"/>
  <c r="I212" i="15"/>
  <c r="F148" i="15"/>
  <c r="G67" i="15"/>
  <c r="H149" i="15"/>
  <c r="H281" i="15"/>
  <c r="H265" i="15"/>
  <c r="H249" i="15"/>
  <c r="G220" i="15"/>
  <c r="H155" i="15"/>
  <c r="G81" i="15"/>
  <c r="G289" i="15"/>
  <c r="G273" i="15"/>
  <c r="G257" i="15"/>
  <c r="G241" i="15"/>
  <c r="F186" i="15"/>
  <c r="F102" i="15"/>
  <c r="F166" i="15"/>
  <c r="I230" i="15"/>
  <c r="G252" i="15"/>
  <c r="G268" i="15"/>
  <c r="G284" i="15"/>
  <c r="H111" i="15"/>
  <c r="H175" i="15"/>
  <c r="H238" i="15"/>
  <c r="H254" i="15"/>
  <c r="H270" i="15"/>
  <c r="H286" i="15"/>
  <c r="F268" i="15"/>
  <c r="F128" i="15"/>
  <c r="F192" i="15"/>
  <c r="I242" i="15"/>
  <c r="I258" i="15"/>
  <c r="I274" i="15"/>
  <c r="I290" i="15"/>
  <c r="F286" i="15"/>
  <c r="H145" i="15"/>
  <c r="G210" i="15"/>
  <c r="F247" i="15"/>
  <c r="F263" i="15"/>
  <c r="F279" i="15"/>
  <c r="H141" i="15"/>
  <c r="G79" i="15"/>
  <c r="F154" i="15"/>
  <c r="G243" i="15"/>
  <c r="G285" i="15"/>
  <c r="G212" i="15"/>
  <c r="H125" i="15"/>
  <c r="I245" i="15"/>
  <c r="H236" i="15"/>
  <c r="I171" i="15"/>
  <c r="I107" i="15"/>
  <c r="I76" i="15"/>
  <c r="G181" i="15"/>
  <c r="G117" i="15"/>
  <c r="I223" i="15"/>
  <c r="F159" i="15"/>
  <c r="G94" i="15"/>
  <c r="H201" i="15"/>
  <c r="I136" i="15"/>
  <c r="F72" i="15"/>
  <c r="H178" i="15"/>
  <c r="H114" i="15"/>
  <c r="F221" i="15"/>
  <c r="G156" i="15"/>
  <c r="H91" i="15"/>
  <c r="G258" i="15"/>
  <c r="H244" i="15"/>
  <c r="G75" i="15"/>
  <c r="I280" i="15"/>
  <c r="G234" i="15"/>
  <c r="F114" i="15"/>
  <c r="F132" i="15"/>
  <c r="F216" i="15"/>
  <c r="H235" i="15"/>
  <c r="G190" i="15"/>
  <c r="I198" i="15"/>
  <c r="G292" i="15"/>
  <c r="H246" i="15"/>
  <c r="F160" i="15"/>
  <c r="G230" i="15"/>
  <c r="F255" i="15"/>
  <c r="F194" i="15"/>
  <c r="I277" i="15"/>
  <c r="F214" i="15"/>
  <c r="F127" i="15"/>
  <c r="H146" i="15"/>
  <c r="F110" i="15"/>
  <c r="F174" i="15"/>
  <c r="G238" i="15"/>
  <c r="G254" i="15"/>
  <c r="G270" i="15"/>
  <c r="G286" i="15"/>
  <c r="H119" i="15"/>
  <c r="H183" i="15"/>
  <c r="H240" i="15"/>
  <c r="H256" i="15"/>
  <c r="H272" i="15"/>
  <c r="H288" i="15"/>
  <c r="F280" i="15"/>
  <c r="F136" i="15"/>
  <c r="I200" i="15"/>
  <c r="I244" i="15"/>
  <c r="I260" i="15"/>
  <c r="I276" i="15"/>
  <c r="I292" i="15"/>
  <c r="G77" i="15"/>
  <c r="H153" i="15"/>
  <c r="G218" i="15"/>
  <c r="F249" i="15"/>
  <c r="F265" i="15"/>
  <c r="F281" i="15"/>
  <c r="H165" i="15"/>
  <c r="G95" i="15"/>
  <c r="F162" i="15"/>
  <c r="G245" i="15"/>
  <c r="G287" i="15"/>
  <c r="H245" i="15"/>
  <c r="F276" i="15"/>
  <c r="I259" i="15"/>
  <c r="H222" i="15"/>
  <c r="I157" i="15"/>
  <c r="F93" i="15"/>
  <c r="F232" i="15"/>
  <c r="G167" i="15"/>
  <c r="G103" i="15"/>
  <c r="I209" i="15"/>
  <c r="F145" i="15"/>
  <c r="G80" i="15"/>
  <c r="I186" i="15"/>
  <c r="I122" i="15"/>
  <c r="G229" i="15"/>
  <c r="H164" i="15"/>
  <c r="H100" i="15"/>
  <c r="F207" i="15"/>
  <c r="G142" i="15"/>
  <c r="H77" i="15"/>
  <c r="G242" i="15"/>
  <c r="G200" i="15"/>
  <c r="F152" i="15"/>
  <c r="H105" i="15"/>
  <c r="F285" i="15"/>
  <c r="F270" i="15"/>
  <c r="F77" i="15"/>
  <c r="F129" i="15"/>
  <c r="G126" i="15"/>
  <c r="G244" i="15"/>
  <c r="G208" i="15"/>
  <c r="G91" i="15"/>
  <c r="I282" i="15"/>
  <c r="F239" i="15"/>
  <c r="F122" i="15"/>
  <c r="F140" i="15"/>
  <c r="F75" i="15"/>
  <c r="H233" i="15"/>
  <c r="G211" i="15"/>
  <c r="F196" i="15"/>
  <c r="F118" i="15"/>
  <c r="F182" i="15"/>
  <c r="G240" i="15"/>
  <c r="G256" i="15"/>
  <c r="G272" i="15"/>
  <c r="G288" i="15"/>
  <c r="H127" i="15"/>
  <c r="H191" i="15"/>
  <c r="H242" i="15"/>
  <c r="H258" i="15"/>
  <c r="H274" i="15"/>
  <c r="H290" i="15"/>
  <c r="F292" i="15"/>
  <c r="F144" i="15"/>
  <c r="I208" i="15"/>
  <c r="I246" i="15"/>
  <c r="I262" i="15"/>
  <c r="I278" i="15"/>
  <c r="H109" i="15"/>
  <c r="G93" i="15"/>
  <c r="H161" i="15"/>
  <c r="G226" i="15"/>
  <c r="F251" i="15"/>
  <c r="F267" i="15"/>
  <c r="F283" i="15"/>
  <c r="G206" i="15"/>
  <c r="F106" i="15"/>
  <c r="F170" i="15"/>
  <c r="G253" i="15"/>
  <c r="G69" i="15"/>
  <c r="H247" i="15"/>
  <c r="F288" i="15"/>
  <c r="I261" i="15"/>
  <c r="H220" i="15"/>
  <c r="I155" i="15"/>
  <c r="F91" i="15"/>
  <c r="F230" i="15"/>
  <c r="G165" i="15"/>
  <c r="G101" i="15"/>
  <c r="I207" i="15"/>
  <c r="F143" i="15"/>
  <c r="G78" i="15"/>
  <c r="I184" i="15"/>
  <c r="I120" i="15"/>
  <c r="G227" i="15"/>
  <c r="H162" i="15"/>
  <c r="I97" i="15"/>
  <c r="F205" i="15"/>
  <c r="G140" i="15"/>
  <c r="H75" i="15"/>
  <c r="H196" i="15"/>
  <c r="H99" i="15"/>
  <c r="F30" i="15" l="1"/>
  <c r="F31" i="15"/>
  <c r="F32" i="15"/>
  <c r="F33" i="15"/>
  <c r="F34" i="15"/>
  <c r="F35" i="15"/>
  <c r="F36" i="15"/>
  <c r="F37" i="15"/>
  <c r="F38" i="15"/>
  <c r="G30" i="15"/>
  <c r="G31" i="15"/>
  <c r="G32" i="15"/>
  <c r="G33" i="15"/>
  <c r="G34" i="15"/>
  <c r="G35" i="15"/>
  <c r="G36" i="15"/>
  <c r="G37" i="15"/>
  <c r="G38" i="15"/>
  <c r="H30" i="15"/>
  <c r="H31" i="15"/>
  <c r="H32" i="15"/>
  <c r="H33" i="15"/>
  <c r="H34" i="15"/>
  <c r="H35" i="15"/>
  <c r="H36" i="15"/>
  <c r="H37" i="15"/>
  <c r="H38" i="15"/>
  <c r="I30" i="15"/>
  <c r="I31" i="15"/>
  <c r="I32" i="15"/>
  <c r="I33" i="15"/>
  <c r="I34" i="15"/>
  <c r="I35" i="15"/>
  <c r="I36" i="15"/>
  <c r="I37" i="15"/>
  <c r="I38" i="15"/>
  <c r="F39" i="15"/>
  <c r="F40" i="15"/>
  <c r="F41" i="15"/>
  <c r="F42" i="15"/>
  <c r="F43" i="15"/>
  <c r="F44" i="15"/>
  <c r="F45" i="15"/>
  <c r="F46" i="15"/>
  <c r="F47" i="15"/>
  <c r="G39" i="15"/>
  <c r="G40" i="15"/>
  <c r="G41" i="15"/>
  <c r="G42" i="15"/>
  <c r="G43" i="15"/>
  <c r="G44" i="15"/>
  <c r="G45" i="15"/>
  <c r="G46" i="15"/>
  <c r="G47" i="15"/>
  <c r="H39" i="15"/>
  <c r="H40" i="15"/>
  <c r="H41" i="15"/>
  <c r="H42" i="15"/>
  <c r="H43" i="15"/>
  <c r="H44" i="15"/>
  <c r="H45" i="15"/>
  <c r="H46" i="15"/>
  <c r="H47" i="15"/>
  <c r="I39" i="15"/>
  <c r="I40" i="15"/>
  <c r="I41" i="15"/>
  <c r="I42" i="15"/>
  <c r="I43" i="15"/>
  <c r="I44" i="15"/>
  <c r="I45" i="15"/>
  <c r="I46" i="15"/>
  <c r="I47" i="15"/>
  <c r="F49" i="15"/>
  <c r="G49" i="15"/>
  <c r="H49" i="15"/>
  <c r="I49" i="15"/>
  <c r="G2" i="15"/>
  <c r="F59" i="15"/>
  <c r="F51" i="15"/>
  <c r="F23" i="15"/>
  <c r="F13" i="15"/>
  <c r="G66" i="15"/>
  <c r="G55" i="15"/>
  <c r="G48" i="15"/>
  <c r="G20" i="15"/>
  <c r="G9" i="15"/>
  <c r="H62" i="15"/>
  <c r="H52" i="15"/>
  <c r="H28" i="15"/>
  <c r="H12" i="15"/>
  <c r="I61" i="15"/>
  <c r="F66" i="15"/>
  <c r="F58" i="15"/>
  <c r="F50" i="15"/>
  <c r="F22" i="15"/>
  <c r="F11" i="15"/>
  <c r="G65" i="15"/>
  <c r="G54" i="15"/>
  <c r="G29" i="15"/>
  <c r="G18" i="15"/>
  <c r="G8" i="15"/>
  <c r="H61" i="15"/>
  <c r="H50" i="15"/>
  <c r="H27" i="15"/>
  <c r="H11" i="15"/>
  <c r="I60" i="15"/>
  <c r="I28" i="15"/>
  <c r="I4" i="15"/>
  <c r="F63" i="15"/>
  <c r="F55" i="15"/>
  <c r="F29" i="15"/>
  <c r="F18" i="15"/>
  <c r="F7" i="15"/>
  <c r="G61" i="15"/>
  <c r="G50" i="15"/>
  <c r="G25" i="15"/>
  <c r="G14" i="15"/>
  <c r="G4" i="15"/>
  <c r="H57" i="15"/>
  <c r="H20" i="15"/>
  <c r="H4" i="15"/>
  <c r="I53" i="15"/>
  <c r="I20" i="15"/>
  <c r="F62" i="15"/>
  <c r="F54" i="15"/>
  <c r="F27" i="15"/>
  <c r="F17" i="15"/>
  <c r="F6" i="15"/>
  <c r="G59" i="15"/>
  <c r="G24" i="15"/>
  <c r="G13" i="15"/>
  <c r="H66" i="15"/>
  <c r="H56" i="15"/>
  <c r="H19" i="15"/>
  <c r="H3" i="15"/>
  <c r="I52" i="15"/>
  <c r="I19" i="15"/>
  <c r="I12" i="15"/>
  <c r="I5" i="15"/>
  <c r="I9" i="15"/>
  <c r="I13" i="15"/>
  <c r="I17" i="15"/>
  <c r="I21" i="15"/>
  <c r="I25" i="15"/>
  <c r="I29" i="15"/>
  <c r="I50" i="15"/>
  <c r="I54" i="15"/>
  <c r="I58" i="15"/>
  <c r="I62" i="15"/>
  <c r="I66" i="15"/>
  <c r="H5" i="15"/>
  <c r="H9" i="15"/>
  <c r="H13" i="15"/>
  <c r="H17" i="15"/>
  <c r="H21" i="15"/>
  <c r="H25" i="15"/>
  <c r="H29" i="15"/>
  <c r="I6" i="15"/>
  <c r="I10" i="15"/>
  <c r="I14" i="15"/>
  <c r="I18" i="15"/>
  <c r="I22" i="15"/>
  <c r="I26" i="15"/>
  <c r="I48" i="15"/>
  <c r="I51" i="15"/>
  <c r="I55" i="15"/>
  <c r="I59" i="15"/>
  <c r="I63" i="15"/>
  <c r="I3" i="15"/>
  <c r="H6" i="15"/>
  <c r="H10" i="15"/>
  <c r="H14" i="15"/>
  <c r="H18" i="15"/>
  <c r="H22" i="15"/>
  <c r="H26" i="15"/>
  <c r="H48" i="15"/>
  <c r="H51" i="15"/>
  <c r="H55" i="15"/>
  <c r="H59" i="15"/>
  <c r="H63" i="15"/>
  <c r="G3" i="15"/>
  <c r="G7" i="15"/>
  <c r="G11" i="15"/>
  <c r="G15" i="15"/>
  <c r="G19" i="15"/>
  <c r="G23" i="15"/>
  <c r="G27" i="15"/>
  <c r="G52" i="15"/>
  <c r="G56" i="15"/>
  <c r="G60" i="15"/>
  <c r="G64" i="15"/>
  <c r="F4" i="15"/>
  <c r="F8" i="15"/>
  <c r="F12" i="15"/>
  <c r="F16" i="15"/>
  <c r="F20" i="15"/>
  <c r="F24" i="15"/>
  <c r="F28" i="15"/>
  <c r="I7" i="15"/>
  <c r="I15" i="15"/>
  <c r="I23" i="15"/>
  <c r="I56" i="15"/>
  <c r="I64" i="15"/>
  <c r="H7" i="15"/>
  <c r="H15" i="15"/>
  <c r="H23" i="15"/>
  <c r="H53" i="15"/>
  <c r="H58" i="15"/>
  <c r="H64" i="15"/>
  <c r="G5" i="15"/>
  <c r="G10" i="15"/>
  <c r="G16" i="15"/>
  <c r="G21" i="15"/>
  <c r="G26" i="15"/>
  <c r="G51" i="15"/>
  <c r="G57" i="15"/>
  <c r="G62" i="15"/>
  <c r="F3" i="15"/>
  <c r="F9" i="15"/>
  <c r="F14" i="15"/>
  <c r="F19" i="15"/>
  <c r="F25" i="15"/>
  <c r="F48" i="15"/>
  <c r="F52" i="15"/>
  <c r="F56" i="15"/>
  <c r="F60" i="15"/>
  <c r="F64" i="15"/>
  <c r="F53" i="15"/>
  <c r="F61" i="15"/>
  <c r="I11" i="15"/>
  <c r="I27" i="15"/>
  <c r="I8" i="15"/>
  <c r="I16" i="15"/>
  <c r="I24" i="15"/>
  <c r="I57" i="15"/>
  <c r="I65" i="15"/>
  <c r="H8" i="15"/>
  <c r="H16" i="15"/>
  <c r="H24" i="15"/>
  <c r="H54" i="15"/>
  <c r="H60" i="15"/>
  <c r="H65" i="15"/>
  <c r="G6" i="15"/>
  <c r="G12" i="15"/>
  <c r="G17" i="15"/>
  <c r="G22" i="15"/>
  <c r="G28" i="15"/>
  <c r="G53" i="15"/>
  <c r="G58" i="15"/>
  <c r="G63" i="15"/>
  <c r="F5" i="15"/>
  <c r="F10" i="15"/>
  <c r="F15" i="15"/>
  <c r="F21" i="15"/>
  <c r="F26" i="15"/>
  <c r="F57" i="15"/>
  <c r="F65" i="15"/>
  <c r="F2" i="15" l="1"/>
  <c r="H2" i="15"/>
  <c r="I2" i="15"/>
  <c r="A4" i="1" l="1" a="1"/>
  <c r="A50" i="2"/>
  <c r="A49" i="2"/>
  <c r="A48" i="2"/>
  <c r="A47" i="2"/>
  <c r="A46" i="2"/>
  <c r="A45" i="2"/>
  <c r="A44" i="2"/>
  <c r="A43" i="2"/>
  <c r="A42" i="2"/>
  <c r="A41" i="2"/>
  <c r="A40" i="2"/>
  <c r="A39" i="2"/>
  <c r="A38" i="2"/>
  <c r="A37" i="2"/>
  <c r="A36" i="2"/>
  <c r="A35" i="2"/>
  <c r="A34" i="2"/>
  <c r="A33" i="2"/>
  <c r="A32" i="2"/>
  <c r="A31" i="2"/>
  <c r="A30" i="2"/>
  <c r="C50" i="2"/>
  <c r="C49" i="2"/>
  <c r="C48" i="2"/>
  <c r="C47" i="2"/>
  <c r="C46" i="2"/>
  <c r="C45" i="2"/>
  <c r="C44" i="2"/>
  <c r="C43" i="2"/>
  <c r="C42" i="2"/>
  <c r="C41" i="2"/>
  <c r="C40" i="2"/>
  <c r="C39" i="2"/>
  <c r="C38" i="2"/>
  <c r="C37" i="2"/>
  <c r="C36" i="2"/>
  <c r="C35" i="2"/>
  <c r="C34" i="2"/>
  <c r="C33" i="2"/>
  <c r="C32" i="2"/>
  <c r="C31" i="2"/>
  <c r="C30" i="2"/>
  <c r="B50" i="2"/>
  <c r="B49" i="2"/>
  <c r="B48" i="2"/>
  <c r="B47" i="2"/>
  <c r="B46" i="2"/>
  <c r="B45" i="2"/>
  <c r="B44" i="2"/>
  <c r="B43" i="2"/>
  <c r="B42" i="2"/>
  <c r="B41" i="2"/>
  <c r="B40" i="2"/>
  <c r="B39" i="2"/>
  <c r="B38" i="2"/>
  <c r="B37" i="2"/>
  <c r="B36" i="2"/>
  <c r="B35" i="2"/>
  <c r="B34" i="2"/>
  <c r="B33" i="2"/>
  <c r="B32" i="2"/>
  <c r="B31" i="2"/>
  <c r="B30" i="2"/>
  <c r="C25" i="4" l="1"/>
  <c r="C25" i="2"/>
  <c r="C19" i="5"/>
  <c r="B19" i="5"/>
  <c r="A19" i="5"/>
  <c r="C20" i="5"/>
  <c r="B20" i="5"/>
  <c r="A20" i="5"/>
  <c r="C27" i="4"/>
  <c r="B27" i="4"/>
  <c r="A27" i="4"/>
  <c r="A27" i="3"/>
  <c r="B28" i="3"/>
  <c r="C28" i="4"/>
  <c r="B28" i="4"/>
  <c r="A28" i="4"/>
  <c r="C27" i="3"/>
  <c r="B27" i="3"/>
  <c r="C28" i="3"/>
  <c r="A28" i="3"/>
  <c r="C17" i="5"/>
  <c r="C4" i="5"/>
  <c r="C10" i="5"/>
  <c r="B27" i="5"/>
  <c r="B23" i="5"/>
  <c r="B12" i="5"/>
  <c r="A24" i="5"/>
  <c r="A7" i="5"/>
  <c r="A14" i="5"/>
  <c r="C13" i="5"/>
  <c r="B5" i="5"/>
  <c r="A26" i="5"/>
  <c r="C26" i="5"/>
  <c r="C8" i="5"/>
  <c r="C22" i="5"/>
  <c r="C9" i="5"/>
  <c r="B15" i="5"/>
  <c r="B11" i="5"/>
  <c r="B13" i="5"/>
  <c r="A5" i="5"/>
  <c r="A6" i="5"/>
  <c r="C18" i="5"/>
  <c r="C11" i="5"/>
  <c r="A16" i="5"/>
  <c r="B8" i="5"/>
  <c r="A15" i="5"/>
  <c r="C27" i="5"/>
  <c r="C23" i="5"/>
  <c r="C12" i="5"/>
  <c r="B24" i="5"/>
  <c r="B7" i="5"/>
  <c r="B14" i="5"/>
  <c r="A28" i="5"/>
  <c r="A21" i="5"/>
  <c r="B18" i="5"/>
  <c r="C15" i="5"/>
  <c r="B6" i="5"/>
  <c r="A25" i="5"/>
  <c r="C16" i="5"/>
  <c r="A11" i="5"/>
  <c r="C24" i="5"/>
  <c r="C7" i="5"/>
  <c r="C14" i="5"/>
  <c r="B28" i="5"/>
  <c r="B21" i="5"/>
  <c r="A17" i="5"/>
  <c r="A4" i="5"/>
  <c r="A10" i="5"/>
  <c r="C21" i="5"/>
  <c r="B17" i="5"/>
  <c r="B10" i="5"/>
  <c r="A23" i="5"/>
  <c r="C25" i="5"/>
  <c r="B9" i="5"/>
  <c r="C5" i="5"/>
  <c r="C6" i="5"/>
  <c r="B16" i="5"/>
  <c r="B26" i="5"/>
  <c r="B25" i="5"/>
  <c r="A8" i="5"/>
  <c r="A22" i="5"/>
  <c r="A9" i="5"/>
  <c r="C28" i="5"/>
  <c r="B4" i="5"/>
  <c r="A27" i="5"/>
  <c r="A12" i="5"/>
  <c r="B22" i="5"/>
  <c r="A13" i="5"/>
  <c r="A4" i="1"/>
  <c r="A18" i="5" s="1"/>
  <c r="C8" i="4"/>
  <c r="C16" i="4"/>
  <c r="C24" i="4"/>
  <c r="B10" i="4"/>
  <c r="B18" i="4"/>
  <c r="B26" i="4"/>
  <c r="A12" i="4"/>
  <c r="A20" i="4"/>
  <c r="C8" i="3"/>
  <c r="C16" i="3"/>
  <c r="C24" i="3"/>
  <c r="B10" i="3"/>
  <c r="B18" i="3"/>
  <c r="B26" i="3"/>
  <c r="A12" i="3"/>
  <c r="A20" i="3"/>
  <c r="C9" i="4"/>
  <c r="C17" i="4"/>
  <c r="B11" i="4"/>
  <c r="A5" i="4"/>
  <c r="A13" i="4"/>
  <c r="C9" i="3"/>
  <c r="A5" i="3"/>
  <c r="A21" i="3"/>
  <c r="C11" i="3"/>
  <c r="B13" i="3"/>
  <c r="A15" i="3"/>
  <c r="B14" i="4"/>
  <c r="B7" i="4"/>
  <c r="A17" i="4"/>
  <c r="C21" i="3"/>
  <c r="A25" i="3"/>
  <c r="C10" i="4"/>
  <c r="C18" i="4"/>
  <c r="C26" i="4"/>
  <c r="B12" i="4"/>
  <c r="B20" i="4"/>
  <c r="A6" i="4"/>
  <c r="A14" i="4"/>
  <c r="A22" i="4"/>
  <c r="C10" i="3"/>
  <c r="C18" i="3"/>
  <c r="C26" i="3"/>
  <c r="B12" i="3"/>
  <c r="B20" i="3"/>
  <c r="A6" i="3"/>
  <c r="A14" i="3"/>
  <c r="A22" i="3"/>
  <c r="C11" i="4"/>
  <c r="C19" i="4"/>
  <c r="B5" i="4"/>
  <c r="B13" i="4"/>
  <c r="B21" i="4"/>
  <c r="A7" i="4"/>
  <c r="A15" i="4"/>
  <c r="A23" i="4"/>
  <c r="A16" i="4"/>
  <c r="C20" i="3"/>
  <c r="A16" i="3"/>
  <c r="C21" i="4"/>
  <c r="B7" i="3"/>
  <c r="B23" i="3"/>
  <c r="A17" i="3"/>
  <c r="C12" i="4"/>
  <c r="B6" i="4"/>
  <c r="B22" i="4"/>
  <c r="A8" i="4"/>
  <c r="B6" i="3"/>
  <c r="B14" i="3"/>
  <c r="B22" i="3"/>
  <c r="A8" i="3"/>
  <c r="C13" i="4"/>
  <c r="B15" i="4"/>
  <c r="A25" i="4"/>
  <c r="C13" i="3"/>
  <c r="B15" i="3"/>
  <c r="A9" i="3"/>
  <c r="C6" i="4"/>
  <c r="C14" i="4"/>
  <c r="C22" i="4"/>
  <c r="B8" i="4"/>
  <c r="B16" i="4"/>
  <c r="B24" i="4"/>
  <c r="A10" i="4"/>
  <c r="A18" i="4"/>
  <c r="A26" i="4"/>
  <c r="C6" i="3"/>
  <c r="C14" i="3"/>
  <c r="C22" i="3"/>
  <c r="B8" i="3"/>
  <c r="B16" i="3"/>
  <c r="B24" i="3"/>
  <c r="A10" i="3"/>
  <c r="A18" i="3"/>
  <c r="A26" i="3"/>
  <c r="C7" i="4"/>
  <c r="C15" i="4"/>
  <c r="C23" i="4"/>
  <c r="B9" i="4"/>
  <c r="B17" i="4"/>
  <c r="B25" i="4"/>
  <c r="A11" i="4"/>
  <c r="A19" i="4"/>
  <c r="C7" i="3"/>
  <c r="C15" i="3"/>
  <c r="C23" i="3"/>
  <c r="B9" i="3"/>
  <c r="B17" i="3"/>
  <c r="B25" i="3"/>
  <c r="A11" i="3"/>
  <c r="A19" i="3"/>
  <c r="B19" i="4"/>
  <c r="A21" i="4"/>
  <c r="C17" i="3"/>
  <c r="C25" i="3"/>
  <c r="B11" i="3"/>
  <c r="B19" i="3"/>
  <c r="A13" i="3"/>
  <c r="C19" i="3"/>
  <c r="B5" i="3"/>
  <c r="B21" i="3"/>
  <c r="A7" i="3"/>
  <c r="A23" i="3"/>
  <c r="C20" i="4"/>
  <c r="A24" i="4"/>
  <c r="C12" i="3"/>
  <c r="A24" i="3"/>
  <c r="C5" i="4"/>
  <c r="B23" i="4"/>
  <c r="A9" i="4"/>
  <c r="C5" i="3"/>
  <c r="C29" i="2"/>
  <c r="A29" i="2"/>
  <c r="B29" i="2"/>
  <c r="B28" i="2"/>
  <c r="C28" i="2"/>
  <c r="A28" i="2"/>
  <c r="C27" i="2"/>
  <c r="A27" i="2"/>
  <c r="B27" i="2"/>
  <c r="A26" i="2"/>
  <c r="C26" i="2"/>
  <c r="B26" i="2"/>
  <c r="A25" i="2"/>
  <c r="B25" i="2"/>
  <c r="A24" i="2"/>
  <c r="C24" i="2"/>
  <c r="B24" i="2"/>
  <c r="C23" i="2"/>
  <c r="A23" i="2"/>
  <c r="B23" i="2"/>
  <c r="A22" i="2"/>
  <c r="C22" i="2"/>
  <c r="B22" i="2"/>
  <c r="C21" i="2"/>
  <c r="A21" i="2"/>
  <c r="B21" i="2"/>
  <c r="A20" i="2"/>
  <c r="C20" i="2"/>
  <c r="B20" i="2"/>
  <c r="B19" i="2"/>
  <c r="C19" i="2"/>
  <c r="A19" i="2"/>
  <c r="A18" i="2"/>
  <c r="C18" i="2"/>
  <c r="B18" i="2"/>
  <c r="C17" i="2"/>
  <c r="A17" i="2"/>
  <c r="B17" i="2"/>
  <c r="C16" i="2"/>
  <c r="A16" i="2"/>
  <c r="B16" i="2"/>
  <c r="C15" i="2"/>
  <c r="A15" i="2"/>
  <c r="B15" i="2"/>
  <c r="A14" i="2"/>
  <c r="C14" i="2"/>
  <c r="B14" i="2"/>
  <c r="C13" i="2"/>
  <c r="A13" i="2"/>
  <c r="B13" i="2"/>
  <c r="A12" i="2"/>
  <c r="C12" i="2"/>
  <c r="B12" i="2"/>
  <c r="C11" i="2"/>
  <c r="A11" i="2"/>
  <c r="B11" i="2"/>
  <c r="C10" i="2"/>
  <c r="A10" i="2"/>
  <c r="B10" i="2"/>
  <c r="B9" i="2"/>
  <c r="C9" i="2"/>
  <c r="A9" i="2"/>
  <c r="C8" i="2"/>
  <c r="A8" i="2"/>
  <c r="B8" i="2"/>
  <c r="C5" i="2"/>
  <c r="C6" i="2"/>
  <c r="C4" i="4"/>
  <c r="A7" i="2"/>
  <c r="C4" i="3"/>
  <c r="B7" i="2"/>
  <c r="B4" i="3"/>
  <c r="A6" i="2"/>
  <c r="B4" i="4"/>
  <c r="B6" i="2"/>
  <c r="B5" i="2"/>
  <c r="C7" i="2"/>
  <c r="A4" i="4" l="1"/>
  <c r="A5" i="2"/>
  <c r="A4" i="3"/>
  <c r="A4" i="6" a="1"/>
  <c r="A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de Souza Ferreira</author>
  </authors>
  <commentList>
    <comment ref="D3" authorId="0" shapeId="0" xr:uid="{8E9B7C05-0650-4DA3-96F7-E7555DB783DA}">
      <text>
        <r>
          <rPr>
            <sz val="11"/>
            <color theme="1"/>
            <rFont val="Calibri"/>
            <family val="2"/>
            <scheme val="minor"/>
          </rPr>
          <t>Indica a origem de outros insumos que podem se tornar temas regulatórios:
1) Propostas/Temas em andamento fora da  Agenda Regulatória 2024-2025.
2) Contribuições recebidas pela ferramenta de identificação de problemas em normas.
Aviso: no caso de não haver nenhum  insumo, basta seguir para a próxima aba.</t>
        </r>
      </text>
    </comment>
    <comment ref="E3" authorId="0" shapeId="0" xr:uid="{48266345-D7FA-46AA-B5FB-4A5EF01FED96}">
      <text>
        <r>
          <rPr>
            <sz val="11"/>
            <color theme="1"/>
            <rFont val="Calibri"/>
            <family val="2"/>
            <scheme val="minor"/>
          </rPr>
          <t xml:space="preserve">Indique se o tema/assunto é passível de ser tratado na Agenda, seja como um tema a parte ou dentro do escopo de algum previsto.
</t>
        </r>
        <r>
          <rPr>
            <b/>
            <sz val="11"/>
            <color theme="1"/>
            <rFont val="Calibri"/>
            <family val="2"/>
            <scheme val="minor"/>
          </rPr>
          <t>Aviso:</t>
        </r>
        <r>
          <rPr>
            <sz val="11"/>
            <color theme="1"/>
            <rFont val="Calibri"/>
            <family val="2"/>
            <scheme val="minor"/>
          </rPr>
          <t xml:space="preserve"> Se a resposta for negativa, não é necessário o preenchimento dos demais campos.</t>
        </r>
      </text>
    </comment>
    <comment ref="F3" authorId="0" shapeId="0" xr:uid="{B5E052D8-6D64-47EE-9EF9-CFAA4A314C46}">
      <text>
        <r>
          <rPr>
            <b/>
            <sz val="12"/>
            <color theme="1"/>
            <rFont val="Calibri"/>
            <family val="2"/>
            <scheme val="minor"/>
          </rPr>
          <t xml:space="preserve">Atenção:  a partir dessa coluna, preencha apenas se marcar a opção "Sim" na coluna anterior. </t>
        </r>
        <r>
          <rPr>
            <sz val="11"/>
            <color theme="1"/>
            <rFont val="Calibri"/>
            <family val="2"/>
            <scheme val="minor"/>
          </rPr>
          <t xml:space="preserve">
Avalie se o tema/assunto:
a) Segue para avaliação de  prioridade. Neste caso, o nome  do tema pode ser ajustado, caso haja necessidade, e registrado na coluna H - "Nome do tema para Agenda Regulatória".
OU
b) Não segue, pois o tema será agrupado com outro tema. Caso haja um agrupamento, utilize a coluna G para informar qual ou quais temas serão agrupados.</t>
        </r>
      </text>
    </comment>
    <comment ref="G3" authorId="0" shapeId="0" xr:uid="{29AC45C6-F626-487B-A616-6BD78C05E9B3}">
      <text>
        <r>
          <rPr>
            <sz val="11"/>
            <color theme="1"/>
            <rFont val="Calibri"/>
            <family val="2"/>
            <scheme val="minor"/>
          </rPr>
          <t>Preencher esta coluna apenas se marcar na coluna "F" a opção "Agrupar com outro tema".</t>
        </r>
      </text>
    </comment>
    <comment ref="H3" authorId="0" shapeId="0" xr:uid="{C2150A7F-8C73-4065-9EB6-9F5C5F0296CD}">
      <text>
        <r>
          <rPr>
            <b/>
            <sz val="11"/>
            <color theme="1"/>
            <rFont val="Calibri"/>
            <family val="2"/>
            <scheme val="minor"/>
          </rPr>
          <t>Preencher esta coluna apenas se marcar na coluna "F" a opção "Avaliar prioridade (RICE)".</t>
        </r>
        <r>
          <rPr>
            <sz val="11"/>
            <color theme="1"/>
            <rFont val="Calibri"/>
            <family val="2"/>
            <scheme val="minor"/>
          </rPr>
          <t xml:space="preserve">
Registre aqui o nome do tema como deve seguir para avaliação de priorização.</t>
        </r>
      </text>
    </comment>
    <comment ref="I3" authorId="0" shapeId="0" xr:uid="{140C29D5-AA87-4D3E-87FA-C46DAEBFCB8C}">
      <text>
        <r>
          <rPr>
            <b/>
            <sz val="11"/>
            <color theme="1"/>
            <rFont val="Calibri"/>
            <family val="2"/>
            <scheme val="minor"/>
          </rPr>
          <t xml:space="preserve">Preencher esta coluna apenas se marcar na coluna "F" a opção "Avaliar prioridade (RICE)".
Pré-requisito para inclusão na Agenda: </t>
        </r>
        <r>
          <rPr>
            <sz val="11"/>
            <color theme="1"/>
            <rFont val="Calibri"/>
            <family val="2"/>
            <scheme val="minor"/>
          </rPr>
          <t>indique se existe alinhamento do tema com algum Objetivo Estratégico (OE) do Plano Estratégico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J3" authorId="0" shapeId="0" xr:uid="{858F84DC-255E-4847-A02A-ED83ADBA832E}">
      <text>
        <r>
          <rPr>
            <b/>
            <sz val="11"/>
            <color theme="1"/>
            <rFont val="Calibri"/>
            <family val="2"/>
            <scheme val="minor"/>
          </rPr>
          <t>Preencher esta coluna apenas se marcar na coluna "F" a opção "Avaliar prioridade (RICE)".</t>
        </r>
        <r>
          <rPr>
            <sz val="11"/>
            <color theme="1"/>
            <rFont val="Calibri"/>
            <family val="2"/>
            <scheme val="minor"/>
          </rPr>
          <t xml:space="preserve">
</t>
        </r>
        <r>
          <rPr>
            <b/>
            <sz val="11"/>
            <color theme="1"/>
            <rFont val="Calibri"/>
            <family val="2"/>
            <scheme val="minor"/>
          </rPr>
          <t xml:space="preserve">Pré-requisito para inclusão na Agenda: </t>
        </r>
        <r>
          <rPr>
            <sz val="11"/>
            <color theme="1"/>
            <rFont val="Calibri"/>
            <family val="2"/>
            <scheme val="minor"/>
          </rPr>
          <t xml:space="preserve">Avalie se é possível dar andamento relevante ao tema durante a vigência da AR 24-25
</t>
        </r>
      </text>
    </comment>
    <comment ref="K3" authorId="0" shapeId="0" xr:uid="{442E0C6B-664B-4390-9615-690B54E038AC}">
      <text>
        <r>
          <rPr>
            <sz val="11"/>
            <color theme="1"/>
            <rFont val="Calibri"/>
            <family val="2"/>
            <scheme val="minor"/>
          </rPr>
          <t>Exibe o resultado da avaliação dos pré-requisitos e do posicionamento da UORG, ou seja, se o tema regulatório atende ou não atende aos requisitos para inclusão na AR 2024-2025.
Aviso: Os temas agrupados são exibidos como "Não atende", pois apenas o tema "agrupador" seguirá para a avaliação de prioridade.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Ladybug</author>
    <author>Julia de Souza Ferreira</author>
  </authors>
  <commentList>
    <comment ref="A3" authorId="0" shapeId="0" xr:uid="{50B26CA1-3C6E-4C10-BBB5-E6DD1DB3038C}">
      <text>
        <r>
          <rPr>
            <b/>
            <sz val="11"/>
            <color indexed="81"/>
            <rFont val="Calibri"/>
            <family val="2"/>
            <scheme val="minor"/>
          </rPr>
          <t>Caso identifique outra(s) demanda(s) regulatória(s) que deve(m) ser priorizadas,</t>
        </r>
        <r>
          <rPr>
            <sz val="11"/>
            <color indexed="81"/>
            <rFont val="Calibri"/>
            <family val="2"/>
            <scheme val="minor"/>
          </rPr>
          <t xml:space="preserve"> a unidade deve selecionar o macrotema, indicar a área responsável, o nome do tema e realizar a avaliação dos pré-requisitos.
</t>
        </r>
      </text>
    </comment>
    <comment ref="B3" authorId="0" shapeId="0" xr:uid="{68B95279-D099-426C-81DC-698837E33D9A}">
      <text>
        <r>
          <rPr>
            <sz val="11"/>
            <color theme="1"/>
            <rFont val="Calibri"/>
            <family val="2"/>
            <scheme val="minor"/>
          </rPr>
          <t xml:space="preserve">Especifique a área responsável (GG ou equivalente).
</t>
        </r>
      </text>
    </comment>
    <comment ref="C3" authorId="0" shapeId="0" xr:uid="{D04C55B1-2A0D-49BA-A4A3-5202D0881E7E}">
      <text>
        <r>
          <rPr>
            <sz val="11"/>
            <color theme="1"/>
            <rFont val="Calibri"/>
            <family val="2"/>
            <scheme val="minor"/>
          </rPr>
          <t xml:space="preserve">Registre aqui o nome do tema como deve seguir para avaliação de priorização.
</t>
        </r>
      </text>
    </comment>
    <comment ref="D3" authorId="1" shapeId="0" xr:uid="{71CB193B-22E9-4B0C-8F9F-BEC51A77A791}">
      <text>
        <r>
          <rPr>
            <b/>
            <sz val="11"/>
            <color theme="1"/>
            <rFont val="Calibri"/>
            <family val="2"/>
            <scheme val="minor"/>
          </rPr>
          <t xml:space="preserve">Pré-requisito para inclusão na Agenda: </t>
        </r>
        <r>
          <rPr>
            <sz val="11"/>
            <color theme="1"/>
            <rFont val="Calibri"/>
            <family val="2"/>
            <scheme val="minor"/>
          </rPr>
          <t>Avalie se o tema regulatório está alinhado a algum objetivo estratégico do PE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E3" authorId="1" shapeId="0" xr:uid="{B85CEB7A-A459-4738-9947-912CD014A5B3}">
      <text>
        <r>
          <rPr>
            <b/>
            <sz val="11"/>
            <color theme="1"/>
            <rFont val="Calibri"/>
            <family val="2"/>
            <scheme val="minor"/>
          </rPr>
          <t xml:space="preserve">Pré-requisito para inclusão na Agenda: </t>
        </r>
        <r>
          <rPr>
            <sz val="11"/>
            <color theme="1"/>
            <rFont val="Calibri"/>
            <family val="2"/>
            <scheme val="minor"/>
          </rPr>
          <t>Avalie se é possível dar andamento relevante ao tema durante a vigência da AR 2024-2025.</t>
        </r>
      </text>
    </comment>
    <comment ref="F3" authorId="1" shapeId="0" xr:uid="{22E7EA8C-56C1-4189-8BA4-4488A576E810}">
      <text>
        <r>
          <rPr>
            <sz val="11"/>
            <color theme="1"/>
            <rFont val="Calibri"/>
            <family val="2"/>
            <scheme val="minor"/>
          </rPr>
          <t>Exibe o resultado da avaliação dos pré-requisitos, ou seja, se o tema regulatório sugerido atende ou não atende aos requisitos para inclusão na AR 2024-2025.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64CB8740-11C7-42BC-B6A0-BBB137C5979A}">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4867E765-0A31-4921-9F39-1D9F724F59D8}">
      <text>
        <r>
          <rPr>
            <b/>
            <sz val="11"/>
            <color indexed="81"/>
            <rFont val="Calibri"/>
            <family val="2"/>
            <scheme val="minor"/>
          </rPr>
          <t xml:space="preserve">Responda se este grupo é diretamente afetado, ou seja, </t>
        </r>
        <r>
          <rPr>
            <sz val="11"/>
            <color indexed="81"/>
            <rFont val="Calibri"/>
            <family val="2"/>
            <scheme val="minor"/>
          </rPr>
          <t>sofre influência direta</t>
        </r>
        <r>
          <rPr>
            <b/>
            <sz val="11"/>
            <color indexed="81"/>
            <rFont val="Calibri"/>
            <family val="2"/>
            <scheme val="minor"/>
          </rPr>
          <t xml:space="preserve"> </t>
        </r>
        <r>
          <rPr>
            <sz val="11"/>
            <color indexed="81"/>
            <rFont val="Calibri"/>
            <family val="2"/>
            <scheme val="minor"/>
          </rPr>
          <t>pelo tratamento do tema regulatório pela Anvisa.
 Marque "não" caso seja um grupo meramente interessado ou afetado de forma marginal.</t>
        </r>
      </text>
    </comment>
    <comment ref="E3" authorId="0" shapeId="0" xr:uid="{FBB0BF56-926B-4BD2-9DBD-9D06705E9EF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O grupo do setor regulado corresponde  a qualquer nível da cadeia que possa ser diretamente afetado. 
Obs.: MEI, micro e pequenas empresas correspondem a um grupo à parte.
Marque "não" caso seja um grupo meramente interessado ou afetado de forma marginal.</t>
        </r>
      </text>
    </comment>
    <comment ref="F3" authorId="0" shapeId="0" xr:uid="{E98F1430-3406-47B8-A6EB-B9C943DBC0C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G3" authorId="0" shapeId="0" xr:uid="{C57031D6-7573-444B-8E1B-7982120FAD88}">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H3" authorId="0" shapeId="0" xr:uid="{509D8431-8287-40B7-AA11-2D2AB5D194E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I3" authorId="0" shapeId="0" xr:uid="{115545FB-8D91-474D-96A1-3E02662E492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J3" authorId="0" shapeId="0" xr:uid="{510F376C-78FF-439E-A697-804AC181BB7A}">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K3" authorId="0" shapeId="0" xr:uid="{F728A184-6CEF-4662-9C2F-B820A2C803B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L3" authorId="0" shapeId="0" xr:uid="{22CD1A16-7116-43CD-9F5A-442A9C017ADE}">
      <text>
        <r>
          <rPr>
            <b/>
            <sz val="11"/>
            <color indexed="81"/>
            <rFont val="Calibri"/>
            <family val="2"/>
            <scheme val="minor"/>
          </rPr>
          <t>O resultado do alcance é a soma de perfis de agentes afetados pelo tema regulatório.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36769479-96DE-46A4-B857-5573ACDDE336}">
      <text>
        <r>
          <rPr>
            <sz val="11"/>
            <color indexed="81"/>
            <rFont val="Calibri"/>
            <family val="2"/>
            <scheme val="minor"/>
          </rPr>
          <t>Apresenta automaticamente os temas regulatórios que atenderam aos requisitos e ao posicionamento da área para seguir para a avaliação de prioridade.</t>
        </r>
      </text>
    </comment>
    <comment ref="K3" authorId="0" shapeId="0" xr:uid="{6E5A5AB3-E947-4831-9517-C8EAD4505E40}">
      <text>
        <r>
          <rPr>
            <b/>
            <sz val="11"/>
            <color indexed="81"/>
            <rFont val="Calibri"/>
            <family val="2"/>
            <scheme val="minor"/>
          </rPr>
          <t>O resultado do impacto é a média da pontuação dos aspectos avaliados.</t>
        </r>
      </text>
    </comment>
    <comment ref="D4" authorId="0" shapeId="0" xr:uid="{0502BA31-6BDC-44CD-ACFB-1EBD5BE33306}">
      <text>
        <r>
          <rPr>
            <b/>
            <sz val="11"/>
            <color indexed="81"/>
            <rFont val="Calibri"/>
            <family val="2"/>
            <scheme val="minor"/>
          </rPr>
          <t>Escala de variação da contribuição do tema para o Objetivo Estratétigo:</t>
        </r>
        <r>
          <rPr>
            <sz val="11"/>
            <color indexed="81"/>
            <rFont val="Calibri"/>
            <family val="2"/>
            <scheme val="minor"/>
          </rPr>
          <t xml:space="preserve">
</t>
        </r>
        <r>
          <rPr>
            <b/>
            <sz val="11"/>
            <color indexed="81"/>
            <rFont val="Calibri"/>
            <family val="2"/>
            <scheme val="minor"/>
          </rPr>
          <t xml:space="preserve">Baixa: </t>
        </r>
        <r>
          <rPr>
            <sz val="11"/>
            <color indexed="81"/>
            <rFont val="Calibri"/>
            <family val="2"/>
            <scheme val="minor"/>
          </rPr>
          <t xml:space="preserve">embora relacionado ao objetivo estratégico, o tratamento do tema regulatório não contribui  ou contribui de forma acessória para os resultados esperados. 
</t>
        </r>
        <r>
          <rPr>
            <b/>
            <sz val="11"/>
            <color indexed="81"/>
            <rFont val="Calibri"/>
            <family val="2"/>
            <scheme val="minor"/>
          </rPr>
          <t>Média:</t>
        </r>
        <r>
          <rPr>
            <sz val="11"/>
            <color indexed="81"/>
            <rFont val="Calibri"/>
            <family val="2"/>
            <scheme val="minor"/>
          </rPr>
          <t xml:space="preserve"> o tratamento do tema regulatório contribui para o alcance dos resultados estratégicos esperados, mas depende do tratamento em conjunto com outros temas regulatórios.
</t>
        </r>
        <r>
          <rPr>
            <b/>
            <sz val="11"/>
            <color indexed="81"/>
            <rFont val="Calibri"/>
            <family val="2"/>
            <scheme val="minor"/>
          </rPr>
          <t>Alta:</t>
        </r>
        <r>
          <rPr>
            <sz val="11"/>
            <color indexed="81"/>
            <rFont val="Calibri"/>
            <family val="2"/>
            <scheme val="minor"/>
          </rPr>
          <t xml:space="preserve"> o tratamento do tema regulatório contribui de forma significativa ou é é imprescindível para o alcance dos resultados estratégicos esperados.
</t>
        </r>
      </text>
    </comment>
    <comment ref="E4" authorId="0" shapeId="0" xr:uid="{6883229F-DF67-4F37-9519-06FE42A8B17F}">
      <text>
        <r>
          <rPr>
            <b/>
            <sz val="11"/>
            <color indexed="81"/>
            <rFont val="Calibri"/>
            <family val="2"/>
            <scheme val="minor"/>
          </rPr>
          <t xml:space="preserve">Escala de variação da contribuição do tema para missão da Anvisa:
</t>
        </r>
        <r>
          <rPr>
            <sz val="11"/>
            <color indexed="81"/>
            <rFont val="Calibri"/>
            <family val="2"/>
            <scheme val="minor"/>
          </rPr>
          <t xml:space="preserve">
</t>
        </r>
        <r>
          <rPr>
            <b/>
            <sz val="11"/>
            <color indexed="81"/>
            <rFont val="Calibri"/>
            <family val="2"/>
            <scheme val="minor"/>
          </rPr>
          <t xml:space="preserve">Não contribui: </t>
        </r>
        <r>
          <rPr>
            <sz val="11"/>
            <color indexed="81"/>
            <rFont val="Calibri"/>
            <family val="2"/>
            <scheme val="minor"/>
          </rPr>
          <t xml:space="preserve">o tema regulatório não está relacionado ao controle dos riscos referentes à produção e uso dos produtos ou serviços sujeitos à vigilância sanitária ou para aumentar o acesso da população a produtos ou serviços sujeitos à vigilância sanitária.
</t>
        </r>
        <r>
          <rPr>
            <b/>
            <sz val="11"/>
            <color indexed="81"/>
            <rFont val="Calibri"/>
            <family val="2"/>
            <scheme val="minor"/>
          </rPr>
          <t xml:space="preserve">Baixa: </t>
        </r>
        <r>
          <rPr>
            <sz val="11"/>
            <color indexed="81"/>
            <rFont val="Calibri"/>
            <family val="2"/>
            <scheme val="minor"/>
          </rPr>
          <t xml:space="preserve">o tratamento do tema regulatório pode contribuir para o controle dos riscos ou para aumentar o acesso da população a produtos ou serviços sujeitos à vigilância sanitária, mas depende de outros fatores.
</t>
        </r>
        <r>
          <rPr>
            <b/>
            <sz val="11"/>
            <color indexed="81"/>
            <rFont val="Calibri"/>
            <family val="2"/>
            <scheme val="minor"/>
          </rPr>
          <t>Média:</t>
        </r>
        <r>
          <rPr>
            <sz val="11"/>
            <color indexed="81"/>
            <rFont val="Calibri"/>
            <family val="2"/>
            <scheme val="minor"/>
          </rPr>
          <t xml:space="preserve"> o tratamento do tema regulatório contribui para o controle dos riscos ou para aumentar o acesso da população a produtos ou serviços sujeitos à vigilância sanitária em conjunto com outros temas regulatórios que também serão tratados na Agenda Regulatória ou para aumentar o acesso da população a produtos ou serviços sujeitos à vigilância sanitária.
</t>
        </r>
        <r>
          <rPr>
            <b/>
            <sz val="11"/>
            <color indexed="81"/>
            <rFont val="Calibri"/>
            <family val="2"/>
            <scheme val="minor"/>
          </rPr>
          <t>Alta:</t>
        </r>
        <r>
          <rPr>
            <sz val="11"/>
            <color indexed="81"/>
            <rFont val="Calibri"/>
            <family val="2"/>
            <scheme val="minor"/>
          </rPr>
          <t xml:space="preserve"> o tratamento do tema regulatório contribui de forma significativa ou é imprescindível e suficiente para o controle dos riscos ou para aumentar o acesso da população a produtos ou serviços sujeitos à vigilância sanitária.</t>
        </r>
        <r>
          <rPr>
            <sz val="9"/>
            <color indexed="81"/>
            <rFont val="Segoe UI"/>
            <family val="2"/>
          </rPr>
          <t xml:space="preserve">
</t>
        </r>
      </text>
    </comment>
    <comment ref="F4" authorId="0" shapeId="0" xr:uid="{215589F5-816C-425D-8981-4F9C31097F7F}">
      <text>
        <r>
          <rPr>
            <b/>
            <sz val="11"/>
            <color indexed="81"/>
            <rFont val="Segoe UI"/>
            <family val="2"/>
          </rPr>
          <t xml:space="preserve">Escala de variação  da contribuição do tema para tornar a atuação da Anvisa mais ágil, eficiente e transparente:
</t>
        </r>
        <r>
          <rPr>
            <sz val="11"/>
            <color indexed="81"/>
            <rFont val="Segoe UI"/>
            <family val="2"/>
          </rPr>
          <t xml:space="preserve">
</t>
        </r>
        <r>
          <rPr>
            <b/>
            <sz val="11"/>
            <color indexed="81"/>
            <rFont val="Segoe UI"/>
            <family val="2"/>
          </rPr>
          <t>Não contribui:</t>
        </r>
        <r>
          <rPr>
            <sz val="11"/>
            <color indexed="81"/>
            <rFont val="Segoe UI"/>
            <family val="2"/>
          </rPr>
          <t xml:space="preserve"> o tema regulatório não está relacionado à alteração de fluxos e procedimentos que impactem na agilidade, eficiência ou transparência da atuação da Anvisa.
</t>
        </r>
        <r>
          <rPr>
            <b/>
            <sz val="11"/>
            <color indexed="81"/>
            <rFont val="Segoe UI"/>
            <family val="2"/>
          </rPr>
          <t xml:space="preserve">Mínimo: </t>
        </r>
        <r>
          <rPr>
            <sz val="11"/>
            <color indexed="81"/>
            <rFont val="Segoe UI"/>
            <family val="2"/>
          </rPr>
          <t xml:space="preserve">o tratamento do tema regulatório não se destina diretamente a otimizar a agilidade, eficiência ou transparência da atuação da Anvisa e, se houver melhoria nesses aspectos, será muito pequena.
</t>
        </r>
        <r>
          <rPr>
            <b/>
            <sz val="11"/>
            <color indexed="81"/>
            <rFont val="Segoe UI"/>
            <family val="2"/>
          </rPr>
          <t>Baixo</t>
        </r>
        <r>
          <rPr>
            <sz val="11"/>
            <color indexed="81"/>
            <rFont val="Segoe UI"/>
            <family val="2"/>
          </rPr>
          <t xml:space="preserve">: há possibilidade de que ocorram reflexos positivos na agilidade, eficiência ou transparência da atuação da Anvisa, embora o tratamento do tema regulatório não esteja relacionado diretamente a nenhum desses aspectos.
</t>
        </r>
        <r>
          <rPr>
            <b/>
            <sz val="11"/>
            <color indexed="81"/>
            <rFont val="Segoe UI"/>
            <family val="2"/>
          </rPr>
          <t>Médio</t>
        </r>
        <r>
          <rPr>
            <sz val="11"/>
            <color indexed="81"/>
            <rFont val="Segoe UI"/>
            <family val="2"/>
          </rPr>
          <t xml:space="preserve">: o tratamento do tema regulatório contribui para simplificar ou otimizar de forma parcial fluxos e procedimentos que podem aumentar a agilidade, a eficiência ou a transparência da atuação da Anvisa.
</t>
        </r>
        <r>
          <rPr>
            <b/>
            <sz val="11"/>
            <color indexed="81"/>
            <rFont val="Segoe UI"/>
            <family val="2"/>
          </rPr>
          <t>Alto:</t>
        </r>
        <r>
          <rPr>
            <sz val="11"/>
            <color indexed="81"/>
            <rFont val="Segoe UI"/>
            <family val="2"/>
          </rPr>
          <t xml:space="preserve"> o tratamento do tema regulatório contribui para simplificar ou otimizar integralmente fluxos e procedimentos que irão aumentar a agilidade, a eficiência ou a transparência da atuação da Anvisa.
</t>
        </r>
        <r>
          <rPr>
            <b/>
            <sz val="11"/>
            <color indexed="81"/>
            <rFont val="Segoe UI"/>
            <family val="2"/>
          </rPr>
          <t>Altíssimo:</t>
        </r>
        <r>
          <rPr>
            <sz val="11"/>
            <color indexed="81"/>
            <rFont val="Segoe UI"/>
            <family val="2"/>
          </rPr>
          <t xml:space="preserve"> o tema regulatório possibilitará aumentar de forma significativa a agilidade, a eficiência e a transparência da atuação da Anvisa.
</t>
        </r>
      </text>
    </comment>
    <comment ref="G4" authorId="0" shapeId="0" xr:uid="{5617423E-B4E9-4224-9F2D-F0D8741A68E1}">
      <text>
        <r>
          <rPr>
            <b/>
            <sz val="11"/>
            <color indexed="81"/>
            <rFont val="Calibri"/>
            <family val="2"/>
            <scheme val="minor"/>
          </rPr>
          <t xml:space="preserve">Escala de variação da contribuição do tema para possibilitar inovações:
 </t>
        </r>
        <r>
          <rPr>
            <sz val="11"/>
            <color indexed="81"/>
            <rFont val="Calibri"/>
            <family val="2"/>
            <scheme val="minor"/>
          </rPr>
          <t xml:space="preserve">
</t>
        </r>
        <r>
          <rPr>
            <b/>
            <sz val="11"/>
            <color indexed="81"/>
            <rFont val="Calibri"/>
            <family val="2"/>
            <scheme val="minor"/>
          </rPr>
          <t>Não contribui:</t>
        </r>
        <r>
          <rPr>
            <sz val="11"/>
            <color indexed="81"/>
            <rFont val="Calibri"/>
            <family val="2"/>
            <scheme val="minor"/>
          </rPr>
          <t xml:space="preserve"> o tema regulatório não está relacionado a possibilitar inovações, seja como avanços tecnológicos ou outras formas de criações e melhorias inovadoras.
</t>
        </r>
        <r>
          <rPr>
            <b/>
            <sz val="11"/>
            <color indexed="81"/>
            <rFont val="Calibri"/>
            <family val="2"/>
            <scheme val="minor"/>
          </rPr>
          <t xml:space="preserve">Mínimo: </t>
        </r>
        <r>
          <rPr>
            <sz val="11"/>
            <color indexed="81"/>
            <rFont val="Calibri"/>
            <family val="2"/>
            <scheme val="minor"/>
          </rPr>
          <t xml:space="preserve">o tema regulatório não foi proposto para possibilitar inovações, no entanto, indiretamente pode criar condições para  avanços inovadores.
</t>
        </r>
        <r>
          <rPr>
            <b/>
            <sz val="11"/>
            <color indexed="81"/>
            <rFont val="Calibri"/>
            <family val="2"/>
            <scheme val="minor"/>
          </rPr>
          <t xml:space="preserve">Baixo: </t>
        </r>
        <r>
          <rPr>
            <sz val="11"/>
            <color indexed="81"/>
            <rFont val="Calibri"/>
            <family val="2"/>
            <scheme val="minor"/>
          </rPr>
          <t xml:space="preserve">o tema regulatório foi proposto para possibilitar inovação incremental que representa ampliação da oferta de tecnologias e inovações ao público-alvo sem aumento significativo nos benefícios de segurança ou eficácia para o público-alvo.
</t>
        </r>
        <r>
          <rPr>
            <b/>
            <sz val="11"/>
            <color indexed="81"/>
            <rFont val="Calibri"/>
            <family val="2"/>
            <scheme val="minor"/>
          </rPr>
          <t>Médio:</t>
        </r>
        <r>
          <rPr>
            <sz val="11"/>
            <color indexed="81"/>
            <rFont val="Calibri"/>
            <family val="2"/>
            <scheme val="minor"/>
          </rPr>
          <t xml:space="preserve"> o tema regulatório foi proposto para possibilitar inovação incremental que representa ampliação da oferta de tecnologias e inovações ao público-alvo com aumento significativo nos benefícios de segurança ou de eficácia para o público-alvo.
</t>
        </r>
        <r>
          <rPr>
            <b/>
            <sz val="11"/>
            <color indexed="81"/>
            <rFont val="Calibri"/>
            <family val="2"/>
            <scheme val="minor"/>
          </rPr>
          <t>Alto:</t>
        </r>
        <r>
          <rPr>
            <sz val="11"/>
            <color indexed="81"/>
            <rFont val="Calibri"/>
            <family val="2"/>
            <scheme val="minor"/>
          </rPr>
          <t xml:space="preserve"> o tema regulatório foi proposto para possibilitar inovação incremental com aumento significativo nos benefícios de segurança e eficácia para o público-alvo.
</t>
        </r>
        <r>
          <rPr>
            <b/>
            <sz val="11"/>
            <color indexed="81"/>
            <rFont val="Calibri"/>
            <family val="2"/>
            <scheme val="minor"/>
          </rPr>
          <t>Altíssimo:</t>
        </r>
        <r>
          <rPr>
            <sz val="11"/>
            <color indexed="81"/>
            <rFont val="Calibri"/>
            <family val="2"/>
            <scheme val="minor"/>
          </rPr>
          <t xml:space="preserve"> o tema regulatório foi proposto para possibilitar inovação inédita no país.
</t>
        </r>
      </text>
    </comment>
    <comment ref="H4" authorId="0" shapeId="0" xr:uid="{DE554A73-1DD5-4DFF-A5AD-95F764CAD998}">
      <text>
        <r>
          <rPr>
            <b/>
            <sz val="9"/>
            <color indexed="81"/>
            <rFont val="Calibri"/>
            <family val="2"/>
            <scheme val="minor"/>
          </rPr>
          <t xml:space="preserve">Escala de variação da contribuição do tema para diminuir os custos regulatórios: 
</t>
        </r>
        <r>
          <rPr>
            <sz val="9"/>
            <color indexed="81"/>
            <rFont val="Calibri"/>
            <family val="2"/>
            <scheme val="minor"/>
          </rPr>
          <t xml:space="preserve">
</t>
        </r>
        <r>
          <rPr>
            <b/>
            <sz val="9"/>
            <color indexed="81"/>
            <rFont val="Calibri"/>
            <family val="2"/>
            <scheme val="minor"/>
          </rPr>
          <t>Não contribuiu</t>
        </r>
        <r>
          <rPr>
            <sz val="9"/>
            <color indexed="81"/>
            <rFont val="Calibri"/>
            <family val="2"/>
            <scheme val="minor"/>
          </rPr>
          <t xml:space="preserve">: o tema regulatório não está relacionado à redução de exigências, obrigações, restrições, requerimentos ou especificações.
</t>
        </r>
        <r>
          <rPr>
            <b/>
            <sz val="9"/>
            <color indexed="81"/>
            <rFont val="Calibri"/>
            <family val="2"/>
            <scheme val="minor"/>
          </rPr>
          <t>Mínimo:</t>
        </r>
        <r>
          <rPr>
            <sz val="9"/>
            <color indexed="81"/>
            <rFont val="Calibri"/>
            <family val="2"/>
            <scheme val="minor"/>
          </rPr>
          <t xml:space="preserve"> há mínima expectativa de que o tratamento do tema regulatório diminua os custos regulatórios para os agentes afetados ou para a Anvisa. 
</t>
        </r>
        <r>
          <rPr>
            <b/>
            <sz val="9"/>
            <color indexed="81"/>
            <rFont val="Calibri"/>
            <family val="2"/>
            <scheme val="minor"/>
          </rPr>
          <t>Baixo:</t>
        </r>
        <r>
          <rPr>
            <sz val="9"/>
            <color indexed="81"/>
            <rFont val="Calibri"/>
            <family val="2"/>
            <scheme val="minor"/>
          </rPr>
          <t xml:space="preserve"> há baixa expectativa de que o tratamento do tema regulatório diminua os custos regulatórios para os agentes afetados ou para a Anvisa.
</t>
        </r>
        <r>
          <rPr>
            <b/>
            <sz val="9"/>
            <color indexed="81"/>
            <rFont val="Calibri"/>
            <family val="2"/>
            <scheme val="minor"/>
          </rPr>
          <t>Médio:</t>
        </r>
        <r>
          <rPr>
            <sz val="9"/>
            <color indexed="81"/>
            <rFont val="Calibri"/>
            <family val="2"/>
            <scheme val="minor"/>
          </rPr>
          <t xml:space="preserve"> o tratamento do tema regulatório pode indiretamente reduzir exigências, obrigações, restrições, requerimentos ou especificações e diminuir os custos regulatórios para os agentes afetados ou para a Anvisa.
</t>
        </r>
        <r>
          <rPr>
            <b/>
            <sz val="9"/>
            <color indexed="81"/>
            <rFont val="Calibri"/>
            <family val="2"/>
            <scheme val="minor"/>
          </rPr>
          <t xml:space="preserve">Alto: </t>
        </r>
        <r>
          <rPr>
            <sz val="9"/>
            <color indexed="81"/>
            <rFont val="Calibri"/>
            <family val="2"/>
            <scheme val="minor"/>
          </rPr>
          <t xml:space="preserve">o tratamento do tema regulatório pode reduzir exigências, obrigações, restrições, requerimentos ou especificações e diminuir os custos regulatórios para os agentes afetados e para a Anvisa.
</t>
        </r>
        <r>
          <rPr>
            <b/>
            <sz val="9"/>
            <color indexed="81"/>
            <rFont val="Calibri"/>
            <family val="2"/>
            <scheme val="minor"/>
          </rPr>
          <t>Altíssimo:</t>
        </r>
        <r>
          <rPr>
            <sz val="9"/>
            <color indexed="81"/>
            <rFont val="Calibri"/>
            <family val="2"/>
            <scheme val="minor"/>
          </rPr>
          <t xml:space="preserve"> o tratamento do tema regulatório reduzirá exigências, obrigações, restrições, requerimentos ou especificações e diminuirá de forma significativa os custos regulatórios para os agentes afetados ou para a Anvisa.</t>
        </r>
        <r>
          <rPr>
            <sz val="9"/>
            <color indexed="81"/>
            <rFont val="Segoe UI"/>
            <family val="2"/>
          </rPr>
          <t xml:space="preserve">
</t>
        </r>
      </text>
    </comment>
    <comment ref="I4" authorId="1" shapeId="0" xr:uid="{F3672FB9-CDB2-49E1-8912-F419B75AB769}">
      <text>
        <r>
          <rPr>
            <sz val="11"/>
            <color indexed="81"/>
            <rFont val="Calibri"/>
            <family val="2"/>
            <scheme val="minor"/>
          </rPr>
          <t xml:space="preserve">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r>
          <rPr>
            <sz val="9"/>
            <color indexed="81"/>
            <rFont val="Segoe UI"/>
            <family val="2"/>
          </rPr>
          <t xml:space="preserve">
</t>
        </r>
      </text>
    </comment>
    <comment ref="J4" authorId="1" shapeId="0" xr:uid="{10B68170-9FA3-4432-9970-695F0F5B3362}">
      <text>
        <r>
          <rPr>
            <b/>
            <sz val="11"/>
            <color indexed="81"/>
            <rFont val="Calibri"/>
            <family val="2"/>
            <scheme val="minor"/>
          </rPr>
          <t>Atualmente há um total de 26 temas relacionados ao CEIS na AR  24-25 (confira no link do portal ou na lista mais abaixo)
Conheça os critérios para triagem de temas relacionados ao CEIS:</t>
        </r>
        <r>
          <rPr>
            <sz val="11"/>
            <color indexed="81"/>
            <rFont val="Calibri"/>
            <family val="2"/>
            <scheme val="minor"/>
          </rPr>
          <t xml:space="preserve">
</t>
        </r>
        <r>
          <rPr>
            <b/>
            <sz val="11"/>
            <color indexed="81"/>
            <rFont val="Calibri"/>
            <family val="2"/>
            <scheme val="minor"/>
          </rPr>
          <t>1. Exclusão de macrotemas que:</t>
        </r>
        <r>
          <rPr>
            <sz val="11"/>
            <color indexed="81"/>
            <rFont val="Calibri"/>
            <family val="2"/>
            <scheme val="minor"/>
          </rPr>
          <t xml:space="preserve">
a. Não integram a lista de produtos e serviços definidos nos termos do parágrafo único do art. 1º do Decreto nº 11.464, de 03/04/2023;
b. Não integram os objetivos da Estratégia Nacional para o Desenvolvimento do CEIS nos termos do art. 3º do Decreto nº 11.715, de 26/09/2023.
</t>
        </r>
        <r>
          <rPr>
            <b/>
            <sz val="11"/>
            <color indexed="81"/>
            <rFont val="Calibri"/>
            <family val="2"/>
            <scheme val="minor"/>
          </rPr>
          <t>2. Exclusão de temas que:</t>
        </r>
        <r>
          <rPr>
            <sz val="11"/>
            <color indexed="81"/>
            <rFont val="Calibri"/>
            <family val="2"/>
            <scheme val="minor"/>
          </rPr>
          <t xml:space="preserve">
a. Integram a lista de produtos e serviços definidas nos termos do parágrafo único do art. 1º do Decreto nº 11.464, de 03/04/2023;
b. Integram os objetivos da Estratégia Nacional para o Desenvolvimento do CEIS nos termos do art. 3º do Decreto nº 11.715, de 26/09/2023;
</t>
        </r>
        <r>
          <rPr>
            <b/>
            <sz val="11"/>
            <color indexed="81"/>
            <rFont val="Calibri"/>
            <family val="2"/>
            <scheme val="minor"/>
          </rPr>
          <t>Entretanto,</t>
        </r>
        <r>
          <rPr>
            <sz val="11"/>
            <color indexed="81"/>
            <rFont val="Calibri"/>
            <family val="2"/>
            <scheme val="minor"/>
          </rPr>
          <t xml:space="preserve">
c. Não integram a lista de produtos elencados no Anexo I da Portaria GM/MS nº 2.261, de 08/12/2023 (Matriz de Desafios Produtivos e Tecnológicos em Saúde e respectivos programas).
</t>
        </r>
        <r>
          <rPr>
            <b/>
            <sz val="11"/>
            <color indexed="81"/>
            <rFont val="Calibri"/>
            <family val="2"/>
            <scheme val="minor"/>
          </rPr>
          <t xml:space="preserve">Lista de Temas da AR 24-25 relacionados ao CEIS aprovada pelo Comitê de Gestão Estratégica, Riscos e Inovação Institucional (CGE):
</t>
        </r>
        <r>
          <rPr>
            <sz val="11"/>
            <color indexed="81"/>
            <rFont val="Calibri"/>
            <family val="2"/>
            <scheme val="minor"/>
          </rPr>
          <t>Tema nº 1.16 - Requisitos para regularização de produtos antissépticos de uso humano.
Tema nº 3.10 -  Regulamentação dos alimentos para fins médicos.
Tema nº 3.22 - Revisão da regulamentação sobre regularização de alimentos dispensados de registro.
Tema nº 3.27 - Revisão e consolidação da regulamentação sobre alimentos infantis, fórmulas para nutrição enteral e fórmulas dietoterápicas para erros inatos do metabolismo.
Tema nº 4.1 - Atualização de listas de substâncias permitidas (conservantes, corantes, filtros e alisantes), com uso restrito ou proibidas em produtos de higiene pessoal, cosméticos e perfumes.
Tema nº 4.4 - Requisitos para regularização de produtos cosméticos repelentes.
Tema nº 4.7 -  Revisão de requisitos técnicos e de simplificação da regularização de produtos de higiene pessoal, cosméticos e perfumes.
Tema nº 6.1 -Requisitos de Boas Práticas para o fracionamento e distribuição de insumos farmacêuticos.
Tema nº 8.1 - Alinhamento internacional dos parâmetros para a validação de métodos analíticos para medicamentos (Revisão da RDC nº 166/2017).
Tema nº 8.2 -  Atualização dos requisitos para controle de qualidade de fitoterápicos a partir de alterações pontuais na RDC 26/2014.
Tema nº 8.3 -  Atualização dos requisitos técnicos e regulatórios para o registro de Produtos Biológicos.
Tema nº 8.5  - Condições e procedimentos para o registro de vacinas influenza pré-pandêmicas, atualização para uma cepa pandêmica e autorização de uso, comercialização e monitoramento das vacinas pandêmicas contra influenza.
Tema nº 8.7 -  Diretrizes Gerais de Boas Práticas de Preparação de Radiofármacos em estabelecimentos de Saúde e Radiofarmácias.
Tema nº 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Tema nº 8.16 - Regulação de Inovação nas áreas de medicamentos e produtos biológicos.
Tema nº 8.21 - Requerimentos para a comprovação de segurança e eficácia de petições de pós-registro (Revisão da RDC 73/2016).
Tema nº 8.22 -  Requisitos mínimos para a validação de métodos bioanalíticos empregados em estudos com fins de registro e pós-registro de medicamentos (Revisão da RDC 27/2012). 
Tema nº 8.25 - Revisão das Boas Práticas de Fabricação complementares a Medicamentos Estéreis (Revisão da IN nº 35/2019).
Tema nº 8.32 - Revisão do Regulamento para a realização de ensaios clínicos com medicamentos no Brasil (Revisão da RDC 9/2015).
Tema nº 8.35 - Revisão dos critérios para fins de enquadramento na categoria prioritária das petições de registro, pós-registro e anuência prévia em pesquisa clínica de medicamentos, conforme a relevância pública (Revisão das RDC 204/2017 e RDC 205/2017).
Tema nº 8.37 - Revisão dos requisitos de qualidade para elaboração dos dossiês de registro e pós-registro de medicamentos sintéticos (Revisão da RDC nº 73/2016 e da parte da qualidade da RDC nº 753/2022).
Tema nº 11.1 - Análise de petições de dispositivos médicos com aproveitamento de análises de autoridades reguladoras reconhecidas.
Tema nº 11.5 - Regulação de inovação em dispositivos médicos.
Tema nº 11.6 -  Regulamentação de dispositivos médicos para diagnóstico in vitro (IVD) sujeitos à Análise Prévia.
Tema nº 11.8 -  Revisão da regularização de software como dispositivo médico (Software as a Medical Device - SaMD) (Revisão da RDC nº 657/2022).
Tema nº 12.4 - Revisão do regulamento técnico com requisitos para o registro e notificação de produtos saneantes.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81515803-2094-41E1-BB7F-F9E1A2028930}">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84299E7D-AD9E-4070-BF7A-523590AAF532}">
      <text>
        <r>
          <rPr>
            <b/>
            <sz val="11"/>
            <color theme="1"/>
            <rFont val="Calibri"/>
            <family val="2"/>
            <scheme val="minor"/>
          </rPr>
          <t>Nível de percepção do gestor sobre a capacidade da unidade conseguir dar andamento ao tema regulatório durante a vigência da AR 2024-2025:</t>
        </r>
        <r>
          <rPr>
            <sz val="11"/>
            <color theme="1"/>
            <rFont val="Calibri"/>
            <family val="2"/>
            <scheme val="minor"/>
          </rPr>
          <t xml:space="preserve">
</t>
        </r>
        <r>
          <rPr>
            <b/>
            <sz val="11"/>
            <color theme="1"/>
            <rFont val="Calibri"/>
            <family val="2"/>
            <scheme val="minor"/>
          </rPr>
          <t xml:space="preserve">Alta (100%): </t>
        </r>
        <r>
          <rPr>
            <sz val="11"/>
            <color theme="1"/>
            <rFont val="Calibri"/>
            <family val="2"/>
            <scheme val="minor"/>
          </rPr>
          <t xml:space="preserve">Está estabelecida a necessidade e relevância de regular o tema e há capacidade operacional suficiente na unidade.
</t>
        </r>
        <r>
          <rPr>
            <b/>
            <sz val="11"/>
            <color theme="1"/>
            <rFont val="Calibri"/>
            <family val="2"/>
            <scheme val="minor"/>
          </rPr>
          <t>Média (80%):</t>
        </r>
        <r>
          <rPr>
            <sz val="11"/>
            <color theme="1"/>
            <rFont val="Calibri"/>
            <family val="2"/>
            <scheme val="minor"/>
          </rPr>
          <t xml:space="preserve"> Embora esteja estabelecida a necessidade e relevância de regular o tema, há comprometimento da capacidade operacional da unidade.
</t>
        </r>
        <r>
          <rPr>
            <b/>
            <sz val="11"/>
            <color theme="1"/>
            <rFont val="Calibri"/>
            <family val="2"/>
            <scheme val="minor"/>
          </rPr>
          <t xml:space="preserve">Baixa (50%): </t>
        </r>
        <r>
          <rPr>
            <sz val="11"/>
            <color theme="1"/>
            <rFont val="Calibri"/>
            <family val="2"/>
            <scheme val="minor"/>
          </rPr>
          <t>Há muitas outras atividades prioritárias para o período na unidade.
Observação: Recomenda-se considerar também a possível ocorrências de riscos externos que podem impactar na condução do tema regulatório, como alteração na cadeia de comando e a dificuldade de reposição de força de trabalho, por exemplo.</t>
        </r>
      </text>
    </comment>
    <comment ref="E3" authorId="0" shapeId="0" xr:uid="{C9757D2B-1E36-4FFD-BE74-4BFB83C64087}">
      <text>
        <r>
          <rPr>
            <b/>
            <sz val="11"/>
            <color indexed="81"/>
            <rFont val="Calibri"/>
            <family val="2"/>
            <scheme val="minor"/>
          </rPr>
          <t>O resultado na pontuação reflete o nível de confiança selecionado e a respectiva porcentagem correspondente.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Ladybug</author>
    <author>Raquel Pereira Guimaraes</author>
  </authors>
  <commentList>
    <comment ref="C3" authorId="0" shapeId="0" xr:uid="{EF83F203-A818-470A-9642-CAAF17A0F97F}">
      <text>
        <r>
          <rPr>
            <sz val="9"/>
            <color indexed="81"/>
            <rFont val="Segoe UI"/>
            <family val="2"/>
          </rPr>
          <t>A</t>
        </r>
        <r>
          <rPr>
            <sz val="11"/>
            <color indexed="81"/>
            <rFont val="Calibri"/>
            <family val="2"/>
            <scheme val="minor"/>
          </rPr>
          <t>presenta automaticamente os temas regulatórios que atenderam aos requisitos e ao posicionamento da área para seguir para a avaliação de prioridade.</t>
        </r>
      </text>
    </comment>
    <comment ref="D3" authorId="1" shapeId="0" xr:uid="{2B33EC44-2B97-49C5-834C-5D851DE715BC}">
      <text>
        <r>
          <rPr>
            <b/>
            <sz val="11"/>
            <color indexed="81"/>
            <rFont val="Calibri"/>
            <family val="2"/>
            <scheme val="minor"/>
          </rPr>
          <t xml:space="preserve">Avalie o nível de esforço em relação às ações regulatórias de articulação externa ou harmonização no Mercosul e/ou em outros Fóruns Internacionais:
</t>
        </r>
        <r>
          <rPr>
            <sz val="11"/>
            <color indexed="81"/>
            <rFont val="Calibri"/>
            <family val="2"/>
            <scheme val="minor"/>
          </rPr>
          <t xml:space="preserve">
</t>
        </r>
        <r>
          <rPr>
            <b/>
            <sz val="11"/>
            <color indexed="81"/>
            <rFont val="Calibri"/>
            <family val="2"/>
            <scheme val="minor"/>
          </rPr>
          <t xml:space="preserve">Alto </t>
        </r>
        <r>
          <rPr>
            <sz val="11"/>
            <color indexed="81"/>
            <rFont val="Calibri"/>
            <family val="2"/>
            <scheme val="minor"/>
          </rPr>
          <t xml:space="preserve">- A condução do tema regulatório requer harmonização no Mercosul e/ou em outros Fóruns Internacionais
</t>
        </r>
        <r>
          <rPr>
            <b/>
            <sz val="11"/>
            <color indexed="81"/>
            <rFont val="Calibri"/>
            <family val="2"/>
            <scheme val="minor"/>
          </rPr>
          <t xml:space="preserve">Médio </t>
        </r>
        <r>
          <rPr>
            <sz val="11"/>
            <color indexed="81"/>
            <rFont val="Calibri"/>
            <family val="2"/>
            <scheme val="minor"/>
          </rPr>
          <t xml:space="preserve">- A condução do tema regulatório não requer harmonização no Mercosul e/ou em outros Fóruns Internacionais, mas envolve algum tipo de articulação externa pelo impacto internacional.
</t>
        </r>
        <r>
          <rPr>
            <b/>
            <sz val="11"/>
            <color indexed="81"/>
            <rFont val="Calibri"/>
            <family val="2"/>
            <scheme val="minor"/>
          </rPr>
          <t>Baixo -</t>
        </r>
        <r>
          <rPr>
            <sz val="11"/>
            <color indexed="81"/>
            <rFont val="Calibri"/>
            <family val="2"/>
            <scheme val="minor"/>
          </rPr>
          <t xml:space="preserve"> A condução do tema regulatório não requer harmonização no Mercosul e/ou em outros Fóruns Internacionais, nem envolve articulação externa e não tem impacto internacional
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text>
    </comment>
    <comment ref="E3" authorId="0" shapeId="0" xr:uid="{3E05AAFC-9E5D-492B-B931-CDB3946F1855}">
      <text>
        <r>
          <rPr>
            <b/>
            <sz val="11"/>
            <color theme="1"/>
            <rFont val="Calibri"/>
            <family val="2"/>
            <scheme val="minor"/>
          </rPr>
          <t xml:space="preserve">Nível de esforço em relação às etapas regulatórias - AIR:
</t>
        </r>
        <r>
          <rPr>
            <sz val="11"/>
            <color theme="1"/>
            <rFont val="Calibri"/>
            <family val="2"/>
            <scheme val="minor"/>
          </rPr>
          <t xml:space="preserve">
Previsão de dispensa de AIR : Baixo
AIR já realizada/dispensada: Baixo
Previsão de realização de AIR ou AIR em andamento: Alto
</t>
        </r>
      </text>
    </comment>
    <comment ref="F3" authorId="0" shapeId="0" xr:uid="{D6389610-F7D5-4EDF-A488-EEF26D07FE78}">
      <text>
        <r>
          <rPr>
            <b/>
            <sz val="11"/>
            <color theme="1"/>
            <rFont val="Calibri"/>
            <family val="2"/>
            <scheme val="minor"/>
          </rPr>
          <t>Nível de esforço em relação às etapas regulatórias - CP:</t>
        </r>
        <r>
          <rPr>
            <sz val="11"/>
            <color theme="1"/>
            <rFont val="Calibri"/>
            <family val="2"/>
            <scheme val="minor"/>
          </rPr>
          <t xml:space="preserve">
Previsão de dispensa de CP:  Baixo
CP já realizada/dispensada: Baixo
Previsão de dispensa de CP, mas com expectativa de realização de outro mecanismo de Participação Social: Médio
Previsão de realização de CP ou CP em andamento: Alto</t>
        </r>
      </text>
    </comment>
    <comment ref="G3" authorId="0" shapeId="0" xr:uid="{690EAA2E-F353-4F4F-96B2-1469DE6F68AD}">
      <text>
        <r>
          <rPr>
            <sz val="11"/>
            <color theme="1"/>
            <rFont val="Calibri"/>
            <family val="2"/>
            <scheme val="minor"/>
          </rPr>
          <t>A repercussão social no tratamento de tema regulatório tem relação com o esforço necessário para realizar mais mecanismos de participação social, mais ações e interações de comunicação e mais avaliações de contribuições/manifestações recebidas, entre outras possíveis demandas.
Baixa Repercussão social:  Expectativa do tema regulatório ter pouca repercussão social, portanto baixo esforço em ações de participação social, de comunicação e de avaliação de contribuições/manifestações.
Média Repercussão social: Expectativa do tema regulatório ter média repercussão social, portanto não demandará muito esforço necessário em ações de participação social, de comunicação e de avaliação de contribuições/manifestações.
Alta Repercussão social: Expectativa do tema regulatório ter alta repercussão social, portanto um grande e extenso  esforço  em ações de participação social, de comunicação e de avaliação de contribuições/manifestações.</t>
        </r>
      </text>
    </comment>
    <comment ref="H3" authorId="0" shapeId="0" xr:uid="{920457EA-4C86-4D3E-9C54-EB4F3C9931AF}">
      <text>
        <r>
          <rPr>
            <sz val="11"/>
            <color theme="1"/>
            <rFont val="Calibri"/>
            <family val="2"/>
            <scheme val="minor"/>
          </rPr>
          <t>Consideração sobre a extensão da intervenção regulatória e o consequente esforço para tratamento do tema.</t>
        </r>
      </text>
    </comment>
    <comment ref="I3" authorId="0" shapeId="0" xr:uid="{374B9E8E-6989-4B28-AC50-B958F8757107}">
      <text>
        <r>
          <rPr>
            <sz val="11"/>
            <color theme="1"/>
            <rFont val="Calibri"/>
            <family val="2"/>
            <scheme val="minor"/>
          </rPr>
          <t>Consideração sobre a extensão da intervenção regulatória e o consequente esforço para tratamento do tema.</t>
        </r>
      </text>
    </comment>
    <comment ref="K3" authorId="0" shapeId="0" xr:uid="{8999D0B0-7A69-4BE0-939F-909696BF37E8}">
      <text>
        <r>
          <rPr>
            <b/>
            <sz val="11"/>
            <color indexed="81"/>
            <rFont val="Calibri"/>
            <family val="2"/>
            <scheme val="minor"/>
          </rPr>
          <t xml:space="preserve">O resultado final do nível de esforço para a execução do tema regulatório será: 
</t>
        </r>
        <r>
          <rPr>
            <sz val="11"/>
            <color indexed="81"/>
            <rFont val="Calibri"/>
            <family val="2"/>
            <scheme val="minor"/>
          </rPr>
          <t xml:space="preserve">
</t>
        </r>
        <r>
          <rPr>
            <b/>
            <sz val="11"/>
            <color indexed="81"/>
            <rFont val="Calibri"/>
            <family val="2"/>
            <scheme val="minor"/>
          </rPr>
          <t>baixo (igual a 6)</t>
        </r>
        <r>
          <rPr>
            <sz val="11"/>
            <color indexed="81"/>
            <rFont val="Calibri"/>
            <family val="2"/>
            <scheme val="minor"/>
          </rPr>
          <t xml:space="preserve">, se para todos os aspectos avaliados for atribuído o menor esforço possível; 
</t>
        </r>
        <r>
          <rPr>
            <b/>
            <sz val="11"/>
            <color indexed="81"/>
            <rFont val="Calibri"/>
            <family val="2"/>
            <scheme val="minor"/>
          </rPr>
          <t>alto (igual ou superior a 13),</t>
        </r>
        <r>
          <rPr>
            <sz val="11"/>
            <color indexed="81"/>
            <rFont val="Calibri"/>
            <family val="2"/>
            <scheme val="minor"/>
          </rPr>
          <t xml:space="preserve"> se para pelo menos 3 (três) dos aspectos avaliados for atribuído o esforço alto; e
</t>
        </r>
        <r>
          <rPr>
            <b/>
            <sz val="11"/>
            <color indexed="81"/>
            <rFont val="Calibri"/>
            <family val="2"/>
            <scheme val="minor"/>
          </rPr>
          <t>médio (entre 7 e 12),</t>
        </r>
        <r>
          <rPr>
            <sz val="11"/>
            <color indexed="81"/>
            <rFont val="Calibri"/>
            <family val="2"/>
            <scheme val="minor"/>
          </rPr>
          <t xml:space="preserve"> para todos os demais casos.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FEA6C528-862E-459B-9A55-95DE1E6EB906}">
      <text>
        <r>
          <rPr>
            <sz val="11"/>
            <color indexed="81"/>
            <rFont val="Calibri"/>
            <family val="2"/>
            <scheme val="minor"/>
          </rPr>
          <t xml:space="preserve">Apresenta automaticamente os temas regulatórios avaliados e na coluna ao lado a sua pontuação de relevância. </t>
        </r>
      </text>
    </comment>
    <comment ref="D3" authorId="0" shapeId="0" xr:uid="{C8AC9D5D-3059-44F8-8D43-AD7E3C3DC03D}">
      <text>
        <r>
          <rPr>
            <b/>
            <sz val="11"/>
            <color theme="1"/>
            <rFont val="Calibri"/>
            <family val="2"/>
            <scheme val="minor"/>
          </rPr>
          <t xml:space="preserve">
RESULTADO DA PONTUAÇÃO RICE - AVALIAÇÃO DA PRIORIDADE
</t>
        </r>
        <r>
          <rPr>
            <sz val="11"/>
            <color theme="1"/>
            <rFont val="Calibri"/>
            <family val="2"/>
            <scheme val="minor"/>
          </rPr>
          <t>Pontuação RICE = Alcance x Impacto x Confiança / Esforço
A partir de  8 pontos, o tema já pode ser considerado como de altíssima prioridade, conforme faixa abaixo para avaliação dos temas:
a-) maior ou igual a 8 pontos : Altíssima prioridade (verde escuro)
b-) entre 3 e 7,99 pontos: Alta prioridade (verde claro)
c-) entre 1 e 2,99 pontos: Média prioridade (cor amarelo)
d-) menor que 1: Baixa prioridade (cor vermelho)</t>
        </r>
        <r>
          <rPr>
            <b/>
            <sz val="11"/>
            <color theme="1"/>
            <rFont val="Calibri"/>
            <family val="2"/>
            <scheme val="minor"/>
          </rPr>
          <t xml:space="preserve">
ATENÇÃO: C</t>
        </r>
        <r>
          <rPr>
            <sz val="11"/>
            <color theme="1"/>
            <rFont val="Calibri"/>
            <family val="2"/>
            <scheme val="minor"/>
          </rPr>
          <t>aso queira ordenar os resultados em ordem crescente, clique no filtro da coluna "D" e selecione "Classificar do Menor para o Maior"</t>
        </r>
        <r>
          <rPr>
            <b/>
            <sz val="11"/>
            <color theme="1"/>
            <rFont val="Calibri"/>
            <family val="2"/>
            <scheme val="minor"/>
          </rPr>
          <t>. Mas atenção, somente faça isso quando já tiver preenchido as informações para todos os temas nas abas anteriores.</t>
        </r>
      </text>
    </comment>
    <comment ref="E3" authorId="0" shapeId="0" xr:uid="{AA00355A-3264-4FBB-B76C-8C55754B9576}">
      <text>
        <r>
          <rPr>
            <b/>
            <sz val="11"/>
            <color theme="1"/>
            <rFont val="Calibri"/>
            <family val="2"/>
            <scheme val="minor"/>
          </rPr>
          <t>Encaminhamentos possíveis na atualização anual da Agenda 24-25:</t>
        </r>
        <r>
          <rPr>
            <sz val="11"/>
            <color theme="1"/>
            <rFont val="Calibri"/>
            <family val="2"/>
            <scheme val="minor"/>
          </rPr>
          <t xml:space="preserve">
</t>
        </r>
        <r>
          <rPr>
            <b/>
            <u/>
            <sz val="11"/>
            <color theme="1"/>
            <rFont val="Calibri"/>
            <family val="2"/>
            <scheme val="minor"/>
          </rPr>
          <t>Manter na Agenda</t>
        </r>
        <r>
          <rPr>
            <b/>
            <sz val="11"/>
            <color theme="1"/>
            <rFont val="Calibri"/>
            <family val="2"/>
            <scheme val="minor"/>
          </rPr>
          <t xml:space="preserve"> </t>
        </r>
        <r>
          <rPr>
            <sz val="11"/>
            <color theme="1"/>
            <rFont val="Calibri"/>
            <family val="2"/>
            <scheme val="minor"/>
          </rPr>
          <t xml:space="preserve">- Selecione "Manter" para os temas que já estão na AR 24-25 e devem permanecer na  atualização anual, sem sofrer nenhuma alteração ou atualização.
</t>
        </r>
        <r>
          <rPr>
            <b/>
            <u/>
            <sz val="11"/>
            <color theme="1"/>
            <rFont val="Calibri"/>
            <family val="2"/>
            <scheme val="minor"/>
          </rPr>
          <t>Alterar</t>
        </r>
        <r>
          <rPr>
            <b/>
            <sz val="11"/>
            <color theme="1"/>
            <rFont val="Calibri"/>
            <family val="2"/>
            <scheme val="minor"/>
          </rPr>
          <t xml:space="preserve"> -</t>
        </r>
        <r>
          <rPr>
            <sz val="11"/>
            <color theme="1"/>
            <rFont val="Calibri"/>
            <family val="2"/>
            <scheme val="minor"/>
          </rPr>
          <t xml:space="preserve">Selecione "Alterar" para os temas que precisam de algum ajuste, desde a alteração do escopo inicialmente previsto, atual izações pontuais em referências descritivas ou ainda o agrupamento de temas. Em caso de qualquer alteração é necessário preencher as informações solicitadas nas colunas "G" e "H".
</t>
        </r>
        <r>
          <rPr>
            <b/>
            <u/>
            <sz val="11"/>
            <color theme="1"/>
            <rFont val="Calibri"/>
            <family val="2"/>
            <scheme val="minor"/>
          </rPr>
          <t xml:space="preserve">Excluir </t>
        </r>
        <r>
          <rPr>
            <b/>
            <sz val="11"/>
            <color theme="1"/>
            <rFont val="Calibri"/>
            <family val="2"/>
            <scheme val="minor"/>
          </rPr>
          <t>-</t>
        </r>
        <r>
          <rPr>
            <sz val="11"/>
            <color theme="1"/>
            <rFont val="Calibri"/>
            <family val="2"/>
            <scheme val="minor"/>
          </rPr>
          <t xml:space="preserve"> Selecione "Excluir" para os temas que devem sair da AR 24-25 na atualização anual. Para indicar um tempa para exclusão  é necessário apresentar justificativa na coluna "F".
</t>
        </r>
        <r>
          <rPr>
            <b/>
            <u/>
            <sz val="11"/>
            <color theme="1"/>
            <rFont val="Calibri"/>
            <family val="2"/>
            <scheme val="minor"/>
          </rPr>
          <t xml:space="preserve">Incluir </t>
        </r>
        <r>
          <rPr>
            <b/>
            <sz val="11"/>
            <color theme="1"/>
            <rFont val="Calibri"/>
            <family val="2"/>
            <scheme val="minor"/>
          </rPr>
          <t>-</t>
        </r>
        <r>
          <rPr>
            <sz val="11"/>
            <color theme="1"/>
            <rFont val="Calibri"/>
            <family val="2"/>
            <scheme val="minor"/>
          </rPr>
          <t xml:space="preserve"> Selecione "Incluir" para novos temas indicados para entrar na atualização anual da AR 24-25, os quais alcançaram pontuação RICE considerável para serem priorizados.
</t>
        </r>
        <r>
          <rPr>
            <b/>
            <u/>
            <sz val="11"/>
            <color theme="1"/>
            <rFont val="Calibri"/>
            <family val="2"/>
            <scheme val="minor"/>
          </rPr>
          <t>Não Incluir</t>
        </r>
        <r>
          <rPr>
            <b/>
            <sz val="11"/>
            <color theme="1"/>
            <rFont val="Calibri"/>
            <family val="2"/>
            <scheme val="minor"/>
          </rPr>
          <t xml:space="preserve"> </t>
        </r>
        <r>
          <rPr>
            <sz val="11"/>
            <color theme="1"/>
            <rFont val="Calibri"/>
            <family val="2"/>
            <scheme val="minor"/>
          </rPr>
          <t xml:space="preserve">- Selecione " Não Incluir" para novos temas propostos, sejam eles provenientes das abas "Outros insumos" ou "Sugestões da UORG", os quais não alcançaram pontuação RICE considerável para serem priorizados e, portanto, não posssuem recomendação para inclusão na AR 24-25.
</t>
        </r>
        <r>
          <rPr>
            <b/>
            <u/>
            <sz val="11"/>
            <color theme="1"/>
            <rFont val="Calibri"/>
            <family val="2"/>
            <scheme val="minor"/>
          </rPr>
          <t xml:space="preserve">Manter tema como concluído </t>
        </r>
        <r>
          <rPr>
            <b/>
            <sz val="11"/>
            <color theme="1"/>
            <rFont val="Calibri"/>
            <family val="2"/>
            <scheme val="minor"/>
          </rPr>
          <t xml:space="preserve">- </t>
        </r>
        <r>
          <rPr>
            <sz val="11"/>
            <color theme="1"/>
            <rFont val="Calibri"/>
            <family val="2"/>
            <scheme val="minor"/>
          </rPr>
          <t>Selecione "Manter tema como concluído" se o tema já está registrado como concluído e não há previsão de serem desenvolvidas novas propostas regulatórias relacionadas a ele durante a vigência da AR 24-25.</t>
        </r>
        <r>
          <rPr>
            <b/>
            <sz val="11"/>
            <color theme="1"/>
            <rFont val="Calibri"/>
            <family val="2"/>
            <scheme val="minor"/>
          </rPr>
          <t xml:space="preserve">
</t>
        </r>
        <r>
          <rPr>
            <b/>
            <u/>
            <sz val="11"/>
            <color theme="1"/>
            <rFont val="Calibri"/>
            <family val="2"/>
            <scheme val="minor"/>
          </rPr>
          <t>Reabrir tema concluído</t>
        </r>
        <r>
          <rPr>
            <b/>
            <sz val="11"/>
            <color theme="1"/>
            <rFont val="Calibri"/>
            <family val="2"/>
            <scheme val="minor"/>
          </rPr>
          <t xml:space="preserve"> - </t>
        </r>
        <r>
          <rPr>
            <sz val="11"/>
            <color theme="1"/>
            <rFont val="Calibri"/>
            <family val="2"/>
            <scheme val="minor"/>
          </rPr>
          <t>Selecione "Reabrir tema concluído" se o tema está registrado como concluído, mas há  previsão de serem desenvolvidas novas propostas regulatórias relacionadas a ele durante a vigência da AR 24-25.</t>
        </r>
        <r>
          <rPr>
            <b/>
            <sz val="11"/>
            <color theme="1"/>
            <rFont val="Calibri"/>
            <family val="2"/>
            <scheme val="minor"/>
          </rPr>
          <t xml:space="preserve">
ATENÇÃO: </t>
        </r>
        <r>
          <rPr>
            <sz val="11"/>
            <color theme="1"/>
            <rFont val="Calibri"/>
            <family val="2"/>
            <scheme val="minor"/>
          </rPr>
          <t>Lembre-se de consultar o painel de capacidade regulatória e ponderar sobre o número máximo de temas regulatórios que a unidade consegue dar andamento, sinalizando "Manter na Agenda" ou "Incluir" apenas para esse conjunto de temas, os quais se recomenda que tenham alcançado pontuação RICE considerável para serem priorizados.</t>
        </r>
        <r>
          <rPr>
            <b/>
            <sz val="11"/>
            <color theme="1"/>
            <rFont val="Calibri"/>
            <family val="2"/>
            <scheme val="minor"/>
          </rPr>
          <t xml:space="preserve">
RECOMENDAÇÃO: </t>
        </r>
        <r>
          <rPr>
            <sz val="11"/>
            <color theme="1"/>
            <rFont val="Calibri"/>
            <family val="2"/>
            <scheme val="minor"/>
          </rPr>
          <t xml:space="preserve">Considere com atenção o resultado da pontuação RICE, uma vez que reflete a relevância do tema regulatório. Caso não observe as pontuações e as correspondentes faixas de prioridade, deve-se justificar na coluna "F".
</t>
        </r>
      </text>
    </comment>
    <comment ref="F3" authorId="0" shapeId="0" xr:uid="{D8E9F127-9A3C-4292-8546-4ACB2404759B}">
      <text>
        <r>
          <rPr>
            <b/>
            <sz val="11"/>
            <color theme="1"/>
            <rFont val="Calibri"/>
            <family val="2"/>
            <scheme val="minor"/>
          </rPr>
          <t>Preencha com justificativa no caso de exclusão de tema ou de presença que não observe o resultado da priorização:</t>
        </r>
        <r>
          <rPr>
            <sz val="11"/>
            <color theme="1"/>
            <rFont val="Calibri"/>
            <family val="2"/>
            <scheme val="minor"/>
          </rPr>
          <t xml:space="preserve">
Caso entenda como necessário e justifiique, a unidade organizacional  poderá manter, incluir ou excluir temas regulatórios sem seguir o resultado da priorização. Nesses casos, deverá utilizar esta coluna para justificar os motivos que levaram à essa decisão.</t>
        </r>
      </text>
    </comment>
    <comment ref="G3" authorId="1" shapeId="0" xr:uid="{9E080040-A23D-49C7-8757-5A13578C7AB5}">
      <text>
        <r>
          <rPr>
            <b/>
            <sz val="11"/>
            <color indexed="81"/>
            <rFont val="Calibri"/>
            <family val="2"/>
            <scheme val="minor"/>
          </rPr>
          <t xml:space="preserve">Preencha essa coluna apenas para os Temas cujo posicionamento foi selecionado "Alterar" na coluna "E".
</t>
        </r>
        <r>
          <rPr>
            <sz val="11"/>
            <color indexed="81"/>
            <rFont val="Calibri"/>
            <family val="2"/>
            <scheme val="minor"/>
          </rPr>
          <t xml:space="preserve">
Identifique qual o tipo de alteração deve ser realizada no Tema:
1) Alteração do escopo inicialmente previsto;
2) Atualizações pontuais em referências descritivas; ou
3) Agrupamento de temas.</t>
        </r>
      </text>
    </comment>
    <comment ref="H3" authorId="1" shapeId="0" xr:uid="{42F223D6-9F26-442A-80FA-8E90AE8B9BE3}">
      <text>
        <r>
          <rPr>
            <b/>
            <sz val="11"/>
            <color indexed="81"/>
            <rFont val="Calibri"/>
            <family val="2"/>
            <scheme val="minor"/>
          </rPr>
          <t xml:space="preserve">Preencha essa coluna apenas para os Temas cujo posicionamento foi selecionado como"Alterar" na coluna "E".
</t>
        </r>
        <r>
          <rPr>
            <sz val="11"/>
            <color indexed="81"/>
            <rFont val="Calibri"/>
            <family val="2"/>
            <scheme val="minor"/>
          </rPr>
          <t>1) No caso de  "Alteração do escopo" detalhe qual é a mudança necessária no título e/ou no descritivo do tema;
2) No caso de  "Atualizações pontuais", detalhe quais são os ajustes pontuais necessários nas referências descritivas do tema; e
3) No caso de  "Agrupamento de temas" identique os temas que devem ser agrupados.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Raisa Zandonade Vazzoler</author>
    <author>Ladybug</author>
  </authors>
  <commentList>
    <comment ref="C3" authorId="0" shapeId="0" xr:uid="{9A480B22-D620-471A-8D5A-C0BD541C129B}">
      <text>
        <r>
          <rPr>
            <sz val="11"/>
            <color indexed="81"/>
            <rFont val="Calibri"/>
            <family val="2"/>
            <scheme val="minor"/>
          </rPr>
          <t>Apresenta automaticamente os novos temas que serão incluídos na AR 24 - 25 após a atualização anual. 
Os temas mantidos não são apresentados, pois para eles essas informações já foram fornecidas no momento da construção da AR 24-25.</t>
        </r>
        <r>
          <rPr>
            <sz val="9"/>
            <color indexed="81"/>
            <rFont val="Segoe UI"/>
            <family val="2"/>
          </rPr>
          <t xml:space="preserve">
</t>
        </r>
      </text>
    </comment>
    <comment ref="D3" authorId="1" shapeId="0" xr:uid="{2386181A-C19D-43CB-9DB9-91B5A4E1DAE9}">
      <text>
        <r>
          <rPr>
            <sz val="11"/>
            <color theme="1"/>
            <rFont val="Calibri"/>
            <family val="2"/>
            <scheme val="minor"/>
          </rPr>
          <t>Breve descrição da motivação, do escopo e dos resultados esperados para o tema regulatório. A utilização de linguagem simples e direta contribui para informar claramente do que se trata.</t>
        </r>
      </text>
    </comment>
    <comment ref="E3" authorId="1" shapeId="0" xr:uid="{2D19F3CD-D758-460B-975C-0AFE0E19DE9A}">
      <text>
        <r>
          <rPr>
            <sz val="11"/>
            <color indexed="81"/>
            <rFont val="Calibri"/>
            <family val="2"/>
            <scheme val="minor"/>
          </rPr>
          <t>Indique o principal Objetivo Estratégico (OE), do Plano Estratégico 2024-2027, a que se relaciona o tema regulatório.</t>
        </r>
        <r>
          <rPr>
            <sz val="9"/>
            <color indexed="81"/>
            <rFont val="Segoe UI"/>
            <family val="2"/>
          </rPr>
          <t xml:space="preserve"> 
</t>
        </r>
        <r>
          <rPr>
            <sz val="11"/>
            <color indexed="81"/>
            <rFont val="Calibri"/>
            <family val="2"/>
            <scheme val="minor"/>
          </rPr>
          <t>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F3" authorId="1" shapeId="0" xr:uid="{AD32B74A-8301-4EAD-B6B4-24257D27D6BA}">
      <text>
        <r>
          <rPr>
            <sz val="11"/>
            <color theme="1"/>
            <rFont val="Calibri"/>
            <family val="2"/>
            <scheme val="minor"/>
          </rPr>
          <t xml:space="preserve">Indique se há POSSIBILIDADE de eventual impacto e relevância do tema para o comércio internacional. Em consulta a AINTE, a unidade entendeu que deve ser considerado como de potencial efeito significativo ao comércio internacional os temas regulatórios que se relacionem a bens comercializáveis que possam ser exportados para o Brasil. 
Observe que a orientação se refere a um efeito 'significativo', ou seja, 'suficientemente grande ou importante para merecer atenção; notável'. 
</t>
        </r>
      </text>
    </comment>
    <comment ref="G3" authorId="1" shapeId="0" xr:uid="{DDDD14C5-9D77-47AA-B327-22CABD431596}">
      <text>
        <r>
          <rPr>
            <sz val="11"/>
            <color theme="1"/>
            <rFont val="Calibri"/>
            <family val="2"/>
            <scheme val="minor"/>
          </rPr>
          <t>Aponte os atos normativos que tratam do tema regulatório e que podem ser revisados/alterados.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<sst xmlns="http://schemas.openxmlformats.org/spreadsheetml/2006/main" count="952" uniqueCount="168">
  <si>
    <t>ATUALIZA-AR - GGMED</t>
  </si>
  <si>
    <t>Agenda Regulatória 2024-2025</t>
  </si>
  <si>
    <r>
      <t xml:space="preserve">Chegou o momento de revisar os temas regulatórios para compor/encaminhar a atualização anual da Agenda Regulatória (AR) 2024-2025. Nesta etapa de atualização é possível alterar ou excluir temas já existentes e incluir novos temas.
Esta planilha será a sua ferramenta para percorrer as fases de avaliação, priorização e definição dos temas na atualização anual da AR 2024-2025. São nove (9) fases que devem ser preenchidas em sequência e o resultado será uma ordem de relevância, que ajudará na identificação de quais temas têm maior pontuação de acordo com o método RICE e, portanto, devem ser mantidos ou incluídos na AR 24-25. Além disso, foi construído um painel de BI sobre a capacidade regulatória de cada UORG, que auxiliará na definição de quantos temas a área tem capacidade para tratar na AR 2024-2025.
</t>
    </r>
    <r>
      <rPr>
        <b/>
        <sz val="12"/>
        <color rgb="FF000000"/>
        <rFont val="Amasis MT Pro Medium"/>
        <family val="1"/>
      </rPr>
      <t>Lembre-se de que agora a vigência da Agenda Regulatória é 2 anos, tempo inferior ao último ciclo. Procure fazer</t>
    </r>
    <r>
      <rPr>
        <b/>
        <sz val="12"/>
        <color rgb="FFFF0000"/>
        <rFont val="Amasis MT Pro Medium"/>
        <family val="1"/>
      </rPr>
      <t xml:space="preserve"> </t>
    </r>
    <r>
      <rPr>
        <b/>
        <sz val="12"/>
        <color rgb="FF000000"/>
        <rFont val="Amasis MT Pro Medium"/>
        <family val="1"/>
      </rPr>
      <t>um planejamento regulatório mais assertivo para que a AR seja mais enxuta e executável.</t>
    </r>
  </si>
  <si>
    <t>Não deixe de observar a lista de normas indicadas para revisão aprofundada no último ciclo do projeto de Avaliação e Consolidação de Normas do estoque regulatório da Anvisa (link planilha final na intravisa)</t>
  </si>
  <si>
    <r>
      <rPr>
        <sz val="12"/>
        <color rgb="FF000000"/>
        <rFont val="Amasis MT Pro Medium"/>
        <family val="1"/>
      </rPr>
      <t>Confira cada uma das fases a seguir e clique nas abas no final da planilha para acessá-las</t>
    </r>
    <r>
      <rPr>
        <sz val="11"/>
        <color rgb="FF000000"/>
        <rFont val="Amasis MT Pro Medium"/>
        <family val="1"/>
      </rPr>
      <t xml:space="preserve">. </t>
    </r>
    <r>
      <rPr>
        <b/>
        <sz val="14"/>
        <color rgb="FF000000"/>
        <rFont val="Amasis MT Pro Medium"/>
        <family val="1"/>
      </rPr>
      <t>Atenção: as células marcadas em cinza não devem ser alteradas ou preenchidas pelas UORGs.</t>
    </r>
    <r>
      <rPr>
        <sz val="14"/>
        <color rgb="FF000000"/>
        <rFont val="Amasis MT Pro Medium"/>
        <family val="1"/>
      </rPr>
      <t xml:space="preserve">
</t>
    </r>
    <r>
      <rPr>
        <sz val="11"/>
        <color rgb="FF000000"/>
        <rFont val="Amasis MT Pro Medium"/>
        <family val="1"/>
      </rPr>
      <t xml:space="preserve">
</t>
    </r>
    <r>
      <rPr>
        <b/>
        <sz val="11"/>
        <color rgb="FF000000"/>
        <rFont val="Amasis MT Pro Medium"/>
        <family val="1"/>
      </rPr>
      <t>1) Temas AR 24-25:</t>
    </r>
    <r>
      <rPr>
        <sz val="11"/>
        <color rgb="FF000000"/>
        <rFont val="Amasis MT Pro Medium"/>
        <family val="1"/>
      </rPr>
      <t xml:space="preserve"> </t>
    </r>
    <r>
      <rPr>
        <sz val="11"/>
        <color rgb="FF000000"/>
        <rFont val="Calibri"/>
        <family val="2"/>
        <scheme val="minor"/>
      </rPr>
      <t xml:space="preserve">Apresenta a listagem dos temas que já estão na AR 2024-2025 e a informação sobre o atendimento aos pré-requisitos para entrada e manutenção na Agenda (alinhamento a algum objetivo estratégico e viabilidade de andamento durante a vigência da Agenda). Os temas concluídos foram mantidos ao fim da lista, com esta indicação, para o caso de ainda haver outras propostas a serem tratadas. Se esse não for o caso, a área deve sinalizar na coluna "1. POSICIONAMENTO FINAL" da aba "8) Ordem de relevância" que o tema deve ser mantido como concluído. </t>
    </r>
    <r>
      <rPr>
        <b/>
        <sz val="11"/>
        <color rgb="FF000000"/>
        <rFont val="Calibri"/>
        <family val="2"/>
        <scheme val="minor"/>
      </rPr>
      <t>Nesta aba "1) Temas AR 24-25" as áreas não deverão fazer nenhum preenchimento ou alteração.</t>
    </r>
    <r>
      <rPr>
        <sz val="11"/>
        <color rgb="FF000000"/>
        <rFont val="Calibri"/>
        <family val="2"/>
        <scheme val="minor"/>
      </rPr>
      <t xml:space="preserve">
</t>
    </r>
    <r>
      <rPr>
        <b/>
        <sz val="11"/>
        <color rgb="FF000000"/>
        <rFont val="Amasis MT Pro Medium"/>
        <family val="1"/>
      </rPr>
      <t>2) Outros Insumos:</t>
    </r>
    <r>
      <rPr>
        <sz val="11"/>
        <color rgb="FF000000"/>
        <rFont val="Amasis MT Pro Medium"/>
        <family val="1"/>
      </rPr>
      <t xml:space="preserve">  </t>
    </r>
    <r>
      <rPr>
        <sz val="11"/>
        <color rgb="FF000000"/>
        <rFont val="Calibri"/>
        <family val="2"/>
        <scheme val="minor"/>
      </rPr>
      <t xml:space="preserve">Apresenta propostas regulatórias já em tratamento, mas fora da Agenda, e outras demandas relatadas na ferramenta de identificação de problemas em normas. Os insumos devem passar pela avaliação dos pré-requisitos, a unidade deve registrar seu posicionamento e, se for o caso, o nome final para identificação do tema. No caso de não haver nenhum insumo, basta seguir para a próxima aba.
</t>
    </r>
    <r>
      <rPr>
        <b/>
        <sz val="11"/>
        <color rgb="FF000000"/>
        <rFont val="Amasis MT Pro Medium"/>
        <family val="1"/>
      </rPr>
      <t>3) Sugestões da UORG:</t>
    </r>
    <r>
      <rPr>
        <sz val="11"/>
        <color rgb="FF000000"/>
        <rFont val="Amasis MT Pro Medium"/>
        <family val="1"/>
      </rPr>
      <t xml:space="preserve"> </t>
    </r>
    <r>
      <rPr>
        <sz val="11"/>
        <color rgb="FF000000"/>
        <rFont val="Calibri"/>
        <family val="2"/>
        <scheme val="minor"/>
      </rPr>
      <t xml:space="preserve">Nesta fase, a unidade pode registrar possíveis temas regulatórios que tenha identificado e considere seu tratamento prioritário na AR 2024-2025. As sugestões da unidade devem passar pela avaliação dos pré-requisitos.  No caso de não haver nenhuma sugestão da unidade, basta seguir para a próxima aba.
</t>
    </r>
  </si>
  <si>
    <r>
      <rPr>
        <b/>
        <u/>
        <sz val="11"/>
        <color rgb="FF000000"/>
        <rFont val="Amasis MT Pro Medium"/>
        <family val="1"/>
      </rPr>
      <t>A partir daqui, é iniciada a priorização de temas regulatórios para compor a atualização anual da AR 2024-2025, considerando-se apenas os temas que "atenderam" ao resultado da avaliação dos pré-requisitos e dos posicionamentos da UORG.</t>
    </r>
    <r>
      <rPr>
        <sz val="11"/>
        <color rgb="FF000000"/>
        <rFont val="Calibri"/>
        <family val="2"/>
        <scheme val="minor"/>
      </rPr>
      <t xml:space="preserve">
</t>
    </r>
    <r>
      <rPr>
        <b/>
        <sz val="11"/>
        <color rgb="FF000000"/>
        <rFont val="Amasis MT Pro Medium"/>
        <family val="1"/>
      </rPr>
      <t>4) R-Alcance:</t>
    </r>
    <r>
      <rPr>
        <b/>
        <sz val="11"/>
        <color rgb="FF000000"/>
        <rFont val="Amasis MT Pro Black"/>
        <family val="1"/>
      </rPr>
      <t xml:space="preserve"> </t>
    </r>
    <r>
      <rPr>
        <sz val="11"/>
        <color rgb="FF000000"/>
        <rFont val="Calibri"/>
        <family val="2"/>
        <scheme val="minor"/>
      </rPr>
      <t xml:space="preserve">Indicativo dos grupos que são diretamente afetados pelo tratamento do tema regulatório pela Anvisa. Não considere aqueles que são meramente interessados ou afetados de forma marginal.
</t>
    </r>
    <r>
      <rPr>
        <b/>
        <sz val="11"/>
        <color rgb="FF000000"/>
        <rFont val="Amasis MT Pro Medium"/>
        <family val="1"/>
      </rPr>
      <t>5) I-Impacto:</t>
    </r>
    <r>
      <rPr>
        <sz val="11"/>
        <color rgb="FF000000"/>
        <rFont val="Amasis MT Pro Black"/>
        <family val="1"/>
      </rPr>
      <t xml:space="preserve"> </t>
    </r>
    <r>
      <rPr>
        <sz val="11"/>
        <color rgb="FF000000"/>
        <rFont val="Calibri"/>
        <family val="2"/>
        <scheme val="minor"/>
      </rPr>
      <t xml:space="preserve">Avaliação do grau de impacto do tema regulatório a partir de três aspectos que provocam efeitos nos  grupos afetados: (i) cumprimento de objetivos estratégicos e da política da qualidade da Anvisa; (ii) cumprimento da missão institucional e  alinhamento com as políticas econômicas e de saúde; e (iii) melhoria do ambiente regulatório. 
</t>
    </r>
    <r>
      <rPr>
        <b/>
        <sz val="11"/>
        <color rgb="FF000000"/>
        <rFont val="Amasis MT Pro Medium"/>
        <family val="1"/>
      </rPr>
      <t>6) C-Confiaça:</t>
    </r>
    <r>
      <rPr>
        <sz val="11"/>
        <color rgb="FF000000"/>
        <rFont val="Calibri"/>
        <family val="2"/>
        <scheme val="minor"/>
      </rPr>
      <t xml:space="preserve"> Avaliação da capacidade para dar andamento relevante ao tema durante a vigência da AR 2024-2025, com base em riscos externos que podem acontecer, como alteração na cadeia de comando, dificuldade de reposição de força de trabalho, entre outros. Considere a política de gestão de riscos corporativos da Anvisa.
</t>
    </r>
    <r>
      <rPr>
        <b/>
        <sz val="11"/>
        <color rgb="FF000000"/>
        <rFont val="Amasis MT Pro Medium"/>
        <family val="1"/>
      </rPr>
      <t>7) E-Esforço</t>
    </r>
    <r>
      <rPr>
        <sz val="11"/>
        <color rgb="FF000000"/>
        <rFont val="Amasis MT Pro Medium"/>
        <family val="1"/>
      </rPr>
      <t xml:space="preserve">: </t>
    </r>
    <r>
      <rPr>
        <sz val="11"/>
        <color rgb="FF000000"/>
        <rFont val="Calibri"/>
        <family val="2"/>
        <scheme val="minor"/>
      </rPr>
      <t xml:space="preserve">Avaliação da dedicação e da complexidade para tratamento do tema regulatório a partir dos seguintes aspectos: necessidade de negociação em fóruns internacionais; previsão de realização ou dispensa de AIR e de CP; expectativa de repercussão social;  e extensão da intervenção regulatória.
</t>
    </r>
    <r>
      <rPr>
        <b/>
        <sz val="11"/>
        <color rgb="FF000000"/>
        <rFont val="Amasis MT Pro Medium"/>
        <family val="1"/>
      </rPr>
      <t>8) Ordem de Relevância</t>
    </r>
    <r>
      <rPr>
        <sz val="11"/>
        <color rgb="FF000000"/>
        <rFont val="Amasis MT Pro Medium"/>
        <family val="1"/>
      </rPr>
      <t xml:space="preserve">: </t>
    </r>
    <r>
      <rPr>
        <sz val="11"/>
        <color rgb="FF000000"/>
        <rFont val="Calibri"/>
        <family val="2"/>
        <scheme val="minor"/>
      </rPr>
      <t xml:space="preserve">Verificação do resultado da pontuação RICE,  com a lista de temas regulatórios que podem ser ordenados de forma decrescente, ou seja, os mais relevantes nas primeiras posições. Confira o painel sobre a capacidade regulatória da unidade e considere a capacidade operacional no período da AR 2024-2025 para definir quantos temas poderão ser tratados e, enfim, quais temas serão selecionados para manutenção, exclusão ou inclusão na Agenda.
</t>
    </r>
    <r>
      <rPr>
        <b/>
        <sz val="11"/>
        <rFont val="Amasis MT Pro Medium"/>
        <family val="1"/>
      </rPr>
      <t>9) Detalhamento Temas Incluídos:</t>
    </r>
    <r>
      <rPr>
        <sz val="11"/>
        <color rgb="FF000000"/>
        <rFont val="Calibri"/>
        <family val="2"/>
        <scheme val="minor"/>
      </rPr>
      <t xml:space="preserve"> Registro dos  nomes e dados descritivos dos temas que a unidade sinalizou na aba anterior para inclusão na AR 2024-2025 , e que correspondem a informações exigidas em legislação federal. Nesta aba não estarão presentes os temas mantidos, uma vez que as informações sobre esses temas já foram coletadas quando da construção da AR 2024-2025.
</t>
    </r>
    <r>
      <rPr>
        <b/>
        <sz val="11"/>
        <color rgb="FF000000"/>
        <rFont val="Amasis MT Pro Medium"/>
        <family val="1"/>
      </rPr>
      <t xml:space="preserve">
Observações: 
1)Para os temas que já estão na AR 2024-2025 as informações já estão preenchidas de acordo com o informado no momento da construção da AR 2024-2025, mas as áreas devem validar os campos previamente preenchidos e, caso necessário, alterá-los;
2)Para editar a planilha e acessar todas as orientações disponíveis nas notas, selecione "Edição" e "Abrir na Área de Trabalho".</t>
    </r>
  </si>
  <si>
    <t>Para saber mais sobre o método de priorização RICE, confira o Manual da Agenda Regulatória</t>
  </si>
  <si>
    <t>Macrotema</t>
  </si>
  <si>
    <t>Área Responsável</t>
  </si>
  <si>
    <t>Tema Regulatório</t>
  </si>
  <si>
    <t>Origem do tema</t>
  </si>
  <si>
    <t xml:space="preserve"> Alinhado a algum OE?</t>
  </si>
  <si>
    <t xml:space="preserve"> Viabilidade de andamento durante vigência da AR?</t>
  </si>
  <si>
    <t>Resultado</t>
  </si>
  <si>
    <t>Medicamentos</t>
  </si>
  <si>
    <t>GGMED</t>
  </si>
  <si>
    <t>8.1 - Alinhamento internacional dos parâmetros para a validação de métodos analíticos para medicamentos (Revisão da RDC nº  166/2017)</t>
  </si>
  <si>
    <t>Lista AR 2024-2025</t>
  </si>
  <si>
    <t>Sim</t>
  </si>
  <si>
    <t>8.2 - Atualização dos requisitos para controle de qualidade de fitoterápicos a partir de alterações pontuais na RDC 26/2014</t>
  </si>
  <si>
    <t>8.6 - Consolidação das normas de Pós-Registro de medicamentos (Revisão das RDC 73/16,  RDC  708/22 e RDC 413/20)</t>
  </si>
  <si>
    <t>8.9 - Implementação do e-CTD</t>
  </si>
  <si>
    <t>8.10 - Notificação,  registro e mudanças pós-registro de gases medicinais enquadrados como medicamentos</t>
  </si>
  <si>
    <r>
      <rPr>
        <sz val="11"/>
        <color rgb="FF000000"/>
        <rFont val="Calibri"/>
        <family val="2"/>
        <scheme val="minor"/>
      </rPr>
      <t xml:space="preserve">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 </t>
    </r>
    <r>
      <rPr>
        <b/>
        <sz val="11"/>
        <color rgb="FFFF0000"/>
        <rFont val="Calibri"/>
        <family val="2"/>
        <scheme val="minor"/>
      </rPr>
      <t>TEMA CONCLUÍDO</t>
    </r>
  </si>
  <si>
    <t>8.14 - Registro e pós-registro de medicamentos específicos (Revisão da RDC 24/2011 e da RDC 76/2016)</t>
  </si>
  <si>
    <t xml:space="preserve">8.15 - Regramento para a aprovação de nomes para medicamentos, seus complementos e a formação de famílias de medicamentos </t>
  </si>
  <si>
    <t>8.16 - Regulação de Inovação nas áreas de medicamentos e produtos biológicos</t>
  </si>
  <si>
    <r>
      <rPr>
        <sz val="11"/>
        <color rgb="FF000000"/>
        <rFont val="Calibri"/>
        <family val="2"/>
        <scheme val="minor"/>
      </rPr>
      <t xml:space="preserve">8.21 - Requerimentos para a comprovação de segurança e eficácia de petições de pós-registro (Revisão da RDC 73/2016) - </t>
    </r>
    <r>
      <rPr>
        <b/>
        <sz val="11"/>
        <color rgb="FFFF0000"/>
        <rFont val="Calibri"/>
        <family val="2"/>
        <scheme val="minor"/>
      </rPr>
      <t>TEMA CONCLUÍDO</t>
    </r>
  </si>
  <si>
    <t>8.22 - Requisitos mínimos para a validação de métodos bioanalíticos empregados em estudos com fins de registro e pós-registro de medicamentos (Revisão da RDC 27/2012)</t>
  </si>
  <si>
    <t xml:space="preserve">8.23 - Requisitos para procedimento simplificado de solicitações de registro, pós-registro e renovação de registro de medicamentos </t>
  </si>
  <si>
    <t>8.28 - Revisão da regulamentação de produtos de Cannabis para fins medicinais (Revisão da RDC nº 327/2019)</t>
  </si>
  <si>
    <t>8.29 - Revisão das regras para elaboração, harmonização, atualização, publicação e disponibilização de bulas de medicamentos para pacientes e para profissionais de saúde</t>
  </si>
  <si>
    <r>
      <rPr>
        <sz val="11"/>
        <color rgb="FF000000"/>
        <rFont val="Calibri"/>
        <family val="2"/>
        <scheme val="minor"/>
      </rPr>
      <t xml:space="preserve">8.30 - Revisão dos medicamentos isentos de prescrição (MIP) (Revisão da RDC nº 98/2016) - </t>
    </r>
    <r>
      <rPr>
        <b/>
        <sz val="11"/>
        <color rgb="FFFF0000"/>
        <rFont val="Calibri"/>
        <family val="2"/>
        <scheme val="minor"/>
      </rPr>
      <t>TEMA CONCLUÍDO</t>
    </r>
  </si>
  <si>
    <t>8.31 - Revisão de parâmetros para a verificação de produtos de degradação em medicamentos (Revisão da RDC 53/2015).</t>
  </si>
  <si>
    <t xml:space="preserve">8.34 - Revisão dos critérios de indicação, inclusão e exclusão de medicamentos na Lista de Medicamentos de Referência </t>
  </si>
  <si>
    <t>8.35 - Revisão dos critérios para fins de enquadramento na categoria prioritária das petições de registro, pós-registro e anuência prévia em pesquisa clínica de medicamentos, conforme a relevância pública (Revisão das RDC 204/2017 e RDC 205/2017)</t>
  </si>
  <si>
    <t>8.36 - Revisão dos procedimentos e formato para geração do Certificado de Registro de Medicamento, Certidão de Registro para Exportação de Medicamento e Autorização para fim exclusivo de Exportação (AFEX)</t>
  </si>
  <si>
    <t>8.37 - Revisão dos requisitos de qualidade para elaboração dos dossiês de registro e pós-registro de medicamentos sintéticos (Revisão da RDC nº 73/2016 e da parte da qualidade da RDC nº 753/2022)</t>
  </si>
  <si>
    <t>8.40 - Atualização periódica da lista de Fármacos candidatos à bioisenção</t>
  </si>
  <si>
    <t>8.41 - Atualização periódica da lista de impurezas qualificadas e seus respectivos limites</t>
  </si>
  <si>
    <t>8.43 - Atualização periódica da lista de Medicamentos de Baixo Risco sujeitos à notificação Simplificada (LMN)</t>
  </si>
  <si>
    <t>8.44 - Atualização periódica da lista de Medicamentos Isentos de Prescrição (LMIP)</t>
  </si>
  <si>
    <t>8.45 - Atualização periódica das indicações terapêuticas para registro e notificação de medicamentos dinamizados</t>
  </si>
  <si>
    <t>Área responsável</t>
  </si>
  <si>
    <t>Tema regulatório/Problema identificado</t>
  </si>
  <si>
    <t>1. Pode ser tratado no escopo da Agenda?</t>
  </si>
  <si>
    <t>2. Posicionamento da UORG</t>
  </si>
  <si>
    <t>3. Será agrupado com qual tema?</t>
  </si>
  <si>
    <t>4. Nome do tema para Agenda Regulatória</t>
  </si>
  <si>
    <t>5. Alinhado a algum OE?</t>
  </si>
  <si>
    <t>6. Viabilidade de andamento durante a vigência da AR?</t>
  </si>
  <si>
    <t>Alteração da Instrução Normativa - IN nº 123, de 24 de março de 2022, referente ao Roteiro de Inspeção em Centros de Biodisponibilidade/Bioequivalência de Medicamentos</t>
  </si>
  <si>
    <t>Em andamento fora da AR</t>
  </si>
  <si>
    <t>Não</t>
  </si>
  <si>
    <t>Não será agrupado</t>
  </si>
  <si>
    <t>Roteiro de Inspeção em Centros de Biodisponibilidade / Bioequivalência em Medicamentos</t>
  </si>
  <si>
    <t>1. Macrotema</t>
  </si>
  <si>
    <t>2. Área responsável</t>
  </si>
  <si>
    <t>3. Nome do tema para Agenda Regulatória</t>
  </si>
  <si>
    <t>4. Alinhado a algum OE?</t>
  </si>
  <si>
    <t>5. Viabilidade de andamento durante a vigência da AR?</t>
  </si>
  <si>
    <t>1. Cidadãos - consumidores e usuários</t>
  </si>
  <si>
    <t>2. Setor Regulado</t>
  </si>
  <si>
    <t>3. Micro e pequenas empresas, microempreendedor individual</t>
  </si>
  <si>
    <t>4. SNVS - VISAs Estaduais ou Municipais</t>
  </si>
  <si>
    <t>5. SNVS - Laboratórios Analíticos</t>
  </si>
  <si>
    <t>6. Profissionais que desempenham atividades relacionadas aos macrotemas de atuação da Anvisa, inclusive profissionais de saúde</t>
  </si>
  <si>
    <t>7. Comunidade acadêmica</t>
  </si>
  <si>
    <t>8. Órgãos de controle externo ou outros órgãos de governo</t>
  </si>
  <si>
    <t>Pontuação</t>
  </si>
  <si>
    <t>1. Contribuição para atingir os objetivos estratégicos</t>
  </si>
  <si>
    <t>2. Contribuição com a missão da Anvisa e alinhamento com as políticas econômicas e de saúde</t>
  </si>
  <si>
    <t>3. Contribuição para a melhoria do ambiente regulatório</t>
  </si>
  <si>
    <t>1.1. Indique em que medida o tratamento do tema regulatório contribui  para atingir o objetivo estratégico relacionado</t>
  </si>
  <si>
    <t>2.1. Indique em que medida o tratamento do tema regulatório contribui para controlar os riscos relacionados à produção e uso dos produtos ou serviços sujeitos à vigilância sanitária ou para aumentar o acesso da população a produtos ou serviços sujeitos à vigilância sanitária</t>
  </si>
  <si>
    <t>3.1. Indique o nível de contribuição do tema para tornar a atuação da Anvisa mais ágil, eficiente e transparente</t>
  </si>
  <si>
    <t>3.2. Indique o nível de contribuição do tema regulatório para possibilitar inovações</t>
  </si>
  <si>
    <t>3.3. Indique o nível de contribuição do tema regulatório para a redução de exigências, obrigações, restrições, requerimentos ou especificações com o objetivo de diminuir os custos regulatórios</t>
  </si>
  <si>
    <t>3.4. O tema regulatório se destina a harmonizar a regulamentação sanitária aos termos de acordos ou de fóruns internacionais de que o Brasil ou a Anvisa é signatário?</t>
  </si>
  <si>
    <t>3.5. O tema regulatório está relacionado ao Complexo Econômico-Industrial da Saúde (CEIS) nos termos estabelecidos nas Notas Técnicas nº 3 e 5/2024/CPROR/ASREG/ (SEI nº 2854563 e nº 2978879)?</t>
  </si>
  <si>
    <t>Alta</t>
  </si>
  <si>
    <t>Médio</t>
  </si>
  <si>
    <t>Baixo</t>
  </si>
  <si>
    <t>Não contribui</t>
  </si>
  <si>
    <t>Média</t>
  </si>
  <si>
    <t>Alto</t>
  </si>
  <si>
    <t>Altíssimo</t>
  </si>
  <si>
    <t>Mínimo</t>
  </si>
  <si>
    <t>1. Nível de confiança</t>
  </si>
  <si>
    <t>1. Negociações externas ou internacionais (Mercosul e/ou outros Fóruns Internacionais)</t>
  </si>
  <si>
    <t>2. Etapa de  AIR</t>
  </si>
  <si>
    <t>3. Etapa  de CP (Considere outros mecanismos)</t>
  </si>
  <si>
    <t>4. Repercussão social</t>
  </si>
  <si>
    <t>5. Complexidade da proposta</t>
  </si>
  <si>
    <t>6. Competência sobre a regulamentação</t>
  </si>
  <si>
    <t>Valor</t>
  </si>
  <si>
    <t>Previsão de realização de AIR ou AIR em andamento</t>
  </si>
  <si>
    <t>Previsão de realização de CP ou CP em andamento</t>
  </si>
  <si>
    <t>Revisão ampla de regulamentação já existente ou regulamentação nova</t>
  </si>
  <si>
    <t>Regulamentação de competência exclusiva da Anvisa</t>
  </si>
  <si>
    <t>Previsão de dispensa de AIR</t>
  </si>
  <si>
    <t>Revisão pontual ou ajuste de regulamentação já existente</t>
  </si>
  <si>
    <t>Previsão de dispensa de CP</t>
  </si>
  <si>
    <t>Baixa</t>
  </si>
  <si>
    <t>CP já realizada/dispensada</t>
  </si>
  <si>
    <t>AIR já realizada/dispensada</t>
  </si>
  <si>
    <t>PONTUAÇÃO RICE 
(Ordene do MENOR PARA O MAIOR somente UMA VEZ e APÓS o preenchimento total)</t>
  </si>
  <si>
    <t>1. POSICIONAMENTO FINAL</t>
  </si>
  <si>
    <t>2. Justifique, caso não siga o resultado da priorização ou em caso de exclusão de Tema da AR 24-25</t>
  </si>
  <si>
    <t>3. Selecione o tipo de Alteração do Tema AR 24-25</t>
  </si>
  <si>
    <t>4. Detalhamento da Alteração do Tema AR 24-25</t>
  </si>
  <si>
    <t>Manter tema como concluído</t>
  </si>
  <si>
    <t>Tema já concluído</t>
  </si>
  <si>
    <t>Manter na Agenda</t>
  </si>
  <si>
    <t>O tema é de alta relevância por representar parcela sgnfiicativa e crescente de questionamentos, denúncias e até judicializações</t>
  </si>
  <si>
    <t>Atualizações pontuais</t>
  </si>
  <si>
    <t>Critérios mais objetivos e que evitem interpretações subjetivas</t>
  </si>
  <si>
    <t>Alinhamento com guias ICH e previsão de avaliação teórica</t>
  </si>
  <si>
    <t>Alteração do escopo</t>
  </si>
  <si>
    <t>Alteração de normas de registro, para possibilitar implementação do eCTD</t>
  </si>
  <si>
    <t>Agrupamento de Temas</t>
  </si>
  <si>
    <t>Relação com implementação do eCTD; mudança na forma e ordem dos documentos para alinhamento com CTD / eCTD</t>
  </si>
  <si>
    <t>Critérios para emissão, fluxo de solicitação, modelo da certidão</t>
  </si>
  <si>
    <t>Atualização de temas devido à antiguidade da norma. Alinhamento com normas e conceitos mais recentes</t>
  </si>
  <si>
    <t>Excluir</t>
  </si>
  <si>
    <t>A lista foi revogada pela RDC 742/2022</t>
  </si>
  <si>
    <t>Lista de atualização periódica</t>
  </si>
  <si>
    <t>Tema já concluído (IN 289/2024)</t>
  </si>
  <si>
    <t>Possibilidade de aplicação de ferramentas guia ICH Q12, alinhamento com tratamento de pós-registros de outras categorias de medicamentos</t>
  </si>
  <si>
    <t>Alinhamento com guia ICH Q2(R2), publicado em dezembro de 2023</t>
  </si>
  <si>
    <t>Revisão dos critérios para possibilitar registros de genéricos</t>
  </si>
  <si>
    <t>Revisão geral das situações sobre clones, dualidade de marca e submissão de documentos em duplicidade - aguardando definição da DIRE5</t>
  </si>
  <si>
    <t>Revisão após AIR já realizada</t>
  </si>
  <si>
    <t>Revisão dos critérios para tornar a priorizaçã mais razoável e objetiva</t>
  </si>
  <si>
    <t>Criação de via de registro para este tipo de produto</t>
  </si>
  <si>
    <t>O</t>
  </si>
  <si>
    <t>Possibilidade de ser tratado em norma geral de registro</t>
  </si>
  <si>
    <t>1. Descrição do tema regulatório</t>
  </si>
  <si>
    <t>2. Objetivo estratégico</t>
  </si>
  <si>
    <t>3.Impacto significativo no comércio internacional</t>
  </si>
  <si>
    <t>4. Atos normativos relacionados ao tema regulatório</t>
  </si>
  <si>
    <t>Escala</t>
  </si>
  <si>
    <t>Aspecto</t>
  </si>
  <si>
    <t>Regulamentação de competência conjunta com outros órgãos</t>
  </si>
  <si>
    <t>Agrotóxicos</t>
  </si>
  <si>
    <t>Previsão de dispensa de CP, mas com previsão de realização de outro mecanismo de Participação Social</t>
  </si>
  <si>
    <t>Alimentos</t>
  </si>
  <si>
    <t>Cosméticos</t>
  </si>
  <si>
    <t>Farmacopeia</t>
  </si>
  <si>
    <t>Insumos Farmacêuticos</t>
  </si>
  <si>
    <t>Laboratórios Analíticos</t>
  </si>
  <si>
    <t>Portos, Aeroportos e Fronteiras</t>
  </si>
  <si>
    <t>Produtos para Saúde</t>
  </si>
  <si>
    <t>Saneantes</t>
  </si>
  <si>
    <t>Sangue, Tecidos e Órgãos</t>
  </si>
  <si>
    <t>Serviços de Interesse para a saúde</t>
  </si>
  <si>
    <t>Serviços de Saúde</t>
  </si>
  <si>
    <t>Tabaco</t>
  </si>
  <si>
    <t>Assuntos Transversais</t>
  </si>
  <si>
    <t>Gestão Interna</t>
  </si>
  <si>
    <t>Organização e Gestão do SNVS</t>
  </si>
  <si>
    <t>OE 1 - Viabilizar o acesso seguro a produtos e serviços essenciais para a saúde da população</t>
  </si>
  <si>
    <t>OE 2 - Contribuir para o desenvolvimento no país de novas tecnologias promissoras na área de saúde</t>
  </si>
  <si>
    <t>OE 3 - Antecipar e responder efetivamente a crises sanitárias e emergências de saúde pública</t>
  </si>
  <si>
    <t>OE 4 - Empoderar as pessoas com informações para fazer as melhores escolhas em saúde</t>
  </si>
  <si>
    <t>OE 5 - Obter reconhecimento como autoridade sanitária de referência internacional</t>
  </si>
  <si>
    <t>OE 6 - Promover uso intensivo de dados</t>
  </si>
  <si>
    <t>OE 7 - Desenvolver pessoas para o futuro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</si>
</sst>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6">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34"/>
      <color theme="4" tint="-0.499984740745262"/>
      <name val="Calibri"/>
      <family val="2"/>
      <scheme val="minor"/>
    </font>
    <font>
      <u/>
      <sz val="11"/>
      <color theme="10"/>
      <name val="Calibri"/>
      <family val="2"/>
      <scheme val="minor"/>
    </font>
    <font>
      <b/>
      <sz val="11"/>
      <color theme="1"/>
      <name val="Calibri"/>
      <family val="2"/>
      <scheme val="minor"/>
    </font>
    <font>
      <sz val="12"/>
      <color theme="1"/>
      <name val="Amasis MT Pro Medium"/>
      <family val="1"/>
    </font>
    <font>
      <sz val="34"/>
      <color theme="4" tint="-0.499984740745262"/>
      <name val="Amasis MT Pro Medium"/>
      <family val="1"/>
    </font>
    <font>
      <sz val="9"/>
      <color indexed="81"/>
      <name val="Segoe UI"/>
      <family val="2"/>
    </font>
    <font>
      <u/>
      <sz val="11"/>
      <color theme="10"/>
      <name val="Amasis MT Pro Medium"/>
      <family val="1"/>
    </font>
    <font>
      <sz val="11"/>
      <color theme="1"/>
      <name val="Amasis MT Pro Medium"/>
      <family val="1"/>
    </font>
    <font>
      <b/>
      <u/>
      <sz val="11"/>
      <color theme="0"/>
      <name val="Calibri"/>
      <family val="2"/>
      <scheme val="minor"/>
    </font>
    <font>
      <sz val="12"/>
      <color rgb="FF000000"/>
      <name val="Amasis MT Pro Medium"/>
      <family val="1"/>
    </font>
    <font>
      <b/>
      <sz val="12"/>
      <color rgb="FF000000"/>
      <name val="Amasis MT Pro Medium"/>
      <family val="1"/>
    </font>
    <font>
      <b/>
      <sz val="12"/>
      <color rgb="FFFF0000"/>
      <name val="Amasis MT Pro Medium"/>
      <family val="1"/>
    </font>
    <font>
      <sz val="11"/>
      <color rgb="FF000000"/>
      <name val="Amasis MT Pro Medium"/>
      <family val="1"/>
    </font>
    <font>
      <b/>
      <sz val="11"/>
      <color rgb="FF000000"/>
      <name val="Amasis MT Pro Medium"/>
      <family val="1"/>
    </font>
    <font>
      <sz val="11"/>
      <color rgb="FF000000"/>
      <name val="Calibri"/>
      <family val="2"/>
      <scheme val="minor"/>
    </font>
    <font>
      <sz val="11"/>
      <color rgb="FF000000"/>
      <name val="Calibri"/>
      <family val="2"/>
    </font>
    <font>
      <b/>
      <sz val="11"/>
      <color indexed="81"/>
      <name val="Calibri"/>
      <family val="2"/>
      <scheme val="minor"/>
    </font>
    <font>
      <sz val="11"/>
      <color indexed="81"/>
      <name val="Calibri"/>
      <family val="2"/>
      <scheme val="minor"/>
    </font>
    <font>
      <sz val="11"/>
      <name val="Calibri"/>
      <family val="2"/>
      <scheme val="minor"/>
    </font>
    <font>
      <b/>
      <u/>
      <sz val="11"/>
      <color theme="1"/>
      <name val="Calibri"/>
      <family val="2"/>
      <scheme val="minor"/>
    </font>
    <font>
      <b/>
      <sz val="12"/>
      <color theme="1"/>
      <name val="Calibri"/>
      <family val="2"/>
      <scheme val="minor"/>
    </font>
    <font>
      <sz val="26"/>
      <color theme="4" tint="-0.499984740745262"/>
      <name val="Calibri"/>
      <family val="2"/>
      <scheme val="minor"/>
    </font>
    <font>
      <sz val="26"/>
      <color theme="4" tint="-0.499984740745262"/>
      <name val="Amasis MT Pro Medium"/>
      <family val="1"/>
    </font>
    <font>
      <sz val="11"/>
      <color indexed="81"/>
      <name val="Segoe UI"/>
      <family val="2"/>
    </font>
    <font>
      <b/>
      <sz val="9"/>
      <color indexed="81"/>
      <name val="Calibri"/>
      <family val="2"/>
      <scheme val="minor"/>
    </font>
    <font>
      <sz val="9"/>
      <color indexed="81"/>
      <name val="Calibri"/>
      <family val="2"/>
      <scheme val="minor"/>
    </font>
    <font>
      <b/>
      <sz val="11"/>
      <color indexed="81"/>
      <name val="Segoe UI"/>
      <family val="2"/>
    </font>
    <font>
      <b/>
      <sz val="14"/>
      <color rgb="FF000000"/>
      <name val="Amasis MT Pro Medium"/>
      <family val="1"/>
    </font>
    <font>
      <sz val="14"/>
      <color rgb="FF000000"/>
      <name val="Amasis MT Pro Medium"/>
      <family val="1"/>
    </font>
    <font>
      <b/>
      <sz val="11"/>
      <color rgb="FF000000"/>
      <name val="Amasis MT Pro Black"/>
      <family val="1"/>
    </font>
    <font>
      <sz val="11"/>
      <color rgb="FF000000"/>
      <name val="Amasis MT Pro Black"/>
      <family val="1"/>
    </font>
    <font>
      <b/>
      <sz val="11"/>
      <name val="Amasis MT Pro Medium"/>
      <family val="1"/>
    </font>
    <font>
      <b/>
      <u/>
      <sz val="11"/>
      <color rgb="FF000000"/>
      <name val="Amasis MT Pro Medium"/>
      <family val="1"/>
    </font>
    <font>
      <sz val="11"/>
      <color rgb="FF000000"/>
      <name val="Calibri"/>
      <family val="1"/>
      <scheme val="minor"/>
    </font>
    <font>
      <sz val="36"/>
      <color theme="4" tint="-0.499984740745262"/>
      <name val="Calibri"/>
      <family val="2"/>
      <scheme val="minor"/>
    </font>
    <font>
      <sz val="28"/>
      <color theme="4" tint="-0.499984740745262"/>
      <name val="Calibri"/>
      <family val="2"/>
      <scheme val="minor"/>
    </font>
    <font>
      <b/>
      <sz val="14"/>
      <color theme="1"/>
      <name val="Calibri"/>
      <family val="2"/>
      <scheme val="minor"/>
    </font>
    <font>
      <u/>
      <sz val="11"/>
      <color theme="0"/>
      <name val="Calibri"/>
      <family val="2"/>
      <scheme val="minor"/>
    </font>
    <font>
      <b/>
      <u/>
      <sz val="11"/>
      <color theme="10"/>
      <name val="Calibri"/>
      <family val="2"/>
      <scheme val="minor"/>
    </font>
    <font>
      <b/>
      <sz val="11"/>
      <color rgb="FFFF0000"/>
      <name val="Calibri"/>
      <family val="2"/>
      <scheme val="minor"/>
    </font>
    <font>
      <b/>
      <sz val="11"/>
      <color rgb="FF000000"/>
      <name val="Calibri"/>
      <family val="2"/>
      <scheme val="minor"/>
    </font>
  </fonts>
  <fills count="15">
    <fill>
      <patternFill patternType="none"/>
    </fill>
    <fill>
      <patternFill patternType="gray125"/>
    </fill>
    <fill>
      <patternFill patternType="solid">
        <fgColor rgb="FFA5A5A5"/>
      </patternFill>
    </fill>
    <fill>
      <patternFill patternType="solid">
        <fgColor theme="3"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theme="6"/>
      </patternFill>
    </fill>
    <fill>
      <patternFill patternType="solid">
        <fgColor theme="2"/>
        <bgColor indexed="64"/>
      </patternFill>
    </fill>
    <fill>
      <patternFill patternType="solid">
        <fgColor theme="8" tint="-0.249977111117893"/>
        <bgColor indexed="64"/>
      </patternFill>
    </fill>
  </fills>
  <borders count="70">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s>
  <cellStyleXfs count="4">
    <xf numFmtId="0" fontId="0" fillId="0" borderId="0"/>
    <xf numFmtId="0" fontId="2" fillId="2" borderId="1"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21">
    <xf numFmtId="0" fontId="0" fillId="0" borderId="0" xfId="0"/>
    <xf numFmtId="0" fontId="0" fillId="0" borderId="0" xfId="0" applyAlignment="1">
      <alignment horizontal="center" vertical="center" wrapText="1"/>
    </xf>
    <xf numFmtId="0" fontId="0" fillId="0" borderId="2" xfId="0" applyBorder="1"/>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1" fontId="0" fillId="0" borderId="0" xfId="0" applyNumberFormat="1" applyAlignment="1">
      <alignment vertical="center" wrapText="1"/>
    </xf>
    <xf numFmtId="2" fontId="0" fillId="0" borderId="0" xfId="0" applyNumberFormat="1"/>
    <xf numFmtId="0" fontId="0" fillId="0" borderId="0" xfId="0" applyAlignment="1">
      <alignment vertical="center"/>
    </xf>
    <xf numFmtId="0" fontId="0" fillId="0" borderId="2" xfId="0" applyBorder="1" applyAlignment="1">
      <alignment horizontal="center" vertical="center" wrapText="1"/>
    </xf>
    <xf numFmtId="1" fontId="0" fillId="7" borderId="21" xfId="0" applyNumberFormat="1" applyFill="1" applyBorder="1" applyAlignment="1">
      <alignment vertical="center" wrapText="1"/>
    </xf>
    <xf numFmtId="0" fontId="8" fillId="10" borderId="0" xfId="0" applyFont="1" applyFill="1" applyAlignment="1">
      <alignment horizontal="left" vertical="top" wrapText="1"/>
    </xf>
    <xf numFmtId="0" fontId="12" fillId="0" borderId="0" xfId="0" applyFont="1"/>
    <xf numFmtId="0" fontId="9" fillId="10" borderId="0" xfId="0" applyFont="1" applyFill="1" applyAlignment="1">
      <alignment vertical="center"/>
    </xf>
    <xf numFmtId="0" fontId="2" fillId="12" borderId="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23" fillId="0" borderId="2" xfId="0" applyFont="1" applyBorder="1" applyAlignment="1">
      <alignment horizontal="left"/>
    </xf>
    <xf numFmtId="0" fontId="23" fillId="0" borderId="2" xfId="0" applyFont="1" applyBorder="1"/>
    <xf numFmtId="0" fontId="2" fillId="3" borderId="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0" fillId="9" borderId="31"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40" xfId="0" applyFill="1" applyBorder="1" applyAlignment="1">
      <alignment horizontal="center" vertical="center" wrapText="1"/>
    </xf>
    <xf numFmtId="0" fontId="0" fillId="9" borderId="41" xfId="0" applyFill="1" applyBorder="1" applyAlignment="1">
      <alignment horizontal="center" vertical="center"/>
    </xf>
    <xf numFmtId="0" fontId="0" fillId="9" borderId="42" xfId="0" applyFill="1" applyBorder="1" applyAlignment="1">
      <alignment horizontal="center" vertical="center"/>
    </xf>
    <xf numFmtId="0" fontId="0" fillId="9" borderId="43" xfId="0" applyFill="1" applyBorder="1" applyAlignment="1">
      <alignment horizontal="center" vertical="center"/>
    </xf>
    <xf numFmtId="0" fontId="0" fillId="9" borderId="40" xfId="0" applyFill="1" applyBorder="1" applyAlignment="1">
      <alignment horizontal="center" vertical="center"/>
    </xf>
    <xf numFmtId="0" fontId="0" fillId="9" borderId="31" xfId="0" applyFill="1" applyBorder="1" applyAlignment="1">
      <alignment vertical="center" wrapText="1"/>
    </xf>
    <xf numFmtId="0" fontId="0" fillId="9" borderId="39" xfId="0" applyFill="1" applyBorder="1" applyAlignment="1">
      <alignment vertical="center" wrapText="1"/>
    </xf>
    <xf numFmtId="0" fontId="0" fillId="9" borderId="40" xfId="0" applyFill="1" applyBorder="1" applyAlignment="1">
      <alignment vertical="center" wrapText="1"/>
    </xf>
    <xf numFmtId="0" fontId="2" fillId="3" borderId="44" xfId="0" applyFont="1" applyFill="1" applyBorder="1" applyAlignment="1">
      <alignment horizontal="center" vertical="center" wrapText="1"/>
    </xf>
    <xf numFmtId="0" fontId="2" fillId="2" borderId="32" xfId="1" applyBorder="1" applyAlignment="1">
      <alignment horizontal="center" vertical="center" wrapText="1"/>
    </xf>
    <xf numFmtId="0" fontId="0" fillId="7" borderId="38" xfId="0" applyFill="1" applyBorder="1" applyAlignment="1">
      <alignment horizontal="center" vertical="center"/>
    </xf>
    <xf numFmtId="0" fontId="0" fillId="7" borderId="40" xfId="0" applyFill="1" applyBorder="1" applyAlignment="1">
      <alignment horizontal="center" vertical="center"/>
    </xf>
    <xf numFmtId="0" fontId="0" fillId="0" borderId="0" xfId="0" applyAlignment="1">
      <alignment horizontal="left" wrapText="1"/>
    </xf>
    <xf numFmtId="0" fontId="2" fillId="3" borderId="32" xfId="0" applyFont="1" applyFill="1" applyBorder="1" applyAlignment="1">
      <alignment horizontal="center" vertical="center"/>
    </xf>
    <xf numFmtId="0" fontId="0" fillId="7" borderId="45"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5" xfId="0" applyFill="1" applyBorder="1" applyAlignment="1">
      <alignment vertical="center" wrapText="1"/>
    </xf>
    <xf numFmtId="0" fontId="0" fillId="7" borderId="38" xfId="0" applyFill="1" applyBorder="1" applyAlignment="1">
      <alignment vertical="center" wrapText="1"/>
    </xf>
    <xf numFmtId="0" fontId="0" fillId="7" borderId="40" xfId="0" applyFill="1" applyBorder="1" applyAlignment="1">
      <alignment vertical="center" wrapText="1"/>
    </xf>
    <xf numFmtId="0" fontId="2" fillId="2" borderId="32" xfId="1" applyBorder="1" applyAlignment="1">
      <alignment horizontal="center" vertical="center"/>
    </xf>
    <xf numFmtId="0" fontId="0" fillId="7" borderId="45" xfId="0" applyFill="1" applyBorder="1" applyAlignment="1">
      <alignment horizontal="center" vertical="center"/>
    </xf>
    <xf numFmtId="0" fontId="2" fillId="3" borderId="33" xfId="1" applyFill="1" applyBorder="1" applyAlignment="1">
      <alignment horizontal="center" vertical="center" wrapText="1"/>
    </xf>
    <xf numFmtId="0" fontId="2" fillId="3" borderId="34" xfId="1" applyFill="1" applyBorder="1" applyAlignment="1">
      <alignment horizontal="center" vertical="center" wrapText="1"/>
    </xf>
    <xf numFmtId="0" fontId="2" fillId="3" borderId="35" xfId="1" applyFill="1" applyBorder="1" applyAlignment="1">
      <alignment horizontal="center" vertical="center" wrapText="1"/>
    </xf>
    <xf numFmtId="0" fontId="2" fillId="3" borderId="32" xfId="1" applyFill="1" applyBorder="1" applyAlignment="1">
      <alignment horizontal="center" vertical="center" wrapText="1"/>
    </xf>
    <xf numFmtId="0" fontId="0" fillId="7" borderId="41" xfId="0" applyFill="1" applyBorder="1" applyAlignment="1">
      <alignment horizontal="center" vertical="center" wrapText="1"/>
    </xf>
    <xf numFmtId="0" fontId="0" fillId="7" borderId="42" xfId="0" applyFill="1" applyBorder="1" applyAlignment="1">
      <alignment horizontal="center" vertical="center" wrapText="1"/>
    </xf>
    <xf numFmtId="0" fontId="0" fillId="7" borderId="46" xfId="0" applyFill="1" applyBorder="1" applyAlignment="1">
      <alignment horizontal="center" vertical="center" wrapText="1"/>
    </xf>
    <xf numFmtId="0" fontId="0" fillId="7" borderId="41" xfId="0" applyFill="1" applyBorder="1" applyAlignment="1">
      <alignment horizontal="left" vertical="center" wrapText="1"/>
    </xf>
    <xf numFmtId="0" fontId="0" fillId="7" borderId="42" xfId="0" applyFill="1" applyBorder="1" applyAlignment="1">
      <alignment horizontal="left" vertical="center" wrapText="1"/>
    </xf>
    <xf numFmtId="0" fontId="0" fillId="7" borderId="46" xfId="0" applyFill="1" applyBorder="1" applyAlignment="1">
      <alignment horizontal="left" vertical="center" wrapText="1"/>
    </xf>
    <xf numFmtId="0" fontId="2" fillId="3" borderId="44" xfId="1" applyFill="1" applyBorder="1" applyAlignment="1">
      <alignment horizontal="center" vertical="center" wrapText="1"/>
    </xf>
    <xf numFmtId="0" fontId="2" fillId="2" borderId="6" xfId="1" applyBorder="1" applyAlignment="1">
      <alignment horizontal="center" vertical="center" wrapText="1"/>
    </xf>
    <xf numFmtId="0" fontId="0" fillId="8" borderId="3" xfId="0"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0" fillId="8" borderId="27" xfId="0" applyFill="1" applyBorder="1" applyAlignment="1">
      <alignment horizontal="center" vertical="center" wrapText="1"/>
    </xf>
    <xf numFmtId="0" fontId="2" fillId="3" borderId="6" xfId="0" applyFont="1" applyFill="1" applyBorder="1" applyAlignment="1">
      <alignment horizontal="center" vertical="center" wrapText="1"/>
    </xf>
    <xf numFmtId="0" fontId="0" fillId="8" borderId="45"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0" fillId="8" borderId="45" xfId="0" applyFill="1" applyBorder="1" applyAlignment="1">
      <alignment horizontal="left" vertical="center" wrapText="1"/>
    </xf>
    <xf numFmtId="0" fontId="0" fillId="8" borderId="38" xfId="0" applyFill="1" applyBorder="1" applyAlignment="1">
      <alignment horizontal="left" vertical="center" wrapText="1"/>
    </xf>
    <xf numFmtId="0" fontId="0" fillId="8" borderId="40" xfId="0" applyFill="1" applyBorder="1" applyAlignment="1">
      <alignment horizontal="left" vertical="center" wrapText="1"/>
    </xf>
    <xf numFmtId="2" fontId="0" fillId="7" borderId="38" xfId="0" applyNumberFormat="1" applyFill="1" applyBorder="1" applyAlignment="1">
      <alignment horizontal="center" vertical="center"/>
    </xf>
    <xf numFmtId="2" fontId="0" fillId="7" borderId="40" xfId="0" applyNumberFormat="1" applyFill="1" applyBorder="1" applyAlignment="1">
      <alignment horizontal="center" vertical="center"/>
    </xf>
    <xf numFmtId="0" fontId="0" fillId="8" borderId="3" xfId="0" applyFill="1" applyBorder="1" applyAlignment="1">
      <alignment horizontal="left" vertical="center" wrapText="1"/>
    </xf>
    <xf numFmtId="0" fontId="2" fillId="2" borderId="7" xfId="1" applyBorder="1" applyAlignment="1">
      <alignment horizontal="center" vertical="center"/>
    </xf>
    <xf numFmtId="1" fontId="0" fillId="7" borderId="29" xfId="0" applyNumberFormat="1" applyFill="1" applyBorder="1" applyAlignment="1">
      <alignment vertical="center" wrapText="1"/>
    </xf>
    <xf numFmtId="1" fontId="2" fillId="2" borderId="44" xfId="1" applyNumberFormat="1" applyBorder="1" applyAlignment="1">
      <alignment horizontal="center" vertical="center" wrapText="1"/>
    </xf>
    <xf numFmtId="1" fontId="0" fillId="7" borderId="41" xfId="0" applyNumberForma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0" fillId="7" borderId="38" xfId="0" applyFill="1" applyBorder="1" applyAlignment="1">
      <alignment horizontal="left" vertical="center" wrapText="1"/>
    </xf>
    <xf numFmtId="0" fontId="2" fillId="3" borderId="12"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0" fillId="0" borderId="10" xfId="0" applyBorder="1"/>
    <xf numFmtId="0" fontId="2" fillId="3" borderId="10" xfId="0" applyFont="1" applyFill="1" applyBorder="1" applyAlignment="1">
      <alignment horizontal="center" vertical="center" wrapText="1"/>
    </xf>
    <xf numFmtId="0" fontId="0" fillId="8" borderId="45" xfId="0" applyFill="1" applyBorder="1" applyAlignment="1">
      <alignment horizontal="center" vertical="center"/>
    </xf>
    <xf numFmtId="0" fontId="0" fillId="8" borderId="38" xfId="0" applyFill="1" applyBorder="1" applyAlignment="1">
      <alignment horizontal="center" vertical="center"/>
    </xf>
    <xf numFmtId="0" fontId="0" fillId="8" borderId="40" xfId="0" applyFill="1" applyBorder="1" applyAlignment="1">
      <alignment horizontal="center" vertical="center"/>
    </xf>
    <xf numFmtId="0" fontId="2" fillId="14" borderId="7" xfId="0" applyFont="1" applyFill="1" applyBorder="1" applyAlignment="1">
      <alignment horizontal="center" vertical="center" wrapText="1"/>
    </xf>
    <xf numFmtId="0" fontId="42" fillId="6" borderId="5" xfId="3" applyFont="1" applyFill="1" applyBorder="1" applyAlignment="1">
      <alignment horizontal="center" vertical="center" wrapText="1"/>
    </xf>
    <xf numFmtId="0" fontId="1" fillId="9" borderId="39" xfId="0" applyFont="1" applyFill="1" applyBorder="1" applyAlignment="1">
      <alignment vertical="center" wrapText="1"/>
    </xf>
    <xf numFmtId="0" fontId="0" fillId="9" borderId="58" xfId="0" applyFill="1" applyBorder="1" applyAlignment="1">
      <alignment horizontal="center" vertical="center" wrapText="1"/>
    </xf>
    <xf numFmtId="0" fontId="0" fillId="9" borderId="59" xfId="0" applyFill="1" applyBorder="1" applyAlignment="1">
      <alignment horizontal="center" vertical="center" wrapText="1"/>
    </xf>
    <xf numFmtId="0" fontId="0" fillId="9" borderId="60" xfId="0" applyFill="1" applyBorder="1" applyAlignment="1">
      <alignment horizontal="center" vertical="center" wrapText="1"/>
    </xf>
    <xf numFmtId="0" fontId="2" fillId="3" borderId="61" xfId="0" applyFont="1" applyFill="1" applyBorder="1" applyAlignment="1">
      <alignment horizontal="center" vertical="center" wrapText="1"/>
    </xf>
    <xf numFmtId="0" fontId="0" fillId="9" borderId="6" xfId="0" applyFill="1" applyBorder="1" applyAlignment="1">
      <alignment horizontal="center" vertical="center"/>
    </xf>
    <xf numFmtId="0" fontId="0" fillId="9" borderId="38" xfId="0" applyFill="1" applyBorder="1" applyAlignment="1">
      <alignment horizontal="center" vertical="center"/>
    </xf>
    <xf numFmtId="0" fontId="0" fillId="9" borderId="39" xfId="0" applyFill="1" applyBorder="1" applyAlignment="1">
      <alignment horizontal="center" vertical="center"/>
    </xf>
    <xf numFmtId="0" fontId="0" fillId="9" borderId="62" xfId="0" applyFill="1" applyBorder="1" applyAlignment="1">
      <alignment horizontal="center" vertical="center"/>
    </xf>
    <xf numFmtId="0" fontId="0" fillId="9" borderId="63" xfId="0" applyFill="1" applyBorder="1" applyAlignment="1">
      <alignment horizontal="center" vertical="center"/>
    </xf>
    <xf numFmtId="0" fontId="0" fillId="9" borderId="59" xfId="0" applyFill="1" applyBorder="1" applyAlignment="1">
      <alignment horizontal="center" vertical="center"/>
    </xf>
    <xf numFmtId="0" fontId="0" fillId="9" borderId="60" xfId="0" applyFill="1" applyBorder="1" applyAlignment="1">
      <alignment horizontal="center" vertical="center"/>
    </xf>
    <xf numFmtId="0" fontId="0" fillId="7" borderId="64" xfId="0" applyFill="1" applyBorder="1" applyAlignment="1">
      <alignment horizontal="center" vertical="center"/>
    </xf>
    <xf numFmtId="0" fontId="0" fillId="7" borderId="65" xfId="0" applyFill="1" applyBorder="1" applyAlignment="1">
      <alignment horizontal="center" vertical="center"/>
    </xf>
    <xf numFmtId="0" fontId="0" fillId="7" borderId="66" xfId="0" applyFill="1" applyBorder="1" applyAlignment="1">
      <alignment horizontal="center" vertical="center"/>
    </xf>
    <xf numFmtId="0" fontId="0" fillId="7" borderId="67" xfId="0" applyFill="1" applyBorder="1" applyAlignment="1">
      <alignment horizontal="center" vertical="center"/>
    </xf>
    <xf numFmtId="0" fontId="0" fillId="7" borderId="68" xfId="0" applyFill="1" applyBorder="1" applyAlignment="1">
      <alignment horizontal="center" vertical="center"/>
    </xf>
    <xf numFmtId="0" fontId="2" fillId="3" borderId="69" xfId="0" applyFont="1" applyFill="1" applyBorder="1" applyAlignment="1">
      <alignment horizontal="center" vertical="center" wrapText="1"/>
    </xf>
    <xf numFmtId="0" fontId="0" fillId="10" borderId="27" xfId="0"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1" fillId="0" borderId="52" xfId="0" applyFont="1" applyBorder="1" applyAlignment="1" applyProtection="1">
      <alignment horizontal="center" vertical="center"/>
      <protection locked="0"/>
    </xf>
    <xf numFmtId="0" fontId="0" fillId="0" borderId="7" xfId="0" applyBorder="1" applyProtection="1">
      <protection locked="0"/>
    </xf>
    <xf numFmtId="0" fontId="41" fillId="0" borderId="42" xfId="0" applyFont="1" applyBorder="1" applyAlignment="1" applyProtection="1">
      <alignment horizontal="center" vertical="center"/>
      <protection locked="0"/>
    </xf>
    <xf numFmtId="0" fontId="0" fillId="0" borderId="54" xfId="0" applyBorder="1" applyAlignment="1" applyProtection="1">
      <alignment wrapText="1"/>
      <protection locked="0"/>
    </xf>
    <xf numFmtId="0" fontId="0" fillId="0" borderId="31" xfId="0" applyBorder="1" applyProtection="1">
      <protection locked="0"/>
    </xf>
    <xf numFmtId="0" fontId="0" fillId="0" borderId="54" xfId="0" applyBorder="1" applyProtection="1">
      <protection locked="0"/>
    </xf>
    <xf numFmtId="0" fontId="41" fillId="0" borderId="46" xfId="0" applyFont="1" applyBorder="1" applyAlignment="1" applyProtection="1">
      <alignment horizontal="center" vertical="center"/>
      <protection locked="0"/>
    </xf>
    <xf numFmtId="0" fontId="0" fillId="0" borderId="55" xfId="0" applyBorder="1" applyProtection="1">
      <protection locked="0"/>
    </xf>
    <xf numFmtId="0" fontId="0" fillId="0" borderId="56" xfId="0" applyBorder="1" applyProtection="1">
      <protection locked="0"/>
    </xf>
    <xf numFmtId="0" fontId="0" fillId="0" borderId="36" xfId="0" applyBorder="1" applyAlignment="1" applyProtection="1">
      <alignment wrapText="1"/>
      <protection locked="0"/>
    </xf>
    <xf numFmtId="0" fontId="0" fillId="0" borderId="25" xfId="0" applyBorder="1" applyAlignment="1" applyProtection="1">
      <alignment vertical="center" wrapText="1"/>
      <protection locked="0"/>
    </xf>
    <xf numFmtId="0" fontId="0" fillId="0" borderId="25" xfId="0" applyBorder="1" applyAlignment="1" applyProtection="1">
      <alignment vertical="center"/>
      <protection locked="0"/>
    </xf>
    <xf numFmtId="0" fontId="0" fillId="0" borderId="24" xfId="0" applyBorder="1" applyAlignment="1" applyProtection="1">
      <alignment vertical="center" wrapText="1"/>
      <protection locked="0"/>
    </xf>
    <xf numFmtId="0" fontId="0" fillId="0" borderId="22" xfId="0" applyBorder="1" applyAlignment="1" applyProtection="1">
      <alignment wrapText="1"/>
      <protection locked="0"/>
    </xf>
    <xf numFmtId="0" fontId="0" fillId="0" borderId="15" xfId="0" applyBorder="1" applyAlignment="1" applyProtection="1">
      <alignment vertical="center" wrapText="1"/>
      <protection locked="0"/>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0" fillId="0" borderId="17" xfId="0" applyBorder="1" applyAlignment="1" applyProtection="1">
      <alignment vertical="center" wrapText="1"/>
      <protection locked="0"/>
    </xf>
    <xf numFmtId="0" fontId="0" fillId="0" borderId="15" xfId="0" applyBorder="1" applyAlignment="1" applyProtection="1">
      <alignment wrapText="1"/>
      <protection locked="0"/>
    </xf>
    <xf numFmtId="0" fontId="0" fillId="0" borderId="15" xfId="0" applyBorder="1" applyProtection="1">
      <protection locked="0"/>
    </xf>
    <xf numFmtId="0" fontId="0" fillId="0" borderId="17" xfId="0" applyBorder="1" applyAlignment="1" applyProtection="1">
      <alignment wrapText="1"/>
      <protection locked="0"/>
    </xf>
    <xf numFmtId="0" fontId="0" fillId="0" borderId="22" xfId="0" applyBorder="1" applyProtection="1">
      <protection locked="0"/>
    </xf>
    <xf numFmtId="0" fontId="0" fillId="0" borderId="17" xfId="0" applyBorder="1" applyProtection="1">
      <protection locked="0"/>
    </xf>
    <xf numFmtId="0" fontId="0" fillId="0" borderId="37" xfId="0" applyBorder="1" applyProtection="1">
      <protection locked="0"/>
    </xf>
    <xf numFmtId="0" fontId="0" fillId="0" borderId="28" xfId="0" applyBorder="1" applyProtection="1">
      <protection locked="0"/>
    </xf>
    <xf numFmtId="0" fontId="0" fillId="0" borderId="51" xfId="0" applyBorder="1" applyProtection="1">
      <protection locked="0"/>
    </xf>
    <xf numFmtId="0" fontId="0" fillId="0" borderId="12" xfId="0" applyBorder="1" applyProtection="1">
      <protection locked="0"/>
    </xf>
    <xf numFmtId="0" fontId="0" fillId="0" borderId="2" xfId="0" applyBorder="1" applyProtection="1">
      <protection locked="0"/>
    </xf>
    <xf numFmtId="0" fontId="0" fillId="0" borderId="53" xfId="0" applyBorder="1" applyProtection="1">
      <protection locked="0"/>
    </xf>
    <xf numFmtId="0" fontId="20" fillId="0" borderId="54" xfId="0" applyFont="1" applyBorder="1" applyAlignment="1" applyProtection="1">
      <alignment wrapText="1"/>
      <protection locked="0"/>
    </xf>
    <xf numFmtId="0" fontId="0" fillId="0" borderId="0" xfId="0" applyProtection="1">
      <protection locked="0"/>
    </xf>
    <xf numFmtId="0" fontId="0" fillId="0" borderId="7" xfId="0" applyBorder="1" applyAlignment="1" applyProtection="1">
      <alignment wrapText="1"/>
      <protection locked="0"/>
    </xf>
    <xf numFmtId="0" fontId="0" fillId="0" borderId="31" xfId="0" applyBorder="1" applyAlignment="1" applyProtection="1">
      <alignment wrapText="1"/>
      <protection locked="0"/>
    </xf>
    <xf numFmtId="0" fontId="11" fillId="13" borderId="0" xfId="3" applyFont="1" applyFill="1" applyAlignment="1">
      <alignment horizontal="center" vertical="center" wrapText="1"/>
    </xf>
    <xf numFmtId="0" fontId="14" fillId="11" borderId="0" xfId="0" applyFont="1" applyFill="1" applyAlignment="1">
      <alignment horizontal="left" vertical="center" wrapText="1"/>
    </xf>
    <xf numFmtId="0" fontId="8" fillId="11" borderId="0" xfId="0" applyFont="1" applyFill="1" applyAlignment="1">
      <alignment horizontal="left" vertical="center" wrapText="1"/>
    </xf>
    <xf numFmtId="0" fontId="43" fillId="13" borderId="0" xfId="3" applyFont="1" applyFill="1" applyBorder="1" applyAlignment="1">
      <alignment horizontal="center" vertical="center" wrapText="1"/>
    </xf>
    <xf numFmtId="0" fontId="17" fillId="11" borderId="0" xfId="0" applyFont="1" applyFill="1" applyAlignment="1">
      <alignment horizontal="left" vertical="top" wrapText="1"/>
    </xf>
    <xf numFmtId="0" fontId="8" fillId="11" borderId="0" xfId="0" applyFont="1" applyFill="1" applyAlignment="1">
      <alignment horizontal="left" vertical="top" wrapText="1"/>
    </xf>
    <xf numFmtId="0" fontId="9" fillId="10" borderId="0" xfId="0" applyFont="1" applyFill="1" applyAlignment="1">
      <alignment horizontal="center" vertical="center"/>
    </xf>
    <xf numFmtId="0" fontId="27" fillId="10" borderId="0" xfId="0" applyFont="1" applyFill="1" applyAlignment="1">
      <alignment horizontal="center" vertical="center"/>
    </xf>
    <xf numFmtId="0" fontId="38" fillId="11" borderId="0" xfId="0" applyFont="1" applyFill="1" applyAlignment="1">
      <alignment horizontal="left" vertical="top" wrapText="1"/>
    </xf>
    <xf numFmtId="0" fontId="19" fillId="11" borderId="0" xfId="0" applyFont="1" applyFill="1" applyAlignment="1">
      <alignment horizontal="left" vertical="top" wrapText="1"/>
    </xf>
    <xf numFmtId="0" fontId="5" fillId="10" borderId="14" xfId="0" applyFont="1" applyFill="1" applyBorder="1" applyAlignment="1">
      <alignment horizontal="center" vertical="center"/>
    </xf>
    <xf numFmtId="0" fontId="5" fillId="10" borderId="26" xfId="0" applyFont="1" applyFill="1" applyBorder="1" applyAlignment="1">
      <alignment horizontal="center" vertical="center"/>
    </xf>
    <xf numFmtId="0" fontId="26" fillId="10" borderId="11" xfId="0" applyFont="1" applyFill="1" applyBorder="1" applyAlignment="1">
      <alignment horizontal="center" vertical="center"/>
    </xf>
    <xf numFmtId="0" fontId="26" fillId="10" borderId="0" xfId="0" applyFont="1" applyFill="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3" borderId="6"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2" fillId="2" borderId="6" xfId="1" applyBorder="1" applyAlignment="1">
      <alignment horizontal="center" vertical="center" wrapText="1"/>
    </xf>
    <xf numFmtId="0" fontId="2" fillId="2" borderId="38" xfId="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Alignment="1">
      <alignment horizontal="center" vertical="center" wrapText="1"/>
    </xf>
    <xf numFmtId="0" fontId="26" fillId="0" borderId="10" xfId="0" applyFont="1" applyBorder="1" applyAlignment="1">
      <alignment horizontal="center" vertical="center" wrapText="1"/>
    </xf>
    <xf numFmtId="0" fontId="40" fillId="0" borderId="11" xfId="0" applyFont="1" applyBorder="1" applyAlignment="1">
      <alignment horizontal="center" vertical="center"/>
    </xf>
    <xf numFmtId="0" fontId="40" fillId="0" borderId="0" xfId="0" applyFont="1" applyAlignment="1">
      <alignment horizontal="center" vertical="center"/>
    </xf>
    <xf numFmtId="0" fontId="39" fillId="0" borderId="11" xfId="0" applyFont="1" applyBorder="1" applyAlignment="1">
      <alignment horizontal="center" vertical="center"/>
    </xf>
    <xf numFmtId="0" fontId="39" fillId="0" borderId="0" xfId="0" applyFont="1" applyAlignment="1">
      <alignment horizontal="center" vertical="center"/>
    </xf>
    <xf numFmtId="0" fontId="39" fillId="0" borderId="10" xfId="0" applyFont="1" applyBorder="1" applyAlignment="1">
      <alignment horizontal="center" vertical="center"/>
    </xf>
    <xf numFmtId="0" fontId="26" fillId="0" borderId="29" xfId="0" applyFont="1" applyBorder="1" applyAlignment="1">
      <alignment horizontal="center" vertical="center"/>
    </xf>
    <xf numFmtId="0" fontId="26" fillId="0" borderId="27" xfId="0" applyFont="1" applyBorder="1" applyAlignment="1">
      <alignment horizontal="center" vertical="center"/>
    </xf>
    <xf numFmtId="0" fontId="13" fillId="10" borderId="13" xfId="3" applyFont="1" applyFill="1" applyBorder="1" applyAlignment="1">
      <alignment horizontal="center" vertical="center" wrapText="1"/>
    </xf>
  </cellXfs>
  <cellStyles count="4">
    <cellStyle name="Célula de Verificação" xfId="1" builtinId="23"/>
    <cellStyle name="Hiperlink" xfId="3" builtinId="8"/>
    <cellStyle name="Hyperlink" xfId="2" xr:uid="{00000000-000B-0000-0000-000008000000}"/>
    <cellStyle name="Normal" xfId="0" builtinId="0"/>
  </cellStyles>
  <dxfs count="46">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bottom/>
        <vertical/>
        <horizontal/>
      </border>
      <protection locked="0" hidden="0"/>
    </dxf>
    <dxf>
      <border>
        <left/>
        <right style="thin">
          <color rgb="FF000000"/>
        </right>
        <top style="thin">
          <color rgb="FF000000"/>
        </top>
        <bottom style="thin">
          <color rgb="FF000000"/>
        </bottom>
      </border>
      <protection locked="0" hidden="0"/>
    </dxf>
    <dxf>
      <font>
        <b/>
        <strike val="0"/>
        <outline val="0"/>
        <shadow val="0"/>
        <u val="none"/>
        <vertAlign val="baseline"/>
        <sz val="14"/>
        <color theme="1"/>
        <name val="Calibri"/>
        <family val="2"/>
        <scheme val="minor"/>
      </font>
      <alignment horizontal="center" vertical="center"/>
      <border diagonalUp="0" diagonalDown="0">
        <left style="medium">
          <color indexed="64"/>
        </left>
        <right style="medium">
          <color indexed="64"/>
        </right>
        <top style="thin">
          <color rgb="FF000000"/>
        </top>
        <bottom style="thin">
          <color rgb="FF000000"/>
        </bottom>
      </border>
      <protection locked="0" hidden="0"/>
    </dxf>
    <dxf>
      <numFmt numFmtId="2" formatCode="0.00"/>
      <fill>
        <patternFill patternType="solid">
          <fgColor indexed="64"/>
          <bgColor theme="0" tint="-0.249977111117893"/>
        </patternFill>
      </fill>
      <alignment horizontal="center" vertical="center"/>
      <border diagonalUp="0" diagonalDown="0" outline="0">
        <left style="medium">
          <color indexed="64"/>
        </left>
        <right/>
        <top style="thin">
          <color indexed="64"/>
        </top>
        <bottom style="thin">
          <color indexed="64"/>
        </bottom>
      </border>
    </dxf>
    <dxf>
      <numFmt numFmtId="0" formatCode="General"/>
      <fill>
        <patternFill patternType="solid">
          <fgColor indexed="64"/>
          <bgColor theme="0" tint="-0.249977111117893"/>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249977111117893"/>
        </patternFill>
      </fill>
      <alignment horizontal="center" vertical="center" wrapText="1"/>
      <border diagonalUp="0" diagonalDown="0">
        <left style="medium">
          <color indexed="64"/>
        </left>
        <right style="medium">
          <color indexed="64"/>
        </right>
        <top style="thin">
          <color indexed="64"/>
        </top>
        <bottom style="thin">
          <color indexed="64"/>
        </bottom>
        <vertical/>
      </border>
    </dxf>
    <dxf>
      <border outline="0">
        <top style="thin">
          <color indexed="64"/>
        </top>
      </border>
    </dxf>
    <dxf>
      <border>
        <bottom style="medium">
          <color rgb="FF000000"/>
        </bottom>
      </border>
    </dxf>
    <dxf>
      <border outline="0">
        <left style="medium">
          <color indexed="64"/>
        </left>
        <top style="medium">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patternType="solid">
          <bgColor rgb="FF00B050"/>
        </patternFill>
      </fill>
    </dxf>
    <dxf>
      <fill>
        <patternFill patternType="solid">
          <bgColor rgb="FF92D050"/>
        </patternFill>
      </fill>
    </dxf>
    <dxf>
      <fill>
        <patternFill patternType="solid">
          <bgColor theme="7" tint="0.39994506668294322"/>
        </patternFill>
      </fill>
    </dxf>
    <dxf>
      <fill>
        <patternFill patternType="solid">
          <bgColor rgb="FFFF5050"/>
        </patternFill>
      </fill>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outline="0">
        <top style="thin">
          <color indexed="64"/>
        </top>
      </border>
    </dxf>
    <dxf>
      <border>
        <bottom style="medium">
          <color indexed="64"/>
        </bottom>
      </border>
    </dxf>
    <dxf>
      <border outline="0">
        <left style="medium">
          <color indexed="64"/>
        </left>
        <right style="medium">
          <color indexed="64"/>
        </right>
        <top style="medium">
          <color indexed="64"/>
        </top>
      </border>
    </dxf>
    <dxf>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center" vertical="center" textRotation="0" indent="0" justifyLastLine="0" shrinkToFit="0" readingOrder="0"/>
      <border diagonalUp="0" diagonalDown="0">
        <left style="thin">
          <color indexed="64"/>
        </left>
        <right/>
        <top style="thin">
          <color indexed="64"/>
        </top>
        <bottom style="thin">
          <color indexed="64"/>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FA6CA122-ED59-4F82-8C6B-5D7506907EC3}">
      <tableStyleElement type="wholeTable" dxfId="45"/>
      <tableStyleElement type="headerRow" dxfId="44"/>
    </tableStyle>
  </tableStyles>
  <colors>
    <mruColors>
      <color rgb="FFFF5050"/>
      <color rgb="FFFFAFAF"/>
      <color rgb="FFF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152400</xdr:rowOff>
    </xdr:from>
    <xdr:to>
      <xdr:col>0</xdr:col>
      <xdr:colOff>2345055</xdr:colOff>
      <xdr:row>1</xdr:row>
      <xdr:rowOff>358140</xdr:rowOff>
    </xdr:to>
    <xdr:pic>
      <xdr:nvPicPr>
        <xdr:cNvPr id="4" name="Imagem 1">
          <a:extLst>
            <a:ext uri="{FF2B5EF4-FFF2-40B4-BE49-F238E27FC236}">
              <a16:creationId xmlns:a16="http://schemas.microsoft.com/office/drawing/2014/main" id="{F6008743-108A-4CCB-804C-FF67A400F438}"/>
            </a:ext>
          </a:extLst>
        </xdr:cNvPr>
        <xdr:cNvPicPr>
          <a:picLocks noChangeAspect="1"/>
        </xdr:cNvPicPr>
      </xdr:nvPicPr>
      <xdr:blipFill>
        <a:blip xmlns:r="http://schemas.openxmlformats.org/officeDocument/2006/relationships" r:embed="rId1"/>
        <a:stretch>
          <a:fillRect/>
        </a:stretch>
      </xdr:blipFill>
      <xdr:spPr>
        <a:xfrm>
          <a:off x="76200" y="152400"/>
          <a:ext cx="227647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175260</xdr:rowOff>
    </xdr:from>
    <xdr:to>
      <xdr:col>2</xdr:col>
      <xdr:colOff>436245</xdr:colOff>
      <xdr:row>1</xdr:row>
      <xdr:rowOff>324898</xdr:rowOff>
    </xdr:to>
    <xdr:pic>
      <xdr:nvPicPr>
        <xdr:cNvPr id="2" name="Imagem 1">
          <a:extLst>
            <a:ext uri="{FF2B5EF4-FFF2-40B4-BE49-F238E27FC236}">
              <a16:creationId xmlns:a16="http://schemas.microsoft.com/office/drawing/2014/main" id="{D9041E1E-66EF-4B48-B3D5-03C28F377243}"/>
            </a:ext>
          </a:extLst>
        </xdr:cNvPr>
        <xdr:cNvPicPr>
          <a:picLocks noChangeAspect="1"/>
        </xdr:cNvPicPr>
      </xdr:nvPicPr>
      <xdr:blipFill>
        <a:blip xmlns:r="http://schemas.openxmlformats.org/officeDocument/2006/relationships" r:embed="rId1"/>
        <a:stretch>
          <a:fillRect/>
        </a:stretch>
      </xdr:blipFill>
      <xdr:spPr>
        <a:xfrm>
          <a:off x="38100" y="175260"/>
          <a:ext cx="2567940" cy="711613"/>
        </a:xfrm>
        <a:prstGeom prst="rect">
          <a:avLst/>
        </a:prstGeom>
      </xdr:spPr>
    </xdr:pic>
    <xdr:clientData/>
  </xdr:twoCellAnchor>
  <xdr:twoCellAnchor editAs="absolute">
    <xdr:from>
      <xdr:col>5</xdr:col>
      <xdr:colOff>1350645</xdr:colOff>
      <xdr:row>0</xdr:row>
      <xdr:rowOff>152400</xdr:rowOff>
    </xdr:from>
    <xdr:to>
      <xdr:col>7</xdr:col>
      <xdr:colOff>129540</xdr:colOff>
      <xdr:row>3</xdr:row>
      <xdr:rowOff>782955</xdr:rowOff>
    </xdr:to>
    <xdr:sp macro="" textlink="">
      <xdr:nvSpPr>
        <xdr:cNvPr id="1058" name="Text Box 34" hidden="1">
          <a:extLst>
            <a:ext uri="{FF2B5EF4-FFF2-40B4-BE49-F238E27FC236}">
              <a16:creationId xmlns:a16="http://schemas.microsoft.com/office/drawing/2014/main" id="{B120340B-0FEE-415B-A867-7E61E17B0206}"/>
            </a:ext>
          </a:extLst>
        </xdr:cNvPr>
        <xdr:cNvSpPr txBox="1">
          <a:spLocks noChangeArrowheads="1"/>
        </xdr:cNvSpPr>
      </xdr:nvSpPr>
      <xdr:spPr bwMode="auto">
        <a:xfrm>
          <a:off x="9725025" y="152400"/>
          <a:ext cx="1171575" cy="2295525"/>
        </a:xfrm>
        <a:prstGeom prst="rect">
          <a:avLst/>
        </a:prstGeom>
        <a:solidFill>
          <a:srgbClr xmlns:mc="http://schemas.openxmlformats.org/markup-compatibility/2006" xmlns:a14="http://schemas.microsoft.com/office/drawing/2010/main" val="000000"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xdr:from>
      <xdr:col>4</xdr:col>
      <xdr:colOff>1493520</xdr:colOff>
      <xdr:row>0</xdr:row>
      <xdr:rowOff>95249</xdr:rowOff>
    </xdr:from>
    <xdr:to>
      <xdr:col>7</xdr:col>
      <xdr:colOff>0</xdr:colOff>
      <xdr:row>1</xdr:row>
      <xdr:rowOff>394334</xdr:rowOff>
    </xdr:to>
    <xdr:sp macro="" textlink="">
      <xdr:nvSpPr>
        <xdr:cNvPr id="6" name="CaixaDeTexto 3">
          <a:extLst>
            <a:ext uri="{FF2B5EF4-FFF2-40B4-BE49-F238E27FC236}">
              <a16:creationId xmlns:a16="http://schemas.microsoft.com/office/drawing/2014/main" id="{C8510921-CF7F-20F5-C96B-1AEF80C9666A}"/>
            </a:ext>
          </a:extLst>
        </xdr:cNvPr>
        <xdr:cNvSpPr txBox="1"/>
      </xdr:nvSpPr>
      <xdr:spPr>
        <a:xfrm>
          <a:off x="8549640" y="95249"/>
          <a:ext cx="2537460" cy="87058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solidFill>
                <a:schemeClr val="lt1"/>
              </a:solidFill>
              <a:effectLst/>
              <a:latin typeface="+mn-lt"/>
              <a:ea typeface="+mn-ea"/>
              <a:cs typeface="+mn-cs"/>
            </a:rPr>
            <a:t>ATENÇÃO:</a:t>
          </a:r>
          <a:r>
            <a:rPr lang="pt-BR" sz="1100" b="1" baseline="0">
              <a:solidFill>
                <a:schemeClr val="lt1"/>
              </a:solidFill>
              <a:effectLst/>
              <a:latin typeface="+mn-lt"/>
              <a:ea typeface="+mn-ea"/>
              <a:cs typeface="+mn-cs"/>
            </a:rPr>
            <a:t> Não é necessário o preenchimento de nenhum campo nesta aba.</a:t>
          </a:r>
          <a:endParaRPr lang="pt-BR"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89534</xdr:colOff>
      <xdr:row>0</xdr:row>
      <xdr:rowOff>114300</xdr:rowOff>
    </xdr:from>
    <xdr:to>
      <xdr:col>2</xdr:col>
      <xdr:colOff>742754</xdr:colOff>
      <xdr:row>1</xdr:row>
      <xdr:rowOff>287655</xdr:rowOff>
    </xdr:to>
    <xdr:pic>
      <xdr:nvPicPr>
        <xdr:cNvPr id="2" name="Imagem 1">
          <a:extLst>
            <a:ext uri="{FF2B5EF4-FFF2-40B4-BE49-F238E27FC236}">
              <a16:creationId xmlns:a16="http://schemas.microsoft.com/office/drawing/2014/main" id="{76A7B9E5-CD43-4BCD-8412-29E128ABC5EA}"/>
            </a:ext>
          </a:extLst>
        </xdr:cNvPr>
        <xdr:cNvPicPr>
          <a:picLocks noChangeAspect="1"/>
        </xdr:cNvPicPr>
      </xdr:nvPicPr>
      <xdr:blipFill>
        <a:blip xmlns:r="http://schemas.openxmlformats.org/officeDocument/2006/relationships" r:embed="rId1"/>
        <a:stretch>
          <a:fillRect/>
        </a:stretch>
      </xdr:blipFill>
      <xdr:spPr>
        <a:xfrm>
          <a:off x="89534" y="114300"/>
          <a:ext cx="2636325" cy="693420"/>
        </a:xfrm>
        <a:prstGeom prst="rect">
          <a:avLst/>
        </a:prstGeom>
      </xdr:spPr>
    </xdr:pic>
    <xdr:clientData/>
  </xdr:twoCellAnchor>
  <xdr:twoCellAnchor>
    <xdr:from>
      <xdr:col>2</xdr:col>
      <xdr:colOff>1518284</xdr:colOff>
      <xdr:row>0</xdr:row>
      <xdr:rowOff>120015</xdr:rowOff>
    </xdr:from>
    <xdr:to>
      <xdr:col>2</xdr:col>
      <xdr:colOff>4832984</xdr:colOff>
      <xdr:row>1</xdr:row>
      <xdr:rowOff>386715</xdr:rowOff>
    </xdr:to>
    <xdr:sp macro="" textlink="">
      <xdr:nvSpPr>
        <xdr:cNvPr id="4" name="CaixaDeTexto 3">
          <a:extLst>
            <a:ext uri="{FF2B5EF4-FFF2-40B4-BE49-F238E27FC236}">
              <a16:creationId xmlns:a16="http://schemas.microsoft.com/office/drawing/2014/main" id="{DC838536-9B59-44C1-974F-49BF884E37A7}"/>
            </a:ext>
          </a:extLst>
        </xdr:cNvPr>
        <xdr:cNvSpPr txBox="1"/>
      </xdr:nvSpPr>
      <xdr:spPr>
        <a:xfrm>
          <a:off x="3489959" y="120015"/>
          <a:ext cx="3314700" cy="7810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121920</xdr:rowOff>
    </xdr:from>
    <xdr:to>
      <xdr:col>2</xdr:col>
      <xdr:colOff>55245</xdr:colOff>
      <xdr:row>1</xdr:row>
      <xdr:rowOff>249555</xdr:rowOff>
    </xdr:to>
    <xdr:pic>
      <xdr:nvPicPr>
        <xdr:cNvPr id="4" name="Imagem 3">
          <a:extLst>
            <a:ext uri="{FF2B5EF4-FFF2-40B4-BE49-F238E27FC236}">
              <a16:creationId xmlns:a16="http://schemas.microsoft.com/office/drawing/2014/main" id="{786D7DCB-5526-1467-04DD-5642AC50EA0E}"/>
            </a:ext>
          </a:extLst>
        </xdr:cNvPr>
        <xdr:cNvPicPr>
          <a:picLocks noChangeAspect="1"/>
        </xdr:cNvPicPr>
      </xdr:nvPicPr>
      <xdr:blipFill>
        <a:blip xmlns:r="http://schemas.openxmlformats.org/officeDocument/2006/relationships" r:embed="rId1"/>
        <a:stretch>
          <a:fillRect/>
        </a:stretch>
      </xdr:blipFill>
      <xdr:spPr>
        <a:xfrm>
          <a:off x="121920" y="121920"/>
          <a:ext cx="2407920" cy="661035"/>
        </a:xfrm>
        <a:prstGeom prst="rect">
          <a:avLst/>
        </a:prstGeom>
      </xdr:spPr>
    </xdr:pic>
    <xdr:clientData/>
  </xdr:twoCellAnchor>
  <xdr:twoCellAnchor>
    <xdr:from>
      <xdr:col>3</xdr:col>
      <xdr:colOff>990599</xdr:colOff>
      <xdr:row>0</xdr:row>
      <xdr:rowOff>34290</xdr:rowOff>
    </xdr:from>
    <xdr:to>
      <xdr:col>5</xdr:col>
      <xdr:colOff>998219</xdr:colOff>
      <xdr:row>1</xdr:row>
      <xdr:rowOff>329565</xdr:rowOff>
    </xdr:to>
    <xdr:sp macro="" textlink="">
      <xdr:nvSpPr>
        <xdr:cNvPr id="2" name="CaixaDeTexto 1">
          <a:extLst>
            <a:ext uri="{FF2B5EF4-FFF2-40B4-BE49-F238E27FC236}">
              <a16:creationId xmlns:a16="http://schemas.microsoft.com/office/drawing/2014/main" id="{78210F87-370C-458B-8F3B-446C91387C01}"/>
            </a:ext>
          </a:extLst>
        </xdr:cNvPr>
        <xdr:cNvSpPr txBox="1"/>
      </xdr:nvSpPr>
      <xdr:spPr>
        <a:xfrm>
          <a:off x="8086724" y="34290"/>
          <a:ext cx="3074670" cy="8191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a:t>
          </a:r>
          <a:r>
            <a:rPr lang="pt-BR" sz="1100" b="1" baseline="0">
              <a:solidFill>
                <a:schemeClr val="lt1"/>
              </a:solidFill>
              <a:effectLst/>
              <a:latin typeface="+mn-lt"/>
              <a:ea typeface="+mn-ea"/>
              <a:cs typeface="+mn-cs"/>
            </a:rPr>
            <a:t>Caso haja temas a incluir na Agenda, p</a:t>
          </a:r>
          <a:r>
            <a:rPr lang="pt-BR" sz="1100" b="1" baseline="0"/>
            <a:t>reencha corretamente as colunas A, B, C, D e E.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xdr:colOff>
      <xdr:row>0</xdr:row>
      <xdr:rowOff>76200</xdr:rowOff>
    </xdr:from>
    <xdr:to>
      <xdr:col>2</xdr:col>
      <xdr:colOff>474303</xdr:colOff>
      <xdr:row>1</xdr:row>
      <xdr:rowOff>434340</xdr:rowOff>
    </xdr:to>
    <xdr:pic>
      <xdr:nvPicPr>
        <xdr:cNvPr id="2" name="Imagem 1">
          <a:extLst>
            <a:ext uri="{FF2B5EF4-FFF2-40B4-BE49-F238E27FC236}">
              <a16:creationId xmlns:a16="http://schemas.microsoft.com/office/drawing/2014/main" id="{CC68BB85-94C2-4324-A6DB-0BB98815F70B}"/>
            </a:ext>
          </a:extLst>
        </xdr:cNvPr>
        <xdr:cNvPicPr>
          <a:picLocks noChangeAspect="1"/>
        </xdr:cNvPicPr>
      </xdr:nvPicPr>
      <xdr:blipFill>
        <a:blip xmlns:r="http://schemas.openxmlformats.org/officeDocument/2006/relationships" r:embed="rId1"/>
        <a:stretch>
          <a:fillRect/>
        </a:stretch>
      </xdr:blipFill>
      <xdr:spPr>
        <a:xfrm>
          <a:off x="68580" y="76200"/>
          <a:ext cx="2975568" cy="800100"/>
        </a:xfrm>
        <a:prstGeom prst="rect">
          <a:avLst/>
        </a:prstGeom>
      </xdr:spPr>
    </xdr:pic>
    <xdr:clientData/>
  </xdr:twoCellAnchor>
  <xdr:twoCellAnchor>
    <xdr:from>
      <xdr:col>2</xdr:col>
      <xdr:colOff>472440</xdr:colOff>
      <xdr:row>0</xdr:row>
      <xdr:rowOff>62865</xdr:rowOff>
    </xdr:from>
    <xdr:to>
      <xdr:col>2</xdr:col>
      <xdr:colOff>3979545</xdr:colOff>
      <xdr:row>1</xdr:row>
      <xdr:rowOff>491490</xdr:rowOff>
    </xdr:to>
    <xdr:sp macro="" textlink="">
      <xdr:nvSpPr>
        <xdr:cNvPr id="3" name="CaixaDeTexto 2">
          <a:extLst>
            <a:ext uri="{FF2B5EF4-FFF2-40B4-BE49-F238E27FC236}">
              <a16:creationId xmlns:a16="http://schemas.microsoft.com/office/drawing/2014/main" id="{67B1DD37-01A5-4F3D-97B2-078D98C10CF5}"/>
            </a:ext>
          </a:extLst>
        </xdr:cNvPr>
        <xdr:cNvSpPr txBox="1"/>
      </xdr:nvSpPr>
      <xdr:spPr>
        <a:xfrm>
          <a:off x="3044190" y="62865"/>
          <a:ext cx="3507105" cy="8667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 J e K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707254</xdr:colOff>
      <xdr:row>1</xdr:row>
      <xdr:rowOff>361950</xdr:rowOff>
    </xdr:to>
    <xdr:pic>
      <xdr:nvPicPr>
        <xdr:cNvPr id="2" name="Imagem 1">
          <a:extLst>
            <a:ext uri="{FF2B5EF4-FFF2-40B4-BE49-F238E27FC236}">
              <a16:creationId xmlns:a16="http://schemas.microsoft.com/office/drawing/2014/main" id="{547DE965-F7D4-48B5-895F-D77C0471B4A6}"/>
            </a:ext>
          </a:extLst>
        </xdr:cNvPr>
        <xdr:cNvPicPr>
          <a:picLocks noChangeAspect="1"/>
        </xdr:cNvPicPr>
      </xdr:nvPicPr>
      <xdr:blipFill>
        <a:blip xmlns:r="http://schemas.openxmlformats.org/officeDocument/2006/relationships" r:embed="rId1"/>
        <a:stretch>
          <a:fillRect/>
        </a:stretch>
      </xdr:blipFill>
      <xdr:spPr>
        <a:xfrm>
          <a:off x="76200" y="85725"/>
          <a:ext cx="2831329" cy="762000"/>
        </a:xfrm>
        <a:prstGeom prst="rect">
          <a:avLst/>
        </a:prstGeom>
      </xdr:spPr>
    </xdr:pic>
    <xdr:clientData/>
  </xdr:twoCellAnchor>
  <xdr:twoCellAnchor>
    <xdr:from>
      <xdr:col>2</xdr:col>
      <xdr:colOff>742950</xdr:colOff>
      <xdr:row>0</xdr:row>
      <xdr:rowOff>72390</xdr:rowOff>
    </xdr:from>
    <xdr:to>
      <xdr:col>2</xdr:col>
      <xdr:colOff>4675346</xdr:colOff>
      <xdr:row>1</xdr:row>
      <xdr:rowOff>420529</xdr:rowOff>
    </xdr:to>
    <xdr:sp macro="" textlink="">
      <xdr:nvSpPr>
        <xdr:cNvPr id="5" name="CaixaDeTexto 4">
          <a:extLst>
            <a:ext uri="{FF2B5EF4-FFF2-40B4-BE49-F238E27FC236}">
              <a16:creationId xmlns:a16="http://schemas.microsoft.com/office/drawing/2014/main" id="{357437F6-31A0-4554-B539-10BDF12F6564}"/>
            </a:ext>
          </a:extLst>
        </xdr:cNvPr>
        <xdr:cNvSpPr txBox="1"/>
      </xdr:nvSpPr>
      <xdr:spPr>
        <a:xfrm>
          <a:off x="2933700" y="72390"/>
          <a:ext cx="3932396" cy="83629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1</xdr:col>
      <xdr:colOff>800100</xdr:colOff>
      <xdr:row>1</xdr:row>
      <xdr:rowOff>264795</xdr:rowOff>
    </xdr:to>
    <xdr:pic>
      <xdr:nvPicPr>
        <xdr:cNvPr id="2" name="Imagem 1">
          <a:extLst>
            <a:ext uri="{FF2B5EF4-FFF2-40B4-BE49-F238E27FC236}">
              <a16:creationId xmlns:a16="http://schemas.microsoft.com/office/drawing/2014/main" id="{45841A84-7AB0-45CA-B6A6-45396AF332B2}"/>
            </a:ext>
          </a:extLst>
        </xdr:cNvPr>
        <xdr:cNvPicPr>
          <a:picLocks noChangeAspect="1"/>
        </xdr:cNvPicPr>
      </xdr:nvPicPr>
      <xdr:blipFill>
        <a:blip xmlns:r="http://schemas.openxmlformats.org/officeDocument/2006/relationships" r:embed="rId1"/>
        <a:stretch>
          <a:fillRect/>
        </a:stretch>
      </xdr:blipFill>
      <xdr:spPr>
        <a:xfrm>
          <a:off x="0" y="83820"/>
          <a:ext cx="2407920" cy="661035"/>
        </a:xfrm>
        <a:prstGeom prst="rect">
          <a:avLst/>
        </a:prstGeom>
      </xdr:spPr>
    </xdr:pic>
    <xdr:clientData/>
  </xdr:twoCellAnchor>
  <xdr:twoCellAnchor>
    <xdr:from>
      <xdr:col>2</xdr:col>
      <xdr:colOff>5153024</xdr:colOff>
      <xdr:row>0</xdr:row>
      <xdr:rowOff>152400</xdr:rowOff>
    </xdr:from>
    <xdr:to>
      <xdr:col>4</xdr:col>
      <xdr:colOff>994409</xdr:colOff>
      <xdr:row>1</xdr:row>
      <xdr:rowOff>396240</xdr:rowOff>
    </xdr:to>
    <xdr:sp macro="" textlink="">
      <xdr:nvSpPr>
        <xdr:cNvPr id="3" name="CaixaDeTexto 2">
          <a:extLst>
            <a:ext uri="{FF2B5EF4-FFF2-40B4-BE49-F238E27FC236}">
              <a16:creationId xmlns:a16="http://schemas.microsoft.com/office/drawing/2014/main" id="{061A42E8-F2EF-44FB-AA56-F1C56C1456B2}"/>
            </a:ext>
          </a:extLst>
        </xdr:cNvPr>
        <xdr:cNvSpPr txBox="1"/>
      </xdr:nvSpPr>
      <xdr:spPr>
        <a:xfrm>
          <a:off x="7762874" y="152400"/>
          <a:ext cx="3023235" cy="72009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000" b="1"/>
            <a:t>ATENÇÃO:</a:t>
          </a:r>
          <a:r>
            <a:rPr lang="pt-BR" sz="1000" b="1" baseline="0"/>
            <a:t> Verifique ou preencha corretamente a coluna D para cada um dos temas. </a:t>
          </a:r>
          <a:r>
            <a:rPr lang="pt-BR" sz="1000" b="1" baseline="0">
              <a:solidFill>
                <a:schemeClr val="lt1"/>
              </a:solidFill>
              <a:effectLst/>
              <a:latin typeface="+mn-lt"/>
              <a:ea typeface="+mn-ea"/>
              <a:cs typeface="+mn-cs"/>
            </a:rPr>
            <a:t>Note que há orientações complementares nas anotações do cabeçalho dessa coluna.</a:t>
          </a:r>
          <a:endParaRPr lang="pt-BR" sz="10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104774</xdr:rowOff>
    </xdr:from>
    <xdr:to>
      <xdr:col>2</xdr:col>
      <xdr:colOff>1030605</xdr:colOff>
      <xdr:row>1</xdr:row>
      <xdr:rowOff>361949</xdr:rowOff>
    </xdr:to>
    <xdr:pic>
      <xdr:nvPicPr>
        <xdr:cNvPr id="2" name="Imagem 1">
          <a:extLst>
            <a:ext uri="{FF2B5EF4-FFF2-40B4-BE49-F238E27FC236}">
              <a16:creationId xmlns:a16="http://schemas.microsoft.com/office/drawing/2014/main" id="{FE4D593E-4119-44E2-B56E-5FFB1AD88A88}"/>
            </a:ext>
          </a:extLst>
        </xdr:cNvPr>
        <xdr:cNvPicPr>
          <a:picLocks noChangeAspect="1"/>
        </xdr:cNvPicPr>
      </xdr:nvPicPr>
      <xdr:blipFill>
        <a:blip xmlns:r="http://schemas.openxmlformats.org/officeDocument/2006/relationships" r:embed="rId1"/>
        <a:stretch>
          <a:fillRect/>
        </a:stretch>
      </xdr:blipFill>
      <xdr:spPr>
        <a:xfrm>
          <a:off x="38100" y="104774"/>
          <a:ext cx="2983230" cy="828675"/>
        </a:xfrm>
        <a:prstGeom prst="rect">
          <a:avLst/>
        </a:prstGeom>
      </xdr:spPr>
    </xdr:pic>
    <xdr:clientData/>
  </xdr:twoCellAnchor>
  <xdr:twoCellAnchor>
    <xdr:from>
      <xdr:col>2</xdr:col>
      <xdr:colOff>1178241</xdr:colOff>
      <xdr:row>0</xdr:row>
      <xdr:rowOff>76201</xdr:rowOff>
    </xdr:from>
    <xdr:to>
      <xdr:col>2</xdr:col>
      <xdr:colOff>4809067</xdr:colOff>
      <xdr:row>1</xdr:row>
      <xdr:rowOff>476252</xdr:rowOff>
    </xdr:to>
    <xdr:sp macro="" textlink="">
      <xdr:nvSpPr>
        <xdr:cNvPr id="3" name="CaixaDeTexto 2">
          <a:extLst>
            <a:ext uri="{FF2B5EF4-FFF2-40B4-BE49-F238E27FC236}">
              <a16:creationId xmlns:a16="http://schemas.microsoft.com/office/drawing/2014/main" id="{623E4FA2-17F0-4CA7-B4A7-F8784FEDDB78}"/>
            </a:ext>
          </a:extLst>
        </xdr:cNvPr>
        <xdr:cNvSpPr txBox="1"/>
      </xdr:nvSpPr>
      <xdr:spPr>
        <a:xfrm>
          <a:off x="3176374" y="76201"/>
          <a:ext cx="3630826" cy="975784"/>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H e I para cada um dos temas. </a:t>
          </a:r>
          <a:r>
            <a:rPr lang="pt-BR" sz="1100" b="1" baseline="0">
              <a:solidFill>
                <a:schemeClr val="lt1"/>
              </a:solidFill>
              <a:effectLst/>
              <a:latin typeface="+mn-lt"/>
              <a:ea typeface="+mn-ea"/>
              <a:cs typeface="+mn-cs"/>
            </a:rPr>
            <a:t>Lembre-se de considerar outros mecanismos de participação, além da CP. Note que há orientações complementares nas anotações do cabeçalho dessas colunas.</a:t>
          </a:r>
          <a:endParaRPr lang="pt-BR" sz="1100" b="1"/>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74597</xdr:colOff>
      <xdr:row>0</xdr:row>
      <xdr:rowOff>314867</xdr:rowOff>
    </xdr:from>
    <xdr:to>
      <xdr:col>2</xdr:col>
      <xdr:colOff>903515</xdr:colOff>
      <xdr:row>1</xdr:row>
      <xdr:rowOff>370646</xdr:rowOff>
    </xdr:to>
    <xdr:pic>
      <xdr:nvPicPr>
        <xdr:cNvPr id="2" name="Imagem 1">
          <a:extLst>
            <a:ext uri="{FF2B5EF4-FFF2-40B4-BE49-F238E27FC236}">
              <a16:creationId xmlns:a16="http://schemas.microsoft.com/office/drawing/2014/main" id="{C15C755B-18F0-464A-B14F-B63E59B62082}"/>
            </a:ext>
          </a:extLst>
        </xdr:cNvPr>
        <xdr:cNvPicPr>
          <a:picLocks noChangeAspect="1"/>
        </xdr:cNvPicPr>
      </xdr:nvPicPr>
      <xdr:blipFill>
        <a:blip xmlns:r="http://schemas.openxmlformats.org/officeDocument/2006/relationships" r:embed="rId1"/>
        <a:stretch>
          <a:fillRect/>
        </a:stretch>
      </xdr:blipFill>
      <xdr:spPr>
        <a:xfrm>
          <a:off x="74597" y="314867"/>
          <a:ext cx="2918975" cy="806893"/>
        </a:xfrm>
        <a:prstGeom prst="rect">
          <a:avLst/>
        </a:prstGeom>
      </xdr:spPr>
    </xdr:pic>
    <xdr:clientData/>
  </xdr:twoCellAnchor>
  <xdr:twoCellAnchor>
    <xdr:from>
      <xdr:col>2</xdr:col>
      <xdr:colOff>852715</xdr:colOff>
      <xdr:row>0</xdr:row>
      <xdr:rowOff>194734</xdr:rowOff>
    </xdr:from>
    <xdr:to>
      <xdr:col>2</xdr:col>
      <xdr:colOff>3702843</xdr:colOff>
      <xdr:row>1</xdr:row>
      <xdr:rowOff>389467</xdr:rowOff>
    </xdr:to>
    <xdr:sp macro="" textlink="">
      <xdr:nvSpPr>
        <xdr:cNvPr id="7" name="CaixaDeTexto 6">
          <a:extLst>
            <a:ext uri="{FF2B5EF4-FFF2-40B4-BE49-F238E27FC236}">
              <a16:creationId xmlns:a16="http://schemas.microsoft.com/office/drawing/2014/main" id="{0CA0A99A-2F52-4A59-9430-5D374E1F1579}"/>
            </a:ext>
          </a:extLst>
        </xdr:cNvPr>
        <xdr:cNvSpPr txBox="1"/>
      </xdr:nvSpPr>
      <xdr:spPr>
        <a:xfrm>
          <a:off x="2888684" y="194734"/>
          <a:ext cx="2850128" cy="932921"/>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 F, G e H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twoCellAnchor>
    <xdr:from>
      <xdr:col>5</xdr:col>
      <xdr:colOff>143934</xdr:colOff>
      <xdr:row>0</xdr:row>
      <xdr:rowOff>28009</xdr:rowOff>
    </xdr:from>
    <xdr:to>
      <xdr:col>6</xdr:col>
      <xdr:colOff>1710265</xdr:colOff>
      <xdr:row>1</xdr:row>
      <xdr:rowOff>845343</xdr:rowOff>
    </xdr:to>
    <xdr:sp macro="" textlink="">
      <xdr:nvSpPr>
        <xdr:cNvPr id="4" name="CaixaDeTexto 4">
          <a:extLst>
            <a:ext uri="{FF2B5EF4-FFF2-40B4-BE49-F238E27FC236}">
              <a16:creationId xmlns:a16="http://schemas.microsoft.com/office/drawing/2014/main" id="{19564779-C084-4529-A044-3EB6249CA55B}"/>
            </a:ext>
          </a:extLst>
        </xdr:cNvPr>
        <xdr:cNvSpPr txBox="1"/>
      </xdr:nvSpPr>
      <xdr:spPr>
        <a:xfrm>
          <a:off x="10407122" y="28009"/>
          <a:ext cx="5483487" cy="1555522"/>
        </a:xfrm>
        <a:prstGeom prst="rect">
          <a:avLst/>
        </a:prstGeom>
        <a:solidFill>
          <a:schemeClr val="accent5">
            <a:lumMod val="7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eaLnBrk="1" fontAlgn="auto" latinLnBrk="0" hangingPunct="1"/>
          <a:r>
            <a:rPr lang="pt-BR" sz="1100" b="1" u="sng" baseline="0">
              <a:solidFill>
                <a:schemeClr val="lt1"/>
              </a:solidFill>
              <a:effectLst/>
              <a:latin typeface="+mn-lt"/>
              <a:ea typeface="+mn-ea"/>
              <a:cs typeface="+mn-cs"/>
            </a:rPr>
            <a:t>PONTUAÇÃO RICE:</a:t>
          </a:r>
          <a:r>
            <a:rPr lang="pt-BR" sz="1100" b="1" i="0" baseline="0">
              <a:solidFill>
                <a:schemeClr val="lt1"/>
              </a:solidFill>
              <a:effectLst/>
              <a:latin typeface="+mn-lt"/>
              <a:ea typeface="+mn-ea"/>
              <a:cs typeface="+mn-cs"/>
            </a:rPr>
            <a:t> </a:t>
          </a:r>
          <a:r>
            <a:rPr lang="pt-BR" sz="1100">
              <a:solidFill>
                <a:schemeClr val="lt1"/>
              </a:solidFill>
              <a:effectLst/>
              <a:latin typeface="+mn-lt"/>
              <a:ea typeface="+mn-ea"/>
              <a:cs typeface="+mn-cs"/>
            </a:rPr>
            <a:t>A partir de  8 pontos, o tema já pode ser considerado como de altíssima prioridade, conforme faixa abaixo para avaliação dos temas:</a:t>
          </a:r>
          <a:endParaRPr lang="pt-BR">
            <a:effectLst/>
          </a:endParaRPr>
        </a:p>
        <a:p>
          <a:pPr eaLnBrk="1" fontAlgn="auto" latinLnBrk="0" hangingPunct="1"/>
          <a:r>
            <a:rPr lang="pt-BR" sz="1100" b="1">
              <a:solidFill>
                <a:schemeClr val="lt1"/>
              </a:solidFill>
              <a:effectLst/>
              <a:latin typeface="+mn-lt"/>
              <a:ea typeface="+mn-ea"/>
              <a:cs typeface="+mn-cs"/>
            </a:rPr>
            <a:t>a-) maior ou</a:t>
          </a:r>
          <a:r>
            <a:rPr lang="pt-BR" sz="1100" b="1" baseline="0">
              <a:solidFill>
                <a:schemeClr val="lt1"/>
              </a:solidFill>
              <a:effectLst/>
              <a:latin typeface="+mn-lt"/>
              <a:ea typeface="+mn-ea"/>
              <a:cs typeface="+mn-cs"/>
            </a:rPr>
            <a:t> igual a </a:t>
          </a:r>
          <a:r>
            <a:rPr lang="pt-BR" sz="1100" b="1">
              <a:solidFill>
                <a:schemeClr val="lt1"/>
              </a:solidFill>
              <a:effectLst/>
              <a:latin typeface="+mn-lt"/>
              <a:ea typeface="+mn-ea"/>
              <a:cs typeface="+mn-cs"/>
            </a:rPr>
            <a:t>8 pontos : Altíssima prioridade (verde escuro)</a:t>
          </a:r>
          <a:endParaRPr lang="pt-BR">
            <a:effectLst/>
          </a:endParaRPr>
        </a:p>
        <a:p>
          <a:r>
            <a:rPr lang="pt-BR" sz="1100" b="1">
              <a:solidFill>
                <a:schemeClr val="lt1"/>
              </a:solidFill>
              <a:effectLst/>
              <a:latin typeface="+mn-lt"/>
              <a:ea typeface="+mn-ea"/>
              <a:cs typeface="+mn-cs"/>
            </a:rPr>
            <a:t>b-) entre 3 e 7,99 pontos: Alta prioridade (verde claro)</a:t>
          </a:r>
          <a:endParaRPr lang="pt-BR">
            <a:effectLst/>
          </a:endParaRPr>
        </a:p>
        <a:p>
          <a:r>
            <a:rPr lang="pt-BR" sz="1100" b="1">
              <a:solidFill>
                <a:schemeClr val="lt1"/>
              </a:solidFill>
              <a:effectLst/>
              <a:latin typeface="+mn-lt"/>
              <a:ea typeface="+mn-ea"/>
              <a:cs typeface="+mn-cs"/>
            </a:rPr>
            <a:t>c-) entre</a:t>
          </a:r>
          <a:r>
            <a:rPr lang="pt-BR" sz="1100" b="1" baseline="0">
              <a:solidFill>
                <a:schemeClr val="lt1"/>
              </a:solidFill>
              <a:effectLst/>
              <a:latin typeface="+mn-lt"/>
              <a:ea typeface="+mn-ea"/>
              <a:cs typeface="+mn-cs"/>
            </a:rPr>
            <a:t> 1 e 2,99 pontos</a:t>
          </a:r>
          <a:r>
            <a:rPr lang="pt-BR" sz="1100" b="1">
              <a:solidFill>
                <a:schemeClr val="lt1"/>
              </a:solidFill>
              <a:effectLst/>
              <a:latin typeface="+mn-lt"/>
              <a:ea typeface="+mn-ea"/>
              <a:cs typeface="+mn-cs"/>
            </a:rPr>
            <a:t>: Média prioridade (amarelo)</a:t>
          </a:r>
          <a:endParaRPr lang="pt-BR">
            <a:effectLst/>
          </a:endParaRPr>
        </a:p>
        <a:p>
          <a:r>
            <a:rPr lang="pt-BR" sz="1100" b="1">
              <a:solidFill>
                <a:schemeClr val="lt1"/>
              </a:solidFill>
              <a:effectLst/>
              <a:latin typeface="+mn-lt"/>
              <a:ea typeface="+mn-ea"/>
              <a:cs typeface="+mn-cs"/>
            </a:rPr>
            <a:t>d-) menor que 1: Baixa prioridade (vermelho)</a:t>
          </a:r>
          <a:endParaRPr lang="pt-BR">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152399</xdr:rowOff>
    </xdr:from>
    <xdr:to>
      <xdr:col>2</xdr:col>
      <xdr:colOff>60841</xdr:colOff>
      <xdr:row>1</xdr:row>
      <xdr:rowOff>355962</xdr:rowOff>
    </xdr:to>
    <xdr:pic>
      <xdr:nvPicPr>
        <xdr:cNvPr id="2" name="Imagem 1">
          <a:extLst>
            <a:ext uri="{FF2B5EF4-FFF2-40B4-BE49-F238E27FC236}">
              <a16:creationId xmlns:a16="http://schemas.microsoft.com/office/drawing/2014/main" id="{0861634B-9909-4DE7-BC08-0ADEB91184B9}"/>
            </a:ext>
          </a:extLst>
        </xdr:cNvPr>
        <xdr:cNvPicPr>
          <a:picLocks noChangeAspect="1"/>
        </xdr:cNvPicPr>
      </xdr:nvPicPr>
      <xdr:blipFill>
        <a:blip xmlns:r="http://schemas.openxmlformats.org/officeDocument/2006/relationships" r:embed="rId1"/>
        <a:stretch>
          <a:fillRect/>
        </a:stretch>
      </xdr:blipFill>
      <xdr:spPr>
        <a:xfrm>
          <a:off x="0" y="152399"/>
          <a:ext cx="2598574" cy="718457"/>
        </a:xfrm>
        <a:prstGeom prst="rect">
          <a:avLst/>
        </a:prstGeom>
      </xdr:spPr>
    </xdr:pic>
    <xdr:clientData/>
  </xdr:twoCellAnchor>
  <xdr:twoCellAnchor>
    <xdr:from>
      <xdr:col>2</xdr:col>
      <xdr:colOff>489857</xdr:colOff>
      <xdr:row>0</xdr:row>
      <xdr:rowOff>149679</xdr:rowOff>
    </xdr:from>
    <xdr:to>
      <xdr:col>2</xdr:col>
      <xdr:colOff>3505201</xdr:colOff>
      <xdr:row>1</xdr:row>
      <xdr:rowOff>554082</xdr:rowOff>
    </xdr:to>
    <xdr:sp macro="" textlink="">
      <xdr:nvSpPr>
        <xdr:cNvPr id="4" name="CaixaDeTexto 3">
          <a:extLst>
            <a:ext uri="{FF2B5EF4-FFF2-40B4-BE49-F238E27FC236}">
              <a16:creationId xmlns:a16="http://schemas.microsoft.com/office/drawing/2014/main" id="{F6253AAC-B2A8-43FC-BB6D-43A650C13F18}"/>
            </a:ext>
          </a:extLst>
        </xdr:cNvPr>
        <xdr:cNvSpPr txBox="1"/>
      </xdr:nvSpPr>
      <xdr:spPr>
        <a:xfrm>
          <a:off x="3020786" y="149679"/>
          <a:ext cx="3015344" cy="935082"/>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e G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27B7D-C764-44A8-B10A-4B849FF6534C}" name="Tabela2" displayName="Tabela2" ref="A3:D50" totalsRowShown="0" headerRowDxfId="43" dataDxfId="42" headerRowBorderDxfId="40" tableBorderDxfId="41">
  <autoFilter ref="A3:D50" xr:uid="{E5A27B7D-C764-44A8-B10A-4B849FF6534C}"/>
  <tableColumns count="4">
    <tableColumn id="1" xr3:uid="{80AFADE6-2224-402D-B527-C0BF7D029812}" name="Macrotema" dataDxfId="39">
      <calculatedColumnFormula>'4) R-Alcance'!A4</calculatedColumnFormula>
    </tableColumn>
    <tableColumn id="2" xr3:uid="{C7E22D68-6E5D-4843-86DA-8BEA8E7092FF}" name="Área Responsável" dataDxfId="38">
      <calculatedColumnFormula>'4) R-Alcance'!B4</calculatedColumnFormula>
    </tableColumn>
    <tableColumn id="3" xr3:uid="{2E157ACA-4A80-4C52-A8EE-ADC5F6F4058D}" name="Tema Regulatório" dataDxfId="37">
      <calculatedColumnFormula>'4) R-Alcance'!C4</calculatedColumnFormula>
    </tableColumn>
    <tableColumn id="4" xr3:uid="{F7839435-1FF3-430A-B52C-11E15643D199}" name="1. Nível de confiança" dataDxfId="3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8B9583-C951-4CF0-9E99-38D0F801CE97}" name="Tabela3" displayName="Tabela3" ref="A3:I50" totalsRowShown="0" headerRowDxfId="35" dataDxfId="34" headerRowBorderDxfId="32" tableBorderDxfId="33" totalsRowBorderDxfId="31">
  <autoFilter ref="A3:I50" xr:uid="{C18B9583-C951-4CF0-9E99-38D0F801CE97}"/>
  <tableColumns count="9">
    <tableColumn id="1" xr3:uid="{B5AD34D4-A788-4E64-829A-7F67A11E1383}" name="Macrotema" dataDxfId="30">
      <calculatedColumnFormula>'4) R-Alcance'!A4</calculatedColumnFormula>
    </tableColumn>
    <tableColumn id="2" xr3:uid="{72AAA403-DC96-4009-B2EA-7778301F127C}" name="Área Responsável" dataDxfId="29">
      <calculatedColumnFormula>'4) R-Alcance'!B4</calculatedColumnFormula>
    </tableColumn>
    <tableColumn id="3" xr3:uid="{F5CA34FA-3C77-4724-B27C-0A4E8F2F6199}" name="Tema Regulatório" dataDxfId="28">
      <calculatedColumnFormula>'4) R-Alcance'!C4</calculatedColumnFormula>
    </tableColumn>
    <tableColumn id="10" xr3:uid="{005BC50A-B090-49B6-9853-AB9A5725E4C7}" name="1. Negociações externas ou internacionais (Mercosul e/ou outros Fóruns Internacionais)" dataDxfId="27"/>
    <tableColumn id="4" xr3:uid="{57913069-DAE1-4E7F-9736-5258A20D9622}" name="2. Etapa de  AIR" dataDxfId="26"/>
    <tableColumn id="5" xr3:uid="{DBE04AFE-6C61-4976-B345-AEABC1085D98}" name="3. Etapa  de CP (Considere outros mecanismos)" dataDxfId="25"/>
    <tableColumn id="6" xr3:uid="{582D6DF4-FA9B-4529-8A16-29646FF21680}" name="4. Repercussão social" dataDxfId="24"/>
    <tableColumn id="7" xr3:uid="{78D99304-EC24-4342-BF24-C044F9613FAE}" name="5. Complexidade da proposta" dataDxfId="23"/>
    <tableColumn id="8" xr3:uid="{07E303A9-830F-4684-A223-0FE6FCA6AD92}" name="6. Competência sobre a regulamentação" dataDxfId="2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605137-6C50-41AC-A8BF-DD8516AA6E64}" name="Tabela5" displayName="Tabela5" ref="A3:H50" totalsRowShown="0" headerRowDxfId="17" headerRowBorderDxfId="15" tableBorderDxfId="16" totalsRowBorderDxfId="14">
  <autoFilter ref="A3:H50" xr:uid="{0D605137-6C50-41AC-A8BF-DD8516AA6E64}"/>
  <sortState xmlns:xlrd2="http://schemas.microsoft.com/office/spreadsheetml/2017/richdata2" ref="A4:H50">
    <sortCondition ref="D3:D50"/>
  </sortState>
  <tableColumns count="8">
    <tableColumn id="1" xr3:uid="{0BE3A01D-564B-4562-B228-61174CEECC94}" name="Macrotema" dataDxfId="13">
      <calculatedColumnFormula>'4) R-Alcance'!A4</calculatedColumnFormula>
    </tableColumn>
    <tableColumn id="2" xr3:uid="{B69F62C6-C20D-4D07-8B1F-082048D3AE88}" name="Área Responsável" dataDxfId="12">
      <calculatedColumnFormula>'4) R-Alcance'!B4</calculatedColumnFormula>
    </tableColumn>
    <tableColumn id="3" xr3:uid="{74DC9908-F477-4D7F-8157-11F3D3723435}" name="Tema Regulatório" dataDxfId="11">
      <calculatedColumnFormula>'4) R-Alcance'!C4</calculatedColumnFormula>
    </tableColumn>
    <tableColumn id="4" xr3:uid="{FBC27D9B-F996-43A0-AE7B-D68028649792}" name="PONTUAÇÃO RICE _x000a_(Ordene do MENOR PARA O MAIOR somente UMA VEZ e APÓS o preenchimento total)" dataDxfId="10">
      <calculatedColumnFormula>'4) R-Alcance'!L4*'5) I-Impacto'!K5*'6) C-Confiança'!E4/'7) E-Esforço'!K4</calculatedColumnFormula>
    </tableColumn>
    <tableColumn id="5" xr3:uid="{936A4B25-B326-4102-A9C9-B548F8D45CA5}" name="1. POSICIONAMENTO FINAL" dataDxfId="9"/>
    <tableColumn id="7" xr3:uid="{CF7054C4-A03C-4E07-BC9E-131EE620479D}" name="2. Justifique, caso não siga o resultado da priorização ou em caso de exclusão de Tema da AR 24-25" dataDxfId="8"/>
    <tableColumn id="6" xr3:uid="{B0F939C0-45B6-4516-8B72-D12970735212}" name="3. Selecione o tipo de Alteração do Tema AR 24-25" dataDxfId="7"/>
    <tableColumn id="8" xr3:uid="{20AD3E02-D37C-48C9-AF02-13D0BAA2F592}" name="4. Detalhamento da Alteração do Tema AR 24-25" dataDxfId="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FE66274-8630-4A4D-91D1-660285DBCD93}" name="Tabela7" displayName="Tabela7" ref="F1:I363" totalsRowShown="0" headerRowDxfId="5" dataDxfId="4">
  <autoFilter ref="F1:I363" xr:uid="{DFE66274-8630-4A4D-91D1-660285DBCD93}"/>
  <tableColumns count="4">
    <tableColumn id="1" xr3:uid="{D299DF61-4774-4818-B04B-3BE088E0E0C8}" name="Macrotema" dataDxfId="3">
      <calculatedColumnFormula>IF(D2="Atende",A2)</calculatedColumnFormula>
    </tableColumn>
    <tableColumn id="2" xr3:uid="{57ED9CEE-BE3D-4637-8CC2-E4585FAB8D54}" name="Área Responsável" dataDxfId="2">
      <calculatedColumnFormula>IF(D2="Atende",B2)</calculatedColumnFormula>
    </tableColumn>
    <tableColumn id="3" xr3:uid="{2E8EE37E-ABB7-44D6-9D19-EA9D9BF7C4FB}" name="Tema Regulatório" dataDxfId="1">
      <calculatedColumnFormula>IF(D2="Atende",C2)</calculatedColumnFormula>
    </tableColumn>
    <tableColumn id="4" xr3:uid="{D422B3AE-7CE9-44BF-A868-B0677CC35EFF}" name="Resultado" dataDxfId="0">
      <calculatedColumnFormula>D2</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x:/s/Regulamentacao/EZkq60hPa7hAqcPa_GZiROIByRjZWJnnBv0atCFRnwUiYw?e=aGjLcA" TargetMode="External"/><Relationship Id="rId1" Type="http://schemas.openxmlformats.org/officeDocument/2006/relationships/hyperlink" Target="https://www.gov.br/anvisa/pt-br/assuntos/regulamentacao/agenda-regulatoria/agenda-2024-2025/arquivos/manual-da-agenda-regulatoria.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hyperlink" Target="https://www.gov.br/anvisa/pt-br/assuntos/regulamentacao/agenda-regulatoria/agenda-2024-2025/arquivos/lista-temas_ceis_-ar-24_25_portal.pdf"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openxmlformats.org/officeDocument/2006/relationships/comments" Target="../comments6.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5" Type="http://schemas.openxmlformats.org/officeDocument/2006/relationships/comments" Target="../comments7.xml"/><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90A2-2168-491F-A276-E48A5DC0E651}">
  <sheetPr codeName="Planilha1"/>
  <dimension ref="A1:K18"/>
  <sheetViews>
    <sheetView showGridLines="0" topLeftCell="A3" zoomScale="90" zoomScaleNormal="90" workbookViewId="0">
      <selection activeCell="A5" sqref="A5"/>
    </sheetView>
  </sheetViews>
  <sheetFormatPr defaultColWidth="8.7109375" defaultRowHeight="15"/>
  <cols>
    <col min="1" max="1" width="36.85546875" customWidth="1"/>
    <col min="2" max="2" width="24.28515625" customWidth="1"/>
    <col min="3" max="3" width="18.7109375" customWidth="1"/>
    <col min="4" max="4" width="19.42578125" customWidth="1"/>
    <col min="5" max="5" width="21.5703125" customWidth="1"/>
    <col min="11" max="11" width="58.7109375" customWidth="1"/>
  </cols>
  <sheetData>
    <row r="1" spans="1:11" ht="36" customHeight="1">
      <c r="A1" s="13"/>
      <c r="B1" s="185" t="s">
        <v>0</v>
      </c>
      <c r="C1" s="185"/>
      <c r="D1" s="185"/>
      <c r="E1" s="185"/>
      <c r="F1" s="185"/>
      <c r="G1" s="185"/>
      <c r="H1" s="185"/>
      <c r="I1" s="185"/>
      <c r="J1" s="185"/>
      <c r="K1" s="185"/>
    </row>
    <row r="2" spans="1:11" ht="41.25" customHeight="1">
      <c r="A2" s="13"/>
      <c r="B2" s="186" t="s">
        <v>1</v>
      </c>
      <c r="C2" s="186"/>
      <c r="D2" s="186"/>
      <c r="E2" s="186"/>
      <c r="F2" s="186"/>
      <c r="G2" s="186"/>
      <c r="H2" s="186"/>
      <c r="I2" s="186"/>
      <c r="J2" s="186"/>
      <c r="K2" s="186"/>
    </row>
    <row r="3" spans="1:11" ht="153" customHeight="1">
      <c r="A3" s="180" t="s">
        <v>2</v>
      </c>
      <c r="B3" s="181"/>
      <c r="C3" s="181"/>
      <c r="D3" s="181"/>
      <c r="E3" s="181"/>
      <c r="F3" s="181"/>
      <c r="G3" s="181"/>
      <c r="H3" s="181"/>
      <c r="I3" s="181"/>
      <c r="J3" s="181"/>
      <c r="K3" s="181"/>
    </row>
    <row r="4" spans="1:11" s="12" customFormat="1" ht="44.45" customHeight="1">
      <c r="A4" s="182" t="s">
        <v>3</v>
      </c>
      <c r="B4" s="182"/>
      <c r="C4" s="182"/>
      <c r="D4" s="182"/>
      <c r="E4" s="182"/>
      <c r="F4" s="182"/>
      <c r="G4" s="182"/>
      <c r="H4" s="182"/>
      <c r="I4" s="182"/>
      <c r="J4" s="182"/>
      <c r="K4" s="182"/>
    </row>
    <row r="5" spans="1:11" ht="156.75" customHeight="1">
      <c r="A5" s="183" t="s">
        <v>4</v>
      </c>
      <c r="B5" s="184"/>
      <c r="C5" s="184"/>
      <c r="D5" s="184"/>
      <c r="E5" s="184"/>
      <c r="F5" s="184"/>
      <c r="G5" s="184"/>
      <c r="H5" s="184"/>
      <c r="I5" s="184"/>
      <c r="J5" s="184"/>
      <c r="K5" s="184"/>
    </row>
    <row r="6" spans="1:11" ht="312.75" customHeight="1">
      <c r="A6" s="187" t="s">
        <v>5</v>
      </c>
      <c r="B6" s="188"/>
      <c r="C6" s="188"/>
      <c r="D6" s="188"/>
      <c r="E6" s="188"/>
      <c r="F6" s="188"/>
      <c r="G6" s="188"/>
      <c r="H6" s="188"/>
      <c r="I6" s="188"/>
      <c r="J6" s="188"/>
      <c r="K6" s="188"/>
    </row>
    <row r="7" spans="1:11" s="8" customFormat="1" ht="30" customHeight="1">
      <c r="A7" s="179" t="s">
        <v>6</v>
      </c>
      <c r="B7" s="179"/>
      <c r="C7" s="179"/>
      <c r="D7" s="179"/>
      <c r="E7" s="179"/>
      <c r="F7" s="179"/>
      <c r="G7" s="179"/>
      <c r="H7" s="179"/>
      <c r="I7" s="179"/>
      <c r="J7" s="179"/>
      <c r="K7" s="179"/>
    </row>
    <row r="8" spans="1:11" ht="14.45" customHeight="1">
      <c r="A8" s="11"/>
      <c r="B8" s="11"/>
      <c r="C8" s="11"/>
      <c r="D8" s="11"/>
      <c r="E8" s="11"/>
      <c r="F8" s="11"/>
      <c r="G8" s="11"/>
      <c r="H8" s="11"/>
      <c r="I8" s="11"/>
      <c r="J8" s="11"/>
      <c r="K8" s="11"/>
    </row>
    <row r="9" spans="1:11" ht="14.45" customHeight="1">
      <c r="A9" s="11"/>
      <c r="B9" s="11"/>
      <c r="C9" s="11"/>
      <c r="D9" s="11"/>
      <c r="E9" s="11"/>
      <c r="F9" s="11"/>
      <c r="G9" s="11"/>
      <c r="H9" s="11"/>
      <c r="I9" s="11"/>
      <c r="J9" s="11"/>
      <c r="K9" s="11"/>
    </row>
    <row r="10" spans="1:11" ht="14.45" customHeight="1">
      <c r="A10" s="11"/>
      <c r="B10" s="11"/>
      <c r="C10" s="11"/>
      <c r="D10" s="11"/>
      <c r="E10" s="11"/>
      <c r="F10" s="11"/>
      <c r="G10" s="11"/>
      <c r="H10" s="11"/>
      <c r="I10" s="11"/>
      <c r="J10" s="11"/>
      <c r="K10" s="11"/>
    </row>
    <row r="11" spans="1:11" ht="14.45" customHeight="1">
      <c r="A11" s="11"/>
      <c r="B11" s="11"/>
      <c r="C11" s="11"/>
      <c r="D11" s="11"/>
      <c r="E11" s="11"/>
      <c r="F11" s="11"/>
      <c r="G11" s="11"/>
      <c r="H11" s="11"/>
      <c r="I11" s="11"/>
      <c r="J11" s="11"/>
      <c r="K11" s="11"/>
    </row>
    <row r="12" spans="1:11" ht="14.45" customHeight="1">
      <c r="A12" s="11"/>
      <c r="B12" s="11"/>
      <c r="C12" s="11"/>
      <c r="D12" s="11"/>
      <c r="E12" s="11"/>
      <c r="F12" s="11"/>
      <c r="G12" s="11"/>
      <c r="H12" s="11"/>
      <c r="I12" s="11"/>
      <c r="J12" s="11"/>
      <c r="K12" s="11"/>
    </row>
    <row r="13" spans="1:11" ht="14.45" customHeight="1">
      <c r="A13" s="11"/>
      <c r="B13" s="11"/>
      <c r="C13" s="11"/>
      <c r="D13" s="11"/>
      <c r="E13" s="11"/>
      <c r="F13" s="11"/>
      <c r="G13" s="11"/>
      <c r="H13" s="11"/>
      <c r="I13" s="11"/>
      <c r="J13" s="11"/>
      <c r="K13" s="11"/>
    </row>
    <row r="14" spans="1:11" ht="14.45" customHeight="1">
      <c r="A14" s="11"/>
      <c r="B14" s="11"/>
      <c r="C14" s="11"/>
      <c r="D14" s="11"/>
      <c r="E14" s="11"/>
      <c r="F14" s="11"/>
      <c r="G14" s="11"/>
      <c r="H14" s="11"/>
      <c r="I14" s="11"/>
      <c r="J14" s="11"/>
      <c r="K14" s="11"/>
    </row>
    <row r="15" spans="1:11" ht="14.45" customHeight="1">
      <c r="A15" s="11"/>
      <c r="B15" s="11"/>
      <c r="C15" s="11"/>
      <c r="D15" s="11"/>
      <c r="E15" s="11"/>
      <c r="F15" s="11"/>
      <c r="G15" s="11"/>
      <c r="H15" s="11"/>
      <c r="I15" s="11"/>
      <c r="J15" s="11"/>
      <c r="K15" s="11"/>
    </row>
    <row r="16" spans="1:11" ht="14.45" customHeight="1">
      <c r="A16" s="11"/>
      <c r="B16" s="11"/>
      <c r="C16" s="11"/>
      <c r="D16" s="11"/>
      <c r="E16" s="11"/>
      <c r="F16" s="11"/>
      <c r="G16" s="11"/>
      <c r="H16" s="11"/>
      <c r="I16" s="11"/>
      <c r="J16" s="11"/>
      <c r="K16" s="11"/>
    </row>
    <row r="17" spans="1:11" ht="14.45" customHeight="1">
      <c r="A17" s="11"/>
      <c r="B17" s="11"/>
      <c r="C17" s="11"/>
      <c r="D17" s="11"/>
      <c r="E17" s="11"/>
      <c r="F17" s="11"/>
      <c r="G17" s="11"/>
      <c r="H17" s="11"/>
      <c r="I17" s="11"/>
      <c r="J17" s="11"/>
      <c r="K17" s="11"/>
    </row>
    <row r="18" spans="1:11" ht="39.6" customHeight="1">
      <c r="A18" s="11"/>
      <c r="B18" s="11"/>
      <c r="C18" s="11"/>
      <c r="D18" s="11"/>
      <c r="E18" s="11"/>
      <c r="F18" s="11"/>
      <c r="G18" s="11"/>
      <c r="H18" s="11"/>
      <c r="I18" s="11"/>
      <c r="J18" s="11"/>
      <c r="K18" s="11"/>
    </row>
  </sheetData>
  <sheetProtection algorithmName="SHA-512" hashValue="99MvBzffZkWm0sQInTA12QM8SQ9gbDodISNqt/AurzdRHjnEMWSVyBJKfsXj+bR4vBOmpct9yTro4GCKcrgyaQ==" saltValue="JGmG0ymbPHUK/juwT5Pqzw==" spinCount="100000" sheet="1" objects="1" scenarios="1"/>
  <mergeCells count="7">
    <mergeCell ref="A7:K7"/>
    <mergeCell ref="A3:K3"/>
    <mergeCell ref="A4:K4"/>
    <mergeCell ref="A5:K5"/>
    <mergeCell ref="B1:K1"/>
    <mergeCell ref="B2:K2"/>
    <mergeCell ref="A6:K6"/>
  </mergeCells>
  <hyperlinks>
    <hyperlink ref="A7:K7" r:id="rId1" display="Para saber mais sobre o método de priorização RICE, confira o Manual da Agenda Regulatória" xr:uid="{22E069C0-3843-4404-9BE6-0A2EB17B5A65}"/>
    <hyperlink ref="A4:K4" r:id="rId2" display="Não deixe de observar a lista de normas indicadas para revisão aprofundada no último ciclo do projeto de Avaliação e Consolidação de Normas do estoque regulatório da Anvisa (Decreto 10.139/2019)" xr:uid="{25EC1813-30EC-4AA1-BEB9-43CCE97AEFF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751-A029-4F5A-86B5-719FC3BD3732}">
  <sheetPr codeName="Planilha2"/>
  <dimension ref="A1:G97"/>
  <sheetViews>
    <sheetView showGridLines="0" zoomScaleNormal="100" workbookViewId="0">
      <selection activeCell="I4" sqref="I4"/>
    </sheetView>
  </sheetViews>
  <sheetFormatPr defaultColWidth="9.140625" defaultRowHeight="15"/>
  <cols>
    <col min="1" max="1" width="16.140625" style="5" customWidth="1"/>
    <col min="2" max="2" width="15.28515625" style="8" customWidth="1"/>
    <col min="3" max="3" width="55.28515625" style="8" customWidth="1"/>
    <col min="4" max="4" width="16.140625" style="5" customWidth="1"/>
    <col min="5" max="6" width="23.28515625" style="3" customWidth="1"/>
    <col min="7" max="7" width="12.140625" style="8" customWidth="1"/>
    <col min="8" max="16384" width="9.140625" style="8"/>
  </cols>
  <sheetData>
    <row r="1" spans="1:7" ht="45" customHeight="1">
      <c r="A1" s="189" t="s">
        <v>0</v>
      </c>
      <c r="B1" s="190"/>
      <c r="C1" s="190"/>
      <c r="D1" s="190"/>
      <c r="E1" s="190"/>
      <c r="F1" s="190"/>
      <c r="G1" s="190"/>
    </row>
    <row r="2" spans="1:7" ht="39.6" customHeight="1" thickBot="1">
      <c r="A2" s="191" t="s">
        <v>1</v>
      </c>
      <c r="B2" s="192"/>
      <c r="C2" s="192"/>
      <c r="D2" s="192"/>
      <c r="E2" s="192"/>
      <c r="F2" s="192"/>
      <c r="G2" s="192"/>
    </row>
    <row r="3" spans="1:7" s="5" customFormat="1" ht="45.75" thickBot="1">
      <c r="A3" s="23" t="s">
        <v>7</v>
      </c>
      <c r="B3" s="23" t="s">
        <v>8</v>
      </c>
      <c r="C3" s="23" t="s">
        <v>9</v>
      </c>
      <c r="D3" s="23" t="s">
        <v>10</v>
      </c>
      <c r="E3" s="98" t="s">
        <v>11</v>
      </c>
      <c r="F3" s="111" t="s">
        <v>12</v>
      </c>
      <c r="G3" s="36" t="s">
        <v>13</v>
      </c>
    </row>
    <row r="4" spans="1:7" ht="75" customHeight="1">
      <c r="A4" s="24" t="s">
        <v>14</v>
      </c>
      <c r="B4" s="28" t="s">
        <v>15</v>
      </c>
      <c r="C4" s="32" t="s">
        <v>16</v>
      </c>
      <c r="D4" s="95" t="s">
        <v>17</v>
      </c>
      <c r="E4" s="102" t="s">
        <v>18</v>
      </c>
      <c r="F4" s="99" t="s">
        <v>18</v>
      </c>
      <c r="G4" s="106" t="str">
        <f>IF(AND(E4="Sim",F4="Sim"),"Atende","Não atende")</f>
        <v>Atende</v>
      </c>
    </row>
    <row r="5" spans="1:7" ht="75" customHeight="1">
      <c r="A5" s="25" t="s">
        <v>14</v>
      </c>
      <c r="B5" s="29" t="s">
        <v>15</v>
      </c>
      <c r="C5" s="33" t="s">
        <v>19</v>
      </c>
      <c r="D5" s="96" t="s">
        <v>17</v>
      </c>
      <c r="E5" s="103" t="s">
        <v>18</v>
      </c>
      <c r="F5" s="100" t="s">
        <v>18</v>
      </c>
      <c r="G5" s="107" t="str">
        <f t="shared" ref="G5:G65" si="0">IF(AND(E5="Sim",F5="Sim"),"Atende","Não atende")</f>
        <v>Atende</v>
      </c>
    </row>
    <row r="6" spans="1:7" ht="75" customHeight="1">
      <c r="A6" s="26" t="s">
        <v>14</v>
      </c>
      <c r="B6" s="29" t="s">
        <v>15</v>
      </c>
      <c r="C6" s="33" t="s">
        <v>20</v>
      </c>
      <c r="D6" s="96" t="s">
        <v>17</v>
      </c>
      <c r="E6" s="103" t="s">
        <v>18</v>
      </c>
      <c r="F6" s="100" t="s">
        <v>18</v>
      </c>
      <c r="G6" s="108" t="str">
        <f t="shared" si="0"/>
        <v>Atende</v>
      </c>
    </row>
    <row r="7" spans="1:7" ht="75" customHeight="1">
      <c r="A7" s="26" t="s">
        <v>14</v>
      </c>
      <c r="B7" s="29" t="s">
        <v>15</v>
      </c>
      <c r="C7" s="33" t="s">
        <v>21</v>
      </c>
      <c r="D7" s="96" t="s">
        <v>17</v>
      </c>
      <c r="E7" s="103" t="s">
        <v>18</v>
      </c>
      <c r="F7" s="100" t="s">
        <v>18</v>
      </c>
      <c r="G7" s="109" t="str">
        <f t="shared" si="0"/>
        <v>Atende</v>
      </c>
    </row>
    <row r="8" spans="1:7" ht="75" customHeight="1">
      <c r="A8" s="26" t="s">
        <v>14</v>
      </c>
      <c r="B8" s="29" t="s">
        <v>15</v>
      </c>
      <c r="C8" s="33" t="s">
        <v>22</v>
      </c>
      <c r="D8" s="96" t="s">
        <v>17</v>
      </c>
      <c r="E8" s="103" t="s">
        <v>18</v>
      </c>
      <c r="F8" s="100" t="s">
        <v>18</v>
      </c>
      <c r="G8" s="109" t="str">
        <f t="shared" si="0"/>
        <v>Atende</v>
      </c>
    </row>
    <row r="9" spans="1:7" ht="89.45" customHeight="1">
      <c r="A9" s="26" t="s">
        <v>14</v>
      </c>
      <c r="B9" s="29" t="s">
        <v>15</v>
      </c>
      <c r="C9" s="94" t="s">
        <v>23</v>
      </c>
      <c r="D9" s="96" t="s">
        <v>17</v>
      </c>
      <c r="E9" s="103" t="s">
        <v>18</v>
      </c>
      <c r="F9" s="100" t="s">
        <v>18</v>
      </c>
      <c r="G9" s="109" t="str">
        <f t="shared" si="0"/>
        <v>Atende</v>
      </c>
    </row>
    <row r="10" spans="1:7" ht="75" customHeight="1">
      <c r="A10" s="26" t="s">
        <v>14</v>
      </c>
      <c r="B10" s="29" t="s">
        <v>15</v>
      </c>
      <c r="C10" s="33" t="s">
        <v>24</v>
      </c>
      <c r="D10" s="96" t="s">
        <v>17</v>
      </c>
      <c r="E10" s="103" t="s">
        <v>18</v>
      </c>
      <c r="F10" s="100" t="s">
        <v>18</v>
      </c>
      <c r="G10" s="109" t="str">
        <f t="shared" si="0"/>
        <v>Atende</v>
      </c>
    </row>
    <row r="11" spans="1:7" ht="75" customHeight="1">
      <c r="A11" s="26" t="s">
        <v>14</v>
      </c>
      <c r="B11" s="29" t="s">
        <v>15</v>
      </c>
      <c r="C11" s="33" t="s">
        <v>25</v>
      </c>
      <c r="D11" s="96" t="s">
        <v>17</v>
      </c>
      <c r="E11" s="103" t="s">
        <v>18</v>
      </c>
      <c r="F11" s="100" t="s">
        <v>18</v>
      </c>
      <c r="G11" s="109" t="str">
        <f t="shared" si="0"/>
        <v>Atende</v>
      </c>
    </row>
    <row r="12" spans="1:7" ht="75" customHeight="1">
      <c r="A12" s="26" t="s">
        <v>14</v>
      </c>
      <c r="B12" s="29" t="s">
        <v>15</v>
      </c>
      <c r="C12" s="33" t="s">
        <v>26</v>
      </c>
      <c r="D12" s="96" t="s">
        <v>17</v>
      </c>
      <c r="E12" s="103" t="s">
        <v>18</v>
      </c>
      <c r="F12" s="100" t="s">
        <v>18</v>
      </c>
      <c r="G12" s="109" t="str">
        <f t="shared" si="0"/>
        <v>Atende</v>
      </c>
    </row>
    <row r="13" spans="1:7" ht="75" customHeight="1">
      <c r="A13" s="26" t="s">
        <v>14</v>
      </c>
      <c r="B13" s="29" t="s">
        <v>15</v>
      </c>
      <c r="C13" s="94" t="s">
        <v>27</v>
      </c>
      <c r="D13" s="96" t="s">
        <v>17</v>
      </c>
      <c r="E13" s="103" t="s">
        <v>18</v>
      </c>
      <c r="F13" s="100" t="s">
        <v>18</v>
      </c>
      <c r="G13" s="109" t="str">
        <f t="shared" si="0"/>
        <v>Atende</v>
      </c>
    </row>
    <row r="14" spans="1:7" ht="75" customHeight="1">
      <c r="A14" s="26" t="s">
        <v>14</v>
      </c>
      <c r="B14" s="29" t="s">
        <v>15</v>
      </c>
      <c r="C14" s="33" t="s">
        <v>28</v>
      </c>
      <c r="D14" s="96" t="s">
        <v>17</v>
      </c>
      <c r="E14" s="103" t="s">
        <v>18</v>
      </c>
      <c r="F14" s="100" t="s">
        <v>18</v>
      </c>
      <c r="G14" s="109" t="str">
        <f t="shared" si="0"/>
        <v>Atende</v>
      </c>
    </row>
    <row r="15" spans="1:7" ht="75" customHeight="1">
      <c r="A15" s="26" t="s">
        <v>14</v>
      </c>
      <c r="B15" s="29" t="s">
        <v>15</v>
      </c>
      <c r="C15" s="33" t="s">
        <v>29</v>
      </c>
      <c r="D15" s="96" t="s">
        <v>17</v>
      </c>
      <c r="E15" s="103" t="s">
        <v>18</v>
      </c>
      <c r="F15" s="100" t="s">
        <v>18</v>
      </c>
      <c r="G15" s="109" t="str">
        <f t="shared" si="0"/>
        <v>Atende</v>
      </c>
    </row>
    <row r="16" spans="1:7" ht="75" customHeight="1">
      <c r="A16" s="26" t="s">
        <v>14</v>
      </c>
      <c r="B16" s="29" t="s">
        <v>15</v>
      </c>
      <c r="C16" s="33" t="s">
        <v>30</v>
      </c>
      <c r="D16" s="96" t="s">
        <v>17</v>
      </c>
      <c r="E16" s="103" t="s">
        <v>18</v>
      </c>
      <c r="F16" s="100" t="s">
        <v>18</v>
      </c>
      <c r="G16" s="109" t="str">
        <f t="shared" si="0"/>
        <v>Atende</v>
      </c>
    </row>
    <row r="17" spans="1:7" ht="75" customHeight="1">
      <c r="A17" s="26" t="s">
        <v>14</v>
      </c>
      <c r="B17" s="29" t="s">
        <v>15</v>
      </c>
      <c r="C17" s="33" t="s">
        <v>31</v>
      </c>
      <c r="D17" s="96" t="s">
        <v>17</v>
      </c>
      <c r="E17" s="103" t="s">
        <v>18</v>
      </c>
      <c r="F17" s="100" t="s">
        <v>18</v>
      </c>
      <c r="G17" s="109" t="str">
        <f t="shared" si="0"/>
        <v>Atende</v>
      </c>
    </row>
    <row r="18" spans="1:7" ht="75" customHeight="1">
      <c r="A18" s="26" t="s">
        <v>14</v>
      </c>
      <c r="B18" s="29" t="s">
        <v>15</v>
      </c>
      <c r="C18" s="94" t="s">
        <v>32</v>
      </c>
      <c r="D18" s="96" t="s">
        <v>17</v>
      </c>
      <c r="E18" s="103" t="s">
        <v>18</v>
      </c>
      <c r="F18" s="100" t="s">
        <v>18</v>
      </c>
      <c r="G18" s="109" t="str">
        <f t="shared" si="0"/>
        <v>Atende</v>
      </c>
    </row>
    <row r="19" spans="1:7" ht="75" customHeight="1">
      <c r="A19" s="26" t="s">
        <v>14</v>
      </c>
      <c r="B19" s="29" t="s">
        <v>15</v>
      </c>
      <c r="C19" s="33" t="s">
        <v>33</v>
      </c>
      <c r="D19" s="96" t="s">
        <v>17</v>
      </c>
      <c r="E19" s="103" t="s">
        <v>18</v>
      </c>
      <c r="F19" s="100" t="s">
        <v>18</v>
      </c>
      <c r="G19" s="109" t="str">
        <f t="shared" si="0"/>
        <v>Atende</v>
      </c>
    </row>
    <row r="20" spans="1:7" ht="75" customHeight="1">
      <c r="A20" s="26" t="s">
        <v>14</v>
      </c>
      <c r="B20" s="29" t="s">
        <v>15</v>
      </c>
      <c r="C20" s="33" t="s">
        <v>34</v>
      </c>
      <c r="D20" s="96" t="s">
        <v>17</v>
      </c>
      <c r="E20" s="103" t="s">
        <v>18</v>
      </c>
      <c r="F20" s="100" t="s">
        <v>18</v>
      </c>
      <c r="G20" s="109" t="str">
        <f t="shared" si="0"/>
        <v>Atende</v>
      </c>
    </row>
    <row r="21" spans="1:7" ht="75" customHeight="1">
      <c r="A21" s="26" t="s">
        <v>14</v>
      </c>
      <c r="B21" s="29" t="s">
        <v>15</v>
      </c>
      <c r="C21" s="33" t="s">
        <v>35</v>
      </c>
      <c r="D21" s="96" t="s">
        <v>17</v>
      </c>
      <c r="E21" s="103" t="s">
        <v>18</v>
      </c>
      <c r="F21" s="100" t="s">
        <v>18</v>
      </c>
      <c r="G21" s="109" t="str">
        <f t="shared" si="0"/>
        <v>Atende</v>
      </c>
    </row>
    <row r="22" spans="1:7" ht="75" customHeight="1">
      <c r="A22" s="26" t="s">
        <v>14</v>
      </c>
      <c r="B22" s="29" t="s">
        <v>15</v>
      </c>
      <c r="C22" s="33" t="s">
        <v>36</v>
      </c>
      <c r="D22" s="96" t="s">
        <v>17</v>
      </c>
      <c r="E22" s="103" t="s">
        <v>18</v>
      </c>
      <c r="F22" s="100" t="s">
        <v>18</v>
      </c>
      <c r="G22" s="109" t="str">
        <f t="shared" si="0"/>
        <v>Atende</v>
      </c>
    </row>
    <row r="23" spans="1:7" ht="75" customHeight="1">
      <c r="A23" s="26" t="s">
        <v>14</v>
      </c>
      <c r="B23" s="29" t="s">
        <v>15</v>
      </c>
      <c r="C23" s="33" t="s">
        <v>37</v>
      </c>
      <c r="D23" s="96" t="s">
        <v>17</v>
      </c>
      <c r="E23" s="103" t="s">
        <v>18</v>
      </c>
      <c r="F23" s="100" t="s">
        <v>18</v>
      </c>
      <c r="G23" s="109" t="str">
        <f t="shared" si="0"/>
        <v>Atende</v>
      </c>
    </row>
    <row r="24" spans="1:7" ht="75" customHeight="1">
      <c r="A24" s="26" t="s">
        <v>14</v>
      </c>
      <c r="B24" s="29" t="s">
        <v>15</v>
      </c>
      <c r="C24" s="33" t="s">
        <v>38</v>
      </c>
      <c r="D24" s="96" t="s">
        <v>17</v>
      </c>
      <c r="E24" s="103" t="s">
        <v>18</v>
      </c>
      <c r="F24" s="100" t="s">
        <v>18</v>
      </c>
      <c r="G24" s="109" t="str">
        <f t="shared" si="0"/>
        <v>Atende</v>
      </c>
    </row>
    <row r="25" spans="1:7" ht="75" customHeight="1">
      <c r="A25" s="26" t="s">
        <v>14</v>
      </c>
      <c r="B25" s="29" t="s">
        <v>15</v>
      </c>
      <c r="C25" s="33" t="s">
        <v>39</v>
      </c>
      <c r="D25" s="96" t="s">
        <v>17</v>
      </c>
      <c r="E25" s="103" t="s">
        <v>18</v>
      </c>
      <c r="F25" s="100" t="s">
        <v>18</v>
      </c>
      <c r="G25" s="109" t="str">
        <f t="shared" si="0"/>
        <v>Atende</v>
      </c>
    </row>
    <row r="26" spans="1:7" ht="75" customHeight="1">
      <c r="A26" s="26" t="s">
        <v>14</v>
      </c>
      <c r="B26" s="29" t="s">
        <v>15</v>
      </c>
      <c r="C26" s="33" t="s">
        <v>40</v>
      </c>
      <c r="D26" s="96" t="s">
        <v>17</v>
      </c>
      <c r="E26" s="103" t="s">
        <v>18</v>
      </c>
      <c r="F26" s="100" t="s">
        <v>18</v>
      </c>
      <c r="G26" s="109" t="str">
        <f t="shared" si="0"/>
        <v>Atende</v>
      </c>
    </row>
    <row r="27" spans="1:7" ht="75" customHeight="1">
      <c r="A27" s="26" t="s">
        <v>14</v>
      </c>
      <c r="B27" s="29" t="s">
        <v>15</v>
      </c>
      <c r="C27" s="33" t="s">
        <v>41</v>
      </c>
      <c r="D27" s="96" t="s">
        <v>17</v>
      </c>
      <c r="E27" s="103" t="s">
        <v>18</v>
      </c>
      <c r="F27" s="100" t="s">
        <v>18</v>
      </c>
      <c r="G27" s="109" t="str">
        <f t="shared" si="0"/>
        <v>Atende</v>
      </c>
    </row>
    <row r="28" spans="1:7" ht="75" customHeight="1">
      <c r="A28" s="26" t="s">
        <v>14</v>
      </c>
      <c r="B28" s="29" t="s">
        <v>15</v>
      </c>
      <c r="C28" s="33" t="s">
        <v>42</v>
      </c>
      <c r="D28" s="96" t="s">
        <v>17</v>
      </c>
      <c r="E28" s="103" t="s">
        <v>18</v>
      </c>
      <c r="F28" s="100" t="s">
        <v>18</v>
      </c>
      <c r="G28" s="109" t="str">
        <f t="shared" si="0"/>
        <v>Atende</v>
      </c>
    </row>
    <row r="29" spans="1:7" ht="75" customHeight="1">
      <c r="A29" s="26"/>
      <c r="B29" s="29"/>
      <c r="C29" s="33"/>
      <c r="D29" s="96"/>
      <c r="E29" s="104"/>
      <c r="F29" s="101"/>
      <c r="G29" s="109" t="str">
        <f t="shared" si="0"/>
        <v>Não atende</v>
      </c>
    </row>
    <row r="30" spans="1:7" ht="75" customHeight="1">
      <c r="A30" s="26"/>
      <c r="B30" s="29"/>
      <c r="C30" s="33"/>
      <c r="D30" s="96"/>
      <c r="E30" s="104"/>
      <c r="F30" s="101"/>
      <c r="G30" s="109" t="str">
        <f t="shared" si="0"/>
        <v>Não atende</v>
      </c>
    </row>
    <row r="31" spans="1:7" ht="75" customHeight="1">
      <c r="A31" s="26"/>
      <c r="B31" s="29"/>
      <c r="C31" s="33"/>
      <c r="D31" s="96"/>
      <c r="E31" s="104"/>
      <c r="F31" s="101"/>
      <c r="G31" s="109" t="str">
        <f t="shared" si="0"/>
        <v>Não atende</v>
      </c>
    </row>
    <row r="32" spans="1:7" ht="75" customHeight="1">
      <c r="A32" s="26"/>
      <c r="B32" s="29"/>
      <c r="C32" s="33"/>
      <c r="D32" s="96"/>
      <c r="E32" s="104"/>
      <c r="F32" s="101"/>
      <c r="G32" s="109" t="str">
        <f t="shared" si="0"/>
        <v>Não atende</v>
      </c>
    </row>
    <row r="33" spans="1:7" ht="75" customHeight="1">
      <c r="A33" s="26"/>
      <c r="B33" s="29"/>
      <c r="C33" s="33"/>
      <c r="D33" s="96"/>
      <c r="E33" s="104"/>
      <c r="F33" s="101"/>
      <c r="G33" s="109" t="str">
        <f t="shared" si="0"/>
        <v>Não atende</v>
      </c>
    </row>
    <row r="34" spans="1:7" ht="75" customHeight="1">
      <c r="A34" s="26"/>
      <c r="B34" s="29"/>
      <c r="C34" s="33"/>
      <c r="D34" s="96"/>
      <c r="E34" s="104"/>
      <c r="F34" s="101"/>
      <c r="G34" s="109" t="str">
        <f t="shared" si="0"/>
        <v>Não atende</v>
      </c>
    </row>
    <row r="35" spans="1:7" ht="75" customHeight="1">
      <c r="A35" s="26"/>
      <c r="B35" s="29"/>
      <c r="C35" s="33"/>
      <c r="D35" s="96"/>
      <c r="E35" s="104"/>
      <c r="F35" s="101"/>
      <c r="G35" s="109" t="str">
        <f t="shared" si="0"/>
        <v>Não atende</v>
      </c>
    </row>
    <row r="36" spans="1:7" ht="75" customHeight="1">
      <c r="A36" s="26"/>
      <c r="B36" s="29"/>
      <c r="C36" s="33"/>
      <c r="D36" s="96"/>
      <c r="E36" s="104"/>
      <c r="F36" s="101"/>
      <c r="G36" s="109" t="str">
        <f t="shared" si="0"/>
        <v>Não atende</v>
      </c>
    </row>
    <row r="37" spans="1:7" ht="75" customHeight="1">
      <c r="A37" s="26"/>
      <c r="B37" s="29"/>
      <c r="C37" s="33"/>
      <c r="D37" s="96"/>
      <c r="E37" s="104"/>
      <c r="F37" s="101"/>
      <c r="G37" s="109" t="str">
        <f t="shared" si="0"/>
        <v>Não atende</v>
      </c>
    </row>
    <row r="38" spans="1:7" ht="75" customHeight="1">
      <c r="A38" s="26"/>
      <c r="B38" s="29"/>
      <c r="C38" s="33"/>
      <c r="D38" s="96"/>
      <c r="E38" s="104"/>
      <c r="F38" s="101"/>
      <c r="G38" s="109" t="str">
        <f t="shared" si="0"/>
        <v>Não atende</v>
      </c>
    </row>
    <row r="39" spans="1:7" ht="75" customHeight="1">
      <c r="A39" s="26"/>
      <c r="B39" s="29"/>
      <c r="C39" s="33"/>
      <c r="D39" s="96"/>
      <c r="E39" s="104"/>
      <c r="F39" s="101"/>
      <c r="G39" s="109" t="str">
        <f t="shared" si="0"/>
        <v>Não atende</v>
      </c>
    </row>
    <row r="40" spans="1:7" ht="75" customHeight="1">
      <c r="A40" s="26"/>
      <c r="B40" s="29"/>
      <c r="C40" s="33"/>
      <c r="D40" s="96"/>
      <c r="E40" s="104"/>
      <c r="F40" s="101"/>
      <c r="G40" s="109" t="str">
        <f t="shared" si="0"/>
        <v>Não atende</v>
      </c>
    </row>
    <row r="41" spans="1:7" ht="75" customHeight="1">
      <c r="A41" s="26"/>
      <c r="B41" s="29"/>
      <c r="C41" s="33"/>
      <c r="D41" s="96"/>
      <c r="E41" s="104"/>
      <c r="F41" s="101"/>
      <c r="G41" s="109" t="str">
        <f t="shared" si="0"/>
        <v>Não atende</v>
      </c>
    </row>
    <row r="42" spans="1:7" ht="75" customHeight="1">
      <c r="A42" s="26"/>
      <c r="B42" s="29"/>
      <c r="C42" s="33"/>
      <c r="D42" s="96"/>
      <c r="E42" s="104"/>
      <c r="F42" s="101"/>
      <c r="G42" s="109" t="str">
        <f t="shared" si="0"/>
        <v>Não atende</v>
      </c>
    </row>
    <row r="43" spans="1:7" ht="75" customHeight="1">
      <c r="A43" s="26"/>
      <c r="B43" s="29"/>
      <c r="C43" s="33"/>
      <c r="D43" s="96"/>
      <c r="E43" s="104"/>
      <c r="F43" s="101"/>
      <c r="G43" s="109" t="str">
        <f t="shared" si="0"/>
        <v>Não atende</v>
      </c>
    </row>
    <row r="44" spans="1:7" ht="75" customHeight="1">
      <c r="A44" s="26"/>
      <c r="B44" s="29"/>
      <c r="C44" s="33"/>
      <c r="D44" s="96"/>
      <c r="E44" s="104"/>
      <c r="F44" s="101"/>
      <c r="G44" s="109" t="str">
        <f t="shared" si="0"/>
        <v>Não atende</v>
      </c>
    </row>
    <row r="45" spans="1:7" ht="75" customHeight="1">
      <c r="A45" s="26"/>
      <c r="B45" s="29"/>
      <c r="C45" s="33"/>
      <c r="D45" s="96"/>
      <c r="E45" s="104"/>
      <c r="F45" s="101"/>
      <c r="G45" s="109" t="str">
        <f t="shared" si="0"/>
        <v>Não atende</v>
      </c>
    </row>
    <row r="46" spans="1:7" ht="75" customHeight="1">
      <c r="A46" s="26"/>
      <c r="B46" s="29"/>
      <c r="C46" s="33"/>
      <c r="D46" s="96"/>
      <c r="E46" s="104"/>
      <c r="F46" s="101"/>
      <c r="G46" s="109" t="str">
        <f t="shared" si="0"/>
        <v>Não atende</v>
      </c>
    </row>
    <row r="47" spans="1:7" ht="75" customHeight="1">
      <c r="A47" s="26"/>
      <c r="B47" s="29"/>
      <c r="C47" s="33"/>
      <c r="D47" s="96"/>
      <c r="E47" s="104"/>
      <c r="F47" s="101"/>
      <c r="G47" s="109" t="str">
        <f t="shared" si="0"/>
        <v>Não atende</v>
      </c>
    </row>
    <row r="48" spans="1:7" ht="75" customHeight="1">
      <c r="A48" s="26"/>
      <c r="B48" s="29"/>
      <c r="C48" s="33"/>
      <c r="D48" s="96"/>
      <c r="E48" s="104"/>
      <c r="F48" s="101"/>
      <c r="G48" s="109" t="str">
        <f t="shared" si="0"/>
        <v>Não atende</v>
      </c>
    </row>
    <row r="49" spans="1:7" ht="75" customHeight="1">
      <c r="A49" s="26"/>
      <c r="B49" s="29"/>
      <c r="C49" s="33"/>
      <c r="D49" s="96"/>
      <c r="E49" s="104"/>
      <c r="F49" s="101"/>
      <c r="G49" s="109" t="str">
        <f t="shared" si="0"/>
        <v>Não atende</v>
      </c>
    </row>
    <row r="50" spans="1:7" ht="75" customHeight="1">
      <c r="A50" s="26"/>
      <c r="B50" s="29"/>
      <c r="C50" s="33"/>
      <c r="D50" s="96"/>
      <c r="E50" s="104"/>
      <c r="F50" s="101"/>
      <c r="G50" s="109" t="str">
        <f t="shared" si="0"/>
        <v>Não atende</v>
      </c>
    </row>
    <row r="51" spans="1:7" ht="75" customHeight="1">
      <c r="A51" s="26"/>
      <c r="B51" s="29"/>
      <c r="C51" s="33"/>
      <c r="D51" s="96"/>
      <c r="E51" s="104"/>
      <c r="F51" s="101"/>
      <c r="G51" s="109" t="str">
        <f t="shared" si="0"/>
        <v>Não atende</v>
      </c>
    </row>
    <row r="52" spans="1:7" ht="75" customHeight="1">
      <c r="A52" s="26"/>
      <c r="B52" s="29"/>
      <c r="C52" s="33"/>
      <c r="D52" s="96"/>
      <c r="E52" s="104"/>
      <c r="F52" s="101"/>
      <c r="G52" s="109" t="str">
        <f t="shared" si="0"/>
        <v>Não atende</v>
      </c>
    </row>
    <row r="53" spans="1:7" ht="75" customHeight="1">
      <c r="A53" s="26"/>
      <c r="B53" s="29"/>
      <c r="C53" s="33"/>
      <c r="D53" s="96"/>
      <c r="E53" s="104"/>
      <c r="F53" s="101"/>
      <c r="G53" s="109" t="str">
        <f t="shared" si="0"/>
        <v>Não atende</v>
      </c>
    </row>
    <row r="54" spans="1:7" ht="75" customHeight="1">
      <c r="A54" s="26"/>
      <c r="B54" s="29"/>
      <c r="C54" s="33"/>
      <c r="D54" s="96"/>
      <c r="E54" s="104"/>
      <c r="F54" s="101"/>
      <c r="G54" s="109" t="str">
        <f t="shared" si="0"/>
        <v>Não atende</v>
      </c>
    </row>
    <row r="55" spans="1:7" ht="75" customHeight="1">
      <c r="A55" s="26"/>
      <c r="B55" s="29"/>
      <c r="C55" s="33"/>
      <c r="D55" s="96"/>
      <c r="E55" s="104"/>
      <c r="F55" s="101"/>
      <c r="G55" s="109" t="str">
        <f t="shared" si="0"/>
        <v>Não atende</v>
      </c>
    </row>
    <row r="56" spans="1:7" ht="75" customHeight="1">
      <c r="A56" s="26"/>
      <c r="B56" s="29"/>
      <c r="C56" s="33"/>
      <c r="D56" s="96"/>
      <c r="E56" s="104"/>
      <c r="F56" s="101"/>
      <c r="G56" s="109" t="str">
        <f t="shared" si="0"/>
        <v>Não atende</v>
      </c>
    </row>
    <row r="57" spans="1:7" ht="75" customHeight="1">
      <c r="A57" s="26"/>
      <c r="B57" s="29"/>
      <c r="C57" s="33"/>
      <c r="D57" s="96"/>
      <c r="E57" s="104"/>
      <c r="F57" s="101"/>
      <c r="G57" s="109" t="str">
        <f t="shared" si="0"/>
        <v>Não atende</v>
      </c>
    </row>
    <row r="58" spans="1:7" ht="75" customHeight="1">
      <c r="A58" s="26"/>
      <c r="B58" s="29"/>
      <c r="C58" s="33"/>
      <c r="D58" s="96"/>
      <c r="E58" s="104"/>
      <c r="F58" s="101"/>
      <c r="G58" s="109" t="str">
        <f t="shared" si="0"/>
        <v>Não atende</v>
      </c>
    </row>
    <row r="59" spans="1:7" ht="75" customHeight="1">
      <c r="A59" s="26"/>
      <c r="B59" s="29"/>
      <c r="C59" s="33"/>
      <c r="D59" s="96"/>
      <c r="E59" s="104"/>
      <c r="F59" s="101"/>
      <c r="G59" s="109" t="str">
        <f t="shared" si="0"/>
        <v>Não atende</v>
      </c>
    </row>
    <row r="60" spans="1:7" ht="75" customHeight="1">
      <c r="A60" s="26"/>
      <c r="B60" s="29"/>
      <c r="C60" s="33"/>
      <c r="D60" s="96"/>
      <c r="E60" s="104"/>
      <c r="F60" s="101"/>
      <c r="G60" s="109" t="str">
        <f t="shared" si="0"/>
        <v>Não atende</v>
      </c>
    </row>
    <row r="61" spans="1:7" ht="75" customHeight="1">
      <c r="A61" s="26"/>
      <c r="B61" s="29"/>
      <c r="C61" s="33"/>
      <c r="D61" s="96"/>
      <c r="E61" s="104"/>
      <c r="F61" s="101"/>
      <c r="G61" s="109" t="str">
        <f t="shared" si="0"/>
        <v>Não atende</v>
      </c>
    </row>
    <row r="62" spans="1:7" ht="75" customHeight="1">
      <c r="A62" s="26"/>
      <c r="B62" s="29"/>
      <c r="C62" s="33"/>
      <c r="D62" s="96"/>
      <c r="E62" s="104"/>
      <c r="F62" s="101"/>
      <c r="G62" s="109" t="str">
        <f t="shared" si="0"/>
        <v>Não atende</v>
      </c>
    </row>
    <row r="63" spans="1:7" ht="75" customHeight="1">
      <c r="A63" s="26"/>
      <c r="B63" s="29"/>
      <c r="C63" s="33"/>
      <c r="D63" s="96"/>
      <c r="E63" s="104"/>
      <c r="F63" s="101"/>
      <c r="G63" s="109" t="str">
        <f t="shared" si="0"/>
        <v>Não atende</v>
      </c>
    </row>
    <row r="64" spans="1:7" ht="75" customHeight="1">
      <c r="A64" s="26"/>
      <c r="B64" s="29"/>
      <c r="C64" s="33"/>
      <c r="D64" s="96"/>
      <c r="E64" s="104"/>
      <c r="F64" s="101"/>
      <c r="G64" s="109" t="str">
        <f t="shared" si="0"/>
        <v>Não atende</v>
      </c>
    </row>
    <row r="65" spans="1:7" ht="75" customHeight="1">
      <c r="A65" s="26"/>
      <c r="B65" s="29"/>
      <c r="C65" s="33"/>
      <c r="D65" s="96"/>
      <c r="E65" s="104"/>
      <c r="F65" s="101"/>
      <c r="G65" s="109" t="str">
        <f t="shared" si="0"/>
        <v>Não atende</v>
      </c>
    </row>
    <row r="66" spans="1:7" ht="75" customHeight="1">
      <c r="A66" s="26"/>
      <c r="B66" s="29"/>
      <c r="C66" s="33"/>
      <c r="D66" s="96"/>
      <c r="E66" s="104"/>
      <c r="F66" s="101"/>
      <c r="G66" s="109" t="str">
        <f t="shared" ref="G66:G97" si="1">IF(AND(E66="Sim",F66="Sim"),"Atende","Não atende")</f>
        <v>Não atende</v>
      </c>
    </row>
    <row r="67" spans="1:7" ht="75" customHeight="1">
      <c r="A67" s="26"/>
      <c r="B67" s="29"/>
      <c r="C67" s="33"/>
      <c r="D67" s="96"/>
      <c r="E67" s="104"/>
      <c r="F67" s="101"/>
      <c r="G67" s="109" t="str">
        <f t="shared" si="1"/>
        <v>Não atende</v>
      </c>
    </row>
    <row r="68" spans="1:7" ht="75" customHeight="1">
      <c r="A68" s="26"/>
      <c r="B68" s="29"/>
      <c r="C68" s="33"/>
      <c r="D68" s="96"/>
      <c r="E68" s="104"/>
      <c r="F68" s="101"/>
      <c r="G68" s="109" t="str">
        <f t="shared" si="1"/>
        <v>Não atende</v>
      </c>
    </row>
    <row r="69" spans="1:7" ht="75" customHeight="1">
      <c r="A69" s="26"/>
      <c r="B69" s="29"/>
      <c r="C69" s="33"/>
      <c r="D69" s="96"/>
      <c r="E69" s="104"/>
      <c r="F69" s="101"/>
      <c r="G69" s="109" t="str">
        <f t="shared" si="1"/>
        <v>Não atende</v>
      </c>
    </row>
    <row r="70" spans="1:7" ht="75" customHeight="1">
      <c r="A70" s="26"/>
      <c r="B70" s="29"/>
      <c r="C70" s="33"/>
      <c r="D70" s="96"/>
      <c r="E70" s="104"/>
      <c r="F70" s="101"/>
      <c r="G70" s="109" t="str">
        <f t="shared" si="1"/>
        <v>Não atende</v>
      </c>
    </row>
    <row r="71" spans="1:7" ht="75" customHeight="1">
      <c r="A71" s="26"/>
      <c r="B71" s="29"/>
      <c r="C71" s="33"/>
      <c r="D71" s="96"/>
      <c r="E71" s="104"/>
      <c r="F71" s="101"/>
      <c r="G71" s="109" t="str">
        <f t="shared" si="1"/>
        <v>Não atende</v>
      </c>
    </row>
    <row r="72" spans="1:7" ht="75" customHeight="1">
      <c r="A72" s="26"/>
      <c r="B72" s="29"/>
      <c r="C72" s="33"/>
      <c r="D72" s="96"/>
      <c r="E72" s="104"/>
      <c r="F72" s="101"/>
      <c r="G72" s="109" t="str">
        <f t="shared" si="1"/>
        <v>Não atende</v>
      </c>
    </row>
    <row r="73" spans="1:7" ht="75" customHeight="1">
      <c r="A73" s="26"/>
      <c r="B73" s="29"/>
      <c r="C73" s="33"/>
      <c r="D73" s="96"/>
      <c r="E73" s="104"/>
      <c r="F73" s="101"/>
      <c r="G73" s="109" t="str">
        <f t="shared" si="1"/>
        <v>Não atende</v>
      </c>
    </row>
    <row r="74" spans="1:7" ht="75" customHeight="1">
      <c r="A74" s="26"/>
      <c r="B74" s="29"/>
      <c r="C74" s="33"/>
      <c r="D74" s="96"/>
      <c r="E74" s="104"/>
      <c r="F74" s="101"/>
      <c r="G74" s="109" t="str">
        <f t="shared" si="1"/>
        <v>Não atende</v>
      </c>
    </row>
    <row r="75" spans="1:7" ht="75" customHeight="1">
      <c r="A75" s="26"/>
      <c r="B75" s="29"/>
      <c r="C75" s="33"/>
      <c r="D75" s="96"/>
      <c r="E75" s="104"/>
      <c r="F75" s="101"/>
      <c r="G75" s="109" t="str">
        <f t="shared" si="1"/>
        <v>Não atende</v>
      </c>
    </row>
    <row r="76" spans="1:7" ht="75" customHeight="1">
      <c r="A76" s="26"/>
      <c r="B76" s="29"/>
      <c r="C76" s="33"/>
      <c r="D76" s="96"/>
      <c r="E76" s="104"/>
      <c r="F76" s="101"/>
      <c r="G76" s="109" t="str">
        <f t="shared" si="1"/>
        <v>Não atende</v>
      </c>
    </row>
    <row r="77" spans="1:7" ht="75" customHeight="1">
      <c r="A77" s="26"/>
      <c r="B77" s="29"/>
      <c r="C77" s="33"/>
      <c r="D77" s="96"/>
      <c r="E77" s="104"/>
      <c r="F77" s="101"/>
      <c r="G77" s="109" t="str">
        <f t="shared" si="1"/>
        <v>Não atende</v>
      </c>
    </row>
    <row r="78" spans="1:7" ht="75" customHeight="1">
      <c r="A78" s="26"/>
      <c r="B78" s="29"/>
      <c r="C78" s="33"/>
      <c r="D78" s="96"/>
      <c r="E78" s="104"/>
      <c r="F78" s="101"/>
      <c r="G78" s="109" t="str">
        <f t="shared" si="1"/>
        <v>Não atende</v>
      </c>
    </row>
    <row r="79" spans="1:7" ht="75" customHeight="1">
      <c r="A79" s="26"/>
      <c r="B79" s="29"/>
      <c r="C79" s="33"/>
      <c r="D79" s="96"/>
      <c r="E79" s="104"/>
      <c r="F79" s="101"/>
      <c r="G79" s="109" t="str">
        <f t="shared" si="1"/>
        <v>Não atende</v>
      </c>
    </row>
    <row r="80" spans="1:7" ht="75" customHeight="1">
      <c r="A80" s="26"/>
      <c r="B80" s="29"/>
      <c r="C80" s="33"/>
      <c r="D80" s="96"/>
      <c r="E80" s="104"/>
      <c r="F80" s="101"/>
      <c r="G80" s="109" t="str">
        <f t="shared" si="1"/>
        <v>Não atende</v>
      </c>
    </row>
    <row r="81" spans="1:7" ht="75" customHeight="1">
      <c r="A81" s="26"/>
      <c r="B81" s="29"/>
      <c r="C81" s="33"/>
      <c r="D81" s="96"/>
      <c r="E81" s="104"/>
      <c r="F81" s="101"/>
      <c r="G81" s="109" t="str">
        <f t="shared" si="1"/>
        <v>Não atende</v>
      </c>
    </row>
    <row r="82" spans="1:7" ht="75" customHeight="1">
      <c r="A82" s="26"/>
      <c r="B82" s="29"/>
      <c r="C82" s="33"/>
      <c r="D82" s="96"/>
      <c r="E82" s="104"/>
      <c r="F82" s="101"/>
      <c r="G82" s="109" t="str">
        <f t="shared" si="1"/>
        <v>Não atende</v>
      </c>
    </row>
    <row r="83" spans="1:7" ht="75" customHeight="1">
      <c r="A83" s="26"/>
      <c r="B83" s="29"/>
      <c r="C83" s="33"/>
      <c r="D83" s="96"/>
      <c r="E83" s="104"/>
      <c r="F83" s="101"/>
      <c r="G83" s="109" t="str">
        <f t="shared" si="1"/>
        <v>Não atende</v>
      </c>
    </row>
    <row r="84" spans="1:7" ht="75" customHeight="1">
      <c r="A84" s="26"/>
      <c r="B84" s="29"/>
      <c r="C84" s="33"/>
      <c r="D84" s="96"/>
      <c r="E84" s="104"/>
      <c r="F84" s="101"/>
      <c r="G84" s="109" t="str">
        <f t="shared" si="1"/>
        <v>Não atende</v>
      </c>
    </row>
    <row r="85" spans="1:7" ht="75" customHeight="1">
      <c r="A85" s="26"/>
      <c r="B85" s="29"/>
      <c r="C85" s="33"/>
      <c r="D85" s="96"/>
      <c r="E85" s="104"/>
      <c r="F85" s="101"/>
      <c r="G85" s="109" t="str">
        <f t="shared" si="1"/>
        <v>Não atende</v>
      </c>
    </row>
    <row r="86" spans="1:7" ht="75" customHeight="1">
      <c r="A86" s="26"/>
      <c r="B86" s="29"/>
      <c r="C86" s="33"/>
      <c r="D86" s="96"/>
      <c r="E86" s="104"/>
      <c r="F86" s="101"/>
      <c r="G86" s="109" t="str">
        <f t="shared" si="1"/>
        <v>Não atende</v>
      </c>
    </row>
    <row r="87" spans="1:7" ht="75" customHeight="1">
      <c r="A87" s="26"/>
      <c r="B87" s="29"/>
      <c r="C87" s="33"/>
      <c r="D87" s="96"/>
      <c r="E87" s="104"/>
      <c r="F87" s="101"/>
      <c r="G87" s="109" t="str">
        <f t="shared" si="1"/>
        <v>Não atende</v>
      </c>
    </row>
    <row r="88" spans="1:7" ht="75" customHeight="1">
      <c r="A88" s="26"/>
      <c r="B88" s="29"/>
      <c r="C88" s="33"/>
      <c r="D88" s="96"/>
      <c r="E88" s="104"/>
      <c r="F88" s="101"/>
      <c r="G88" s="109" t="str">
        <f t="shared" si="1"/>
        <v>Não atende</v>
      </c>
    </row>
    <row r="89" spans="1:7" ht="75" customHeight="1">
      <c r="A89" s="26"/>
      <c r="B89" s="29"/>
      <c r="C89" s="33"/>
      <c r="D89" s="96"/>
      <c r="E89" s="104"/>
      <c r="F89" s="101"/>
      <c r="G89" s="109" t="str">
        <f t="shared" si="1"/>
        <v>Não atende</v>
      </c>
    </row>
    <row r="90" spans="1:7" ht="75" customHeight="1">
      <c r="A90" s="26"/>
      <c r="B90" s="29"/>
      <c r="C90" s="33"/>
      <c r="D90" s="96"/>
      <c r="E90" s="104"/>
      <c r="F90" s="101"/>
      <c r="G90" s="109" t="str">
        <f t="shared" si="1"/>
        <v>Não atende</v>
      </c>
    </row>
    <row r="91" spans="1:7" ht="75" customHeight="1">
      <c r="A91" s="26"/>
      <c r="B91" s="29"/>
      <c r="C91" s="33"/>
      <c r="D91" s="96"/>
      <c r="E91" s="104"/>
      <c r="F91" s="101"/>
      <c r="G91" s="109" t="str">
        <f t="shared" si="1"/>
        <v>Não atende</v>
      </c>
    </row>
    <row r="92" spans="1:7" ht="75" customHeight="1">
      <c r="A92" s="26"/>
      <c r="B92" s="29"/>
      <c r="C92" s="33"/>
      <c r="D92" s="96"/>
      <c r="E92" s="104"/>
      <c r="F92" s="101"/>
      <c r="G92" s="109" t="str">
        <f t="shared" si="1"/>
        <v>Não atende</v>
      </c>
    </row>
    <row r="93" spans="1:7" ht="75" customHeight="1">
      <c r="A93" s="26"/>
      <c r="B93" s="29"/>
      <c r="C93" s="33"/>
      <c r="D93" s="96"/>
      <c r="E93" s="104"/>
      <c r="F93" s="101"/>
      <c r="G93" s="109" t="str">
        <f t="shared" si="1"/>
        <v>Não atende</v>
      </c>
    </row>
    <row r="94" spans="1:7" ht="75" customHeight="1">
      <c r="A94" s="26"/>
      <c r="B94" s="29"/>
      <c r="C94" s="33"/>
      <c r="D94" s="96"/>
      <c r="E94" s="104"/>
      <c r="F94" s="101"/>
      <c r="G94" s="109" t="str">
        <f t="shared" si="1"/>
        <v>Não atende</v>
      </c>
    </row>
    <row r="95" spans="1:7" ht="75" customHeight="1">
      <c r="A95" s="26"/>
      <c r="B95" s="29"/>
      <c r="C95" s="33"/>
      <c r="D95" s="96"/>
      <c r="E95" s="104"/>
      <c r="F95" s="101"/>
      <c r="G95" s="109" t="str">
        <f t="shared" si="1"/>
        <v>Não atende</v>
      </c>
    </row>
    <row r="96" spans="1:7" ht="75" customHeight="1">
      <c r="A96" s="26"/>
      <c r="B96" s="30"/>
      <c r="C96" s="33"/>
      <c r="D96" s="96"/>
      <c r="E96" s="104"/>
      <c r="F96" s="101"/>
      <c r="G96" s="109" t="str">
        <f t="shared" si="1"/>
        <v>Não atende</v>
      </c>
    </row>
    <row r="97" spans="1:7" ht="75" customHeight="1" thickBot="1">
      <c r="A97" s="27"/>
      <c r="B97" s="31"/>
      <c r="C97" s="34"/>
      <c r="D97" s="97"/>
      <c r="E97" s="105"/>
      <c r="F97" s="31"/>
      <c r="G97" s="110" t="str">
        <f t="shared" si="1"/>
        <v>Não atende</v>
      </c>
    </row>
  </sheetData>
  <sheetProtection algorithmName="SHA-512" hashValue="tfxEz2FvH+YzmvleBb3E+IGd+uEyINqGcRFJg36c4lLrsOzW6NF1kwf94ZrLh5NOO8eCV5njlEdtfjB3Yp4bEw==" saltValue="8H+bZ2IK7fBP88HCs0qSIQ==" spinCount="100000" sheet="1" objects="1" scenarios="1"/>
  <mergeCells count="2">
    <mergeCell ref="A1:G1"/>
    <mergeCell ref="A2:G2"/>
  </mergeCells>
  <phoneticPr fontId="4" type="noConversion"/>
  <dataValidations count="2">
    <dataValidation type="list" allowBlank="1" showInputMessage="1" showErrorMessage="1" sqref="D3:D1048576" xr:uid="{C48CF858-0729-4FD2-A412-EBA1969AF7DD}">
      <formula1>"Lista AR 2024-2025"</formula1>
    </dataValidation>
    <dataValidation type="list" allowBlank="1" showInputMessage="1" showErrorMessage="1" sqref="E1:E2 E4:E1048576 F1:F2 F4:F1048576" xr:uid="{D4808AFF-16EF-4DFF-86E6-AA6A570113BD}">
      <formula1>"Sim"</formula1>
    </dataValidation>
  </dataValidations>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019333-88B1-4D7E-8BD1-FB02419D2533}">
          <x14:formula1>
            <xm:f>DICIONÁRIO!$A$18:$A$34</xm:f>
          </x14:formula1>
          <xm:sqref>A4:A97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65AF-4220-42BB-8A3D-217AFC5A4A0D}">
  <sheetPr codeName="Planilha4"/>
  <dimension ref="A1:K100"/>
  <sheetViews>
    <sheetView showGridLines="0" workbookViewId="0">
      <pane xSplit="3" ySplit="3" topLeftCell="D4" activePane="bottomRight" state="frozen"/>
      <selection pane="bottomRight" activeCell="E4" sqref="E4"/>
      <selection pane="bottomLeft" activeCell="C5" sqref="C5"/>
      <selection pane="topRight" activeCell="C5" sqref="C5"/>
    </sheetView>
  </sheetViews>
  <sheetFormatPr defaultColWidth="9.140625" defaultRowHeight="15"/>
  <cols>
    <col min="1" max="1" width="16.42578125" style="8" customWidth="1"/>
    <col min="2" max="2" width="12.28515625" style="8" customWidth="1"/>
    <col min="3" max="3" width="84.5703125" style="8" customWidth="1"/>
    <col min="4" max="4" width="15.5703125" style="5" customWidth="1"/>
    <col min="5" max="5" width="18.42578125" style="8" customWidth="1"/>
    <col min="6" max="6" width="18.85546875" style="8" customWidth="1"/>
    <col min="7" max="7" width="20.140625" style="8" customWidth="1"/>
    <col min="8" max="8" width="44.28515625" style="8" customWidth="1"/>
    <col min="9" max="9" width="15.42578125" style="8" customWidth="1"/>
    <col min="10" max="10" width="23.28515625" style="8" customWidth="1"/>
    <col min="11" max="11" width="15.42578125" style="8" customWidth="1"/>
    <col min="12" max="16384" width="9.140625" style="8"/>
  </cols>
  <sheetData>
    <row r="1" spans="1:11" ht="40.15" customHeight="1">
      <c r="A1" s="193" t="s">
        <v>0</v>
      </c>
      <c r="B1" s="194"/>
      <c r="C1" s="194"/>
      <c r="D1" s="194"/>
      <c r="E1" s="194"/>
      <c r="F1" s="194"/>
      <c r="G1" s="194"/>
      <c r="H1" s="194"/>
      <c r="I1" s="194"/>
      <c r="J1" s="194"/>
      <c r="K1" s="195"/>
    </row>
    <row r="2" spans="1:11" ht="40.15" customHeight="1" thickBot="1">
      <c r="A2" s="196" t="s">
        <v>1</v>
      </c>
      <c r="B2" s="197"/>
      <c r="C2" s="197"/>
      <c r="D2" s="197"/>
      <c r="E2" s="197"/>
      <c r="F2" s="197"/>
      <c r="G2" s="197"/>
      <c r="H2" s="197"/>
      <c r="I2" s="197"/>
      <c r="J2" s="197"/>
      <c r="K2" s="198"/>
    </row>
    <row r="3" spans="1:11" ht="45.75" thickBot="1">
      <c r="A3" s="40" t="s">
        <v>7</v>
      </c>
      <c r="B3" s="23" t="s">
        <v>43</v>
      </c>
      <c r="C3" s="23" t="s">
        <v>44</v>
      </c>
      <c r="D3" s="40" t="s">
        <v>10</v>
      </c>
      <c r="E3" s="22" t="s">
        <v>45</v>
      </c>
      <c r="F3" s="21" t="s">
        <v>46</v>
      </c>
      <c r="G3" s="21" t="s">
        <v>47</v>
      </c>
      <c r="H3" s="21" t="s">
        <v>48</v>
      </c>
      <c r="I3" s="21" t="s">
        <v>49</v>
      </c>
      <c r="J3" s="35" t="s">
        <v>50</v>
      </c>
      <c r="K3" s="47" t="s">
        <v>13</v>
      </c>
    </row>
    <row r="4" spans="1:11" ht="75" customHeight="1">
      <c r="A4" s="41" t="s">
        <v>14</v>
      </c>
      <c r="B4" s="41" t="s">
        <v>15</v>
      </c>
      <c r="C4" s="44" t="s">
        <v>51</v>
      </c>
      <c r="D4" s="41" t="s">
        <v>52</v>
      </c>
      <c r="E4" s="112" t="s">
        <v>53</v>
      </c>
      <c r="F4" s="113"/>
      <c r="G4" s="114" t="s">
        <v>54</v>
      </c>
      <c r="H4" s="114" t="s">
        <v>55</v>
      </c>
      <c r="I4" s="115" t="s">
        <v>18</v>
      </c>
      <c r="J4" s="116" t="s">
        <v>18</v>
      </c>
      <c r="K4" s="89" t="str">
        <f>IF(AND(I4="Sim",J4="Sim",F4="Avaliar prioridade (RICE)",E4="Sim"),"Atende","Não atende")</f>
        <v>Não atende</v>
      </c>
    </row>
    <row r="5" spans="1:11" ht="117.6" customHeight="1">
      <c r="A5" s="41"/>
      <c r="B5" s="41"/>
      <c r="C5" s="45"/>
      <c r="D5" s="42"/>
      <c r="E5" s="117"/>
      <c r="F5" s="118"/>
      <c r="G5" s="119"/>
      <c r="H5" s="119" t="str">
        <f t="shared" ref="H5:H100" si="0">IF(F5="Avaliar prioridade (RICE)",C5,"")</f>
        <v/>
      </c>
      <c r="I5" s="120"/>
      <c r="J5" s="121"/>
      <c r="K5" s="90" t="str">
        <f t="shared" ref="K5:K68" si="1">IF(AND(I5="Sim",J5="Sim",F5="Avaliar prioridade (RICE)",E5="Sim"),"Atende","Não atende")</f>
        <v>Não atende</v>
      </c>
    </row>
    <row r="6" spans="1:11" ht="75" customHeight="1">
      <c r="A6" s="42"/>
      <c r="B6" s="42"/>
      <c r="C6" s="45"/>
      <c r="D6" s="42"/>
      <c r="E6" s="117"/>
      <c r="F6" s="118"/>
      <c r="G6" s="119"/>
      <c r="H6" s="119"/>
      <c r="I6" s="120"/>
      <c r="J6" s="121"/>
      <c r="K6" s="90" t="str">
        <f t="shared" si="1"/>
        <v>Não atende</v>
      </c>
    </row>
    <row r="7" spans="1:11" ht="75" customHeight="1">
      <c r="A7" s="42"/>
      <c r="B7" s="42"/>
      <c r="C7" s="45"/>
      <c r="D7" s="42"/>
      <c r="E7" s="117"/>
      <c r="F7" s="118"/>
      <c r="G7" s="119"/>
      <c r="H7" s="119"/>
      <c r="I7" s="120"/>
      <c r="J7" s="121"/>
      <c r="K7" s="90" t="str">
        <f t="shared" si="1"/>
        <v>Não atende</v>
      </c>
    </row>
    <row r="8" spans="1:11" ht="75" customHeight="1">
      <c r="A8" s="42"/>
      <c r="B8" s="42"/>
      <c r="C8" s="45"/>
      <c r="D8" s="42"/>
      <c r="E8" s="117"/>
      <c r="F8" s="118"/>
      <c r="G8" s="119"/>
      <c r="H8" s="119"/>
      <c r="I8" s="120"/>
      <c r="J8" s="121"/>
      <c r="K8" s="90" t="str">
        <f t="shared" si="1"/>
        <v>Não atende</v>
      </c>
    </row>
    <row r="9" spans="1:11" ht="75" customHeight="1">
      <c r="A9" s="42"/>
      <c r="B9" s="42"/>
      <c r="C9" s="45"/>
      <c r="D9" s="42"/>
      <c r="E9" s="117"/>
      <c r="F9" s="118"/>
      <c r="G9" s="119"/>
      <c r="H9" s="119"/>
      <c r="I9" s="120"/>
      <c r="J9" s="121"/>
      <c r="K9" s="90" t="str">
        <f t="shared" si="1"/>
        <v>Não atende</v>
      </c>
    </row>
    <row r="10" spans="1:11" ht="75" customHeight="1">
      <c r="A10" s="42"/>
      <c r="B10" s="42"/>
      <c r="C10" s="45"/>
      <c r="D10" s="42"/>
      <c r="E10" s="117"/>
      <c r="F10" s="118"/>
      <c r="G10" s="119"/>
      <c r="H10" s="119"/>
      <c r="I10" s="120"/>
      <c r="J10" s="121"/>
      <c r="K10" s="90" t="str">
        <f t="shared" si="1"/>
        <v>Não atende</v>
      </c>
    </row>
    <row r="11" spans="1:11" ht="75" customHeight="1">
      <c r="A11" s="42"/>
      <c r="B11" s="42"/>
      <c r="C11" s="45"/>
      <c r="D11" s="42"/>
      <c r="E11" s="117"/>
      <c r="F11" s="118"/>
      <c r="G11" s="119"/>
      <c r="H11" s="119"/>
      <c r="I11" s="120"/>
      <c r="J11" s="121"/>
      <c r="K11" s="90" t="str">
        <f t="shared" si="1"/>
        <v>Não atende</v>
      </c>
    </row>
    <row r="12" spans="1:11" ht="75" customHeight="1">
      <c r="A12" s="42"/>
      <c r="B12" s="42"/>
      <c r="C12" s="45"/>
      <c r="D12" s="42"/>
      <c r="E12" s="117"/>
      <c r="F12" s="118"/>
      <c r="G12" s="119"/>
      <c r="H12" s="119"/>
      <c r="I12" s="120"/>
      <c r="J12" s="121"/>
      <c r="K12" s="90" t="str">
        <f t="shared" si="1"/>
        <v>Não atende</v>
      </c>
    </row>
    <row r="13" spans="1:11" ht="75" customHeight="1">
      <c r="A13" s="42"/>
      <c r="B13" s="42"/>
      <c r="C13" s="45"/>
      <c r="D13" s="42"/>
      <c r="E13" s="117"/>
      <c r="F13" s="118"/>
      <c r="G13" s="119"/>
      <c r="H13" s="119"/>
      <c r="I13" s="120"/>
      <c r="J13" s="121"/>
      <c r="K13" s="90" t="str">
        <f t="shared" si="1"/>
        <v>Não atende</v>
      </c>
    </row>
    <row r="14" spans="1:11" ht="75" customHeight="1">
      <c r="A14" s="42"/>
      <c r="B14" s="42"/>
      <c r="C14" s="45"/>
      <c r="D14" s="42"/>
      <c r="E14" s="117"/>
      <c r="F14" s="118"/>
      <c r="G14" s="119"/>
      <c r="H14" s="119"/>
      <c r="I14" s="120"/>
      <c r="J14" s="121"/>
      <c r="K14" s="90" t="str">
        <f t="shared" si="1"/>
        <v>Não atende</v>
      </c>
    </row>
    <row r="15" spans="1:11" ht="75" customHeight="1">
      <c r="A15" s="42"/>
      <c r="B15" s="42"/>
      <c r="C15" s="45"/>
      <c r="D15" s="42"/>
      <c r="E15" s="117"/>
      <c r="F15" s="118"/>
      <c r="G15" s="119"/>
      <c r="H15" s="119"/>
      <c r="I15" s="120"/>
      <c r="J15" s="121"/>
      <c r="K15" s="90" t="str">
        <f t="shared" si="1"/>
        <v>Não atende</v>
      </c>
    </row>
    <row r="16" spans="1:11" ht="75" customHeight="1">
      <c r="A16" s="42"/>
      <c r="B16" s="42"/>
      <c r="C16" s="45"/>
      <c r="D16" s="42"/>
      <c r="E16" s="117"/>
      <c r="F16" s="118"/>
      <c r="G16" s="119"/>
      <c r="H16" s="119"/>
      <c r="I16" s="120"/>
      <c r="J16" s="121"/>
      <c r="K16" s="90" t="str">
        <f t="shared" si="1"/>
        <v>Não atende</v>
      </c>
    </row>
    <row r="17" spans="1:11" ht="75" customHeight="1">
      <c r="A17" s="42"/>
      <c r="B17" s="42"/>
      <c r="C17" s="45"/>
      <c r="D17" s="42"/>
      <c r="E17" s="117"/>
      <c r="F17" s="118"/>
      <c r="G17" s="119"/>
      <c r="H17" s="119"/>
      <c r="I17" s="120"/>
      <c r="J17" s="121"/>
      <c r="K17" s="90" t="str">
        <f t="shared" si="1"/>
        <v>Não atende</v>
      </c>
    </row>
    <row r="18" spans="1:11" ht="75" customHeight="1">
      <c r="A18" s="42"/>
      <c r="B18" s="42"/>
      <c r="C18" s="45"/>
      <c r="D18" s="42"/>
      <c r="E18" s="117"/>
      <c r="F18" s="118"/>
      <c r="G18" s="119"/>
      <c r="H18" s="119"/>
      <c r="I18" s="120"/>
      <c r="J18" s="121"/>
      <c r="K18" s="90" t="str">
        <f t="shared" si="1"/>
        <v>Não atende</v>
      </c>
    </row>
    <row r="19" spans="1:11" ht="75" customHeight="1">
      <c r="A19" s="42"/>
      <c r="B19" s="42"/>
      <c r="C19" s="45"/>
      <c r="D19" s="42"/>
      <c r="E19" s="117"/>
      <c r="F19" s="118"/>
      <c r="G19" s="119"/>
      <c r="H19" s="119"/>
      <c r="I19" s="120"/>
      <c r="J19" s="121"/>
      <c r="K19" s="90" t="str">
        <f t="shared" si="1"/>
        <v>Não atende</v>
      </c>
    </row>
    <row r="20" spans="1:11" ht="75" customHeight="1">
      <c r="A20" s="42"/>
      <c r="B20" s="42"/>
      <c r="C20" s="45"/>
      <c r="D20" s="42"/>
      <c r="E20" s="117"/>
      <c r="F20" s="118"/>
      <c r="G20" s="119"/>
      <c r="H20" s="119"/>
      <c r="I20" s="120"/>
      <c r="J20" s="121"/>
      <c r="K20" s="90" t="str">
        <f t="shared" si="1"/>
        <v>Não atende</v>
      </c>
    </row>
    <row r="21" spans="1:11" ht="75" customHeight="1">
      <c r="A21" s="42"/>
      <c r="B21" s="42"/>
      <c r="C21" s="45"/>
      <c r="D21" s="42"/>
      <c r="E21" s="117"/>
      <c r="F21" s="118"/>
      <c r="G21" s="119"/>
      <c r="H21" s="119"/>
      <c r="I21" s="120"/>
      <c r="J21" s="121"/>
      <c r="K21" s="90" t="str">
        <f t="shared" si="1"/>
        <v>Não atende</v>
      </c>
    </row>
    <row r="22" spans="1:11" ht="75" customHeight="1">
      <c r="A22" s="42"/>
      <c r="B22" s="42"/>
      <c r="C22" s="45"/>
      <c r="D22" s="42"/>
      <c r="E22" s="117"/>
      <c r="F22" s="118"/>
      <c r="G22" s="119"/>
      <c r="H22" s="119"/>
      <c r="I22" s="120"/>
      <c r="J22" s="121"/>
      <c r="K22" s="90" t="str">
        <f t="shared" si="1"/>
        <v>Não atende</v>
      </c>
    </row>
    <row r="23" spans="1:11" ht="75" customHeight="1">
      <c r="A23" s="42"/>
      <c r="B23" s="42"/>
      <c r="C23" s="45"/>
      <c r="D23" s="42"/>
      <c r="E23" s="117"/>
      <c r="F23" s="118"/>
      <c r="G23" s="119"/>
      <c r="H23" s="119"/>
      <c r="I23" s="120"/>
      <c r="J23" s="121"/>
      <c r="K23" s="90" t="str">
        <f t="shared" si="1"/>
        <v>Não atende</v>
      </c>
    </row>
    <row r="24" spans="1:11" ht="75" customHeight="1">
      <c r="A24" s="42"/>
      <c r="B24" s="42"/>
      <c r="C24" s="45"/>
      <c r="D24" s="42"/>
      <c r="E24" s="117"/>
      <c r="F24" s="118"/>
      <c r="G24" s="119"/>
      <c r="H24" s="119"/>
      <c r="I24" s="120"/>
      <c r="J24" s="121"/>
      <c r="K24" s="90" t="str">
        <f t="shared" si="1"/>
        <v>Não atende</v>
      </c>
    </row>
    <row r="25" spans="1:11" ht="75" customHeight="1">
      <c r="A25" s="42"/>
      <c r="B25" s="42"/>
      <c r="C25" s="45"/>
      <c r="D25" s="42"/>
      <c r="E25" s="117"/>
      <c r="F25" s="118"/>
      <c r="G25" s="119"/>
      <c r="H25" s="119"/>
      <c r="I25" s="120"/>
      <c r="J25" s="121"/>
      <c r="K25" s="90" t="str">
        <f t="shared" si="1"/>
        <v>Não atende</v>
      </c>
    </row>
    <row r="26" spans="1:11" ht="75" customHeight="1">
      <c r="A26" s="42"/>
      <c r="B26" s="42"/>
      <c r="C26" s="45"/>
      <c r="D26" s="42"/>
      <c r="E26" s="117"/>
      <c r="F26" s="118"/>
      <c r="G26" s="119"/>
      <c r="H26" s="119"/>
      <c r="I26" s="120"/>
      <c r="J26" s="121"/>
      <c r="K26" s="90" t="str">
        <f t="shared" si="1"/>
        <v>Não atende</v>
      </c>
    </row>
    <row r="27" spans="1:11" ht="75" customHeight="1">
      <c r="A27" s="42"/>
      <c r="B27" s="42"/>
      <c r="C27" s="45"/>
      <c r="D27" s="42"/>
      <c r="E27" s="117"/>
      <c r="F27" s="118"/>
      <c r="G27" s="119"/>
      <c r="H27" s="119"/>
      <c r="I27" s="120"/>
      <c r="J27" s="121"/>
      <c r="K27" s="90" t="str">
        <f t="shared" si="1"/>
        <v>Não atende</v>
      </c>
    </row>
    <row r="28" spans="1:11" ht="75" customHeight="1">
      <c r="A28" s="42"/>
      <c r="B28" s="42"/>
      <c r="C28" s="45"/>
      <c r="D28" s="42"/>
      <c r="E28" s="117"/>
      <c r="F28" s="118"/>
      <c r="G28" s="119"/>
      <c r="H28" s="119"/>
      <c r="I28" s="120"/>
      <c r="J28" s="121"/>
      <c r="K28" s="90" t="str">
        <f t="shared" si="1"/>
        <v>Não atende</v>
      </c>
    </row>
    <row r="29" spans="1:11" ht="75" customHeight="1">
      <c r="A29" s="42"/>
      <c r="B29" s="42"/>
      <c r="C29" s="45"/>
      <c r="D29" s="42"/>
      <c r="E29" s="117"/>
      <c r="F29" s="118"/>
      <c r="G29" s="119"/>
      <c r="H29" s="119"/>
      <c r="I29" s="120"/>
      <c r="J29" s="121"/>
      <c r="K29" s="90" t="str">
        <f t="shared" si="1"/>
        <v>Não atende</v>
      </c>
    </row>
    <row r="30" spans="1:11" ht="75" customHeight="1">
      <c r="A30" s="42"/>
      <c r="B30" s="42"/>
      <c r="C30" s="45"/>
      <c r="D30" s="42"/>
      <c r="E30" s="117"/>
      <c r="F30" s="118"/>
      <c r="G30" s="119"/>
      <c r="H30" s="119"/>
      <c r="I30" s="120"/>
      <c r="J30" s="121"/>
      <c r="K30" s="90" t="str">
        <f t="shared" si="1"/>
        <v>Não atende</v>
      </c>
    </row>
    <row r="31" spans="1:11" ht="75" customHeight="1">
      <c r="A31" s="42"/>
      <c r="B31" s="42"/>
      <c r="C31" s="45"/>
      <c r="D31" s="42"/>
      <c r="E31" s="117"/>
      <c r="F31" s="118"/>
      <c r="G31" s="119"/>
      <c r="H31" s="119"/>
      <c r="I31" s="120"/>
      <c r="J31" s="121"/>
      <c r="K31" s="90" t="str">
        <f t="shared" si="1"/>
        <v>Não atende</v>
      </c>
    </row>
    <row r="32" spans="1:11" ht="75" customHeight="1">
      <c r="A32" s="42"/>
      <c r="B32" s="42"/>
      <c r="C32" s="45"/>
      <c r="D32" s="42"/>
      <c r="E32" s="117"/>
      <c r="F32" s="118"/>
      <c r="G32" s="119"/>
      <c r="H32" s="119"/>
      <c r="I32" s="120"/>
      <c r="J32" s="121"/>
      <c r="K32" s="90" t="str">
        <f t="shared" si="1"/>
        <v>Não atende</v>
      </c>
    </row>
    <row r="33" spans="1:11" ht="75" customHeight="1">
      <c r="A33" s="42"/>
      <c r="B33" s="42"/>
      <c r="C33" s="45"/>
      <c r="D33" s="42"/>
      <c r="E33" s="117"/>
      <c r="F33" s="118"/>
      <c r="G33" s="119"/>
      <c r="H33" s="119"/>
      <c r="I33" s="120"/>
      <c r="J33" s="121"/>
      <c r="K33" s="90" t="str">
        <f t="shared" si="1"/>
        <v>Não atende</v>
      </c>
    </row>
    <row r="34" spans="1:11" ht="75" customHeight="1">
      <c r="A34" s="42"/>
      <c r="B34" s="42"/>
      <c r="C34" s="45"/>
      <c r="D34" s="42"/>
      <c r="E34" s="117"/>
      <c r="F34" s="118"/>
      <c r="G34" s="119"/>
      <c r="H34" s="119"/>
      <c r="I34" s="120"/>
      <c r="J34" s="121"/>
      <c r="K34" s="90" t="str">
        <f t="shared" si="1"/>
        <v>Não atende</v>
      </c>
    </row>
    <row r="35" spans="1:11" ht="75" customHeight="1">
      <c r="A35" s="42"/>
      <c r="B35" s="42"/>
      <c r="C35" s="45"/>
      <c r="D35" s="42"/>
      <c r="E35" s="117"/>
      <c r="F35" s="118"/>
      <c r="G35" s="119"/>
      <c r="H35" s="119"/>
      <c r="I35" s="120"/>
      <c r="J35" s="121"/>
      <c r="K35" s="90" t="str">
        <f t="shared" si="1"/>
        <v>Não atende</v>
      </c>
    </row>
    <row r="36" spans="1:11" ht="75" customHeight="1">
      <c r="A36" s="42"/>
      <c r="B36" s="42"/>
      <c r="C36" s="45"/>
      <c r="D36" s="42"/>
      <c r="E36" s="117"/>
      <c r="F36" s="118"/>
      <c r="G36" s="119"/>
      <c r="H36" s="119"/>
      <c r="I36" s="120"/>
      <c r="J36" s="121"/>
      <c r="K36" s="90" t="str">
        <f t="shared" si="1"/>
        <v>Não atende</v>
      </c>
    </row>
    <row r="37" spans="1:11" ht="75" customHeight="1">
      <c r="A37" s="42"/>
      <c r="B37" s="42"/>
      <c r="C37" s="45"/>
      <c r="D37" s="42"/>
      <c r="E37" s="117"/>
      <c r="F37" s="118"/>
      <c r="G37" s="119"/>
      <c r="H37" s="119"/>
      <c r="I37" s="120"/>
      <c r="J37" s="121"/>
      <c r="K37" s="90" t="str">
        <f t="shared" si="1"/>
        <v>Não atende</v>
      </c>
    </row>
    <row r="38" spans="1:11" ht="75" customHeight="1">
      <c r="A38" s="42"/>
      <c r="B38" s="42"/>
      <c r="C38" s="45"/>
      <c r="D38" s="42"/>
      <c r="E38" s="117"/>
      <c r="F38" s="118"/>
      <c r="G38" s="119"/>
      <c r="H38" s="119"/>
      <c r="I38" s="120"/>
      <c r="J38" s="121"/>
      <c r="K38" s="90" t="str">
        <f t="shared" si="1"/>
        <v>Não atende</v>
      </c>
    </row>
    <row r="39" spans="1:11" ht="75" customHeight="1">
      <c r="A39" s="42"/>
      <c r="B39" s="42"/>
      <c r="C39" s="45"/>
      <c r="D39" s="42"/>
      <c r="E39" s="117"/>
      <c r="F39" s="118"/>
      <c r="G39" s="119"/>
      <c r="H39" s="119"/>
      <c r="I39" s="120"/>
      <c r="J39" s="121"/>
      <c r="K39" s="90" t="str">
        <f t="shared" si="1"/>
        <v>Não atende</v>
      </c>
    </row>
    <row r="40" spans="1:11" ht="75" customHeight="1">
      <c r="A40" s="42"/>
      <c r="B40" s="42"/>
      <c r="C40" s="45"/>
      <c r="D40" s="42"/>
      <c r="E40" s="117"/>
      <c r="F40" s="118"/>
      <c r="G40" s="119"/>
      <c r="H40" s="119"/>
      <c r="I40" s="120"/>
      <c r="J40" s="121"/>
      <c r="K40" s="90" t="str">
        <f t="shared" si="1"/>
        <v>Não atende</v>
      </c>
    </row>
    <row r="41" spans="1:11" ht="75" customHeight="1">
      <c r="A41" s="42"/>
      <c r="B41" s="42"/>
      <c r="C41" s="45"/>
      <c r="D41" s="42"/>
      <c r="E41" s="117"/>
      <c r="F41" s="118"/>
      <c r="G41" s="119"/>
      <c r="H41" s="119"/>
      <c r="I41" s="120"/>
      <c r="J41" s="121"/>
      <c r="K41" s="90" t="str">
        <f t="shared" si="1"/>
        <v>Não atende</v>
      </c>
    </row>
    <row r="42" spans="1:11" ht="75" customHeight="1">
      <c r="A42" s="42"/>
      <c r="B42" s="42"/>
      <c r="C42" s="45"/>
      <c r="D42" s="42"/>
      <c r="E42" s="117"/>
      <c r="F42" s="118"/>
      <c r="G42" s="119"/>
      <c r="H42" s="119"/>
      <c r="I42" s="120"/>
      <c r="J42" s="121"/>
      <c r="K42" s="90" t="str">
        <f t="shared" si="1"/>
        <v>Não atende</v>
      </c>
    </row>
    <row r="43" spans="1:11" ht="75" customHeight="1">
      <c r="A43" s="42"/>
      <c r="B43" s="42"/>
      <c r="C43" s="45"/>
      <c r="D43" s="42"/>
      <c r="E43" s="117"/>
      <c r="F43" s="118"/>
      <c r="G43" s="119"/>
      <c r="H43" s="119"/>
      <c r="I43" s="120"/>
      <c r="J43" s="121"/>
      <c r="K43" s="90" t="str">
        <f t="shared" si="1"/>
        <v>Não atende</v>
      </c>
    </row>
    <row r="44" spans="1:11" ht="75" customHeight="1">
      <c r="A44" s="42"/>
      <c r="B44" s="42"/>
      <c r="C44" s="45"/>
      <c r="D44" s="42"/>
      <c r="E44" s="117"/>
      <c r="F44" s="118"/>
      <c r="G44" s="119"/>
      <c r="H44" s="119"/>
      <c r="I44" s="120"/>
      <c r="J44" s="121"/>
      <c r="K44" s="90" t="str">
        <f t="shared" si="1"/>
        <v>Não atende</v>
      </c>
    </row>
    <row r="45" spans="1:11" ht="75" customHeight="1">
      <c r="A45" s="42"/>
      <c r="B45" s="42"/>
      <c r="C45" s="45"/>
      <c r="D45" s="42"/>
      <c r="E45" s="117"/>
      <c r="F45" s="118"/>
      <c r="G45" s="119"/>
      <c r="H45" s="119"/>
      <c r="I45" s="120"/>
      <c r="J45" s="121"/>
      <c r="K45" s="90" t="str">
        <f t="shared" si="1"/>
        <v>Não atende</v>
      </c>
    </row>
    <row r="46" spans="1:11" ht="75" customHeight="1">
      <c r="A46" s="42"/>
      <c r="B46" s="42"/>
      <c r="C46" s="45"/>
      <c r="D46" s="42"/>
      <c r="E46" s="117"/>
      <c r="F46" s="118"/>
      <c r="G46" s="119"/>
      <c r="H46" s="119"/>
      <c r="I46" s="120"/>
      <c r="J46" s="121"/>
      <c r="K46" s="90" t="str">
        <f t="shared" si="1"/>
        <v>Não atende</v>
      </c>
    </row>
    <row r="47" spans="1:11" ht="75" customHeight="1">
      <c r="A47" s="42"/>
      <c r="B47" s="42"/>
      <c r="C47" s="45"/>
      <c r="D47" s="42"/>
      <c r="E47" s="117"/>
      <c r="F47" s="118"/>
      <c r="G47" s="119"/>
      <c r="H47" s="119"/>
      <c r="I47" s="120"/>
      <c r="J47" s="121"/>
      <c r="K47" s="90" t="str">
        <f t="shared" si="1"/>
        <v>Não atende</v>
      </c>
    </row>
    <row r="48" spans="1:11" ht="75" customHeight="1">
      <c r="A48" s="42"/>
      <c r="B48" s="42"/>
      <c r="C48" s="45"/>
      <c r="D48" s="42"/>
      <c r="E48" s="117"/>
      <c r="F48" s="118"/>
      <c r="G48" s="119"/>
      <c r="H48" s="119"/>
      <c r="I48" s="120"/>
      <c r="J48" s="121"/>
      <c r="K48" s="90" t="str">
        <f t="shared" si="1"/>
        <v>Não atende</v>
      </c>
    </row>
    <row r="49" spans="1:11" ht="75" customHeight="1">
      <c r="A49" s="42"/>
      <c r="B49" s="42"/>
      <c r="C49" s="45"/>
      <c r="D49" s="42"/>
      <c r="E49" s="117"/>
      <c r="F49" s="118"/>
      <c r="G49" s="119"/>
      <c r="H49" s="119"/>
      <c r="I49" s="120"/>
      <c r="J49" s="121"/>
      <c r="K49" s="90" t="str">
        <f t="shared" si="1"/>
        <v>Não atende</v>
      </c>
    </row>
    <row r="50" spans="1:11" ht="75" customHeight="1">
      <c r="A50" s="42"/>
      <c r="B50" s="42"/>
      <c r="C50" s="45"/>
      <c r="D50" s="42"/>
      <c r="E50" s="117"/>
      <c r="F50" s="118"/>
      <c r="G50" s="119"/>
      <c r="H50" s="119"/>
      <c r="I50" s="120"/>
      <c r="J50" s="121"/>
      <c r="K50" s="90" t="str">
        <f t="shared" si="1"/>
        <v>Não atende</v>
      </c>
    </row>
    <row r="51" spans="1:11" ht="75" customHeight="1">
      <c r="A51" s="42"/>
      <c r="B51" s="42"/>
      <c r="C51" s="45"/>
      <c r="D51" s="42"/>
      <c r="E51" s="117"/>
      <c r="F51" s="118"/>
      <c r="G51" s="119"/>
      <c r="H51" s="119"/>
      <c r="I51" s="120"/>
      <c r="J51" s="121"/>
      <c r="K51" s="90" t="str">
        <f t="shared" si="1"/>
        <v>Não atende</v>
      </c>
    </row>
    <row r="52" spans="1:11" ht="75" customHeight="1">
      <c r="A52" s="42"/>
      <c r="B52" s="42"/>
      <c r="C52" s="45"/>
      <c r="D52" s="42"/>
      <c r="E52" s="117"/>
      <c r="F52" s="118"/>
      <c r="G52" s="119"/>
      <c r="H52" s="119"/>
      <c r="I52" s="120"/>
      <c r="J52" s="121"/>
      <c r="K52" s="90" t="str">
        <f t="shared" si="1"/>
        <v>Não atende</v>
      </c>
    </row>
    <row r="53" spans="1:11" ht="75" customHeight="1">
      <c r="A53" s="42"/>
      <c r="B53" s="42"/>
      <c r="C53" s="45"/>
      <c r="D53" s="42"/>
      <c r="E53" s="117"/>
      <c r="F53" s="118"/>
      <c r="G53" s="119"/>
      <c r="H53" s="119"/>
      <c r="I53" s="120"/>
      <c r="J53" s="121"/>
      <c r="K53" s="90" t="str">
        <f t="shared" si="1"/>
        <v>Não atende</v>
      </c>
    </row>
    <row r="54" spans="1:11" ht="75" customHeight="1">
      <c r="A54" s="42"/>
      <c r="B54" s="42"/>
      <c r="C54" s="45"/>
      <c r="D54" s="42"/>
      <c r="E54" s="117"/>
      <c r="F54" s="118"/>
      <c r="G54" s="119"/>
      <c r="H54" s="119"/>
      <c r="I54" s="120"/>
      <c r="J54" s="121"/>
      <c r="K54" s="90" t="str">
        <f t="shared" si="1"/>
        <v>Não atende</v>
      </c>
    </row>
    <row r="55" spans="1:11" ht="75" customHeight="1">
      <c r="A55" s="42"/>
      <c r="B55" s="42"/>
      <c r="C55" s="45"/>
      <c r="D55" s="42"/>
      <c r="E55" s="117"/>
      <c r="F55" s="118"/>
      <c r="G55" s="119"/>
      <c r="H55" s="119"/>
      <c r="I55" s="120"/>
      <c r="J55" s="121"/>
      <c r="K55" s="90" t="str">
        <f t="shared" si="1"/>
        <v>Não atende</v>
      </c>
    </row>
    <row r="56" spans="1:11" ht="75" customHeight="1">
      <c r="A56" s="42"/>
      <c r="B56" s="42"/>
      <c r="C56" s="45"/>
      <c r="D56" s="42"/>
      <c r="E56" s="117"/>
      <c r="F56" s="118"/>
      <c r="G56" s="119"/>
      <c r="H56" s="119"/>
      <c r="I56" s="120"/>
      <c r="J56" s="121"/>
      <c r="K56" s="90" t="str">
        <f t="shared" si="1"/>
        <v>Não atende</v>
      </c>
    </row>
    <row r="57" spans="1:11" ht="75" customHeight="1">
      <c r="A57" s="42"/>
      <c r="B57" s="42"/>
      <c r="C57" s="45"/>
      <c r="D57" s="42"/>
      <c r="E57" s="117"/>
      <c r="F57" s="118"/>
      <c r="G57" s="119"/>
      <c r="H57" s="119"/>
      <c r="I57" s="120"/>
      <c r="J57" s="121"/>
      <c r="K57" s="90" t="str">
        <f t="shared" si="1"/>
        <v>Não atende</v>
      </c>
    </row>
    <row r="58" spans="1:11" ht="75" customHeight="1">
      <c r="A58" s="42"/>
      <c r="B58" s="42"/>
      <c r="C58" s="45"/>
      <c r="D58" s="42"/>
      <c r="E58" s="117"/>
      <c r="F58" s="118"/>
      <c r="G58" s="119"/>
      <c r="H58" s="119"/>
      <c r="I58" s="120"/>
      <c r="J58" s="121"/>
      <c r="K58" s="90" t="str">
        <f t="shared" si="1"/>
        <v>Não atende</v>
      </c>
    </row>
    <row r="59" spans="1:11" ht="75" customHeight="1">
      <c r="A59" s="42"/>
      <c r="B59" s="42"/>
      <c r="C59" s="45"/>
      <c r="D59" s="42"/>
      <c r="E59" s="117"/>
      <c r="F59" s="118"/>
      <c r="G59" s="119"/>
      <c r="H59" s="119"/>
      <c r="I59" s="120"/>
      <c r="J59" s="121"/>
      <c r="K59" s="90" t="str">
        <f t="shared" si="1"/>
        <v>Não atende</v>
      </c>
    </row>
    <row r="60" spans="1:11" ht="75" customHeight="1">
      <c r="A60" s="42"/>
      <c r="B60" s="42"/>
      <c r="C60" s="45"/>
      <c r="D60" s="42"/>
      <c r="E60" s="117"/>
      <c r="F60" s="118"/>
      <c r="G60" s="119"/>
      <c r="H60" s="119"/>
      <c r="I60" s="120"/>
      <c r="J60" s="121"/>
      <c r="K60" s="90" t="str">
        <f t="shared" si="1"/>
        <v>Não atende</v>
      </c>
    </row>
    <row r="61" spans="1:11" ht="75" customHeight="1">
      <c r="A61" s="42"/>
      <c r="B61" s="42"/>
      <c r="C61" s="45"/>
      <c r="D61" s="42"/>
      <c r="E61" s="117"/>
      <c r="F61" s="118"/>
      <c r="G61" s="119"/>
      <c r="H61" s="119"/>
      <c r="I61" s="120"/>
      <c r="J61" s="121"/>
      <c r="K61" s="90" t="str">
        <f t="shared" si="1"/>
        <v>Não atende</v>
      </c>
    </row>
    <row r="62" spans="1:11" ht="75" customHeight="1">
      <c r="A62" s="42"/>
      <c r="B62" s="42"/>
      <c r="C62" s="45"/>
      <c r="D62" s="42"/>
      <c r="E62" s="117"/>
      <c r="F62" s="118"/>
      <c r="G62" s="119"/>
      <c r="H62" s="119"/>
      <c r="I62" s="120"/>
      <c r="J62" s="121"/>
      <c r="K62" s="90" t="str">
        <f t="shared" si="1"/>
        <v>Não atende</v>
      </c>
    </row>
    <row r="63" spans="1:11" ht="75" customHeight="1">
      <c r="A63" s="42"/>
      <c r="B63" s="42"/>
      <c r="C63" s="45"/>
      <c r="D63" s="42"/>
      <c r="E63" s="117"/>
      <c r="F63" s="118"/>
      <c r="G63" s="119"/>
      <c r="H63" s="119"/>
      <c r="I63" s="120"/>
      <c r="J63" s="121"/>
      <c r="K63" s="90" t="str">
        <f t="shared" si="1"/>
        <v>Não atende</v>
      </c>
    </row>
    <row r="64" spans="1:11" ht="75" customHeight="1">
      <c r="A64" s="42"/>
      <c r="B64" s="42"/>
      <c r="C64" s="45"/>
      <c r="D64" s="42"/>
      <c r="E64" s="117"/>
      <c r="F64" s="118"/>
      <c r="G64" s="119"/>
      <c r="H64" s="119"/>
      <c r="I64" s="120"/>
      <c r="J64" s="121"/>
      <c r="K64" s="90" t="str">
        <f t="shared" si="1"/>
        <v>Não atende</v>
      </c>
    </row>
    <row r="65" spans="1:11" ht="75" customHeight="1">
      <c r="A65" s="42"/>
      <c r="B65" s="42"/>
      <c r="C65" s="45"/>
      <c r="D65" s="42"/>
      <c r="E65" s="117"/>
      <c r="F65" s="118"/>
      <c r="G65" s="119"/>
      <c r="H65" s="119"/>
      <c r="I65" s="120"/>
      <c r="J65" s="121"/>
      <c r="K65" s="90" t="str">
        <f t="shared" si="1"/>
        <v>Não atende</v>
      </c>
    </row>
    <row r="66" spans="1:11" ht="75" customHeight="1">
      <c r="A66" s="42"/>
      <c r="B66" s="42"/>
      <c r="C66" s="45"/>
      <c r="D66" s="42"/>
      <c r="E66" s="117"/>
      <c r="F66" s="118"/>
      <c r="G66" s="119"/>
      <c r="H66" s="119"/>
      <c r="I66" s="120"/>
      <c r="J66" s="121"/>
      <c r="K66" s="90" t="str">
        <f t="shared" si="1"/>
        <v>Não atende</v>
      </c>
    </row>
    <row r="67" spans="1:11" ht="75" customHeight="1">
      <c r="A67" s="42"/>
      <c r="B67" s="42"/>
      <c r="C67" s="45"/>
      <c r="D67" s="42"/>
      <c r="E67" s="117"/>
      <c r="F67" s="118"/>
      <c r="G67" s="119"/>
      <c r="H67" s="119"/>
      <c r="I67" s="120"/>
      <c r="J67" s="121"/>
      <c r="K67" s="90" t="str">
        <f t="shared" si="1"/>
        <v>Não atende</v>
      </c>
    </row>
    <row r="68" spans="1:11" ht="75" customHeight="1">
      <c r="A68" s="42"/>
      <c r="B68" s="42"/>
      <c r="C68" s="45"/>
      <c r="D68" s="42"/>
      <c r="E68" s="117"/>
      <c r="F68" s="118"/>
      <c r="G68" s="119"/>
      <c r="H68" s="119"/>
      <c r="I68" s="120"/>
      <c r="J68" s="121"/>
      <c r="K68" s="90" t="str">
        <f t="shared" si="1"/>
        <v>Não atende</v>
      </c>
    </row>
    <row r="69" spans="1:11" ht="75" customHeight="1">
      <c r="A69" s="42"/>
      <c r="B69" s="42"/>
      <c r="C69" s="45"/>
      <c r="D69" s="42"/>
      <c r="E69" s="117"/>
      <c r="F69" s="118"/>
      <c r="G69" s="119"/>
      <c r="H69" s="119"/>
      <c r="I69" s="120"/>
      <c r="J69" s="121"/>
      <c r="K69" s="90" t="str">
        <f t="shared" ref="K69:K100" si="2">IF(AND(I69="Sim",J69="Sim",F69="Avaliar prioridade (RICE)",E69="Sim"),"Atende","Não atende")</f>
        <v>Não atende</v>
      </c>
    </row>
    <row r="70" spans="1:11" ht="75" customHeight="1">
      <c r="A70" s="42"/>
      <c r="B70" s="42"/>
      <c r="C70" s="45"/>
      <c r="D70" s="42"/>
      <c r="E70" s="117"/>
      <c r="F70" s="118"/>
      <c r="G70" s="119"/>
      <c r="H70" s="119"/>
      <c r="I70" s="120"/>
      <c r="J70" s="121"/>
      <c r="K70" s="90" t="str">
        <f t="shared" si="2"/>
        <v>Não atende</v>
      </c>
    </row>
    <row r="71" spans="1:11" ht="75" customHeight="1">
      <c r="A71" s="42"/>
      <c r="B71" s="42"/>
      <c r="C71" s="45"/>
      <c r="D71" s="42"/>
      <c r="E71" s="117"/>
      <c r="F71" s="118"/>
      <c r="G71" s="119"/>
      <c r="H71" s="119"/>
      <c r="I71" s="120"/>
      <c r="J71" s="121"/>
      <c r="K71" s="90" t="str">
        <f t="shared" si="2"/>
        <v>Não atende</v>
      </c>
    </row>
    <row r="72" spans="1:11" ht="75" customHeight="1">
      <c r="A72" s="42"/>
      <c r="B72" s="42"/>
      <c r="C72" s="45"/>
      <c r="D72" s="42"/>
      <c r="E72" s="117"/>
      <c r="F72" s="118"/>
      <c r="G72" s="119"/>
      <c r="H72" s="119"/>
      <c r="I72" s="120"/>
      <c r="J72" s="121"/>
      <c r="K72" s="90" t="str">
        <f t="shared" si="2"/>
        <v>Não atende</v>
      </c>
    </row>
    <row r="73" spans="1:11" ht="75" customHeight="1">
      <c r="A73" s="42"/>
      <c r="B73" s="42"/>
      <c r="C73" s="45"/>
      <c r="D73" s="42"/>
      <c r="E73" s="117"/>
      <c r="F73" s="118"/>
      <c r="G73" s="119"/>
      <c r="H73" s="119"/>
      <c r="I73" s="120"/>
      <c r="J73" s="121"/>
      <c r="K73" s="90" t="str">
        <f t="shared" si="2"/>
        <v>Não atende</v>
      </c>
    </row>
    <row r="74" spans="1:11" ht="75" customHeight="1">
      <c r="A74" s="42"/>
      <c r="B74" s="42"/>
      <c r="C74" s="45"/>
      <c r="D74" s="42"/>
      <c r="E74" s="117"/>
      <c r="F74" s="118"/>
      <c r="G74" s="119"/>
      <c r="H74" s="119"/>
      <c r="I74" s="120"/>
      <c r="J74" s="121"/>
      <c r="K74" s="90" t="str">
        <f t="shared" si="2"/>
        <v>Não atende</v>
      </c>
    </row>
    <row r="75" spans="1:11" ht="75" customHeight="1">
      <c r="A75" s="42"/>
      <c r="B75" s="42"/>
      <c r="C75" s="45"/>
      <c r="D75" s="42"/>
      <c r="E75" s="117"/>
      <c r="F75" s="118"/>
      <c r="G75" s="119"/>
      <c r="H75" s="119"/>
      <c r="I75" s="120"/>
      <c r="J75" s="121"/>
      <c r="K75" s="90" t="str">
        <f t="shared" si="2"/>
        <v>Não atende</v>
      </c>
    </row>
    <row r="76" spans="1:11" ht="75" customHeight="1">
      <c r="A76" s="42"/>
      <c r="B76" s="42"/>
      <c r="C76" s="45"/>
      <c r="D76" s="42"/>
      <c r="E76" s="117"/>
      <c r="F76" s="118"/>
      <c r="G76" s="119"/>
      <c r="H76" s="119"/>
      <c r="I76" s="120"/>
      <c r="J76" s="121"/>
      <c r="K76" s="90" t="str">
        <f t="shared" si="2"/>
        <v>Não atende</v>
      </c>
    </row>
    <row r="77" spans="1:11" ht="75" customHeight="1">
      <c r="A77" s="42"/>
      <c r="B77" s="42"/>
      <c r="C77" s="45"/>
      <c r="D77" s="42"/>
      <c r="E77" s="117"/>
      <c r="F77" s="118"/>
      <c r="G77" s="119"/>
      <c r="H77" s="119"/>
      <c r="I77" s="120"/>
      <c r="J77" s="121"/>
      <c r="K77" s="90" t="str">
        <f t="shared" si="2"/>
        <v>Não atende</v>
      </c>
    </row>
    <row r="78" spans="1:11" ht="75" customHeight="1">
      <c r="A78" s="42"/>
      <c r="B78" s="42"/>
      <c r="C78" s="45"/>
      <c r="D78" s="42"/>
      <c r="E78" s="117"/>
      <c r="F78" s="118"/>
      <c r="G78" s="119"/>
      <c r="H78" s="119"/>
      <c r="I78" s="120"/>
      <c r="J78" s="121"/>
      <c r="K78" s="90" t="str">
        <f t="shared" si="2"/>
        <v>Não atende</v>
      </c>
    </row>
    <row r="79" spans="1:11" ht="75" customHeight="1">
      <c r="A79" s="42"/>
      <c r="B79" s="42"/>
      <c r="C79" s="45"/>
      <c r="D79" s="42"/>
      <c r="E79" s="117"/>
      <c r="F79" s="118"/>
      <c r="G79" s="119"/>
      <c r="H79" s="119"/>
      <c r="I79" s="120"/>
      <c r="J79" s="121"/>
      <c r="K79" s="90" t="str">
        <f t="shared" si="2"/>
        <v>Não atende</v>
      </c>
    </row>
    <row r="80" spans="1:11" ht="75" customHeight="1">
      <c r="A80" s="42"/>
      <c r="B80" s="42"/>
      <c r="C80" s="45"/>
      <c r="D80" s="42"/>
      <c r="E80" s="117"/>
      <c r="F80" s="118"/>
      <c r="G80" s="119"/>
      <c r="H80" s="119"/>
      <c r="I80" s="120"/>
      <c r="J80" s="121"/>
      <c r="K80" s="90" t="str">
        <f t="shared" si="2"/>
        <v>Não atende</v>
      </c>
    </row>
    <row r="81" spans="1:11" ht="75" customHeight="1">
      <c r="A81" s="42"/>
      <c r="B81" s="42"/>
      <c r="C81" s="45"/>
      <c r="D81" s="42"/>
      <c r="E81" s="117"/>
      <c r="F81" s="118"/>
      <c r="G81" s="119"/>
      <c r="H81" s="119"/>
      <c r="I81" s="120"/>
      <c r="J81" s="121"/>
      <c r="K81" s="90" t="str">
        <f t="shared" si="2"/>
        <v>Não atende</v>
      </c>
    </row>
    <row r="82" spans="1:11" ht="75" customHeight="1">
      <c r="A82" s="42"/>
      <c r="B82" s="42"/>
      <c r="C82" s="45"/>
      <c r="D82" s="42"/>
      <c r="E82" s="117"/>
      <c r="F82" s="118"/>
      <c r="G82" s="119"/>
      <c r="H82" s="119"/>
      <c r="I82" s="120"/>
      <c r="J82" s="121"/>
      <c r="K82" s="90" t="str">
        <f t="shared" si="2"/>
        <v>Não atende</v>
      </c>
    </row>
    <row r="83" spans="1:11" ht="75" customHeight="1">
      <c r="A83" s="42"/>
      <c r="B83" s="42"/>
      <c r="C83" s="45"/>
      <c r="D83" s="42"/>
      <c r="E83" s="117"/>
      <c r="F83" s="118"/>
      <c r="G83" s="119"/>
      <c r="H83" s="119"/>
      <c r="I83" s="120"/>
      <c r="J83" s="121"/>
      <c r="K83" s="90" t="str">
        <f t="shared" si="2"/>
        <v>Não atende</v>
      </c>
    </row>
    <row r="84" spans="1:11" ht="75" customHeight="1">
      <c r="A84" s="42"/>
      <c r="B84" s="42"/>
      <c r="C84" s="45"/>
      <c r="D84" s="42"/>
      <c r="E84" s="117"/>
      <c r="F84" s="118"/>
      <c r="G84" s="119"/>
      <c r="H84" s="119" t="str">
        <f t="shared" si="0"/>
        <v/>
      </c>
      <c r="I84" s="120"/>
      <c r="J84" s="121"/>
      <c r="K84" s="90" t="str">
        <f t="shared" si="2"/>
        <v>Não atende</v>
      </c>
    </row>
    <row r="85" spans="1:11" ht="75" customHeight="1">
      <c r="A85" s="42"/>
      <c r="B85" s="42"/>
      <c r="C85" s="45"/>
      <c r="D85" s="42"/>
      <c r="E85" s="117"/>
      <c r="F85" s="118"/>
      <c r="G85" s="119"/>
      <c r="H85" s="119" t="str">
        <f t="shared" si="0"/>
        <v/>
      </c>
      <c r="I85" s="120"/>
      <c r="J85" s="121"/>
      <c r="K85" s="90" t="str">
        <f t="shared" si="2"/>
        <v>Não atende</v>
      </c>
    </row>
    <row r="86" spans="1:11" ht="75" customHeight="1">
      <c r="A86" s="42"/>
      <c r="B86" s="42"/>
      <c r="C86" s="45"/>
      <c r="D86" s="42"/>
      <c r="E86" s="117"/>
      <c r="F86" s="118"/>
      <c r="G86" s="122"/>
      <c r="H86" s="119" t="str">
        <f t="shared" si="0"/>
        <v/>
      </c>
      <c r="I86" s="120"/>
      <c r="J86" s="121"/>
      <c r="K86" s="90" t="str">
        <f t="shared" si="2"/>
        <v>Não atende</v>
      </c>
    </row>
    <row r="87" spans="1:11" ht="75" customHeight="1">
      <c r="A87" s="42"/>
      <c r="B87" s="42"/>
      <c r="C87" s="45"/>
      <c r="D87" s="42"/>
      <c r="E87" s="117"/>
      <c r="F87" s="118"/>
      <c r="G87" s="122"/>
      <c r="H87" s="119"/>
      <c r="I87" s="120"/>
      <c r="J87" s="121"/>
      <c r="K87" s="90" t="str">
        <f t="shared" si="2"/>
        <v>Não atende</v>
      </c>
    </row>
    <row r="88" spans="1:11" ht="75" customHeight="1">
      <c r="A88" s="42"/>
      <c r="B88" s="42"/>
      <c r="C88" s="45"/>
      <c r="D88" s="42"/>
      <c r="E88" s="117"/>
      <c r="F88" s="118"/>
      <c r="G88" s="122"/>
      <c r="H88" s="119"/>
      <c r="I88" s="120"/>
      <c r="J88" s="121"/>
      <c r="K88" s="90" t="str">
        <f t="shared" si="2"/>
        <v>Não atende</v>
      </c>
    </row>
    <row r="89" spans="1:11" ht="75" customHeight="1">
      <c r="A89" s="42"/>
      <c r="B89" s="42"/>
      <c r="C89" s="45"/>
      <c r="D89" s="42"/>
      <c r="E89" s="117"/>
      <c r="F89" s="118"/>
      <c r="G89" s="122"/>
      <c r="H89" s="119"/>
      <c r="I89" s="120"/>
      <c r="J89" s="121"/>
      <c r="K89" s="90" t="str">
        <f t="shared" si="2"/>
        <v>Não atende</v>
      </c>
    </row>
    <row r="90" spans="1:11" ht="75" customHeight="1">
      <c r="A90" s="42"/>
      <c r="B90" s="42"/>
      <c r="C90" s="45"/>
      <c r="D90" s="42"/>
      <c r="E90" s="117"/>
      <c r="F90" s="118"/>
      <c r="G90" s="122"/>
      <c r="H90" s="119"/>
      <c r="I90" s="120"/>
      <c r="J90" s="121"/>
      <c r="K90" s="90" t="str">
        <f t="shared" si="2"/>
        <v>Não atende</v>
      </c>
    </row>
    <row r="91" spans="1:11" ht="75" customHeight="1">
      <c r="A91" s="42"/>
      <c r="B91" s="42"/>
      <c r="C91" s="45"/>
      <c r="D91" s="42"/>
      <c r="E91" s="117"/>
      <c r="F91" s="118"/>
      <c r="G91" s="122"/>
      <c r="H91" s="119"/>
      <c r="I91" s="120"/>
      <c r="J91" s="121"/>
      <c r="K91" s="90" t="str">
        <f t="shared" si="2"/>
        <v>Não atende</v>
      </c>
    </row>
    <row r="92" spans="1:11" ht="75" customHeight="1">
      <c r="A92" s="42"/>
      <c r="B92" s="42"/>
      <c r="C92" s="45"/>
      <c r="D92" s="42"/>
      <c r="E92" s="117"/>
      <c r="F92" s="118"/>
      <c r="G92" s="122"/>
      <c r="H92" s="119"/>
      <c r="I92" s="120"/>
      <c r="J92" s="121"/>
      <c r="K92" s="90" t="str">
        <f t="shared" si="2"/>
        <v>Não atende</v>
      </c>
    </row>
    <row r="93" spans="1:11" ht="75" customHeight="1">
      <c r="A93" s="42"/>
      <c r="B93" s="42"/>
      <c r="C93" s="45"/>
      <c r="D93" s="42"/>
      <c r="E93" s="117"/>
      <c r="F93" s="118"/>
      <c r="G93" s="122"/>
      <c r="H93" s="119"/>
      <c r="I93" s="120"/>
      <c r="J93" s="121"/>
      <c r="K93" s="90" t="str">
        <f t="shared" si="2"/>
        <v>Não atende</v>
      </c>
    </row>
    <row r="94" spans="1:11" ht="75" customHeight="1">
      <c r="A94" s="42"/>
      <c r="B94" s="42"/>
      <c r="C94" s="45"/>
      <c r="D94" s="42"/>
      <c r="E94" s="117"/>
      <c r="F94" s="118"/>
      <c r="G94" s="122"/>
      <c r="H94" s="119"/>
      <c r="I94" s="120"/>
      <c r="J94" s="121"/>
      <c r="K94" s="90" t="str">
        <f t="shared" si="2"/>
        <v>Não atende</v>
      </c>
    </row>
    <row r="95" spans="1:11" ht="75" customHeight="1">
      <c r="A95" s="42"/>
      <c r="B95" s="42"/>
      <c r="C95" s="45"/>
      <c r="D95" s="42"/>
      <c r="E95" s="117"/>
      <c r="F95" s="118"/>
      <c r="G95" s="122"/>
      <c r="H95" s="119"/>
      <c r="I95" s="120"/>
      <c r="J95" s="121"/>
      <c r="K95" s="90" t="str">
        <f t="shared" si="2"/>
        <v>Não atende</v>
      </c>
    </row>
    <row r="96" spans="1:11" ht="75" customHeight="1">
      <c r="A96" s="42"/>
      <c r="B96" s="42"/>
      <c r="C96" s="45"/>
      <c r="D96" s="42"/>
      <c r="E96" s="117"/>
      <c r="F96" s="118"/>
      <c r="G96" s="122"/>
      <c r="H96" s="119"/>
      <c r="I96" s="120"/>
      <c r="J96" s="121"/>
      <c r="K96" s="90" t="str">
        <f t="shared" si="2"/>
        <v>Não atende</v>
      </c>
    </row>
    <row r="97" spans="1:11" ht="75" customHeight="1">
      <c r="A97" s="42"/>
      <c r="B97" s="42"/>
      <c r="C97" s="45"/>
      <c r="D97" s="42"/>
      <c r="E97" s="117"/>
      <c r="F97" s="118"/>
      <c r="G97" s="122"/>
      <c r="H97" s="119"/>
      <c r="I97" s="120"/>
      <c r="J97" s="121"/>
      <c r="K97" s="90" t="str">
        <f t="shared" si="2"/>
        <v>Não atende</v>
      </c>
    </row>
    <row r="98" spans="1:11" ht="75" customHeight="1">
      <c r="A98" s="42"/>
      <c r="B98" s="42"/>
      <c r="C98" s="45"/>
      <c r="D98" s="42"/>
      <c r="E98" s="117"/>
      <c r="F98" s="118"/>
      <c r="G98" s="122"/>
      <c r="H98" s="119"/>
      <c r="I98" s="120"/>
      <c r="J98" s="121"/>
      <c r="K98" s="90" t="str">
        <f t="shared" si="2"/>
        <v>Não atende</v>
      </c>
    </row>
    <row r="99" spans="1:11" ht="75" customHeight="1">
      <c r="A99" s="42"/>
      <c r="B99" s="42"/>
      <c r="C99" s="45"/>
      <c r="D99" s="42"/>
      <c r="E99" s="117"/>
      <c r="F99" s="118"/>
      <c r="G99" s="122"/>
      <c r="H99" s="119"/>
      <c r="I99" s="120"/>
      <c r="J99" s="121"/>
      <c r="K99" s="90" t="str">
        <f t="shared" si="2"/>
        <v>Não atende</v>
      </c>
    </row>
    <row r="100" spans="1:11" ht="75" customHeight="1" thickBot="1">
      <c r="A100" s="43"/>
      <c r="B100" s="43"/>
      <c r="C100" s="46"/>
      <c r="D100" s="43"/>
      <c r="E100" s="117"/>
      <c r="F100" s="118"/>
      <c r="G100" s="122"/>
      <c r="H100" s="119" t="str">
        <f t="shared" si="0"/>
        <v/>
      </c>
      <c r="I100" s="120"/>
      <c r="J100" s="121"/>
      <c r="K100" s="91" t="str">
        <f t="shared" si="2"/>
        <v>Não atende</v>
      </c>
    </row>
  </sheetData>
  <sheetProtection algorithmName="SHA-512" hashValue="i/Gel9oBORDCZHugdeJYS6VzZ/0XAa6bBA2YbllBHL0R/OThy8yUaD1UM9ztdZ9wrGjn6RgL3KwFpjsWzgqm8g==" saltValue="FXEi3dHAekVYH8+SHQqgWw==" spinCount="100000" sheet="1" objects="1" scenarios="1"/>
  <mergeCells count="2">
    <mergeCell ref="A1:K1"/>
    <mergeCell ref="A2:K2"/>
  </mergeCells>
  <phoneticPr fontId="4" type="noConversion"/>
  <dataValidations count="3">
    <dataValidation type="list" allowBlank="1" showInputMessage="1" showErrorMessage="1" sqref="I4:J100 E4:E100" xr:uid="{5A8B98EA-C1B7-4EAC-9F4C-26E5B677D75B}">
      <formula1>"Sim, Não"</formula1>
    </dataValidation>
    <dataValidation type="list" allowBlank="1" showInputMessage="1" showErrorMessage="1" sqref="D4:D100" xr:uid="{B7E2C97E-70F9-4CC0-9D20-7251886FAD81}">
      <formula1>"Em andamento fora da AR, Ferramenta de problemas em normas"</formula1>
    </dataValidation>
    <dataValidation type="list" allowBlank="1" showInputMessage="1" showErrorMessage="1" sqref="F4:F100" xr:uid="{A36829A5-04C2-DA45-94E2-56B8C52C874C}">
      <formula1>"Avaliar prioridade (RICE), Agrupar com outro tema"</formula1>
    </dataValidation>
  </dataValidations>
  <pageMargins left="0.511811024" right="0.511811024" top="0.78740157499999996" bottom="0.78740157499999996" header="0.31496062000000002" footer="0.31496062000000002"/>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75521C-D905-48D9-8D68-4BDED3302678}">
          <x14:formula1>
            <xm:f>DICIONÁRIO!$A$18:$A$34</xm:f>
          </x14:formula1>
          <xm:sqref>A4:A100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2F50-3E99-45C9-B0A6-4B6068E75F6B}">
  <sheetPr codeName="Planilha3"/>
  <dimension ref="A1:F100"/>
  <sheetViews>
    <sheetView showGridLines="0" workbookViewId="0">
      <selection activeCell="A4" sqref="A4"/>
    </sheetView>
  </sheetViews>
  <sheetFormatPr defaultColWidth="8.7109375" defaultRowHeight="15"/>
  <cols>
    <col min="1" max="1" width="19.5703125" customWidth="1"/>
    <col min="2" max="2" width="16.42578125" customWidth="1"/>
    <col min="3" max="3" width="67.42578125" customWidth="1"/>
    <col min="4" max="4" width="18" customWidth="1"/>
    <col min="5" max="5" width="26.7109375" customWidth="1"/>
    <col min="6" max="6" width="17.42578125" style="3" customWidth="1"/>
  </cols>
  <sheetData>
    <row r="1" spans="1:6" ht="41.45" customHeight="1">
      <c r="A1" s="199" t="s">
        <v>0</v>
      </c>
      <c r="B1" s="199"/>
      <c r="C1" s="199"/>
      <c r="D1" s="199"/>
      <c r="E1" s="199"/>
      <c r="F1" s="200"/>
    </row>
    <row r="2" spans="1:6" ht="39" customHeight="1" thickBot="1">
      <c r="A2" s="197" t="s">
        <v>1</v>
      </c>
      <c r="B2" s="197"/>
      <c r="C2" s="197"/>
      <c r="D2" s="197"/>
      <c r="E2" s="197"/>
      <c r="F2" s="198"/>
    </row>
    <row r="3" spans="1:6" s="1" customFormat="1" ht="45.75" thickBot="1">
      <c r="A3" s="20" t="s">
        <v>56</v>
      </c>
      <c r="B3" s="21" t="s">
        <v>57</v>
      </c>
      <c r="C3" s="21" t="s">
        <v>58</v>
      </c>
      <c r="D3" s="21" t="s">
        <v>59</v>
      </c>
      <c r="E3" s="35" t="s">
        <v>60</v>
      </c>
      <c r="F3" s="36" t="s">
        <v>13</v>
      </c>
    </row>
    <row r="4" spans="1:6" ht="75" customHeight="1">
      <c r="A4" s="115"/>
      <c r="B4" s="115"/>
      <c r="C4" s="123"/>
      <c r="D4" s="115"/>
      <c r="E4" s="116"/>
      <c r="F4" s="48" t="str">
        <f>IF(AND(D4="Sim",E4="Sim"),"Atende","Não atende")</f>
        <v>Não atende</v>
      </c>
    </row>
    <row r="5" spans="1:6" ht="75" customHeight="1">
      <c r="A5" s="120"/>
      <c r="B5" s="120"/>
      <c r="C5" s="124"/>
      <c r="D5" s="120"/>
      <c r="E5" s="121"/>
      <c r="F5" s="37" t="str">
        <f t="shared" ref="F5:F68" si="0">IF(AND(D5="Sim",E5="Sim"),"Atende","Não atende")</f>
        <v>Não atende</v>
      </c>
    </row>
    <row r="6" spans="1:6" ht="75" customHeight="1">
      <c r="A6" s="120"/>
      <c r="B6" s="120"/>
      <c r="C6" s="124"/>
      <c r="D6" s="120"/>
      <c r="E6" s="121"/>
      <c r="F6" s="37" t="str">
        <f t="shared" si="0"/>
        <v>Não atende</v>
      </c>
    </row>
    <row r="7" spans="1:6" ht="75" customHeight="1">
      <c r="A7" s="120"/>
      <c r="B7" s="120"/>
      <c r="C7" s="124"/>
      <c r="D7" s="120"/>
      <c r="E7" s="121"/>
      <c r="F7" s="37" t="str">
        <f t="shared" si="0"/>
        <v>Não atende</v>
      </c>
    </row>
    <row r="8" spans="1:6" ht="75" customHeight="1">
      <c r="A8" s="120"/>
      <c r="B8" s="120"/>
      <c r="C8" s="124"/>
      <c r="D8" s="120"/>
      <c r="E8" s="121"/>
      <c r="F8" s="37" t="str">
        <f t="shared" si="0"/>
        <v>Não atende</v>
      </c>
    </row>
    <row r="9" spans="1:6" ht="75" customHeight="1">
      <c r="A9" s="120"/>
      <c r="B9" s="120"/>
      <c r="C9" s="124"/>
      <c r="D9" s="120"/>
      <c r="E9" s="121"/>
      <c r="F9" s="37" t="str">
        <f t="shared" si="0"/>
        <v>Não atende</v>
      </c>
    </row>
    <row r="10" spans="1:6" ht="75" customHeight="1">
      <c r="A10" s="120"/>
      <c r="B10" s="120"/>
      <c r="C10" s="124"/>
      <c r="D10" s="120"/>
      <c r="E10" s="121"/>
      <c r="F10" s="37" t="str">
        <f t="shared" si="0"/>
        <v>Não atende</v>
      </c>
    </row>
    <row r="11" spans="1:6" ht="75" customHeight="1">
      <c r="A11" s="120"/>
      <c r="B11" s="120"/>
      <c r="C11" s="124"/>
      <c r="D11" s="120"/>
      <c r="E11" s="121"/>
      <c r="F11" s="37" t="str">
        <f t="shared" si="0"/>
        <v>Não atende</v>
      </c>
    </row>
    <row r="12" spans="1:6" ht="75" customHeight="1">
      <c r="A12" s="120"/>
      <c r="B12" s="120"/>
      <c r="C12" s="124"/>
      <c r="D12" s="120"/>
      <c r="E12" s="121"/>
      <c r="F12" s="37" t="str">
        <f t="shared" si="0"/>
        <v>Não atende</v>
      </c>
    </row>
    <row r="13" spans="1:6" ht="75" customHeight="1">
      <c r="A13" s="120"/>
      <c r="B13" s="120"/>
      <c r="C13" s="124"/>
      <c r="D13" s="120"/>
      <c r="E13" s="121"/>
      <c r="F13" s="37" t="str">
        <f t="shared" si="0"/>
        <v>Não atende</v>
      </c>
    </row>
    <row r="14" spans="1:6" ht="75" customHeight="1">
      <c r="A14" s="120"/>
      <c r="B14" s="120"/>
      <c r="C14" s="124"/>
      <c r="D14" s="120"/>
      <c r="E14" s="121"/>
      <c r="F14" s="37" t="str">
        <f t="shared" si="0"/>
        <v>Não atende</v>
      </c>
    </row>
    <row r="15" spans="1:6" ht="75" customHeight="1">
      <c r="A15" s="120"/>
      <c r="B15" s="120"/>
      <c r="C15" s="124"/>
      <c r="D15" s="120"/>
      <c r="E15" s="121"/>
      <c r="F15" s="37" t="str">
        <f t="shared" si="0"/>
        <v>Não atende</v>
      </c>
    </row>
    <row r="16" spans="1:6" ht="75" customHeight="1">
      <c r="A16" s="120"/>
      <c r="B16" s="120"/>
      <c r="C16" s="124"/>
      <c r="D16" s="120"/>
      <c r="E16" s="121"/>
      <c r="F16" s="37" t="str">
        <f t="shared" si="0"/>
        <v>Não atende</v>
      </c>
    </row>
    <row r="17" spans="1:6" ht="75" customHeight="1">
      <c r="A17" s="120"/>
      <c r="B17" s="120"/>
      <c r="C17" s="124"/>
      <c r="D17" s="120"/>
      <c r="E17" s="121"/>
      <c r="F17" s="37" t="str">
        <f t="shared" si="0"/>
        <v>Não atende</v>
      </c>
    </row>
    <row r="18" spans="1:6" ht="75" customHeight="1">
      <c r="A18" s="120"/>
      <c r="B18" s="120"/>
      <c r="C18" s="124"/>
      <c r="D18" s="120"/>
      <c r="E18" s="121"/>
      <c r="F18" s="37" t="str">
        <f t="shared" si="0"/>
        <v>Não atende</v>
      </c>
    </row>
    <row r="19" spans="1:6" ht="75" customHeight="1">
      <c r="A19" s="120"/>
      <c r="B19" s="120"/>
      <c r="C19" s="124"/>
      <c r="D19" s="120"/>
      <c r="E19" s="121"/>
      <c r="F19" s="37" t="str">
        <f t="shared" si="0"/>
        <v>Não atende</v>
      </c>
    </row>
    <row r="20" spans="1:6" ht="75" customHeight="1">
      <c r="A20" s="120"/>
      <c r="B20" s="120"/>
      <c r="C20" s="124"/>
      <c r="D20" s="120"/>
      <c r="E20" s="121"/>
      <c r="F20" s="37" t="str">
        <f t="shared" si="0"/>
        <v>Não atende</v>
      </c>
    </row>
    <row r="21" spans="1:6" ht="75" customHeight="1">
      <c r="A21" s="120"/>
      <c r="B21" s="120"/>
      <c r="C21" s="124"/>
      <c r="D21" s="120"/>
      <c r="E21" s="121"/>
      <c r="F21" s="37" t="str">
        <f t="shared" si="0"/>
        <v>Não atende</v>
      </c>
    </row>
    <row r="22" spans="1:6" ht="75" customHeight="1">
      <c r="A22" s="120"/>
      <c r="B22" s="120"/>
      <c r="C22" s="124"/>
      <c r="D22" s="120"/>
      <c r="E22" s="121"/>
      <c r="F22" s="37" t="str">
        <f t="shared" si="0"/>
        <v>Não atende</v>
      </c>
    </row>
    <row r="23" spans="1:6" ht="75" customHeight="1">
      <c r="A23" s="120"/>
      <c r="B23" s="120"/>
      <c r="C23" s="124"/>
      <c r="D23" s="120"/>
      <c r="E23" s="121"/>
      <c r="F23" s="37" t="str">
        <f t="shared" si="0"/>
        <v>Não atende</v>
      </c>
    </row>
    <row r="24" spans="1:6" ht="75" customHeight="1">
      <c r="A24" s="120"/>
      <c r="B24" s="120"/>
      <c r="C24" s="124"/>
      <c r="D24" s="120"/>
      <c r="E24" s="121"/>
      <c r="F24" s="37" t="str">
        <f t="shared" si="0"/>
        <v>Não atende</v>
      </c>
    </row>
    <row r="25" spans="1:6" ht="75" customHeight="1">
      <c r="A25" s="120"/>
      <c r="B25" s="120"/>
      <c r="C25" s="124"/>
      <c r="D25" s="120"/>
      <c r="E25" s="121"/>
      <c r="F25" s="37" t="str">
        <f t="shared" si="0"/>
        <v>Não atende</v>
      </c>
    </row>
    <row r="26" spans="1:6" ht="75" customHeight="1">
      <c r="A26" s="120"/>
      <c r="B26" s="120"/>
      <c r="C26" s="124"/>
      <c r="D26" s="120"/>
      <c r="E26" s="121"/>
      <c r="F26" s="37" t="str">
        <f t="shared" si="0"/>
        <v>Não atende</v>
      </c>
    </row>
    <row r="27" spans="1:6" ht="75" customHeight="1">
      <c r="A27" s="120"/>
      <c r="B27" s="120"/>
      <c r="C27" s="124"/>
      <c r="D27" s="120"/>
      <c r="E27" s="121"/>
      <c r="F27" s="37" t="str">
        <f t="shared" si="0"/>
        <v>Não atende</v>
      </c>
    </row>
    <row r="28" spans="1:6" ht="75" customHeight="1">
      <c r="A28" s="120"/>
      <c r="B28" s="120"/>
      <c r="C28" s="124"/>
      <c r="D28" s="120"/>
      <c r="E28" s="121"/>
      <c r="F28" s="37" t="str">
        <f t="shared" si="0"/>
        <v>Não atende</v>
      </c>
    </row>
    <row r="29" spans="1:6" ht="75" customHeight="1">
      <c r="A29" s="120"/>
      <c r="B29" s="120"/>
      <c r="C29" s="124"/>
      <c r="D29" s="120"/>
      <c r="E29" s="121"/>
      <c r="F29" s="37" t="str">
        <f t="shared" si="0"/>
        <v>Não atende</v>
      </c>
    </row>
    <row r="30" spans="1:6" ht="75" customHeight="1">
      <c r="A30" s="120"/>
      <c r="B30" s="120"/>
      <c r="C30" s="124"/>
      <c r="D30" s="120"/>
      <c r="E30" s="121"/>
      <c r="F30" s="37" t="str">
        <f t="shared" si="0"/>
        <v>Não atende</v>
      </c>
    </row>
    <row r="31" spans="1:6" ht="75" customHeight="1">
      <c r="A31" s="120"/>
      <c r="B31" s="120"/>
      <c r="C31" s="124"/>
      <c r="D31" s="120"/>
      <c r="E31" s="121"/>
      <c r="F31" s="37" t="str">
        <f t="shared" si="0"/>
        <v>Não atende</v>
      </c>
    </row>
    <row r="32" spans="1:6" ht="75" customHeight="1">
      <c r="A32" s="120"/>
      <c r="B32" s="120"/>
      <c r="C32" s="124"/>
      <c r="D32" s="120"/>
      <c r="E32" s="121"/>
      <c r="F32" s="37" t="str">
        <f t="shared" si="0"/>
        <v>Não atende</v>
      </c>
    </row>
    <row r="33" spans="1:6" ht="75" customHeight="1">
      <c r="A33" s="120"/>
      <c r="B33" s="120"/>
      <c r="C33" s="124"/>
      <c r="D33" s="120"/>
      <c r="E33" s="121"/>
      <c r="F33" s="37" t="str">
        <f t="shared" si="0"/>
        <v>Não atende</v>
      </c>
    </row>
    <row r="34" spans="1:6" ht="75" customHeight="1">
      <c r="A34" s="120"/>
      <c r="B34" s="120"/>
      <c r="C34" s="124"/>
      <c r="D34" s="120"/>
      <c r="E34" s="121"/>
      <c r="F34" s="37" t="str">
        <f t="shared" si="0"/>
        <v>Não atende</v>
      </c>
    </row>
    <row r="35" spans="1:6" ht="75" customHeight="1">
      <c r="A35" s="120"/>
      <c r="B35" s="120"/>
      <c r="C35" s="124"/>
      <c r="D35" s="120"/>
      <c r="E35" s="121"/>
      <c r="F35" s="37" t="str">
        <f t="shared" si="0"/>
        <v>Não atende</v>
      </c>
    </row>
    <row r="36" spans="1:6" ht="75" customHeight="1">
      <c r="A36" s="120"/>
      <c r="B36" s="120"/>
      <c r="C36" s="124"/>
      <c r="D36" s="120"/>
      <c r="E36" s="121"/>
      <c r="F36" s="37" t="str">
        <f t="shared" si="0"/>
        <v>Não atende</v>
      </c>
    </row>
    <row r="37" spans="1:6" ht="75" customHeight="1">
      <c r="A37" s="120"/>
      <c r="B37" s="120"/>
      <c r="C37" s="124"/>
      <c r="D37" s="120"/>
      <c r="E37" s="121"/>
      <c r="F37" s="37" t="str">
        <f t="shared" si="0"/>
        <v>Não atende</v>
      </c>
    </row>
    <row r="38" spans="1:6" ht="75" customHeight="1">
      <c r="A38" s="120"/>
      <c r="B38" s="120"/>
      <c r="C38" s="124"/>
      <c r="D38" s="120"/>
      <c r="E38" s="121"/>
      <c r="F38" s="37" t="str">
        <f t="shared" si="0"/>
        <v>Não atende</v>
      </c>
    </row>
    <row r="39" spans="1:6" ht="75" customHeight="1">
      <c r="A39" s="120"/>
      <c r="B39" s="120"/>
      <c r="C39" s="124"/>
      <c r="D39" s="120"/>
      <c r="E39" s="121"/>
      <c r="F39" s="37" t="str">
        <f t="shared" si="0"/>
        <v>Não atende</v>
      </c>
    </row>
    <row r="40" spans="1:6" ht="75" customHeight="1">
      <c r="A40" s="120"/>
      <c r="B40" s="120"/>
      <c r="C40" s="124"/>
      <c r="D40" s="120"/>
      <c r="E40" s="121"/>
      <c r="F40" s="37" t="str">
        <f t="shared" si="0"/>
        <v>Não atende</v>
      </c>
    </row>
    <row r="41" spans="1:6" ht="75" customHeight="1">
      <c r="A41" s="120"/>
      <c r="B41" s="120"/>
      <c r="C41" s="124"/>
      <c r="D41" s="120"/>
      <c r="E41" s="121"/>
      <c r="F41" s="37" t="str">
        <f t="shared" si="0"/>
        <v>Não atende</v>
      </c>
    </row>
    <row r="42" spans="1:6" ht="75" customHeight="1">
      <c r="A42" s="120"/>
      <c r="B42" s="120"/>
      <c r="C42" s="124"/>
      <c r="D42" s="120"/>
      <c r="E42" s="121"/>
      <c r="F42" s="37" t="str">
        <f t="shared" si="0"/>
        <v>Não atende</v>
      </c>
    </row>
    <row r="43" spans="1:6" ht="75" customHeight="1">
      <c r="A43" s="120"/>
      <c r="B43" s="120"/>
      <c r="C43" s="124"/>
      <c r="D43" s="120"/>
      <c r="E43" s="121"/>
      <c r="F43" s="37" t="str">
        <f t="shared" si="0"/>
        <v>Não atende</v>
      </c>
    </row>
    <row r="44" spans="1:6" ht="75" customHeight="1">
      <c r="A44" s="120"/>
      <c r="B44" s="120"/>
      <c r="C44" s="124"/>
      <c r="D44" s="120"/>
      <c r="E44" s="121"/>
      <c r="F44" s="37" t="str">
        <f t="shared" si="0"/>
        <v>Não atende</v>
      </c>
    </row>
    <row r="45" spans="1:6" ht="75" customHeight="1">
      <c r="A45" s="120"/>
      <c r="B45" s="120"/>
      <c r="C45" s="124"/>
      <c r="D45" s="120"/>
      <c r="E45" s="121"/>
      <c r="F45" s="37" t="str">
        <f t="shared" si="0"/>
        <v>Não atende</v>
      </c>
    </row>
    <row r="46" spans="1:6" ht="75" customHeight="1">
      <c r="A46" s="120"/>
      <c r="B46" s="120"/>
      <c r="C46" s="124"/>
      <c r="D46" s="120"/>
      <c r="E46" s="121"/>
      <c r="F46" s="37" t="str">
        <f t="shared" si="0"/>
        <v>Não atende</v>
      </c>
    </row>
    <row r="47" spans="1:6" ht="75" customHeight="1">
      <c r="A47" s="120"/>
      <c r="B47" s="120"/>
      <c r="C47" s="124"/>
      <c r="D47" s="120"/>
      <c r="E47" s="121"/>
      <c r="F47" s="37" t="str">
        <f t="shared" si="0"/>
        <v>Não atende</v>
      </c>
    </row>
    <row r="48" spans="1:6" ht="75" customHeight="1">
      <c r="A48" s="120"/>
      <c r="B48" s="120"/>
      <c r="C48" s="124"/>
      <c r="D48" s="120"/>
      <c r="E48" s="121"/>
      <c r="F48" s="37" t="str">
        <f t="shared" si="0"/>
        <v>Não atende</v>
      </c>
    </row>
    <row r="49" spans="1:6" ht="75" customHeight="1">
      <c r="A49" s="120"/>
      <c r="B49" s="120"/>
      <c r="C49" s="124"/>
      <c r="D49" s="120"/>
      <c r="E49" s="121"/>
      <c r="F49" s="37" t="str">
        <f t="shared" si="0"/>
        <v>Não atende</v>
      </c>
    </row>
    <row r="50" spans="1:6" ht="75" customHeight="1">
      <c r="A50" s="120"/>
      <c r="B50" s="120"/>
      <c r="C50" s="124"/>
      <c r="D50" s="120"/>
      <c r="E50" s="121"/>
      <c r="F50" s="37" t="str">
        <f t="shared" si="0"/>
        <v>Não atende</v>
      </c>
    </row>
    <row r="51" spans="1:6" ht="75" customHeight="1">
      <c r="A51" s="120"/>
      <c r="B51" s="120"/>
      <c r="C51" s="124"/>
      <c r="D51" s="120"/>
      <c r="E51" s="121"/>
      <c r="F51" s="37" t="str">
        <f t="shared" si="0"/>
        <v>Não atende</v>
      </c>
    </row>
    <row r="52" spans="1:6" ht="75" customHeight="1">
      <c r="A52" s="120"/>
      <c r="B52" s="120"/>
      <c r="C52" s="124"/>
      <c r="D52" s="120"/>
      <c r="E52" s="121"/>
      <c r="F52" s="37" t="str">
        <f t="shared" si="0"/>
        <v>Não atende</v>
      </c>
    </row>
    <row r="53" spans="1:6" ht="75" customHeight="1">
      <c r="A53" s="120"/>
      <c r="B53" s="120"/>
      <c r="C53" s="124"/>
      <c r="D53" s="120"/>
      <c r="E53" s="121"/>
      <c r="F53" s="37" t="str">
        <f t="shared" si="0"/>
        <v>Não atende</v>
      </c>
    </row>
    <row r="54" spans="1:6" ht="75" customHeight="1">
      <c r="A54" s="120"/>
      <c r="B54" s="120"/>
      <c r="C54" s="124"/>
      <c r="D54" s="120"/>
      <c r="E54" s="121"/>
      <c r="F54" s="37" t="str">
        <f t="shared" si="0"/>
        <v>Não atende</v>
      </c>
    </row>
    <row r="55" spans="1:6" ht="75" customHeight="1">
      <c r="A55" s="120"/>
      <c r="B55" s="120"/>
      <c r="C55" s="124"/>
      <c r="D55" s="120"/>
      <c r="E55" s="121"/>
      <c r="F55" s="37" t="str">
        <f t="shared" si="0"/>
        <v>Não atende</v>
      </c>
    </row>
    <row r="56" spans="1:6" ht="75" customHeight="1">
      <c r="A56" s="120"/>
      <c r="B56" s="120"/>
      <c r="C56" s="124"/>
      <c r="D56" s="120"/>
      <c r="E56" s="121"/>
      <c r="F56" s="37" t="str">
        <f t="shared" si="0"/>
        <v>Não atende</v>
      </c>
    </row>
    <row r="57" spans="1:6" ht="75" customHeight="1">
      <c r="A57" s="120"/>
      <c r="B57" s="120"/>
      <c r="C57" s="124"/>
      <c r="D57" s="120"/>
      <c r="E57" s="121"/>
      <c r="F57" s="37" t="str">
        <f t="shared" si="0"/>
        <v>Não atende</v>
      </c>
    </row>
    <row r="58" spans="1:6" ht="75" customHeight="1">
      <c r="A58" s="120"/>
      <c r="B58" s="120"/>
      <c r="C58" s="124"/>
      <c r="D58" s="120"/>
      <c r="E58" s="121"/>
      <c r="F58" s="37" t="str">
        <f t="shared" si="0"/>
        <v>Não atende</v>
      </c>
    </row>
    <row r="59" spans="1:6" ht="75" customHeight="1">
      <c r="A59" s="120"/>
      <c r="B59" s="120"/>
      <c r="C59" s="124"/>
      <c r="D59" s="120"/>
      <c r="E59" s="121"/>
      <c r="F59" s="37" t="str">
        <f t="shared" si="0"/>
        <v>Não atende</v>
      </c>
    </row>
    <row r="60" spans="1:6" ht="75" customHeight="1">
      <c r="A60" s="120"/>
      <c r="B60" s="120"/>
      <c r="C60" s="124"/>
      <c r="D60" s="120"/>
      <c r="E60" s="121"/>
      <c r="F60" s="37" t="str">
        <f t="shared" si="0"/>
        <v>Não atende</v>
      </c>
    </row>
    <row r="61" spans="1:6" ht="75" customHeight="1">
      <c r="A61" s="120"/>
      <c r="B61" s="120"/>
      <c r="C61" s="124"/>
      <c r="D61" s="120"/>
      <c r="E61" s="121"/>
      <c r="F61" s="37" t="str">
        <f t="shared" si="0"/>
        <v>Não atende</v>
      </c>
    </row>
    <row r="62" spans="1:6" ht="75" customHeight="1">
      <c r="A62" s="120"/>
      <c r="B62" s="120"/>
      <c r="C62" s="124"/>
      <c r="D62" s="120"/>
      <c r="E62" s="121"/>
      <c r="F62" s="37" t="str">
        <f t="shared" si="0"/>
        <v>Não atende</v>
      </c>
    </row>
    <row r="63" spans="1:6" ht="75" customHeight="1">
      <c r="A63" s="120"/>
      <c r="B63" s="120"/>
      <c r="C63" s="124"/>
      <c r="D63" s="120"/>
      <c r="E63" s="121"/>
      <c r="F63" s="37" t="str">
        <f t="shared" si="0"/>
        <v>Não atende</v>
      </c>
    </row>
    <row r="64" spans="1:6" ht="75" customHeight="1">
      <c r="A64" s="120"/>
      <c r="B64" s="120"/>
      <c r="C64" s="124"/>
      <c r="D64" s="120"/>
      <c r="E64" s="121"/>
      <c r="F64" s="37" t="str">
        <f t="shared" si="0"/>
        <v>Não atende</v>
      </c>
    </row>
    <row r="65" spans="1:6" ht="75" customHeight="1">
      <c r="A65" s="120"/>
      <c r="B65" s="120"/>
      <c r="C65" s="124"/>
      <c r="D65" s="120"/>
      <c r="E65" s="121"/>
      <c r="F65" s="37" t="str">
        <f t="shared" si="0"/>
        <v>Não atende</v>
      </c>
    </row>
    <row r="66" spans="1:6" ht="75" customHeight="1">
      <c r="A66" s="120"/>
      <c r="B66" s="120"/>
      <c r="C66" s="124"/>
      <c r="D66" s="120"/>
      <c r="E66" s="121"/>
      <c r="F66" s="37" t="str">
        <f t="shared" si="0"/>
        <v>Não atende</v>
      </c>
    </row>
    <row r="67" spans="1:6" ht="75" customHeight="1">
      <c r="A67" s="120"/>
      <c r="B67" s="120"/>
      <c r="C67" s="124"/>
      <c r="D67" s="120"/>
      <c r="E67" s="121"/>
      <c r="F67" s="37" t="str">
        <f t="shared" si="0"/>
        <v>Não atende</v>
      </c>
    </row>
    <row r="68" spans="1:6" ht="75" customHeight="1">
      <c r="A68" s="120"/>
      <c r="B68" s="120"/>
      <c r="C68" s="124"/>
      <c r="D68" s="120"/>
      <c r="E68" s="121"/>
      <c r="F68" s="37" t="str">
        <f t="shared" si="0"/>
        <v>Não atende</v>
      </c>
    </row>
    <row r="69" spans="1:6" ht="75" customHeight="1">
      <c r="A69" s="120"/>
      <c r="B69" s="120"/>
      <c r="C69" s="124"/>
      <c r="D69" s="120"/>
      <c r="E69" s="121"/>
      <c r="F69" s="37" t="str">
        <f t="shared" ref="F69:F100" si="1">IF(AND(D69="Sim",E69="Sim"),"Atende","Não atende")</f>
        <v>Não atende</v>
      </c>
    </row>
    <row r="70" spans="1:6" ht="75" customHeight="1">
      <c r="A70" s="120"/>
      <c r="B70" s="120"/>
      <c r="C70" s="124"/>
      <c r="D70" s="120"/>
      <c r="E70" s="121"/>
      <c r="F70" s="37" t="str">
        <f t="shared" si="1"/>
        <v>Não atende</v>
      </c>
    </row>
    <row r="71" spans="1:6" ht="75" customHeight="1">
      <c r="A71" s="120"/>
      <c r="B71" s="120"/>
      <c r="C71" s="124"/>
      <c r="D71" s="120"/>
      <c r="E71" s="121"/>
      <c r="F71" s="37" t="str">
        <f t="shared" si="1"/>
        <v>Não atende</v>
      </c>
    </row>
    <row r="72" spans="1:6" ht="75" customHeight="1">
      <c r="A72" s="120"/>
      <c r="B72" s="120"/>
      <c r="C72" s="124"/>
      <c r="D72" s="120"/>
      <c r="E72" s="121"/>
      <c r="F72" s="37" t="str">
        <f t="shared" si="1"/>
        <v>Não atende</v>
      </c>
    </row>
    <row r="73" spans="1:6" ht="75" customHeight="1">
      <c r="A73" s="120"/>
      <c r="B73" s="120"/>
      <c r="C73" s="124"/>
      <c r="D73" s="120"/>
      <c r="E73" s="121"/>
      <c r="F73" s="37" t="str">
        <f t="shared" si="1"/>
        <v>Não atende</v>
      </c>
    </row>
    <row r="74" spans="1:6" ht="75" customHeight="1">
      <c r="A74" s="120"/>
      <c r="B74" s="120"/>
      <c r="C74" s="124"/>
      <c r="D74" s="120"/>
      <c r="E74" s="121"/>
      <c r="F74" s="37" t="str">
        <f t="shared" si="1"/>
        <v>Não atende</v>
      </c>
    </row>
    <row r="75" spans="1:6" ht="75" customHeight="1">
      <c r="A75" s="120"/>
      <c r="B75" s="120"/>
      <c r="C75" s="124"/>
      <c r="D75" s="120"/>
      <c r="E75" s="121"/>
      <c r="F75" s="37" t="str">
        <f t="shared" si="1"/>
        <v>Não atende</v>
      </c>
    </row>
    <row r="76" spans="1:6" ht="75" customHeight="1">
      <c r="A76" s="120"/>
      <c r="B76" s="120"/>
      <c r="C76" s="124"/>
      <c r="D76" s="120"/>
      <c r="E76" s="121"/>
      <c r="F76" s="37" t="str">
        <f t="shared" si="1"/>
        <v>Não atende</v>
      </c>
    </row>
    <row r="77" spans="1:6" ht="75" customHeight="1">
      <c r="A77" s="120"/>
      <c r="B77" s="120"/>
      <c r="C77" s="124"/>
      <c r="D77" s="120"/>
      <c r="E77" s="121"/>
      <c r="F77" s="37" t="str">
        <f t="shared" si="1"/>
        <v>Não atende</v>
      </c>
    </row>
    <row r="78" spans="1:6" ht="75" customHeight="1">
      <c r="A78" s="120"/>
      <c r="B78" s="120"/>
      <c r="C78" s="124"/>
      <c r="D78" s="120"/>
      <c r="E78" s="121"/>
      <c r="F78" s="37" t="str">
        <f t="shared" si="1"/>
        <v>Não atende</v>
      </c>
    </row>
    <row r="79" spans="1:6" ht="75" customHeight="1">
      <c r="A79" s="120"/>
      <c r="B79" s="120"/>
      <c r="C79" s="124"/>
      <c r="D79" s="120"/>
      <c r="E79" s="121"/>
      <c r="F79" s="37" t="str">
        <f t="shared" si="1"/>
        <v>Não atende</v>
      </c>
    </row>
    <row r="80" spans="1:6" ht="75" customHeight="1">
      <c r="A80" s="120"/>
      <c r="B80" s="120"/>
      <c r="C80" s="124"/>
      <c r="D80" s="120"/>
      <c r="E80" s="121"/>
      <c r="F80" s="37" t="str">
        <f t="shared" si="1"/>
        <v>Não atende</v>
      </c>
    </row>
    <row r="81" spans="1:6" ht="75" customHeight="1">
      <c r="A81" s="120"/>
      <c r="B81" s="120"/>
      <c r="C81" s="124"/>
      <c r="D81" s="120"/>
      <c r="E81" s="121"/>
      <c r="F81" s="37" t="str">
        <f t="shared" si="1"/>
        <v>Não atende</v>
      </c>
    </row>
    <row r="82" spans="1:6" ht="75" customHeight="1">
      <c r="A82" s="120"/>
      <c r="B82" s="120"/>
      <c r="C82" s="124"/>
      <c r="D82" s="120"/>
      <c r="E82" s="121"/>
      <c r="F82" s="37" t="str">
        <f t="shared" si="1"/>
        <v>Não atende</v>
      </c>
    </row>
    <row r="83" spans="1:6" ht="75" customHeight="1">
      <c r="A83" s="120"/>
      <c r="B83" s="120"/>
      <c r="C83" s="124"/>
      <c r="D83" s="120"/>
      <c r="E83" s="121"/>
      <c r="F83" s="37" t="str">
        <f t="shared" si="1"/>
        <v>Não atende</v>
      </c>
    </row>
    <row r="84" spans="1:6" ht="75" customHeight="1">
      <c r="A84" s="120"/>
      <c r="B84" s="120"/>
      <c r="C84" s="124"/>
      <c r="D84" s="120"/>
      <c r="E84" s="121"/>
      <c r="F84" s="37" t="str">
        <f t="shared" si="1"/>
        <v>Não atende</v>
      </c>
    </row>
    <row r="85" spans="1:6" ht="75" customHeight="1">
      <c r="A85" s="120"/>
      <c r="B85" s="120"/>
      <c r="C85" s="124"/>
      <c r="D85" s="120"/>
      <c r="E85" s="121"/>
      <c r="F85" s="37" t="str">
        <f t="shared" si="1"/>
        <v>Não atende</v>
      </c>
    </row>
    <row r="86" spans="1:6" ht="75" customHeight="1">
      <c r="A86" s="120"/>
      <c r="B86" s="120"/>
      <c r="C86" s="124"/>
      <c r="D86" s="120"/>
      <c r="E86" s="121"/>
      <c r="F86" s="37" t="str">
        <f t="shared" si="1"/>
        <v>Não atende</v>
      </c>
    </row>
    <row r="87" spans="1:6" ht="75" customHeight="1">
      <c r="A87" s="120"/>
      <c r="B87" s="120"/>
      <c r="C87" s="124"/>
      <c r="D87" s="120"/>
      <c r="E87" s="121"/>
      <c r="F87" s="37" t="str">
        <f t="shared" si="1"/>
        <v>Não atende</v>
      </c>
    </row>
    <row r="88" spans="1:6" ht="75" customHeight="1">
      <c r="A88" s="120"/>
      <c r="B88" s="120"/>
      <c r="C88" s="124"/>
      <c r="D88" s="120"/>
      <c r="E88" s="121"/>
      <c r="F88" s="37" t="str">
        <f t="shared" si="1"/>
        <v>Não atende</v>
      </c>
    </row>
    <row r="89" spans="1:6" ht="75" customHeight="1">
      <c r="A89" s="120"/>
      <c r="B89" s="120"/>
      <c r="C89" s="124"/>
      <c r="D89" s="120"/>
      <c r="E89" s="121"/>
      <c r="F89" s="37" t="str">
        <f t="shared" si="1"/>
        <v>Não atende</v>
      </c>
    </row>
    <row r="90" spans="1:6" ht="75" customHeight="1">
      <c r="A90" s="120"/>
      <c r="B90" s="120"/>
      <c r="C90" s="124"/>
      <c r="D90" s="120"/>
      <c r="E90" s="121"/>
      <c r="F90" s="37" t="str">
        <f t="shared" si="1"/>
        <v>Não atende</v>
      </c>
    </row>
    <row r="91" spans="1:6" ht="75" customHeight="1">
      <c r="A91" s="120"/>
      <c r="B91" s="120"/>
      <c r="C91" s="124"/>
      <c r="D91" s="120"/>
      <c r="E91" s="121"/>
      <c r="F91" s="37" t="str">
        <f t="shared" si="1"/>
        <v>Não atende</v>
      </c>
    </row>
    <row r="92" spans="1:6" ht="75" customHeight="1">
      <c r="A92" s="120"/>
      <c r="B92" s="120"/>
      <c r="C92" s="124"/>
      <c r="D92" s="120"/>
      <c r="E92" s="121"/>
      <c r="F92" s="37" t="str">
        <f t="shared" si="1"/>
        <v>Não atende</v>
      </c>
    </row>
    <row r="93" spans="1:6" ht="75" customHeight="1">
      <c r="A93" s="120"/>
      <c r="B93" s="120"/>
      <c r="C93" s="124"/>
      <c r="D93" s="120"/>
      <c r="E93" s="121"/>
      <c r="F93" s="37" t="str">
        <f t="shared" si="1"/>
        <v>Não atende</v>
      </c>
    </row>
    <row r="94" spans="1:6" ht="75" customHeight="1">
      <c r="A94" s="120"/>
      <c r="B94" s="120"/>
      <c r="C94" s="124"/>
      <c r="D94" s="120"/>
      <c r="E94" s="121"/>
      <c r="F94" s="37" t="str">
        <f t="shared" si="1"/>
        <v>Não atende</v>
      </c>
    </row>
    <row r="95" spans="1:6" ht="75" customHeight="1">
      <c r="A95" s="120"/>
      <c r="B95" s="120"/>
      <c r="C95" s="124"/>
      <c r="D95" s="120"/>
      <c r="E95" s="121"/>
      <c r="F95" s="37" t="str">
        <f t="shared" si="1"/>
        <v>Não atende</v>
      </c>
    </row>
    <row r="96" spans="1:6" ht="75" customHeight="1">
      <c r="A96" s="120"/>
      <c r="B96" s="120"/>
      <c r="C96" s="124"/>
      <c r="D96" s="120"/>
      <c r="E96" s="121"/>
      <c r="F96" s="37" t="str">
        <f t="shared" si="1"/>
        <v>Não atende</v>
      </c>
    </row>
    <row r="97" spans="1:6" ht="75" customHeight="1">
      <c r="A97" s="120"/>
      <c r="B97" s="120"/>
      <c r="C97" s="124"/>
      <c r="D97" s="120"/>
      <c r="E97" s="121"/>
      <c r="F97" s="37" t="str">
        <f t="shared" si="1"/>
        <v>Não atende</v>
      </c>
    </row>
    <row r="98" spans="1:6" ht="75" customHeight="1">
      <c r="A98" s="120"/>
      <c r="B98" s="120"/>
      <c r="C98" s="124"/>
      <c r="D98" s="120"/>
      <c r="E98" s="121"/>
      <c r="F98" s="37" t="str">
        <f t="shared" si="1"/>
        <v>Não atende</v>
      </c>
    </row>
    <row r="99" spans="1:6" ht="75" customHeight="1">
      <c r="A99" s="120"/>
      <c r="B99" s="120"/>
      <c r="C99" s="124"/>
      <c r="D99" s="120"/>
      <c r="E99" s="121"/>
      <c r="F99" s="37" t="str">
        <f t="shared" si="1"/>
        <v>Não atende</v>
      </c>
    </row>
    <row r="100" spans="1:6" ht="75" customHeight="1" thickBot="1">
      <c r="A100" s="120"/>
      <c r="B100" s="120"/>
      <c r="C100" s="124"/>
      <c r="D100" s="120"/>
      <c r="E100" s="121"/>
      <c r="F100" s="38" t="str">
        <f t="shared" si="1"/>
        <v>Não atende</v>
      </c>
    </row>
  </sheetData>
  <sheetProtection algorithmName="SHA-512" hashValue="BXNTJgYh+fI/mJOpcKIHCOFgOU2auCg2yUaLvCSKU5FcLJvrlXrw62SG6jSBMHn+RHrNTYuN3kZUMta8M9PtSA==" saltValue="OFL+7yK+h59GZ+aV+XvnOw==" spinCount="100000" sheet="1" objects="1" scenarios="1"/>
  <mergeCells count="2">
    <mergeCell ref="A1:F1"/>
    <mergeCell ref="A2:F2"/>
  </mergeCells>
  <phoneticPr fontId="4" type="noConversion"/>
  <dataValidations count="1">
    <dataValidation type="list" allowBlank="1" showInputMessage="1" showErrorMessage="1" sqref="D4:E100" xr:uid="{BA611921-7EE0-4CCC-B7B0-4FB468589B98}">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18787F9-9366-4C39-827A-D1CD2D067569}">
          <x14:formula1>
            <xm:f>DICIONÁRIO!$A$18:$A$34</xm:f>
          </x14:formula1>
          <xm:sqref>A4:A100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998F-F197-4CBF-B100-E73E8D42A55E}">
  <sheetPr codeName="Planilha6"/>
  <dimension ref="A1:L54"/>
  <sheetViews>
    <sheetView showGridLines="0" zoomScale="80" zoomScaleNormal="80" workbookViewId="0">
      <pane xSplit="3" ySplit="3" topLeftCell="G20" activePane="bottomRight" state="frozen"/>
      <selection pane="bottomRight" activeCell="K21" sqref="K21"/>
      <selection pane="bottomLeft" activeCell="C5" sqref="C5"/>
      <selection pane="topRight" activeCell="C5" sqref="C5"/>
    </sheetView>
  </sheetViews>
  <sheetFormatPr defaultColWidth="28.28515625" defaultRowHeight="15"/>
  <cols>
    <col min="1" max="1" width="20.42578125" style="4" customWidth="1"/>
    <col min="2" max="2" width="17.140625" customWidth="1"/>
    <col min="3" max="3" width="59.85546875" style="39" customWidth="1"/>
    <col min="4" max="4" width="18" customWidth="1"/>
    <col min="5" max="5" width="20" customWidth="1"/>
    <col min="6" max="6" width="24.42578125" customWidth="1"/>
    <col min="7" max="7" width="18.42578125" customWidth="1"/>
    <col min="8" max="8" width="17.140625" customWidth="1"/>
    <col min="10" max="10" width="15.42578125" customWidth="1"/>
    <col min="11" max="11" width="18.28515625" customWidth="1"/>
    <col min="12" max="12" width="13.7109375" customWidth="1"/>
  </cols>
  <sheetData>
    <row r="1" spans="1:12" ht="34.9" customHeight="1">
      <c r="A1" s="193" t="s">
        <v>0</v>
      </c>
      <c r="B1" s="194"/>
      <c r="C1" s="194"/>
      <c r="D1" s="194"/>
      <c r="E1" s="194"/>
      <c r="F1" s="194"/>
      <c r="G1" s="194"/>
      <c r="H1" s="194"/>
      <c r="I1" s="194"/>
      <c r="J1" s="194"/>
      <c r="K1" s="194"/>
      <c r="L1" s="195"/>
    </row>
    <row r="2" spans="1:12" ht="46.9" customHeight="1" thickBot="1">
      <c r="A2" s="196" t="s">
        <v>1</v>
      </c>
      <c r="B2" s="197"/>
      <c r="C2" s="197"/>
      <c r="D2" s="197"/>
      <c r="E2" s="197"/>
      <c r="F2" s="197"/>
      <c r="G2" s="197"/>
      <c r="H2" s="197"/>
      <c r="I2" s="197"/>
      <c r="J2" s="197"/>
      <c r="K2" s="197"/>
      <c r="L2" s="198"/>
    </row>
    <row r="3" spans="1:12" ht="90.75" thickBot="1">
      <c r="A3" s="52" t="s">
        <v>7</v>
      </c>
      <c r="B3" s="52" t="s">
        <v>8</v>
      </c>
      <c r="C3" s="52" t="s">
        <v>9</v>
      </c>
      <c r="D3" s="51" t="s">
        <v>61</v>
      </c>
      <c r="E3" s="50" t="s">
        <v>62</v>
      </c>
      <c r="F3" s="50" t="s">
        <v>63</v>
      </c>
      <c r="G3" s="50" t="s">
        <v>64</v>
      </c>
      <c r="H3" s="50" t="s">
        <v>65</v>
      </c>
      <c r="I3" s="50" t="s">
        <v>66</v>
      </c>
      <c r="J3" s="50" t="s">
        <v>67</v>
      </c>
      <c r="K3" s="59" t="s">
        <v>68</v>
      </c>
      <c r="L3" s="60" t="s">
        <v>69</v>
      </c>
    </row>
    <row r="4" spans="1:12" ht="75" customHeight="1">
      <c r="A4" s="53" t="str" cm="1">
        <f t="array" ref="A4:C28">_xlfn._xlws.FILTER(Tabela7[[Macrotema]:[Tema Regulatório]],Tabela7[Resultado]= "Atende")</f>
        <v>Medicamentos</v>
      </c>
      <c r="B4" s="53" t="str">
        <v>GGMED</v>
      </c>
      <c r="C4" s="56" t="str">
        <v>8.1 - Alinhamento internacional dos parâmetros para a validação de métodos analíticos para medicamentos (Revisão da RDC nº  166/2017)</v>
      </c>
      <c r="D4" s="125" t="s">
        <v>53</v>
      </c>
      <c r="E4" s="126" t="s">
        <v>18</v>
      </c>
      <c r="F4" s="126" t="s">
        <v>53</v>
      </c>
      <c r="G4" s="126" t="s">
        <v>18</v>
      </c>
      <c r="H4" s="126" t="s">
        <v>18</v>
      </c>
      <c r="I4" s="126" t="s">
        <v>53</v>
      </c>
      <c r="J4" s="126" t="s">
        <v>18</v>
      </c>
      <c r="K4" s="127" t="s">
        <v>53</v>
      </c>
      <c r="L4" s="37">
        <f>COUNTIF(D4:K4,"Sim")</f>
        <v>4</v>
      </c>
    </row>
    <row r="5" spans="1:12" ht="75" customHeight="1">
      <c r="A5" s="54" t="str">
        <v>Medicamentos</v>
      </c>
      <c r="B5" s="54" t="str">
        <v>GGMED</v>
      </c>
      <c r="C5" s="57" t="str">
        <v>8.2 - Atualização dos requisitos para controle de qualidade de fitoterápicos a partir de alterações pontuais na RDC 26/2014</v>
      </c>
      <c r="D5" s="128" t="s">
        <v>53</v>
      </c>
      <c r="E5" s="129" t="s">
        <v>18</v>
      </c>
      <c r="F5" s="129" t="s">
        <v>53</v>
      </c>
      <c r="G5" s="129" t="s">
        <v>53</v>
      </c>
      <c r="H5" s="129" t="s">
        <v>53</v>
      </c>
      <c r="I5" s="129" t="s">
        <v>18</v>
      </c>
      <c r="J5" s="129" t="s">
        <v>53</v>
      </c>
      <c r="K5" s="130" t="s">
        <v>18</v>
      </c>
      <c r="L5" s="37">
        <f t="shared" ref="L5:L54" si="0">COUNTIF(D5:K5,"Sim")</f>
        <v>3</v>
      </c>
    </row>
    <row r="6" spans="1:12" ht="75" customHeight="1">
      <c r="A6" s="54" t="str">
        <v>Medicamentos</v>
      </c>
      <c r="B6" s="54" t="str">
        <v>GGMED</v>
      </c>
      <c r="C6" s="57" t="str">
        <v>8.6 - Consolidação das normas de Pós-Registro de medicamentos (Revisão das RDC 73/16,  RDC  708/22 e RDC 413/20)</v>
      </c>
      <c r="D6" s="128" t="s">
        <v>53</v>
      </c>
      <c r="E6" s="129" t="s">
        <v>18</v>
      </c>
      <c r="F6" s="129" t="s">
        <v>18</v>
      </c>
      <c r="G6" s="129" t="s">
        <v>53</v>
      </c>
      <c r="H6" s="129" t="s">
        <v>53</v>
      </c>
      <c r="I6" s="129" t="s">
        <v>53</v>
      </c>
      <c r="J6" s="129" t="s">
        <v>53</v>
      </c>
      <c r="K6" s="130" t="s">
        <v>18</v>
      </c>
      <c r="L6" s="37">
        <f t="shared" si="0"/>
        <v>3</v>
      </c>
    </row>
    <row r="7" spans="1:12" ht="75" customHeight="1">
      <c r="A7" s="54" t="str">
        <v>Medicamentos</v>
      </c>
      <c r="B7" s="54" t="str">
        <v>GGMED</v>
      </c>
      <c r="C7" s="57" t="str">
        <v>8.9 - Implementação do e-CTD</v>
      </c>
      <c r="D7" s="129" t="s">
        <v>18</v>
      </c>
      <c r="E7" s="129" t="s">
        <v>18</v>
      </c>
      <c r="F7" s="129" t="s">
        <v>53</v>
      </c>
      <c r="G7" s="129" t="s">
        <v>53</v>
      </c>
      <c r="H7" s="129" t="s">
        <v>53</v>
      </c>
      <c r="I7" s="129" t="s">
        <v>53</v>
      </c>
      <c r="J7" s="129" t="s">
        <v>53</v>
      </c>
      <c r="K7" s="129" t="s">
        <v>53</v>
      </c>
      <c r="L7" s="37">
        <f t="shared" si="0"/>
        <v>2</v>
      </c>
    </row>
    <row r="8" spans="1:12" ht="75" customHeight="1">
      <c r="A8" s="54" t="str">
        <v>Medicamentos</v>
      </c>
      <c r="B8" s="54" t="str">
        <v>GGMED</v>
      </c>
      <c r="C8" s="57" t="str">
        <v>8.10 - Notificação,  registro e mudanças pós-registro de gases medicinais enquadrados como medicamentos</v>
      </c>
      <c r="D8" s="129" t="s">
        <v>18</v>
      </c>
      <c r="E8" s="129" t="s">
        <v>18</v>
      </c>
      <c r="F8" s="129" t="s">
        <v>18</v>
      </c>
      <c r="G8" s="129" t="s">
        <v>18</v>
      </c>
      <c r="H8" s="129" t="s">
        <v>18</v>
      </c>
      <c r="I8" s="129" t="s">
        <v>18</v>
      </c>
      <c r="J8" s="129" t="s">
        <v>53</v>
      </c>
      <c r="K8" s="130" t="s">
        <v>18</v>
      </c>
      <c r="L8" s="37">
        <f t="shared" si="0"/>
        <v>7</v>
      </c>
    </row>
    <row r="9" spans="1:12" ht="92.45" customHeight="1">
      <c r="A9" s="54" t="str">
        <v>Medicamentos</v>
      </c>
      <c r="B9" s="54" t="str">
        <v>GGMED</v>
      </c>
      <c r="C9" s="57" t="str">
        <v>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 TEMA CONCLUÍDO</v>
      </c>
      <c r="D9" s="129" t="s">
        <v>18</v>
      </c>
      <c r="E9" s="129" t="s">
        <v>18</v>
      </c>
      <c r="F9" s="129" t="s">
        <v>53</v>
      </c>
      <c r="G9" s="129" t="s">
        <v>53</v>
      </c>
      <c r="H9" s="129" t="s">
        <v>53</v>
      </c>
      <c r="I9" s="129" t="s">
        <v>53</v>
      </c>
      <c r="J9" s="129" t="s">
        <v>53</v>
      </c>
      <c r="K9" s="130" t="s">
        <v>53</v>
      </c>
      <c r="L9" s="37">
        <f t="shared" si="0"/>
        <v>2</v>
      </c>
    </row>
    <row r="10" spans="1:12" ht="75" customHeight="1">
      <c r="A10" s="54" t="str">
        <v>Medicamentos</v>
      </c>
      <c r="B10" s="54" t="str">
        <v>GGMED</v>
      </c>
      <c r="C10" s="57" t="str">
        <v>8.14 - Registro e pós-registro de medicamentos específicos (Revisão da RDC 24/2011 e da RDC 76/2016)</v>
      </c>
      <c r="D10" s="128" t="s">
        <v>18</v>
      </c>
      <c r="E10" s="129" t="s">
        <v>18</v>
      </c>
      <c r="F10" s="129" t="s">
        <v>53</v>
      </c>
      <c r="G10" s="129" t="s">
        <v>53</v>
      </c>
      <c r="H10" s="129" t="s">
        <v>53</v>
      </c>
      <c r="I10" s="129" t="s">
        <v>18</v>
      </c>
      <c r="J10" s="129" t="s">
        <v>53</v>
      </c>
      <c r="K10" s="130" t="s">
        <v>53</v>
      </c>
      <c r="L10" s="37">
        <f t="shared" si="0"/>
        <v>3</v>
      </c>
    </row>
    <row r="11" spans="1:12" ht="75" customHeight="1">
      <c r="A11" s="54" t="str">
        <v>Medicamentos</v>
      </c>
      <c r="B11" s="54" t="str">
        <v>GGMED</v>
      </c>
      <c r="C11" s="57" t="str">
        <v xml:space="preserve">8.15 - Regramento para a aprovação de nomes para medicamentos, seus complementos e a formação de famílias de medicamentos </v>
      </c>
      <c r="D11" s="128" t="s">
        <v>18</v>
      </c>
      <c r="E11" s="129" t="s">
        <v>18</v>
      </c>
      <c r="F11" s="129" t="s">
        <v>53</v>
      </c>
      <c r="G11" s="129" t="s">
        <v>53</v>
      </c>
      <c r="H11" s="129" t="s">
        <v>53</v>
      </c>
      <c r="I11" s="129" t="s">
        <v>53</v>
      </c>
      <c r="J11" s="129" t="s">
        <v>53</v>
      </c>
      <c r="K11" s="130" t="s">
        <v>53</v>
      </c>
      <c r="L11" s="37">
        <f t="shared" si="0"/>
        <v>2</v>
      </c>
    </row>
    <row r="12" spans="1:12" ht="75" customHeight="1">
      <c r="A12" s="54" t="str">
        <v>Medicamentos</v>
      </c>
      <c r="B12" s="54" t="str">
        <v>GGMED</v>
      </c>
      <c r="C12" s="57" t="str">
        <v>8.16 - Regulação de Inovação nas áreas de medicamentos e produtos biológicos</v>
      </c>
      <c r="D12" s="131" t="s">
        <v>18</v>
      </c>
      <c r="E12" s="132" t="s">
        <v>18</v>
      </c>
      <c r="F12" s="132" t="s">
        <v>18</v>
      </c>
      <c r="G12" s="132" t="s">
        <v>18</v>
      </c>
      <c r="H12" s="132" t="s">
        <v>18</v>
      </c>
      <c r="I12" s="132" t="s">
        <v>18</v>
      </c>
      <c r="J12" s="129" t="s">
        <v>18</v>
      </c>
      <c r="K12" s="130" t="s">
        <v>18</v>
      </c>
      <c r="L12" s="37">
        <f t="shared" si="0"/>
        <v>8</v>
      </c>
    </row>
    <row r="13" spans="1:12" ht="75" customHeight="1">
      <c r="A13" s="54" t="str">
        <v>Medicamentos</v>
      </c>
      <c r="B13" s="54" t="str">
        <v>GGMED</v>
      </c>
      <c r="C13" s="57" t="str">
        <v>8.21 - Requerimentos para a comprovação de segurança e eficácia de petições de pós-registro (Revisão da RDC 73/2016) - TEMA CONCLUÍDO</v>
      </c>
      <c r="D13" s="128" t="s">
        <v>53</v>
      </c>
      <c r="E13" s="129" t="s">
        <v>18</v>
      </c>
      <c r="F13" s="129" t="s">
        <v>53</v>
      </c>
      <c r="G13" s="129" t="s">
        <v>18</v>
      </c>
      <c r="H13" s="129" t="s">
        <v>18</v>
      </c>
      <c r="I13" s="129" t="s">
        <v>18</v>
      </c>
      <c r="J13" s="129" t="s">
        <v>18</v>
      </c>
      <c r="K13" s="130" t="s">
        <v>53</v>
      </c>
      <c r="L13" s="37">
        <f t="shared" si="0"/>
        <v>5</v>
      </c>
    </row>
    <row r="14" spans="1:12" ht="75" customHeight="1">
      <c r="A14" s="54" t="str">
        <v>Medicamentos</v>
      </c>
      <c r="B14" s="54" t="str">
        <v>GGMED</v>
      </c>
      <c r="C14" s="57" t="str">
        <v>8.22 - Requisitos mínimos para a validação de métodos bioanalíticos empregados em estudos com fins de registro e pós-registro de medicamentos (Revisão da RDC 27/2012)</v>
      </c>
      <c r="D14" s="128" t="s">
        <v>53</v>
      </c>
      <c r="E14" s="129" t="s">
        <v>18</v>
      </c>
      <c r="F14" s="129" t="s">
        <v>53</v>
      </c>
      <c r="G14" s="129" t="s">
        <v>53</v>
      </c>
      <c r="H14" s="129" t="s">
        <v>53</v>
      </c>
      <c r="I14" s="129" t="s">
        <v>53</v>
      </c>
      <c r="J14" s="129" t="s">
        <v>53</v>
      </c>
      <c r="K14" s="129" t="s">
        <v>53</v>
      </c>
      <c r="L14" s="37">
        <f t="shared" si="0"/>
        <v>1</v>
      </c>
    </row>
    <row r="15" spans="1:12" ht="75" customHeight="1">
      <c r="A15" s="54" t="str">
        <v>Medicamentos</v>
      </c>
      <c r="B15" s="54" t="str">
        <v>GGMED</v>
      </c>
      <c r="C15" s="57" t="str">
        <v xml:space="preserve">8.23 - Requisitos para procedimento simplificado de solicitações de registro, pós-registro e renovação de registro de medicamentos </v>
      </c>
      <c r="D15" s="128" t="s">
        <v>53</v>
      </c>
      <c r="E15" s="129" t="s">
        <v>18</v>
      </c>
      <c r="F15" s="129" t="s">
        <v>53</v>
      </c>
      <c r="G15" s="129" t="s">
        <v>53</v>
      </c>
      <c r="H15" s="129" t="s">
        <v>18</v>
      </c>
      <c r="I15" s="129" t="s">
        <v>18</v>
      </c>
      <c r="J15" s="129" t="s">
        <v>18</v>
      </c>
      <c r="K15" s="129" t="s">
        <v>18</v>
      </c>
      <c r="L15" s="37">
        <f t="shared" si="0"/>
        <v>5</v>
      </c>
    </row>
    <row r="16" spans="1:12" ht="75" customHeight="1">
      <c r="A16" s="54" t="str">
        <v>Medicamentos</v>
      </c>
      <c r="B16" s="54" t="str">
        <v>GGMED</v>
      </c>
      <c r="C16" s="57" t="str">
        <v>8.28 - Revisão da regulamentação de produtos de Cannabis para fins medicinais (Revisão da RDC nº 327/2019)</v>
      </c>
      <c r="D16" s="128" t="s">
        <v>18</v>
      </c>
      <c r="E16" s="129" t="s">
        <v>18</v>
      </c>
      <c r="F16" s="129" t="s">
        <v>53</v>
      </c>
      <c r="G16" s="129" t="s">
        <v>53</v>
      </c>
      <c r="H16" s="129" t="s">
        <v>53</v>
      </c>
      <c r="I16" s="129" t="s">
        <v>53</v>
      </c>
      <c r="J16" s="129" t="s">
        <v>53</v>
      </c>
      <c r="K16" s="130" t="s">
        <v>53</v>
      </c>
      <c r="L16" s="37">
        <f t="shared" si="0"/>
        <v>2</v>
      </c>
    </row>
    <row r="17" spans="1:12" ht="75" customHeight="1">
      <c r="A17" s="54" t="str">
        <v>Medicamentos</v>
      </c>
      <c r="B17" s="54" t="str">
        <v>GGMED</v>
      </c>
      <c r="C17" s="57" t="str">
        <v>8.29 - Revisão das regras para elaboração, harmonização, atualização, publicação e disponibilização de bulas de medicamentos para pacientes e para profissionais de saúde</v>
      </c>
      <c r="D17" s="128" t="s">
        <v>18</v>
      </c>
      <c r="E17" s="129" t="s">
        <v>18</v>
      </c>
      <c r="F17" s="129" t="s">
        <v>18</v>
      </c>
      <c r="G17" s="129" t="s">
        <v>53</v>
      </c>
      <c r="H17" s="129" t="s">
        <v>53</v>
      </c>
      <c r="I17" s="129" t="s">
        <v>18</v>
      </c>
      <c r="J17" s="129" t="s">
        <v>53</v>
      </c>
      <c r="K17" s="130" t="s">
        <v>53</v>
      </c>
      <c r="L17" s="37">
        <f t="shared" si="0"/>
        <v>4</v>
      </c>
    </row>
    <row r="18" spans="1:12" ht="75" customHeight="1">
      <c r="A18" s="54" t="str">
        <v>Medicamentos</v>
      </c>
      <c r="B18" s="54" t="str">
        <v>GGMED</v>
      </c>
      <c r="C18" s="57" t="str">
        <v>8.30 - Revisão dos medicamentos isentos de prescrição (MIP) (Revisão da RDC nº 98/2016) - TEMA CONCLUÍDO</v>
      </c>
      <c r="D18" s="128" t="s">
        <v>18</v>
      </c>
      <c r="E18" s="129" t="s">
        <v>18</v>
      </c>
      <c r="F18" s="129" t="s">
        <v>53</v>
      </c>
      <c r="G18" s="129" t="s">
        <v>18</v>
      </c>
      <c r="H18" s="129" t="s">
        <v>53</v>
      </c>
      <c r="I18" s="129" t="s">
        <v>53</v>
      </c>
      <c r="J18" s="129" t="s">
        <v>53</v>
      </c>
      <c r="K18" s="130" t="s">
        <v>53</v>
      </c>
      <c r="L18" s="37">
        <f t="shared" si="0"/>
        <v>3</v>
      </c>
    </row>
    <row r="19" spans="1:12" ht="75" customHeight="1">
      <c r="A19" s="54" t="str">
        <v>Medicamentos</v>
      </c>
      <c r="B19" s="54" t="str">
        <v>GGMED</v>
      </c>
      <c r="C19" s="57" t="str">
        <v>8.31 - Revisão de parâmetros para a verificação de produtos de degradação em medicamentos (Revisão da RDC 53/2015).</v>
      </c>
      <c r="D19" s="128" t="s">
        <v>18</v>
      </c>
      <c r="E19" s="129" t="s">
        <v>18</v>
      </c>
      <c r="F19" s="129" t="s">
        <v>53</v>
      </c>
      <c r="G19" s="129" t="s">
        <v>53</v>
      </c>
      <c r="H19" s="129" t="s">
        <v>53</v>
      </c>
      <c r="I19" s="129" t="s">
        <v>53</v>
      </c>
      <c r="J19" s="129" t="s">
        <v>53</v>
      </c>
      <c r="K19" s="130" t="s">
        <v>53</v>
      </c>
      <c r="L19" s="37">
        <f t="shared" si="0"/>
        <v>2</v>
      </c>
    </row>
    <row r="20" spans="1:12" ht="75" customHeight="1">
      <c r="A20" s="54" t="str">
        <v>Medicamentos</v>
      </c>
      <c r="B20" s="54" t="str">
        <v>GGMED</v>
      </c>
      <c r="C20" s="57" t="str">
        <v xml:space="preserve">8.34 - Revisão dos critérios de indicação, inclusão e exclusão de medicamentos na Lista de Medicamentos de Referência </v>
      </c>
      <c r="D20" s="128" t="s">
        <v>53</v>
      </c>
      <c r="E20" s="129" t="s">
        <v>18</v>
      </c>
      <c r="F20" s="129" t="s">
        <v>53</v>
      </c>
      <c r="G20" s="129" t="s">
        <v>53</v>
      </c>
      <c r="H20" s="129" t="s">
        <v>18</v>
      </c>
      <c r="I20" s="129" t="s">
        <v>53</v>
      </c>
      <c r="J20" s="129" t="s">
        <v>18</v>
      </c>
      <c r="K20" s="130" t="s">
        <v>53</v>
      </c>
      <c r="L20" s="37">
        <f t="shared" si="0"/>
        <v>3</v>
      </c>
    </row>
    <row r="21" spans="1:12" ht="75" customHeight="1">
      <c r="A21" s="54" t="str">
        <v>Medicamentos</v>
      </c>
      <c r="B21" s="54" t="str">
        <v>GGMED</v>
      </c>
      <c r="C21" s="57" t="str">
        <v>8.35 - Revisão dos critérios para fins de enquadramento na categoria prioritária das petições de registro, pós-registro e anuência prévia em pesquisa clínica de medicamentos, conforme a relevância pública (Revisão das RDC 204/2017 e RDC 205/2017)</v>
      </c>
      <c r="D21" s="128" t="s">
        <v>18</v>
      </c>
      <c r="E21" s="129" t="s">
        <v>18</v>
      </c>
      <c r="F21" s="129" t="s">
        <v>18</v>
      </c>
      <c r="G21" s="129" t="s">
        <v>53</v>
      </c>
      <c r="H21" s="129" t="s">
        <v>53</v>
      </c>
      <c r="I21" s="129" t="s">
        <v>18</v>
      </c>
      <c r="J21" s="129" t="s">
        <v>53</v>
      </c>
      <c r="K21" s="130" t="s">
        <v>53</v>
      </c>
      <c r="L21" s="37">
        <f t="shared" si="0"/>
        <v>4</v>
      </c>
    </row>
    <row r="22" spans="1:12" ht="75" customHeight="1">
      <c r="A22" s="54" t="str">
        <v>Medicamentos</v>
      </c>
      <c r="B22" s="54" t="str">
        <v>GGMED</v>
      </c>
      <c r="C22" s="57" t="str">
        <v>8.36 - Revisão dos procedimentos e formato para geração do Certificado de Registro de Medicamento, Certidão de Registro para Exportação de Medicamento e Autorização para fim exclusivo de Exportação (AFEX)</v>
      </c>
      <c r="D22" s="128" t="s">
        <v>18</v>
      </c>
      <c r="E22" s="129" t="s">
        <v>18</v>
      </c>
      <c r="F22" s="129" t="s">
        <v>53</v>
      </c>
      <c r="G22" s="129" t="s">
        <v>53</v>
      </c>
      <c r="H22" s="129" t="s">
        <v>53</v>
      </c>
      <c r="I22" s="129" t="s">
        <v>18</v>
      </c>
      <c r="J22" s="129" t="s">
        <v>53</v>
      </c>
      <c r="K22" s="130" t="s">
        <v>53</v>
      </c>
      <c r="L22" s="37">
        <f t="shared" si="0"/>
        <v>3</v>
      </c>
    </row>
    <row r="23" spans="1:12" ht="75" customHeight="1">
      <c r="A23" s="54" t="str">
        <v>Medicamentos</v>
      </c>
      <c r="B23" s="54" t="str">
        <v>GGMED</v>
      </c>
      <c r="C23" s="57" t="str">
        <v>8.37 - Revisão dos requisitos de qualidade para elaboração dos dossiês de registro e pós-registro de medicamentos sintéticos (Revisão da RDC nº 73/2016 e da parte da qualidade da RDC nº 753/2022)</v>
      </c>
      <c r="D23" s="128" t="s">
        <v>18</v>
      </c>
      <c r="E23" s="129" t="s">
        <v>18</v>
      </c>
      <c r="F23" s="129" t="s">
        <v>53</v>
      </c>
      <c r="G23" s="129" t="s">
        <v>53</v>
      </c>
      <c r="H23" s="129" t="s">
        <v>53</v>
      </c>
      <c r="I23" s="129" t="s">
        <v>53</v>
      </c>
      <c r="J23" s="129" t="s">
        <v>53</v>
      </c>
      <c r="K23" s="130" t="s">
        <v>53</v>
      </c>
      <c r="L23" s="37">
        <f t="shared" si="0"/>
        <v>2</v>
      </c>
    </row>
    <row r="24" spans="1:12" ht="75" customHeight="1">
      <c r="A24" s="54" t="str">
        <v>Medicamentos</v>
      </c>
      <c r="B24" s="54" t="str">
        <v>GGMED</v>
      </c>
      <c r="C24" s="57" t="str">
        <v>8.40 - Atualização periódica da lista de Fármacos candidatos à bioisenção</v>
      </c>
      <c r="D24" s="128" t="s">
        <v>18</v>
      </c>
      <c r="E24" s="129" t="s">
        <v>18</v>
      </c>
      <c r="F24" s="129" t="s">
        <v>18</v>
      </c>
      <c r="G24" s="129" t="s">
        <v>53</v>
      </c>
      <c r="H24" s="129" t="s">
        <v>53</v>
      </c>
      <c r="I24" s="129" t="s">
        <v>53</v>
      </c>
      <c r="J24" s="129" t="s">
        <v>53</v>
      </c>
      <c r="K24" s="130" t="s">
        <v>18</v>
      </c>
      <c r="L24" s="37">
        <f t="shared" si="0"/>
        <v>4</v>
      </c>
    </row>
    <row r="25" spans="1:12" ht="75" customHeight="1">
      <c r="A25" s="54" t="str">
        <v>Medicamentos</v>
      </c>
      <c r="B25" s="54" t="str">
        <v>GGMED</v>
      </c>
      <c r="C25" s="57" t="str">
        <v>8.41 - Atualização periódica da lista de impurezas qualificadas e seus respectivos limites</v>
      </c>
      <c r="D25" s="128" t="s">
        <v>18</v>
      </c>
      <c r="E25" s="129" t="s">
        <v>18</v>
      </c>
      <c r="F25" s="129" t="s">
        <v>18</v>
      </c>
      <c r="G25" s="129" t="s">
        <v>53</v>
      </c>
      <c r="H25" s="129" t="s">
        <v>53</v>
      </c>
      <c r="I25" s="129" t="s">
        <v>53</v>
      </c>
      <c r="J25" s="129" t="s">
        <v>53</v>
      </c>
      <c r="K25" s="130" t="s">
        <v>18</v>
      </c>
      <c r="L25" s="37">
        <f t="shared" si="0"/>
        <v>4</v>
      </c>
    </row>
    <row r="26" spans="1:12" ht="75" customHeight="1">
      <c r="A26" s="54" t="str">
        <v>Medicamentos</v>
      </c>
      <c r="B26" s="54" t="str">
        <v>GGMED</v>
      </c>
      <c r="C26" s="57" t="str">
        <v>8.43 - Atualização periódica da lista de Medicamentos de Baixo Risco sujeitos à notificação Simplificada (LMN)</v>
      </c>
      <c r="D26" s="128" t="s">
        <v>18</v>
      </c>
      <c r="E26" s="129" t="s">
        <v>18</v>
      </c>
      <c r="F26" s="129" t="s">
        <v>18</v>
      </c>
      <c r="G26" s="129" t="s">
        <v>53</v>
      </c>
      <c r="H26" s="129" t="s">
        <v>53</v>
      </c>
      <c r="I26" s="129" t="s">
        <v>53</v>
      </c>
      <c r="J26" s="129" t="s">
        <v>53</v>
      </c>
      <c r="K26" s="130" t="s">
        <v>18</v>
      </c>
      <c r="L26" s="37">
        <f t="shared" si="0"/>
        <v>4</v>
      </c>
    </row>
    <row r="27" spans="1:12" ht="75" customHeight="1">
      <c r="A27" s="54" t="str">
        <v>Medicamentos</v>
      </c>
      <c r="B27" s="54" t="str">
        <v>GGMED</v>
      </c>
      <c r="C27" s="57" t="str">
        <v>8.44 - Atualização periódica da lista de Medicamentos Isentos de Prescrição (LMIP)</v>
      </c>
      <c r="D27" s="128" t="s">
        <v>18</v>
      </c>
      <c r="E27" s="129" t="s">
        <v>18</v>
      </c>
      <c r="F27" s="129" t="s">
        <v>18</v>
      </c>
      <c r="G27" s="129" t="s">
        <v>18</v>
      </c>
      <c r="H27" s="129" t="s">
        <v>53</v>
      </c>
      <c r="I27" s="129" t="s">
        <v>53</v>
      </c>
      <c r="J27" s="129" t="s">
        <v>53</v>
      </c>
      <c r="K27" s="130" t="s">
        <v>18</v>
      </c>
      <c r="L27" s="37">
        <f t="shared" si="0"/>
        <v>5</v>
      </c>
    </row>
    <row r="28" spans="1:12" ht="75" customHeight="1">
      <c r="A28" s="54" t="str">
        <v>Medicamentos</v>
      </c>
      <c r="B28" s="54" t="str">
        <v>GGMED</v>
      </c>
      <c r="C28" s="57" t="str">
        <v>8.45 - Atualização periódica das indicações terapêuticas para registro e notificação de medicamentos dinamizados</v>
      </c>
      <c r="D28" s="128" t="s">
        <v>18</v>
      </c>
      <c r="E28" s="129" t="s">
        <v>18</v>
      </c>
      <c r="F28" s="129" t="s">
        <v>18</v>
      </c>
      <c r="G28" s="129" t="s">
        <v>18</v>
      </c>
      <c r="H28" s="129" t="s">
        <v>53</v>
      </c>
      <c r="I28" s="129" t="s">
        <v>53</v>
      </c>
      <c r="J28" s="129" t="s">
        <v>53</v>
      </c>
      <c r="K28" s="130" t="s">
        <v>18</v>
      </c>
      <c r="L28" s="37">
        <f t="shared" si="0"/>
        <v>5</v>
      </c>
    </row>
    <row r="29" spans="1:12" ht="75" customHeight="1">
      <c r="A29" s="54"/>
      <c r="B29" s="54"/>
      <c r="C29" s="57"/>
      <c r="D29" s="128"/>
      <c r="E29" s="129"/>
      <c r="F29" s="129"/>
      <c r="G29" s="129"/>
      <c r="H29" s="129"/>
      <c r="I29" s="129"/>
      <c r="J29" s="129"/>
      <c r="K29" s="130"/>
      <c r="L29" s="37">
        <f t="shared" si="0"/>
        <v>0</v>
      </c>
    </row>
    <row r="30" spans="1:12" ht="75" customHeight="1">
      <c r="A30" s="54"/>
      <c r="B30" s="54"/>
      <c r="C30" s="57"/>
      <c r="D30" s="128"/>
      <c r="E30" s="129"/>
      <c r="F30" s="129"/>
      <c r="G30" s="129"/>
      <c r="H30" s="129"/>
      <c r="I30" s="129"/>
      <c r="J30" s="129"/>
      <c r="K30" s="130"/>
      <c r="L30" s="37">
        <f t="shared" si="0"/>
        <v>0</v>
      </c>
    </row>
    <row r="31" spans="1:12" ht="75" customHeight="1">
      <c r="A31" s="54"/>
      <c r="B31" s="54"/>
      <c r="C31" s="57"/>
      <c r="D31" s="128"/>
      <c r="E31" s="129"/>
      <c r="F31" s="129"/>
      <c r="G31" s="129"/>
      <c r="H31" s="129"/>
      <c r="I31" s="129"/>
      <c r="J31" s="129"/>
      <c r="K31" s="130"/>
      <c r="L31" s="37">
        <f t="shared" si="0"/>
        <v>0</v>
      </c>
    </row>
    <row r="32" spans="1:12" ht="75" customHeight="1">
      <c r="A32" s="54"/>
      <c r="B32" s="54"/>
      <c r="C32" s="57"/>
      <c r="D32" s="128"/>
      <c r="E32" s="129"/>
      <c r="F32" s="129"/>
      <c r="G32" s="129"/>
      <c r="H32" s="129"/>
      <c r="I32" s="129"/>
      <c r="J32" s="129"/>
      <c r="K32" s="130"/>
      <c r="L32" s="37">
        <f t="shared" si="0"/>
        <v>0</v>
      </c>
    </row>
    <row r="33" spans="1:12" ht="75" customHeight="1">
      <c r="A33" s="54"/>
      <c r="B33" s="54"/>
      <c r="C33" s="57"/>
      <c r="D33" s="128"/>
      <c r="E33" s="129"/>
      <c r="F33" s="129"/>
      <c r="G33" s="129"/>
      <c r="H33" s="129"/>
      <c r="I33" s="129"/>
      <c r="J33" s="129"/>
      <c r="K33" s="130"/>
      <c r="L33" s="37">
        <f t="shared" si="0"/>
        <v>0</v>
      </c>
    </row>
    <row r="34" spans="1:12" ht="75" customHeight="1">
      <c r="A34" s="54"/>
      <c r="B34" s="54"/>
      <c r="C34" s="57"/>
      <c r="D34" s="128"/>
      <c r="E34" s="129"/>
      <c r="F34" s="129"/>
      <c r="G34" s="129"/>
      <c r="H34" s="129"/>
      <c r="I34" s="129"/>
      <c r="J34" s="129"/>
      <c r="K34" s="130"/>
      <c r="L34" s="37">
        <f t="shared" si="0"/>
        <v>0</v>
      </c>
    </row>
    <row r="35" spans="1:12" ht="75" customHeight="1">
      <c r="A35" s="54"/>
      <c r="B35" s="54"/>
      <c r="C35" s="57"/>
      <c r="D35" s="128"/>
      <c r="E35" s="129"/>
      <c r="F35" s="129"/>
      <c r="G35" s="129"/>
      <c r="H35" s="129"/>
      <c r="I35" s="129"/>
      <c r="J35" s="129"/>
      <c r="K35" s="130"/>
      <c r="L35" s="37">
        <f t="shared" si="0"/>
        <v>0</v>
      </c>
    </row>
    <row r="36" spans="1:12" ht="75" customHeight="1">
      <c r="A36" s="54"/>
      <c r="B36" s="54"/>
      <c r="C36" s="57"/>
      <c r="D36" s="128"/>
      <c r="E36" s="129"/>
      <c r="F36" s="129"/>
      <c r="G36" s="129"/>
      <c r="H36" s="129"/>
      <c r="I36" s="129"/>
      <c r="J36" s="129"/>
      <c r="K36" s="130"/>
      <c r="L36" s="37">
        <f t="shared" si="0"/>
        <v>0</v>
      </c>
    </row>
    <row r="37" spans="1:12" ht="75" customHeight="1">
      <c r="A37" s="54"/>
      <c r="B37" s="54"/>
      <c r="C37" s="57"/>
      <c r="D37" s="128"/>
      <c r="E37" s="129"/>
      <c r="F37" s="129"/>
      <c r="G37" s="129"/>
      <c r="H37" s="129"/>
      <c r="I37" s="129"/>
      <c r="J37" s="129"/>
      <c r="K37" s="130"/>
      <c r="L37" s="37">
        <f t="shared" si="0"/>
        <v>0</v>
      </c>
    </row>
    <row r="38" spans="1:12" ht="75" customHeight="1">
      <c r="A38" s="54"/>
      <c r="B38" s="54"/>
      <c r="C38" s="57"/>
      <c r="D38" s="128"/>
      <c r="E38" s="129"/>
      <c r="F38" s="129"/>
      <c r="G38" s="129"/>
      <c r="H38" s="129"/>
      <c r="I38" s="129"/>
      <c r="J38" s="129"/>
      <c r="K38" s="130"/>
      <c r="L38" s="37">
        <f t="shared" si="0"/>
        <v>0</v>
      </c>
    </row>
    <row r="39" spans="1:12" ht="75" customHeight="1">
      <c r="A39" s="54"/>
      <c r="B39" s="54"/>
      <c r="C39" s="57"/>
      <c r="D39" s="128"/>
      <c r="E39" s="129"/>
      <c r="F39" s="129"/>
      <c r="G39" s="129"/>
      <c r="H39" s="129"/>
      <c r="I39" s="129"/>
      <c r="J39" s="129"/>
      <c r="K39" s="130"/>
      <c r="L39" s="37">
        <f t="shared" si="0"/>
        <v>0</v>
      </c>
    </row>
    <row r="40" spans="1:12" ht="75" customHeight="1">
      <c r="A40" s="54"/>
      <c r="B40" s="54"/>
      <c r="C40" s="57"/>
      <c r="D40" s="128"/>
      <c r="E40" s="129"/>
      <c r="F40" s="129"/>
      <c r="G40" s="129"/>
      <c r="H40" s="129"/>
      <c r="I40" s="129"/>
      <c r="J40" s="129"/>
      <c r="K40" s="130"/>
      <c r="L40" s="37">
        <f t="shared" si="0"/>
        <v>0</v>
      </c>
    </row>
    <row r="41" spans="1:12" ht="75" customHeight="1">
      <c r="A41" s="54"/>
      <c r="B41" s="54"/>
      <c r="C41" s="57"/>
      <c r="D41" s="128"/>
      <c r="E41" s="129"/>
      <c r="F41" s="129"/>
      <c r="G41" s="129"/>
      <c r="H41" s="129"/>
      <c r="I41" s="129"/>
      <c r="J41" s="129"/>
      <c r="K41" s="130"/>
      <c r="L41" s="37">
        <f t="shared" si="0"/>
        <v>0</v>
      </c>
    </row>
    <row r="42" spans="1:12" ht="75" customHeight="1">
      <c r="A42" s="54"/>
      <c r="B42" s="54"/>
      <c r="C42" s="57"/>
      <c r="D42" s="128"/>
      <c r="E42" s="129"/>
      <c r="F42" s="129"/>
      <c r="G42" s="129"/>
      <c r="H42" s="129"/>
      <c r="I42" s="129"/>
      <c r="J42" s="129"/>
      <c r="K42" s="130"/>
      <c r="L42" s="37">
        <f t="shared" si="0"/>
        <v>0</v>
      </c>
    </row>
    <row r="43" spans="1:12" ht="75" customHeight="1">
      <c r="A43" s="54"/>
      <c r="B43" s="54"/>
      <c r="C43" s="57"/>
      <c r="D43" s="128"/>
      <c r="E43" s="129"/>
      <c r="F43" s="129"/>
      <c r="G43" s="129"/>
      <c r="H43" s="129"/>
      <c r="I43" s="129"/>
      <c r="J43" s="129"/>
      <c r="K43" s="130"/>
      <c r="L43" s="37">
        <f t="shared" si="0"/>
        <v>0</v>
      </c>
    </row>
    <row r="44" spans="1:12" ht="75" customHeight="1">
      <c r="A44" s="54"/>
      <c r="B44" s="54"/>
      <c r="C44" s="57"/>
      <c r="D44" s="128"/>
      <c r="E44" s="129"/>
      <c r="F44" s="129"/>
      <c r="G44" s="129"/>
      <c r="H44" s="129"/>
      <c r="I44" s="129"/>
      <c r="J44" s="129"/>
      <c r="K44" s="130"/>
      <c r="L44" s="37">
        <f t="shared" si="0"/>
        <v>0</v>
      </c>
    </row>
    <row r="45" spans="1:12" ht="75" customHeight="1">
      <c r="A45" s="54"/>
      <c r="B45" s="54"/>
      <c r="C45" s="57"/>
      <c r="D45" s="128"/>
      <c r="E45" s="129"/>
      <c r="F45" s="129"/>
      <c r="G45" s="129"/>
      <c r="H45" s="129"/>
      <c r="I45" s="129"/>
      <c r="J45" s="129"/>
      <c r="K45" s="130"/>
      <c r="L45" s="37">
        <f t="shared" si="0"/>
        <v>0</v>
      </c>
    </row>
    <row r="46" spans="1:12" ht="75" customHeight="1">
      <c r="A46" s="54"/>
      <c r="B46" s="54"/>
      <c r="C46" s="57"/>
      <c r="D46" s="128"/>
      <c r="E46" s="129"/>
      <c r="F46" s="129"/>
      <c r="G46" s="129"/>
      <c r="H46" s="129"/>
      <c r="I46" s="129"/>
      <c r="J46" s="129"/>
      <c r="K46" s="130"/>
      <c r="L46" s="37">
        <f t="shared" si="0"/>
        <v>0</v>
      </c>
    </row>
    <row r="47" spans="1:12" ht="75" customHeight="1">
      <c r="A47" s="54"/>
      <c r="B47" s="54"/>
      <c r="C47" s="57"/>
      <c r="D47" s="128"/>
      <c r="E47" s="129"/>
      <c r="F47" s="129"/>
      <c r="G47" s="129"/>
      <c r="H47" s="129"/>
      <c r="I47" s="129"/>
      <c r="J47" s="129"/>
      <c r="K47" s="130"/>
      <c r="L47" s="37">
        <f t="shared" si="0"/>
        <v>0</v>
      </c>
    </row>
    <row r="48" spans="1:12" ht="75" customHeight="1">
      <c r="A48" s="54"/>
      <c r="B48" s="54"/>
      <c r="C48" s="57"/>
      <c r="D48" s="128"/>
      <c r="E48" s="129"/>
      <c r="F48" s="129"/>
      <c r="G48" s="129"/>
      <c r="H48" s="129"/>
      <c r="I48" s="129"/>
      <c r="J48" s="129"/>
      <c r="K48" s="130"/>
      <c r="L48" s="37">
        <f t="shared" si="0"/>
        <v>0</v>
      </c>
    </row>
    <row r="49" spans="1:12" ht="75" customHeight="1">
      <c r="A49" s="54"/>
      <c r="B49" s="54"/>
      <c r="C49" s="57"/>
      <c r="D49" s="128"/>
      <c r="E49" s="129"/>
      <c r="F49" s="129"/>
      <c r="G49" s="129"/>
      <c r="H49" s="129"/>
      <c r="I49" s="129"/>
      <c r="J49" s="129"/>
      <c r="K49" s="130"/>
      <c r="L49" s="37">
        <f t="shared" si="0"/>
        <v>0</v>
      </c>
    </row>
    <row r="50" spans="1:12" ht="75" customHeight="1">
      <c r="A50" s="54"/>
      <c r="B50" s="54"/>
      <c r="C50" s="57"/>
      <c r="D50" s="128"/>
      <c r="E50" s="129"/>
      <c r="F50" s="129"/>
      <c r="G50" s="129"/>
      <c r="H50" s="129"/>
      <c r="I50" s="129"/>
      <c r="J50" s="129"/>
      <c r="K50" s="130"/>
      <c r="L50" s="37">
        <f t="shared" si="0"/>
        <v>0</v>
      </c>
    </row>
    <row r="51" spans="1:12" ht="75" customHeight="1">
      <c r="A51" s="54"/>
      <c r="B51" s="54"/>
      <c r="C51" s="57"/>
      <c r="D51" s="128"/>
      <c r="E51" s="129"/>
      <c r="F51" s="129"/>
      <c r="G51" s="129"/>
      <c r="H51" s="129"/>
      <c r="I51" s="129"/>
      <c r="J51" s="129"/>
      <c r="K51" s="130"/>
      <c r="L51" s="37">
        <f t="shared" si="0"/>
        <v>0</v>
      </c>
    </row>
    <row r="52" spans="1:12" ht="75" customHeight="1">
      <c r="A52" s="54"/>
      <c r="B52" s="54"/>
      <c r="C52" s="57"/>
      <c r="D52" s="128"/>
      <c r="E52" s="129"/>
      <c r="F52" s="129"/>
      <c r="G52" s="129"/>
      <c r="H52" s="129"/>
      <c r="I52" s="129"/>
      <c r="J52" s="129"/>
      <c r="K52" s="130"/>
      <c r="L52" s="37">
        <f t="shared" si="0"/>
        <v>0</v>
      </c>
    </row>
    <row r="53" spans="1:12" ht="75" customHeight="1">
      <c r="A53" s="54"/>
      <c r="B53" s="54"/>
      <c r="C53" s="57"/>
      <c r="D53" s="128"/>
      <c r="E53" s="129"/>
      <c r="F53" s="129"/>
      <c r="G53" s="129"/>
      <c r="H53" s="129"/>
      <c r="I53" s="129"/>
      <c r="J53" s="129"/>
      <c r="K53" s="130"/>
      <c r="L53" s="37">
        <f t="shared" si="0"/>
        <v>0</v>
      </c>
    </row>
    <row r="54" spans="1:12" ht="75" customHeight="1" thickBot="1">
      <c r="A54" s="55"/>
      <c r="B54" s="55"/>
      <c r="C54" s="58"/>
      <c r="D54" s="133"/>
      <c r="E54" s="134"/>
      <c r="F54" s="134"/>
      <c r="G54" s="134"/>
      <c r="H54" s="134"/>
      <c r="I54" s="134"/>
      <c r="J54" s="134"/>
      <c r="K54" s="135"/>
      <c r="L54" s="38">
        <f t="shared" si="0"/>
        <v>0</v>
      </c>
    </row>
  </sheetData>
  <sheetProtection algorithmName="SHA-512" hashValue="Ar56EZnIbJW/kzvCQdCYgHJZbgN+kw3YB1aPT+6WO6dYnUVsYsCNqRRmwwYI1NyWJUk1F/yHrDetr+rld5V7WQ==" saltValue="wiIqfSahSH/dvntUjMn4QQ==" spinCount="100000" sheet="1" objects="1" scenarios="1"/>
  <autoFilter ref="A1:L54" xr:uid="{9202998F-F197-4CBF-B100-E73E8D42A55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2">
    <mergeCell ref="A2:L2"/>
    <mergeCell ref="A1:L1"/>
  </mergeCells>
  <phoneticPr fontId="4" type="noConversion"/>
  <dataValidations count="1">
    <dataValidation type="list" allowBlank="1" showInputMessage="1" showErrorMessage="1" sqref="D4:I11 D13:E54 F13:I23 J4:K23 F24:K54" xr:uid="{7F51D42D-4CF4-4225-AF19-0D322F25E24F}">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A03-AFEA-4D47-B500-1B93C7C05BAB}">
  <sheetPr codeName="Planilha7"/>
  <dimension ref="A1:K50"/>
  <sheetViews>
    <sheetView showGridLines="0" zoomScale="90" zoomScaleNormal="90" workbookViewId="0">
      <pane xSplit="3" ySplit="4" topLeftCell="H22" activePane="bottomRight" state="frozen"/>
      <selection pane="bottomRight" activeCell="H22" sqref="H22"/>
      <selection pane="bottomLeft" activeCell="C5" sqref="C5"/>
      <selection pane="topRight" activeCell="C5" sqref="C5"/>
    </sheetView>
  </sheetViews>
  <sheetFormatPr defaultColWidth="48.7109375" defaultRowHeight="15"/>
  <cols>
    <col min="1" max="1" width="18.42578125" style="1" customWidth="1"/>
    <col min="2" max="2" width="13.5703125" style="5" customWidth="1"/>
    <col min="3" max="3" width="70.5703125" style="1" customWidth="1"/>
    <col min="4" max="4" width="43.7109375" style="3" customWidth="1"/>
    <col min="5" max="5" width="50.28515625" style="3" customWidth="1"/>
    <col min="6" max="6" width="31.42578125" style="3" customWidth="1"/>
    <col min="7" max="7" width="29.42578125" style="3" customWidth="1"/>
    <col min="8" max="9" width="41.5703125" style="3" customWidth="1"/>
    <col min="10" max="10" width="41.7109375" style="3" customWidth="1"/>
    <col min="11" max="11" width="19.7109375" style="3" customWidth="1"/>
    <col min="12" max="16384" width="48.7109375" style="3"/>
  </cols>
  <sheetData>
    <row r="1" spans="1:11" ht="38.450000000000003" customHeight="1">
      <c r="A1" s="193" t="s">
        <v>0</v>
      </c>
      <c r="B1" s="194"/>
      <c r="C1" s="194"/>
      <c r="D1" s="194"/>
      <c r="E1" s="194"/>
      <c r="F1" s="194"/>
      <c r="G1" s="194"/>
      <c r="H1" s="194"/>
      <c r="I1" s="194"/>
      <c r="J1" s="194"/>
      <c r="K1" s="195"/>
    </row>
    <row r="2" spans="1:11" ht="43.15" customHeight="1" thickBot="1">
      <c r="A2" s="196" t="s">
        <v>1</v>
      </c>
      <c r="B2" s="197"/>
      <c r="C2" s="197"/>
      <c r="D2" s="197"/>
      <c r="E2" s="197"/>
      <c r="F2" s="197"/>
      <c r="G2" s="197"/>
      <c r="H2" s="197"/>
      <c r="I2" s="197"/>
      <c r="J2" s="197"/>
      <c r="K2" s="198"/>
    </row>
    <row r="3" spans="1:11" s="1" customFormat="1" ht="45.75" customHeight="1">
      <c r="A3" s="201" t="s">
        <v>7</v>
      </c>
      <c r="B3" s="201" t="s">
        <v>8</v>
      </c>
      <c r="C3" s="201" t="s">
        <v>9</v>
      </c>
      <c r="D3" s="70" t="s">
        <v>70</v>
      </c>
      <c r="E3" s="62" t="s">
        <v>71</v>
      </c>
      <c r="F3" s="203" t="s">
        <v>72</v>
      </c>
      <c r="G3" s="203"/>
      <c r="H3" s="203"/>
      <c r="I3" s="203"/>
      <c r="J3" s="204"/>
      <c r="K3" s="205" t="s">
        <v>69</v>
      </c>
    </row>
    <row r="4" spans="1:11" s="1" customFormat="1" ht="99.6" customHeight="1" thickBot="1">
      <c r="A4" s="202"/>
      <c r="B4" s="202"/>
      <c r="C4" s="202"/>
      <c r="D4" s="71" t="s">
        <v>73</v>
      </c>
      <c r="E4" s="63" t="s">
        <v>74</v>
      </c>
      <c r="F4" s="64" t="s">
        <v>75</v>
      </c>
      <c r="G4" s="64" t="s">
        <v>76</v>
      </c>
      <c r="H4" s="64" t="s">
        <v>77</v>
      </c>
      <c r="I4" s="64" t="s">
        <v>78</v>
      </c>
      <c r="J4" s="93" t="s">
        <v>79</v>
      </c>
      <c r="K4" s="206"/>
    </row>
    <row r="5" spans="1:11" ht="75" customHeight="1">
      <c r="A5" s="67" t="str">
        <f>'4) R-Alcance'!A4</f>
        <v>Medicamentos</v>
      </c>
      <c r="B5" s="67" t="str">
        <f>'4) R-Alcance'!B4</f>
        <v>GGMED</v>
      </c>
      <c r="C5" s="72" t="str">
        <f>'4) R-Alcance'!C4</f>
        <v>8.1 - Alinhamento internacional dos parâmetros para a validação de métodos analíticos para medicamentos (Revisão da RDC nº  166/2017)</v>
      </c>
      <c r="D5" s="125" t="s">
        <v>80</v>
      </c>
      <c r="E5" s="129" t="s">
        <v>80</v>
      </c>
      <c r="F5" s="126" t="s">
        <v>81</v>
      </c>
      <c r="G5" s="126" t="s">
        <v>82</v>
      </c>
      <c r="H5" s="126" t="s">
        <v>83</v>
      </c>
      <c r="I5" s="127" t="s">
        <v>18</v>
      </c>
      <c r="J5" s="127" t="s">
        <v>18</v>
      </c>
      <c r="K5" s="75">
        <f>AVERAGE(VLOOKUP(D5,DICIONÁRIO!$A$1:$B$13,2,FALSE),VLOOKUP(E5,DICIONÁRIO!$A$1:$B$13,2,FALSE),VLOOKUP('5) I-Impacto'!F5,DICIONÁRIO!$A$1:$B$13,2,FALSE),VLOOKUP(G5,DICIONÁRIO!$A$1:$B$13,2,FALSE),VLOOKUP('5) I-Impacto'!H5,DICIONÁRIO!$A$1:$B$13,2,FALSE),VLOOKUP('5) I-Impacto'!I5,DICIONÁRIO!$A$1:$B$13,2,FALSE), VLOOKUP('5) I-Impacto'!J5,DICIONÁRIO!$A$1:$B$13,2,FALSE))</f>
        <v>2.1428571428571428</v>
      </c>
    </row>
    <row r="6" spans="1:11" ht="75" customHeight="1">
      <c r="A6" s="68" t="str">
        <f>'4) R-Alcance'!A5</f>
        <v>Medicamentos</v>
      </c>
      <c r="B6" s="68" t="str">
        <f>'4) R-Alcance'!B5</f>
        <v>GGMED</v>
      </c>
      <c r="C6" s="73" t="str">
        <f>'4) R-Alcance'!C5</f>
        <v>8.2 - Atualização dos requisitos para controle de qualidade de fitoterápicos a partir de alterações pontuais na RDC 26/2014</v>
      </c>
      <c r="D6" s="125" t="s">
        <v>84</v>
      </c>
      <c r="E6" s="129" t="s">
        <v>80</v>
      </c>
      <c r="F6" s="126" t="s">
        <v>82</v>
      </c>
      <c r="G6" s="126" t="s">
        <v>81</v>
      </c>
      <c r="H6" s="129" t="s">
        <v>81</v>
      </c>
      <c r="I6" s="130" t="s">
        <v>53</v>
      </c>
      <c r="J6" s="130" t="s">
        <v>18</v>
      </c>
      <c r="K6" s="75">
        <f>AVERAGE(VLOOKUP(D6,DICIONÁRIO!$A$1:$B$13,2,FALSE),VLOOKUP(E6,DICIONÁRIO!$A$1:$B$13,2,FALSE),VLOOKUP('5) I-Impacto'!F6,DICIONÁRIO!$A$1:$B$13,2,FALSE),VLOOKUP(G6,DICIONÁRIO!$A$1:$B$13,2,FALSE),VLOOKUP('5) I-Impacto'!H6,DICIONÁRIO!$A$1:$B$13,2,FALSE),VLOOKUP('5) I-Impacto'!I6,DICIONÁRIO!$A$1:$B$13,2,FALSE), VLOOKUP('5) I-Impacto'!J6,DICIONÁRIO!$A$1:$B$13,2,FALSE))</f>
        <v>1.8571428571428572</v>
      </c>
    </row>
    <row r="7" spans="1:11" ht="75" customHeight="1">
      <c r="A7" s="68" t="str">
        <f>'4) R-Alcance'!A6</f>
        <v>Medicamentos</v>
      </c>
      <c r="B7" s="68" t="str">
        <f>'4) R-Alcance'!B6</f>
        <v>GGMED</v>
      </c>
      <c r="C7" s="73" t="str">
        <f>'4) R-Alcance'!C6</f>
        <v>8.6 - Consolidação das normas de Pós-Registro de medicamentos (Revisão das RDC 73/16,  RDC  708/22 e RDC 413/20)</v>
      </c>
      <c r="D7" s="128" t="s">
        <v>84</v>
      </c>
      <c r="E7" s="129" t="s">
        <v>84</v>
      </c>
      <c r="F7" s="129" t="s">
        <v>85</v>
      </c>
      <c r="G7" s="129" t="s">
        <v>82</v>
      </c>
      <c r="H7" s="129" t="s">
        <v>85</v>
      </c>
      <c r="I7" s="130" t="s">
        <v>18</v>
      </c>
      <c r="J7" s="130" t="s">
        <v>53</v>
      </c>
      <c r="K7" s="75">
        <f>AVERAGE(VLOOKUP(D7,DICIONÁRIO!$A$1:$B$13,2,FALSE),VLOOKUP(E7,DICIONÁRIO!$A$1:$B$13,2,FALSE),VLOOKUP('5) I-Impacto'!F7,DICIONÁRIO!$A$1:$B$13,2,FALSE),VLOOKUP(G7,DICIONÁRIO!$A$1:$B$13,2,FALSE),VLOOKUP('5) I-Impacto'!H7,DICIONÁRIO!$A$1:$B$13,2,FALSE),VLOOKUP('5) I-Impacto'!I7,DICIONÁRIO!$A$1:$B$13,2,FALSE), VLOOKUP('5) I-Impacto'!J7,DICIONÁRIO!$A$1:$B$13,2,FALSE))</f>
        <v>1.8571428571428572</v>
      </c>
    </row>
    <row r="8" spans="1:11" ht="75" customHeight="1">
      <c r="A8" s="68" t="str">
        <f>'4) R-Alcance'!A7</f>
        <v>Medicamentos</v>
      </c>
      <c r="B8" s="68" t="str">
        <f>'4) R-Alcance'!B7</f>
        <v>GGMED</v>
      </c>
      <c r="C8" s="73" t="str">
        <f>'4) R-Alcance'!C7</f>
        <v>8.9 - Implementação do e-CTD</v>
      </c>
      <c r="D8" s="128" t="s">
        <v>84</v>
      </c>
      <c r="E8" s="129" t="s">
        <v>80</v>
      </c>
      <c r="F8" s="129" t="s">
        <v>81</v>
      </c>
      <c r="G8" s="129" t="s">
        <v>81</v>
      </c>
      <c r="H8" s="129" t="s">
        <v>82</v>
      </c>
      <c r="I8" s="130" t="s">
        <v>18</v>
      </c>
      <c r="J8" s="130" t="s">
        <v>53</v>
      </c>
      <c r="K8" s="75">
        <f>AVERAGE(VLOOKUP(D8,DICIONÁRIO!$A$1:$B$13,2,FALSE),VLOOKUP(E8,DICIONÁRIO!$A$1:$B$13,2,FALSE),VLOOKUP('5) I-Impacto'!F8,DICIONÁRIO!$A$1:$B$13,2,FALSE),VLOOKUP(G8,DICIONÁRIO!$A$1:$B$13,2,FALSE),VLOOKUP('5) I-Impacto'!H8,DICIONÁRIO!$A$1:$B$13,2,FALSE),VLOOKUP('5) I-Impacto'!I8,DICIONÁRIO!$A$1:$B$13,2,FALSE), VLOOKUP('5) I-Impacto'!J8,DICIONÁRIO!$A$1:$B$13,2,FALSE))</f>
        <v>1.8571428571428572</v>
      </c>
    </row>
    <row r="9" spans="1:11" ht="75" customHeight="1">
      <c r="A9" s="68" t="str">
        <f>'4) R-Alcance'!A8</f>
        <v>Medicamentos</v>
      </c>
      <c r="B9" s="68" t="str">
        <f>'4) R-Alcance'!B8</f>
        <v>GGMED</v>
      </c>
      <c r="C9" s="73" t="str">
        <f>'4) R-Alcance'!C8</f>
        <v>8.10 - Notificação,  registro e mudanças pós-registro de gases medicinais enquadrados como medicamentos</v>
      </c>
      <c r="D9" s="128" t="s">
        <v>80</v>
      </c>
      <c r="E9" s="129" t="s">
        <v>80</v>
      </c>
      <c r="F9" s="129" t="s">
        <v>81</v>
      </c>
      <c r="G9" s="129" t="s">
        <v>82</v>
      </c>
      <c r="H9" s="129" t="s">
        <v>83</v>
      </c>
      <c r="I9" s="130" t="s">
        <v>18</v>
      </c>
      <c r="J9" s="130" t="s">
        <v>53</v>
      </c>
      <c r="K9" s="75">
        <f>AVERAGE(VLOOKUP(D9,DICIONÁRIO!$A$1:$B$13,2,FALSE),VLOOKUP(E9,DICIONÁRIO!$A$1:$B$13,2,FALSE),VLOOKUP('5) I-Impacto'!F9,DICIONÁRIO!$A$1:$B$13,2,FALSE),VLOOKUP(G9,DICIONÁRIO!$A$1:$B$13,2,FALSE),VLOOKUP('5) I-Impacto'!H9,DICIONÁRIO!$A$1:$B$13,2,FALSE),VLOOKUP('5) I-Impacto'!I9,DICIONÁRIO!$A$1:$B$13,2,FALSE), VLOOKUP('5) I-Impacto'!J9,DICIONÁRIO!$A$1:$B$13,2,FALSE))</f>
        <v>1.7142857142857142</v>
      </c>
    </row>
    <row r="10" spans="1:11" ht="75" customHeight="1">
      <c r="A10" s="68" t="str">
        <f>'4) R-Alcance'!A9</f>
        <v>Medicamentos</v>
      </c>
      <c r="B10" s="68" t="str">
        <f>'4) R-Alcance'!B9</f>
        <v>GGMED</v>
      </c>
      <c r="C10" s="73" t="str">
        <f>'4) R-Alcance'!C9</f>
        <v>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 TEMA CONCLUÍDO</v>
      </c>
      <c r="D10" s="128" t="s">
        <v>80</v>
      </c>
      <c r="E10" s="129" t="s">
        <v>80</v>
      </c>
      <c r="F10" s="129" t="s">
        <v>85</v>
      </c>
      <c r="G10" s="129" t="s">
        <v>81</v>
      </c>
      <c r="H10" s="129" t="s">
        <v>85</v>
      </c>
      <c r="I10" s="130" t="s">
        <v>18</v>
      </c>
      <c r="J10" s="130" t="s">
        <v>18</v>
      </c>
      <c r="K10" s="75">
        <f>AVERAGE(VLOOKUP(D10,DICIONÁRIO!$A$1:$B$13,2,FALSE),VLOOKUP(E10,DICIONÁRIO!$A$1:$B$13,2,FALSE),VLOOKUP('5) I-Impacto'!F10,DICIONÁRIO!$A$1:$B$13,2,FALSE),VLOOKUP(G10,DICIONÁRIO!$A$1:$B$13,2,FALSE),VLOOKUP('5) I-Impacto'!H10,DICIONÁRIO!$A$1:$B$13,2,FALSE),VLOOKUP('5) I-Impacto'!I10,DICIONÁRIO!$A$1:$B$13,2,FALSE), VLOOKUP('5) I-Impacto'!J10,DICIONÁRIO!$A$1:$B$13,2,FALSE))</f>
        <v>2.7142857142857144</v>
      </c>
    </row>
    <row r="11" spans="1:11" ht="75" customHeight="1">
      <c r="A11" s="68" t="str">
        <f>'4) R-Alcance'!A10</f>
        <v>Medicamentos</v>
      </c>
      <c r="B11" s="68" t="str">
        <f>'4) R-Alcance'!B10</f>
        <v>GGMED</v>
      </c>
      <c r="C11" s="73" t="str">
        <f>'4) R-Alcance'!C10</f>
        <v>8.14 - Registro e pós-registro de medicamentos específicos (Revisão da RDC 24/2011 e da RDC 76/2016)</v>
      </c>
      <c r="D11" s="128" t="s">
        <v>84</v>
      </c>
      <c r="E11" s="129" t="s">
        <v>80</v>
      </c>
      <c r="F11" s="129" t="s">
        <v>85</v>
      </c>
      <c r="G11" s="129" t="s">
        <v>82</v>
      </c>
      <c r="H11" s="129" t="s">
        <v>86</v>
      </c>
      <c r="I11" s="130" t="s">
        <v>18</v>
      </c>
      <c r="J11" s="130" t="s">
        <v>53</v>
      </c>
      <c r="K11" s="75">
        <f>AVERAGE(VLOOKUP(D11,DICIONÁRIO!$A$1:$B$13,2,FALSE),VLOOKUP(E11,DICIONÁRIO!$A$1:$B$13,2,FALSE),VLOOKUP('5) I-Impacto'!F11,DICIONÁRIO!$A$1:$B$13,2,FALSE),VLOOKUP(G11,DICIONÁRIO!$A$1:$B$13,2,FALSE),VLOOKUP('5) I-Impacto'!H11,DICIONÁRIO!$A$1:$B$13,2,FALSE),VLOOKUP('5) I-Impacto'!I11,DICIONÁRIO!$A$1:$B$13,2,FALSE), VLOOKUP('5) I-Impacto'!J11,DICIONÁRIO!$A$1:$B$13,2,FALSE))</f>
        <v>2.0714285714285716</v>
      </c>
    </row>
    <row r="12" spans="1:11" ht="75" customHeight="1">
      <c r="A12" s="68" t="str">
        <f>'4) R-Alcance'!A11</f>
        <v>Medicamentos</v>
      </c>
      <c r="B12" s="68" t="str">
        <f>'4) R-Alcance'!B11</f>
        <v>GGMED</v>
      </c>
      <c r="C12" s="73" t="str">
        <f>'4) R-Alcance'!C11</f>
        <v xml:space="preserve">8.15 - Regramento para a aprovação de nomes para medicamentos, seus complementos e a formação de famílias de medicamentos </v>
      </c>
      <c r="D12" s="128" t="s">
        <v>84</v>
      </c>
      <c r="E12" s="129" t="s">
        <v>80</v>
      </c>
      <c r="F12" s="129" t="s">
        <v>81</v>
      </c>
      <c r="G12" s="129" t="s">
        <v>81</v>
      </c>
      <c r="H12" s="129" t="s">
        <v>82</v>
      </c>
      <c r="I12" s="130" t="s">
        <v>18</v>
      </c>
      <c r="J12" s="130" t="s">
        <v>53</v>
      </c>
      <c r="K12" s="75">
        <f>AVERAGE(VLOOKUP(D12,DICIONÁRIO!$A$1:$B$13,2,FALSE),VLOOKUP(E12,DICIONÁRIO!$A$1:$B$13,2,FALSE),VLOOKUP('5) I-Impacto'!F12,DICIONÁRIO!$A$1:$B$13,2,FALSE),VLOOKUP(G12,DICIONÁRIO!$A$1:$B$13,2,FALSE),VLOOKUP('5) I-Impacto'!H12,DICIONÁRIO!$A$1:$B$13,2,FALSE),VLOOKUP('5) I-Impacto'!I12,DICIONÁRIO!$A$1:$B$13,2,FALSE), VLOOKUP('5) I-Impacto'!J12,DICIONÁRIO!$A$1:$B$13,2,FALSE))</f>
        <v>1.8571428571428572</v>
      </c>
    </row>
    <row r="13" spans="1:11" ht="75" customHeight="1">
      <c r="A13" s="68" t="str">
        <f>'4) R-Alcance'!A12</f>
        <v>Medicamentos</v>
      </c>
      <c r="B13" s="68" t="str">
        <f>'4) R-Alcance'!B12</f>
        <v>GGMED</v>
      </c>
      <c r="C13" s="73" t="str">
        <f>'4) R-Alcance'!C12</f>
        <v>8.16 - Regulação de Inovação nas áreas de medicamentos e produtos biológicos</v>
      </c>
      <c r="D13" s="128" t="s">
        <v>80</v>
      </c>
      <c r="E13" s="129" t="s">
        <v>80</v>
      </c>
      <c r="F13" s="129" t="s">
        <v>85</v>
      </c>
      <c r="G13" s="129" t="s">
        <v>86</v>
      </c>
      <c r="H13" s="129" t="s">
        <v>85</v>
      </c>
      <c r="I13" s="130" t="s">
        <v>18</v>
      </c>
      <c r="J13" s="130" t="s">
        <v>18</v>
      </c>
      <c r="K13" s="75">
        <f>AVERAGE(VLOOKUP(D13,DICIONÁRIO!$A$1:$B$13,2,FALSE),VLOOKUP(E13,DICIONÁRIO!$A$1:$B$13,2,FALSE),VLOOKUP('5) I-Impacto'!F13,DICIONÁRIO!$A$1:$B$13,2,FALSE),VLOOKUP(G13,DICIONÁRIO!$A$1:$B$13,2,FALSE),VLOOKUP('5) I-Impacto'!H13,DICIONÁRIO!$A$1:$B$13,2,FALSE),VLOOKUP('5) I-Impacto'!I13,DICIONÁRIO!$A$1:$B$13,2,FALSE), VLOOKUP('5) I-Impacto'!J13,DICIONÁRIO!$A$1:$B$13,2,FALSE))</f>
        <v>2.8571428571428572</v>
      </c>
    </row>
    <row r="14" spans="1:11" ht="75" customHeight="1">
      <c r="A14" s="68" t="str">
        <f>'4) R-Alcance'!A13</f>
        <v>Medicamentos</v>
      </c>
      <c r="B14" s="68" t="str">
        <f>'4) R-Alcance'!B13</f>
        <v>GGMED</v>
      </c>
      <c r="C14" s="73" t="str">
        <f>'4) R-Alcance'!C13</f>
        <v>8.21 - Requerimentos para a comprovação de segurança e eficácia de petições de pós-registro (Revisão da RDC 73/2016) - TEMA CONCLUÍDO</v>
      </c>
      <c r="D14" s="128" t="s">
        <v>84</v>
      </c>
      <c r="E14" s="129" t="s">
        <v>84</v>
      </c>
      <c r="F14" s="129" t="s">
        <v>85</v>
      </c>
      <c r="G14" s="129" t="s">
        <v>81</v>
      </c>
      <c r="H14" s="129" t="s">
        <v>81</v>
      </c>
      <c r="I14" s="130" t="s">
        <v>18</v>
      </c>
      <c r="J14" s="130" t="s">
        <v>18</v>
      </c>
      <c r="K14" s="75">
        <f>AVERAGE(VLOOKUP(D14,DICIONÁRIO!$A$1:$B$13,2,FALSE),VLOOKUP(E14,DICIONÁRIO!$A$1:$B$13,2,FALSE),VLOOKUP('5) I-Impacto'!F14,DICIONÁRIO!$A$1:$B$13,2,FALSE),VLOOKUP(G14,DICIONÁRIO!$A$1:$B$13,2,FALSE),VLOOKUP('5) I-Impacto'!H14,DICIONÁRIO!$A$1:$B$13,2,FALSE),VLOOKUP('5) I-Impacto'!I14,DICIONÁRIO!$A$1:$B$13,2,FALSE), VLOOKUP('5) I-Impacto'!J14,DICIONÁRIO!$A$1:$B$13,2,FALSE))</f>
        <v>2.3571428571428572</v>
      </c>
    </row>
    <row r="15" spans="1:11" ht="75" customHeight="1">
      <c r="A15" s="68" t="str">
        <f>'4) R-Alcance'!A14</f>
        <v>Medicamentos</v>
      </c>
      <c r="B15" s="68" t="str">
        <f>'4) R-Alcance'!B14</f>
        <v>GGMED</v>
      </c>
      <c r="C15" s="73" t="str">
        <f>'4) R-Alcance'!C14</f>
        <v>8.22 - Requisitos mínimos para a validação de métodos bioanalíticos empregados em estudos com fins de registro e pós-registro de medicamentos (Revisão da RDC 27/2012)</v>
      </c>
      <c r="D15" s="128" t="s">
        <v>84</v>
      </c>
      <c r="E15" s="129" t="s">
        <v>84</v>
      </c>
      <c r="F15" s="129" t="s">
        <v>82</v>
      </c>
      <c r="G15" s="129" t="s">
        <v>81</v>
      </c>
      <c r="H15" s="129" t="s">
        <v>81</v>
      </c>
      <c r="I15" s="130" t="s">
        <v>53</v>
      </c>
      <c r="J15" s="130" t="s">
        <v>18</v>
      </c>
      <c r="K15" s="75">
        <f>AVERAGE(VLOOKUP(D15,DICIONÁRIO!$A$1:$B$13,2,FALSE),VLOOKUP(E15,DICIONÁRIO!$A$1:$B$13,2,FALSE),VLOOKUP('5) I-Impacto'!F15,DICIONÁRIO!$A$1:$B$13,2,FALSE),VLOOKUP(G15,DICIONÁRIO!$A$1:$B$13,2,FALSE),VLOOKUP('5) I-Impacto'!H15,DICIONÁRIO!$A$1:$B$13,2,FALSE),VLOOKUP('5) I-Impacto'!I15,DICIONÁRIO!$A$1:$B$13,2,FALSE), VLOOKUP('5) I-Impacto'!J15,DICIONÁRIO!$A$1:$B$13,2,FALSE))</f>
        <v>1.7142857142857142</v>
      </c>
    </row>
    <row r="16" spans="1:11" ht="75" customHeight="1">
      <c r="A16" s="68" t="str">
        <f>'4) R-Alcance'!A15</f>
        <v>Medicamentos</v>
      </c>
      <c r="B16" s="68" t="str">
        <f>'4) R-Alcance'!B15</f>
        <v>GGMED</v>
      </c>
      <c r="C16" s="73" t="str">
        <f>'4) R-Alcance'!C15</f>
        <v xml:space="preserve">8.23 - Requisitos para procedimento simplificado de solicitações de registro, pós-registro e renovação de registro de medicamentos </v>
      </c>
      <c r="D16" s="128" t="s">
        <v>84</v>
      </c>
      <c r="E16" s="129" t="s">
        <v>80</v>
      </c>
      <c r="F16" s="129" t="s">
        <v>85</v>
      </c>
      <c r="G16" s="129" t="s">
        <v>82</v>
      </c>
      <c r="H16" s="129" t="s">
        <v>86</v>
      </c>
      <c r="I16" s="130" t="s">
        <v>18</v>
      </c>
      <c r="J16" s="130" t="s">
        <v>53</v>
      </c>
      <c r="K16" s="75">
        <f>AVERAGE(VLOOKUP(D16,DICIONÁRIO!$A$1:$B$13,2,FALSE),VLOOKUP(E16,DICIONÁRIO!$A$1:$B$13,2,FALSE),VLOOKUP('5) I-Impacto'!F16,DICIONÁRIO!$A$1:$B$13,2,FALSE),VLOOKUP(G16,DICIONÁRIO!$A$1:$B$13,2,FALSE),VLOOKUP('5) I-Impacto'!H16,DICIONÁRIO!$A$1:$B$13,2,FALSE),VLOOKUP('5) I-Impacto'!I16,DICIONÁRIO!$A$1:$B$13,2,FALSE), VLOOKUP('5) I-Impacto'!J16,DICIONÁRIO!$A$1:$B$13,2,FALSE))</f>
        <v>2.0714285714285716</v>
      </c>
    </row>
    <row r="17" spans="1:11" ht="75" customHeight="1">
      <c r="A17" s="68" t="str">
        <f>'4) R-Alcance'!A16</f>
        <v>Medicamentos</v>
      </c>
      <c r="B17" s="68" t="str">
        <f>'4) R-Alcance'!B16</f>
        <v>GGMED</v>
      </c>
      <c r="C17" s="73" t="str">
        <f>'4) R-Alcance'!C16</f>
        <v>8.28 - Revisão da regulamentação de produtos de Cannabis para fins medicinais (Revisão da RDC nº 327/2019)</v>
      </c>
      <c r="D17" s="128" t="s">
        <v>84</v>
      </c>
      <c r="E17" s="129" t="s">
        <v>84</v>
      </c>
      <c r="F17" s="129" t="s">
        <v>85</v>
      </c>
      <c r="G17" s="129" t="s">
        <v>81</v>
      </c>
      <c r="H17" s="129" t="s">
        <v>81</v>
      </c>
      <c r="I17" s="130" t="s">
        <v>18</v>
      </c>
      <c r="J17" s="130" t="s">
        <v>53</v>
      </c>
      <c r="K17" s="75">
        <f>AVERAGE(VLOOKUP(D17,DICIONÁRIO!$A$1:$B$13,2,FALSE),VLOOKUP(E17,DICIONÁRIO!$A$1:$B$13,2,FALSE),VLOOKUP('5) I-Impacto'!F17,DICIONÁRIO!$A$1:$B$13,2,FALSE),VLOOKUP(G17,DICIONÁRIO!$A$1:$B$13,2,FALSE),VLOOKUP('5) I-Impacto'!H17,DICIONÁRIO!$A$1:$B$13,2,FALSE),VLOOKUP('5) I-Impacto'!I17,DICIONÁRIO!$A$1:$B$13,2,FALSE), VLOOKUP('5) I-Impacto'!J17,DICIONÁRIO!$A$1:$B$13,2,FALSE))</f>
        <v>1.9285714285714286</v>
      </c>
    </row>
    <row r="18" spans="1:11" ht="75" customHeight="1">
      <c r="A18" s="68" t="str">
        <f>'4) R-Alcance'!A17</f>
        <v>Medicamentos</v>
      </c>
      <c r="B18" s="68" t="str">
        <f>'4) R-Alcance'!B17</f>
        <v>GGMED</v>
      </c>
      <c r="C18" s="73" t="str">
        <f>'4) R-Alcance'!C17</f>
        <v>8.29 - Revisão das regras para elaboração, harmonização, atualização, publicação e disponibilização de bulas de medicamentos para pacientes e para profissionais de saúde</v>
      </c>
      <c r="D18" s="128" t="s">
        <v>84</v>
      </c>
      <c r="E18" s="129" t="s">
        <v>84</v>
      </c>
      <c r="F18" s="129" t="s">
        <v>81</v>
      </c>
      <c r="G18" s="129" t="s">
        <v>81</v>
      </c>
      <c r="H18" s="129" t="s">
        <v>81</v>
      </c>
      <c r="I18" s="130" t="s">
        <v>18</v>
      </c>
      <c r="J18" s="130" t="s">
        <v>53</v>
      </c>
      <c r="K18" s="75">
        <f>AVERAGE(VLOOKUP(D18,DICIONÁRIO!$A$1:$B$13,2,FALSE),VLOOKUP(E18,DICIONÁRIO!$A$1:$B$13,2,FALSE),VLOOKUP('5) I-Impacto'!F18,DICIONÁRIO!$A$1:$B$13,2,FALSE),VLOOKUP(G18,DICIONÁRIO!$A$1:$B$13,2,FALSE),VLOOKUP('5) I-Impacto'!H18,DICIONÁRIO!$A$1:$B$13,2,FALSE),VLOOKUP('5) I-Impacto'!I18,DICIONÁRIO!$A$1:$B$13,2,FALSE), VLOOKUP('5) I-Impacto'!J18,DICIONÁRIO!$A$1:$B$13,2,FALSE))</f>
        <v>1.8571428571428572</v>
      </c>
    </row>
    <row r="19" spans="1:11" ht="75" customHeight="1">
      <c r="A19" s="68" t="str">
        <f>'4) R-Alcance'!A18</f>
        <v>Medicamentos</v>
      </c>
      <c r="B19" s="68" t="str">
        <f>'4) R-Alcance'!B18</f>
        <v>GGMED</v>
      </c>
      <c r="C19" s="73" t="str">
        <f>'4) R-Alcance'!C18</f>
        <v>8.30 - Revisão dos medicamentos isentos de prescrição (MIP) (Revisão da RDC nº 98/2016) - TEMA CONCLUÍDO</v>
      </c>
      <c r="D19" s="128" t="s">
        <v>84</v>
      </c>
      <c r="E19" s="129" t="s">
        <v>84</v>
      </c>
      <c r="F19" s="129" t="s">
        <v>85</v>
      </c>
      <c r="G19" s="129" t="s">
        <v>82</v>
      </c>
      <c r="H19" s="129" t="s">
        <v>81</v>
      </c>
      <c r="I19" s="130" t="s">
        <v>53</v>
      </c>
      <c r="J19" s="130" t="s">
        <v>53</v>
      </c>
      <c r="K19" s="75">
        <f>AVERAGE(VLOOKUP(D19,DICIONÁRIO!$A$1:$B$13,2,FALSE),VLOOKUP(E19,DICIONÁRIO!$A$1:$B$13,2,FALSE),VLOOKUP('5) I-Impacto'!F19,DICIONÁRIO!$A$1:$B$13,2,FALSE),VLOOKUP(G19,DICIONÁRIO!$A$1:$B$13,2,FALSE),VLOOKUP('5) I-Impacto'!H19,DICIONÁRIO!$A$1:$B$13,2,FALSE),VLOOKUP('5) I-Impacto'!I19,DICIONÁRIO!$A$1:$B$13,2,FALSE), VLOOKUP('5) I-Impacto'!J19,DICIONÁRIO!$A$1:$B$13,2,FALSE))</f>
        <v>1.3571428571428572</v>
      </c>
    </row>
    <row r="20" spans="1:11" ht="75" customHeight="1">
      <c r="A20" s="68" t="str">
        <f>'4) R-Alcance'!A19</f>
        <v>Medicamentos</v>
      </c>
      <c r="B20" s="68" t="str">
        <f>'4) R-Alcance'!B19</f>
        <v>GGMED</v>
      </c>
      <c r="C20" s="73" t="str">
        <f>'4) R-Alcance'!C19</f>
        <v>8.31 - Revisão de parâmetros para a verificação de produtos de degradação em medicamentos (Revisão da RDC 53/2015).</v>
      </c>
      <c r="D20" s="128" t="s">
        <v>84</v>
      </c>
      <c r="E20" s="129" t="s">
        <v>84</v>
      </c>
      <c r="F20" s="129" t="s">
        <v>82</v>
      </c>
      <c r="G20" s="129" t="s">
        <v>81</v>
      </c>
      <c r="H20" s="129" t="s">
        <v>81</v>
      </c>
      <c r="I20" s="130" t="s">
        <v>53</v>
      </c>
      <c r="J20" s="130" t="s">
        <v>53</v>
      </c>
      <c r="K20" s="75">
        <f>AVERAGE(VLOOKUP(D20,DICIONÁRIO!$A$1:$B$13,2,FALSE),VLOOKUP(E20,DICIONÁRIO!$A$1:$B$13,2,FALSE),VLOOKUP('5) I-Impacto'!F20,DICIONÁRIO!$A$1:$B$13,2,FALSE),VLOOKUP(G20,DICIONÁRIO!$A$1:$B$13,2,FALSE),VLOOKUP('5) I-Impacto'!H20,DICIONÁRIO!$A$1:$B$13,2,FALSE),VLOOKUP('5) I-Impacto'!I20,DICIONÁRIO!$A$1:$B$13,2,FALSE), VLOOKUP('5) I-Impacto'!J20,DICIONÁRIO!$A$1:$B$13,2,FALSE))</f>
        <v>1.2857142857142858</v>
      </c>
    </row>
    <row r="21" spans="1:11" ht="75" customHeight="1">
      <c r="A21" s="68" t="str">
        <f>'4) R-Alcance'!A20</f>
        <v>Medicamentos</v>
      </c>
      <c r="B21" s="68" t="str">
        <f>'4) R-Alcance'!B20</f>
        <v>GGMED</v>
      </c>
      <c r="C21" s="73" t="str">
        <f>'4) R-Alcance'!C20</f>
        <v xml:space="preserve">8.34 - Revisão dos critérios de indicação, inclusão e exclusão de medicamentos na Lista de Medicamentos de Referência </v>
      </c>
      <c r="D21" s="128" t="s">
        <v>84</v>
      </c>
      <c r="E21" s="129" t="s">
        <v>84</v>
      </c>
      <c r="F21" s="129" t="s">
        <v>81</v>
      </c>
      <c r="G21" s="129" t="s">
        <v>87</v>
      </c>
      <c r="H21" s="129" t="s">
        <v>86</v>
      </c>
      <c r="I21" s="130" t="s">
        <v>18</v>
      </c>
      <c r="J21" s="130" t="s">
        <v>53</v>
      </c>
      <c r="K21" s="75">
        <f>AVERAGE(VLOOKUP(D21,DICIONÁRIO!$A$1:$B$13,2,FALSE),VLOOKUP(E21,DICIONÁRIO!$A$1:$B$13,2,FALSE),VLOOKUP('5) I-Impacto'!F21,DICIONÁRIO!$A$1:$B$13,2,FALSE),VLOOKUP(G21,DICIONÁRIO!$A$1:$B$13,2,FALSE),VLOOKUP('5) I-Impacto'!H21,DICIONÁRIO!$A$1:$B$13,2,FALSE),VLOOKUP('5) I-Impacto'!I21,DICIONÁRIO!$A$1:$B$13,2,FALSE), VLOOKUP('5) I-Impacto'!J21,DICIONÁRIO!$A$1:$B$13,2,FALSE))</f>
        <v>1.7857142857142858</v>
      </c>
    </row>
    <row r="22" spans="1:11" ht="75" customHeight="1">
      <c r="A22" s="68" t="str">
        <f>'4) R-Alcance'!A21</f>
        <v>Medicamentos</v>
      </c>
      <c r="B22" s="68" t="str">
        <f>'4) R-Alcance'!B21</f>
        <v>GGMED</v>
      </c>
      <c r="C22" s="73" t="str">
        <f>'4) R-Alcance'!C21</f>
        <v>8.35 - Revisão dos critérios para fins de enquadramento na categoria prioritária das petições de registro, pós-registro e anuência prévia em pesquisa clínica de medicamentos, conforme a relevância pública (Revisão das RDC 204/2017 e RDC 205/2017)</v>
      </c>
      <c r="D22" s="128" t="s">
        <v>80</v>
      </c>
      <c r="E22" s="129" t="s">
        <v>80</v>
      </c>
      <c r="F22" s="129" t="s">
        <v>85</v>
      </c>
      <c r="G22" s="129" t="s">
        <v>81</v>
      </c>
      <c r="H22" s="129" t="s">
        <v>81</v>
      </c>
      <c r="I22" s="130" t="s">
        <v>18</v>
      </c>
      <c r="J22" s="130" t="s">
        <v>18</v>
      </c>
      <c r="K22" s="75">
        <f>AVERAGE(VLOOKUP(D22,DICIONÁRIO!$A$1:$B$13,2,FALSE),VLOOKUP(E22,DICIONÁRIO!$A$1:$B$13,2,FALSE),VLOOKUP('5) I-Impacto'!F22,DICIONÁRIO!$A$1:$B$13,2,FALSE),VLOOKUP(G22,DICIONÁRIO!$A$1:$B$13,2,FALSE),VLOOKUP('5) I-Impacto'!H22,DICIONÁRIO!$A$1:$B$13,2,FALSE),VLOOKUP('5) I-Impacto'!I22,DICIONÁRIO!$A$1:$B$13,2,FALSE), VLOOKUP('5) I-Impacto'!J22,DICIONÁRIO!$A$1:$B$13,2,FALSE))</f>
        <v>2.6428571428571428</v>
      </c>
    </row>
    <row r="23" spans="1:11" ht="75" customHeight="1">
      <c r="A23" s="68" t="str">
        <f>'4) R-Alcance'!A22</f>
        <v>Medicamentos</v>
      </c>
      <c r="B23" s="68" t="str">
        <f>'4) R-Alcance'!B22</f>
        <v>GGMED</v>
      </c>
      <c r="C23" s="73" t="str">
        <f>'4) R-Alcance'!C22</f>
        <v>8.36 - Revisão dos procedimentos e formato para geração do Certificado de Registro de Medicamento, Certidão de Registro para Exportação de Medicamento e Autorização para fim exclusivo de Exportação (AFEX)</v>
      </c>
      <c r="D23" s="128" t="s">
        <v>84</v>
      </c>
      <c r="E23" s="129" t="s">
        <v>84</v>
      </c>
      <c r="F23" s="129" t="s">
        <v>81</v>
      </c>
      <c r="G23" s="129" t="s">
        <v>81</v>
      </c>
      <c r="H23" s="129" t="s">
        <v>81</v>
      </c>
      <c r="I23" s="130" t="s">
        <v>53</v>
      </c>
      <c r="J23" s="130" t="s">
        <v>53</v>
      </c>
      <c r="K23" s="75">
        <f>AVERAGE(VLOOKUP(D23,DICIONÁRIO!$A$1:$B$13,2,FALSE),VLOOKUP(E23,DICIONÁRIO!$A$1:$B$13,2,FALSE),VLOOKUP('5) I-Impacto'!F23,DICIONÁRIO!$A$1:$B$13,2,FALSE),VLOOKUP(G23,DICIONÁRIO!$A$1:$B$13,2,FALSE),VLOOKUP('5) I-Impacto'!H23,DICIONÁRIO!$A$1:$B$13,2,FALSE),VLOOKUP('5) I-Impacto'!I23,DICIONÁRIO!$A$1:$B$13,2,FALSE), VLOOKUP('5) I-Impacto'!J23,DICIONÁRIO!$A$1:$B$13,2,FALSE))</f>
        <v>1.4285714285714286</v>
      </c>
    </row>
    <row r="24" spans="1:11" ht="75" customHeight="1">
      <c r="A24" s="68" t="str">
        <f>'4) R-Alcance'!A23</f>
        <v>Medicamentos</v>
      </c>
      <c r="B24" s="68" t="str">
        <f>'4) R-Alcance'!B23</f>
        <v>GGMED</v>
      </c>
      <c r="C24" s="73" t="str">
        <f>'4) R-Alcance'!C23</f>
        <v>8.37 - Revisão dos requisitos de qualidade para elaboração dos dossiês de registro e pós-registro de medicamentos sintéticos (Revisão da RDC nº 73/2016 e da parte da qualidade da RDC nº 753/2022)</v>
      </c>
      <c r="D24" s="128" t="s">
        <v>84</v>
      </c>
      <c r="E24" s="129" t="s">
        <v>84</v>
      </c>
      <c r="F24" s="129" t="s">
        <v>81</v>
      </c>
      <c r="G24" s="129" t="s">
        <v>82</v>
      </c>
      <c r="H24" s="129" t="s">
        <v>82</v>
      </c>
      <c r="I24" s="130" t="s">
        <v>53</v>
      </c>
      <c r="J24" s="130" t="s">
        <v>18</v>
      </c>
      <c r="K24" s="75">
        <f>AVERAGE(VLOOKUP(D24,DICIONÁRIO!$A$1:$B$13,2,FALSE),VLOOKUP(E24,DICIONÁRIO!$A$1:$B$13,2,FALSE),VLOOKUP('5) I-Impacto'!F24,DICIONÁRIO!$A$1:$B$13,2,FALSE),VLOOKUP(G24,DICIONÁRIO!$A$1:$B$13,2,FALSE),VLOOKUP('5) I-Impacto'!H24,DICIONÁRIO!$A$1:$B$13,2,FALSE),VLOOKUP('5) I-Impacto'!I24,DICIONÁRIO!$A$1:$B$13,2,FALSE), VLOOKUP('5) I-Impacto'!J24,DICIONÁRIO!$A$1:$B$13,2,FALSE))</f>
        <v>1.5714285714285714</v>
      </c>
    </row>
    <row r="25" spans="1:11" ht="75" customHeight="1">
      <c r="A25" s="68" t="str">
        <f>'4) R-Alcance'!A24</f>
        <v>Medicamentos</v>
      </c>
      <c r="B25" s="68" t="str">
        <f>'4) R-Alcance'!B24</f>
        <v>GGMED</v>
      </c>
      <c r="C25" s="73" t="str">
        <f>'4) R-Alcance'!C24</f>
        <v>8.40 - Atualização periódica da lista de Fármacos candidatos à bioisenção</v>
      </c>
      <c r="D25" s="128" t="s">
        <v>84</v>
      </c>
      <c r="E25" s="129" t="s">
        <v>84</v>
      </c>
      <c r="F25" s="129" t="s">
        <v>81</v>
      </c>
      <c r="G25" s="129" t="s">
        <v>81</v>
      </c>
      <c r="H25" s="129" t="s">
        <v>82</v>
      </c>
      <c r="I25" s="130" t="s">
        <v>53</v>
      </c>
      <c r="J25" s="130" t="s">
        <v>53</v>
      </c>
      <c r="K25" s="75">
        <f>AVERAGE(VLOOKUP(D25,DICIONÁRIO!$A$1:$B$13,2,FALSE),VLOOKUP(E25,DICIONÁRIO!$A$1:$B$13,2,FALSE),VLOOKUP('5) I-Impacto'!F25,DICIONÁRIO!$A$1:$B$13,2,FALSE),VLOOKUP(G25,DICIONÁRIO!$A$1:$B$13,2,FALSE),VLOOKUP('5) I-Impacto'!H25,DICIONÁRIO!$A$1:$B$13,2,FALSE),VLOOKUP('5) I-Impacto'!I25,DICIONÁRIO!$A$1:$B$13,2,FALSE), VLOOKUP('5) I-Impacto'!J25,DICIONÁRIO!$A$1:$B$13,2,FALSE))</f>
        <v>1.2857142857142858</v>
      </c>
    </row>
    <row r="26" spans="1:11" ht="75" customHeight="1">
      <c r="A26" s="68" t="str">
        <f>'4) R-Alcance'!A25</f>
        <v>Medicamentos</v>
      </c>
      <c r="B26" s="68" t="str">
        <f>'4) R-Alcance'!B25</f>
        <v>GGMED</v>
      </c>
      <c r="C26" s="73" t="str">
        <f>'4) R-Alcance'!C25</f>
        <v>8.41 - Atualização periódica da lista de impurezas qualificadas e seus respectivos limites</v>
      </c>
      <c r="D26" s="128" t="s">
        <v>84</v>
      </c>
      <c r="E26" s="129" t="s">
        <v>84</v>
      </c>
      <c r="F26" s="129" t="s">
        <v>81</v>
      </c>
      <c r="G26" s="129" t="s">
        <v>81</v>
      </c>
      <c r="H26" s="129" t="s">
        <v>82</v>
      </c>
      <c r="I26" s="130" t="s">
        <v>53</v>
      </c>
      <c r="J26" s="130" t="s">
        <v>53</v>
      </c>
      <c r="K26" s="75">
        <f>AVERAGE(VLOOKUP(D26,DICIONÁRIO!$A$1:$B$13,2,FALSE),VLOOKUP(E26,DICIONÁRIO!$A$1:$B$13,2,FALSE),VLOOKUP('5) I-Impacto'!F26,DICIONÁRIO!$A$1:$B$13,2,FALSE),VLOOKUP(G26,DICIONÁRIO!$A$1:$B$13,2,FALSE),VLOOKUP('5) I-Impacto'!H26,DICIONÁRIO!$A$1:$B$13,2,FALSE),VLOOKUP('5) I-Impacto'!I26,DICIONÁRIO!$A$1:$B$13,2,FALSE), VLOOKUP('5) I-Impacto'!J26,DICIONÁRIO!$A$1:$B$13,2,FALSE))</f>
        <v>1.2857142857142858</v>
      </c>
    </row>
    <row r="27" spans="1:11" ht="75" customHeight="1">
      <c r="A27" s="68" t="str">
        <f>'4) R-Alcance'!A26</f>
        <v>Medicamentos</v>
      </c>
      <c r="B27" s="68" t="str">
        <f>'4) R-Alcance'!B26</f>
        <v>GGMED</v>
      </c>
      <c r="C27" s="73" t="str">
        <f>'4) R-Alcance'!C26</f>
        <v>8.43 - Atualização periódica da lista de Medicamentos de Baixo Risco sujeitos à notificação Simplificada (LMN)</v>
      </c>
      <c r="D27" s="128" t="s">
        <v>84</v>
      </c>
      <c r="E27" s="129" t="s">
        <v>84</v>
      </c>
      <c r="F27" s="129" t="s">
        <v>81</v>
      </c>
      <c r="G27" s="129" t="s">
        <v>81</v>
      </c>
      <c r="H27" s="129" t="s">
        <v>82</v>
      </c>
      <c r="I27" s="130" t="s">
        <v>53</v>
      </c>
      <c r="J27" s="130" t="s">
        <v>53</v>
      </c>
      <c r="K27" s="75">
        <f>AVERAGE(VLOOKUP(D27,DICIONÁRIO!$A$1:$B$13,2,FALSE),VLOOKUP(E27,DICIONÁRIO!$A$1:$B$13,2,FALSE),VLOOKUP('5) I-Impacto'!F27,DICIONÁRIO!$A$1:$B$13,2,FALSE),VLOOKUP(G27,DICIONÁRIO!$A$1:$B$13,2,FALSE),VLOOKUP('5) I-Impacto'!H27,DICIONÁRIO!$A$1:$B$13,2,FALSE),VLOOKUP('5) I-Impacto'!I27,DICIONÁRIO!$A$1:$B$13,2,FALSE), VLOOKUP('5) I-Impacto'!J27,DICIONÁRIO!$A$1:$B$13,2,FALSE))</f>
        <v>1.2857142857142858</v>
      </c>
    </row>
    <row r="28" spans="1:11" ht="75" customHeight="1">
      <c r="A28" s="68" t="str">
        <f>'4) R-Alcance'!A27</f>
        <v>Medicamentos</v>
      </c>
      <c r="B28" s="68" t="str">
        <f>'4) R-Alcance'!B27</f>
        <v>GGMED</v>
      </c>
      <c r="C28" s="73" t="str">
        <f>'4) R-Alcance'!C27</f>
        <v>8.44 - Atualização periódica da lista de Medicamentos Isentos de Prescrição (LMIP)</v>
      </c>
      <c r="D28" s="128" t="s">
        <v>84</v>
      </c>
      <c r="E28" s="129" t="s">
        <v>84</v>
      </c>
      <c r="F28" s="129" t="s">
        <v>81</v>
      </c>
      <c r="G28" s="129" t="s">
        <v>81</v>
      </c>
      <c r="H28" s="129" t="s">
        <v>82</v>
      </c>
      <c r="I28" s="130" t="s">
        <v>53</v>
      </c>
      <c r="J28" s="130" t="s">
        <v>53</v>
      </c>
      <c r="K28" s="75">
        <f>AVERAGE(VLOOKUP(D28,DICIONÁRIO!$A$1:$B$13,2,FALSE),VLOOKUP(E28,DICIONÁRIO!$A$1:$B$13,2,FALSE),VLOOKUP('5) I-Impacto'!F28,DICIONÁRIO!$A$1:$B$13,2,FALSE),VLOOKUP(G28,DICIONÁRIO!$A$1:$B$13,2,FALSE),VLOOKUP('5) I-Impacto'!H28,DICIONÁRIO!$A$1:$B$13,2,FALSE),VLOOKUP('5) I-Impacto'!I28,DICIONÁRIO!$A$1:$B$13,2,FALSE), VLOOKUP('5) I-Impacto'!J28,DICIONÁRIO!$A$1:$B$13,2,FALSE))</f>
        <v>1.2857142857142858</v>
      </c>
    </row>
    <row r="29" spans="1:11" ht="75" customHeight="1">
      <c r="A29" s="68" t="str">
        <f>'4) R-Alcance'!A28</f>
        <v>Medicamentos</v>
      </c>
      <c r="B29" s="68" t="str">
        <f>'4) R-Alcance'!B28</f>
        <v>GGMED</v>
      </c>
      <c r="C29" s="73" t="str">
        <f>'4) R-Alcance'!C28</f>
        <v>8.45 - Atualização periódica das indicações terapêuticas para registro e notificação de medicamentos dinamizados</v>
      </c>
      <c r="D29" s="128" t="s">
        <v>84</v>
      </c>
      <c r="E29" s="129" t="s">
        <v>84</v>
      </c>
      <c r="F29" s="129" t="s">
        <v>81</v>
      </c>
      <c r="G29" s="129" t="s">
        <v>81</v>
      </c>
      <c r="H29" s="129" t="s">
        <v>82</v>
      </c>
      <c r="I29" s="130" t="s">
        <v>53</v>
      </c>
      <c r="J29" s="130" t="s">
        <v>53</v>
      </c>
      <c r="K29" s="75">
        <f>AVERAGE(VLOOKUP(D29,DICIONÁRIO!$A$1:$B$13,2,FALSE),VLOOKUP(E29,DICIONÁRIO!$A$1:$B$13,2,FALSE),VLOOKUP('5) I-Impacto'!F29,DICIONÁRIO!$A$1:$B$13,2,FALSE),VLOOKUP(G29,DICIONÁRIO!$A$1:$B$13,2,FALSE),VLOOKUP('5) I-Impacto'!H29,DICIONÁRIO!$A$1:$B$13,2,FALSE),VLOOKUP('5) I-Impacto'!I29,DICIONÁRIO!$A$1:$B$13,2,FALSE), VLOOKUP('5) I-Impacto'!J29,DICIONÁRIO!$A$1:$B$13,2,FALSE))</f>
        <v>1.2857142857142858</v>
      </c>
    </row>
    <row r="30" spans="1:11" ht="75" customHeight="1">
      <c r="A30" s="68">
        <f>'4) R-Alcance'!A29</f>
        <v>0</v>
      </c>
      <c r="B30" s="68">
        <f>'4) R-Alcance'!B29</f>
        <v>0</v>
      </c>
      <c r="C30" s="73">
        <f>'4) R-Alcance'!C29</f>
        <v>0</v>
      </c>
      <c r="D30" s="128"/>
      <c r="E30" s="129"/>
      <c r="F30" s="129"/>
      <c r="G30" s="129"/>
      <c r="H30" s="129"/>
      <c r="I30" s="130"/>
      <c r="J30" s="130"/>
      <c r="K30" s="75" t="e">
        <f>AVERAGE(VLOOKUP(D30,DICIONÁRIO!$A$1:$B$13,2,FALSE),VLOOKUP(E30,DICIONÁRIO!$A$1:$B$13,2,FALSE),VLOOKUP('5) I-Impacto'!F30,DICIONÁRIO!$A$1:$B$13,2,FALSE),VLOOKUP(G30,DICIONÁRIO!$A$1:$B$13,2,FALSE),VLOOKUP('5) I-Impacto'!H30,DICIONÁRIO!$A$1:$B$13,2,FALSE),VLOOKUP('5) I-Impacto'!I30,DICIONÁRIO!$A$1:$B$13,2,FALSE), VLOOKUP('5) I-Impacto'!J30,DICIONÁRIO!$A$1:$B$13,2,FALSE))</f>
        <v>#N/A</v>
      </c>
    </row>
    <row r="31" spans="1:11" ht="75" customHeight="1">
      <c r="A31" s="68">
        <f>'4) R-Alcance'!A30</f>
        <v>0</v>
      </c>
      <c r="B31" s="68">
        <f>'4) R-Alcance'!B30</f>
        <v>0</v>
      </c>
      <c r="C31" s="73">
        <f>'4) R-Alcance'!C30</f>
        <v>0</v>
      </c>
      <c r="D31" s="128"/>
      <c r="E31" s="129"/>
      <c r="F31" s="129"/>
      <c r="G31" s="129"/>
      <c r="H31" s="129"/>
      <c r="I31" s="130"/>
      <c r="J31" s="130"/>
      <c r="K31" s="75" t="e">
        <f>AVERAGE(VLOOKUP(D31,DICIONÁRIO!$A$1:$B$13,2,FALSE),VLOOKUP(E31,DICIONÁRIO!$A$1:$B$13,2,FALSE),VLOOKUP('5) I-Impacto'!F31,DICIONÁRIO!$A$1:$B$13,2,FALSE),VLOOKUP(G31,DICIONÁRIO!$A$1:$B$13,2,FALSE),VLOOKUP('5) I-Impacto'!H31,DICIONÁRIO!$A$1:$B$13,2,FALSE),VLOOKUP('5) I-Impacto'!I31,DICIONÁRIO!$A$1:$B$13,2,FALSE), VLOOKUP('5) I-Impacto'!J31,DICIONÁRIO!$A$1:$B$13,2,FALSE))</f>
        <v>#N/A</v>
      </c>
    </row>
    <row r="32" spans="1:11" ht="75" customHeight="1">
      <c r="A32" s="68">
        <f>'4) R-Alcance'!A31</f>
        <v>0</v>
      </c>
      <c r="B32" s="68">
        <f>'4) R-Alcance'!B31</f>
        <v>0</v>
      </c>
      <c r="C32" s="73">
        <f>'4) R-Alcance'!C31</f>
        <v>0</v>
      </c>
      <c r="D32" s="128"/>
      <c r="E32" s="129"/>
      <c r="F32" s="129"/>
      <c r="G32" s="129"/>
      <c r="H32" s="129"/>
      <c r="I32" s="130"/>
      <c r="J32" s="130"/>
      <c r="K32" s="75" t="e">
        <f>AVERAGE(VLOOKUP(D32,DICIONÁRIO!$A$1:$B$13,2,FALSE),VLOOKUP(E32,DICIONÁRIO!$A$1:$B$13,2,FALSE),VLOOKUP('5) I-Impacto'!F32,DICIONÁRIO!$A$1:$B$13,2,FALSE),VLOOKUP(G32,DICIONÁRIO!$A$1:$B$13,2,FALSE),VLOOKUP('5) I-Impacto'!H32,DICIONÁRIO!$A$1:$B$13,2,FALSE),VLOOKUP('5) I-Impacto'!I32,DICIONÁRIO!$A$1:$B$13,2,FALSE), VLOOKUP('5) I-Impacto'!J32,DICIONÁRIO!$A$1:$B$13,2,FALSE))</f>
        <v>#N/A</v>
      </c>
    </row>
    <row r="33" spans="1:11" ht="75" customHeight="1">
      <c r="A33" s="68">
        <f>'4) R-Alcance'!A32</f>
        <v>0</v>
      </c>
      <c r="B33" s="68">
        <f>'4) R-Alcance'!B32</f>
        <v>0</v>
      </c>
      <c r="C33" s="73">
        <f>'4) R-Alcance'!C32</f>
        <v>0</v>
      </c>
      <c r="D33" s="128"/>
      <c r="E33" s="129"/>
      <c r="F33" s="129"/>
      <c r="G33" s="129"/>
      <c r="H33" s="129"/>
      <c r="I33" s="130"/>
      <c r="J33" s="130"/>
      <c r="K33" s="75" t="e">
        <f>AVERAGE(VLOOKUP(D33,DICIONÁRIO!$A$1:$B$13,2,FALSE),VLOOKUP(E33,DICIONÁRIO!$A$1:$B$13,2,FALSE),VLOOKUP('5) I-Impacto'!F33,DICIONÁRIO!$A$1:$B$13,2,FALSE),VLOOKUP(G33,DICIONÁRIO!$A$1:$B$13,2,FALSE),VLOOKUP('5) I-Impacto'!H33,DICIONÁRIO!$A$1:$B$13,2,FALSE),VLOOKUP('5) I-Impacto'!I33,DICIONÁRIO!$A$1:$B$13,2,FALSE), VLOOKUP('5) I-Impacto'!J33,DICIONÁRIO!$A$1:$B$13,2,FALSE))</f>
        <v>#N/A</v>
      </c>
    </row>
    <row r="34" spans="1:11" ht="75" customHeight="1">
      <c r="A34" s="68">
        <f>'4) R-Alcance'!A33</f>
        <v>0</v>
      </c>
      <c r="B34" s="68">
        <f>'4) R-Alcance'!B33</f>
        <v>0</v>
      </c>
      <c r="C34" s="73">
        <f>'4) R-Alcance'!C33</f>
        <v>0</v>
      </c>
      <c r="D34" s="128"/>
      <c r="E34" s="129"/>
      <c r="F34" s="129"/>
      <c r="G34" s="129"/>
      <c r="H34" s="129"/>
      <c r="I34" s="130"/>
      <c r="J34" s="130"/>
      <c r="K34" s="75" t="e">
        <f>AVERAGE(VLOOKUP(D34,DICIONÁRIO!$A$1:$B$13,2,FALSE),VLOOKUP(E34,DICIONÁRIO!$A$1:$B$13,2,FALSE),VLOOKUP('5) I-Impacto'!F34,DICIONÁRIO!$A$1:$B$13,2,FALSE),VLOOKUP(G34,DICIONÁRIO!$A$1:$B$13,2,FALSE),VLOOKUP('5) I-Impacto'!H34,DICIONÁRIO!$A$1:$B$13,2,FALSE),VLOOKUP('5) I-Impacto'!I34,DICIONÁRIO!$A$1:$B$13,2,FALSE), VLOOKUP('5) I-Impacto'!J34,DICIONÁRIO!$A$1:$B$13,2,FALSE))</f>
        <v>#N/A</v>
      </c>
    </row>
    <row r="35" spans="1:11" ht="75" customHeight="1">
      <c r="A35" s="68">
        <f>'4) R-Alcance'!A34</f>
        <v>0</v>
      </c>
      <c r="B35" s="68">
        <f>'4) R-Alcance'!B34</f>
        <v>0</v>
      </c>
      <c r="C35" s="73">
        <f>'4) R-Alcance'!C34</f>
        <v>0</v>
      </c>
      <c r="D35" s="128"/>
      <c r="E35" s="129"/>
      <c r="F35" s="129"/>
      <c r="G35" s="129"/>
      <c r="H35" s="129"/>
      <c r="I35" s="130"/>
      <c r="J35" s="130"/>
      <c r="K35" s="75" t="e">
        <f>AVERAGE(VLOOKUP(D35,DICIONÁRIO!$A$1:$B$13,2,FALSE),VLOOKUP(E35,DICIONÁRIO!$A$1:$B$13,2,FALSE),VLOOKUP('5) I-Impacto'!F35,DICIONÁRIO!$A$1:$B$13,2,FALSE),VLOOKUP(G35,DICIONÁRIO!$A$1:$B$13,2,FALSE),VLOOKUP('5) I-Impacto'!H35,DICIONÁRIO!$A$1:$B$13,2,FALSE),VLOOKUP('5) I-Impacto'!I35,DICIONÁRIO!$A$1:$B$13,2,FALSE), VLOOKUP('5) I-Impacto'!J35,DICIONÁRIO!$A$1:$B$13,2,FALSE))</f>
        <v>#N/A</v>
      </c>
    </row>
    <row r="36" spans="1:11" ht="75" customHeight="1">
      <c r="A36" s="68">
        <f>'4) R-Alcance'!A35</f>
        <v>0</v>
      </c>
      <c r="B36" s="68">
        <f>'4) R-Alcance'!B35</f>
        <v>0</v>
      </c>
      <c r="C36" s="73">
        <f>'4) R-Alcance'!C35</f>
        <v>0</v>
      </c>
      <c r="D36" s="128"/>
      <c r="E36" s="129"/>
      <c r="F36" s="129"/>
      <c r="G36" s="129"/>
      <c r="H36" s="129"/>
      <c r="I36" s="130"/>
      <c r="J36" s="130"/>
      <c r="K36" s="75" t="e">
        <f>AVERAGE(VLOOKUP(D36,DICIONÁRIO!$A$1:$B$13,2,FALSE),VLOOKUP(E36,DICIONÁRIO!$A$1:$B$13,2,FALSE),VLOOKUP('5) I-Impacto'!F36,DICIONÁRIO!$A$1:$B$13,2,FALSE),VLOOKUP(G36,DICIONÁRIO!$A$1:$B$13,2,FALSE),VLOOKUP('5) I-Impacto'!H36,DICIONÁRIO!$A$1:$B$13,2,FALSE),VLOOKUP('5) I-Impacto'!I36,DICIONÁRIO!$A$1:$B$13,2,FALSE), VLOOKUP('5) I-Impacto'!J36,DICIONÁRIO!$A$1:$B$13,2,FALSE))</f>
        <v>#N/A</v>
      </c>
    </row>
    <row r="37" spans="1:11" ht="75" customHeight="1">
      <c r="A37" s="68">
        <f>'4) R-Alcance'!A36</f>
        <v>0</v>
      </c>
      <c r="B37" s="68">
        <f>'4) R-Alcance'!B36</f>
        <v>0</v>
      </c>
      <c r="C37" s="73">
        <f>'4) R-Alcance'!C36</f>
        <v>0</v>
      </c>
      <c r="D37" s="128"/>
      <c r="E37" s="129"/>
      <c r="F37" s="129"/>
      <c r="G37" s="129"/>
      <c r="H37" s="129"/>
      <c r="I37" s="130"/>
      <c r="J37" s="130"/>
      <c r="K37" s="75" t="e">
        <f>AVERAGE(VLOOKUP(D37,DICIONÁRIO!$A$1:$B$13,2,FALSE),VLOOKUP(E37,DICIONÁRIO!$A$1:$B$13,2,FALSE),VLOOKUP('5) I-Impacto'!F37,DICIONÁRIO!$A$1:$B$13,2,FALSE),VLOOKUP(G37,DICIONÁRIO!$A$1:$B$13,2,FALSE),VLOOKUP('5) I-Impacto'!H37,DICIONÁRIO!$A$1:$B$13,2,FALSE),VLOOKUP('5) I-Impacto'!I37,DICIONÁRIO!$A$1:$B$13,2,FALSE), VLOOKUP('5) I-Impacto'!J37,DICIONÁRIO!$A$1:$B$13,2,FALSE))</f>
        <v>#N/A</v>
      </c>
    </row>
    <row r="38" spans="1:11" ht="75" customHeight="1">
      <c r="A38" s="68">
        <f>'4) R-Alcance'!A37</f>
        <v>0</v>
      </c>
      <c r="B38" s="68">
        <f>'4) R-Alcance'!B37</f>
        <v>0</v>
      </c>
      <c r="C38" s="73">
        <f>'4) R-Alcance'!C37</f>
        <v>0</v>
      </c>
      <c r="D38" s="128"/>
      <c r="E38" s="129"/>
      <c r="F38" s="129"/>
      <c r="G38" s="129"/>
      <c r="H38" s="129"/>
      <c r="I38" s="130"/>
      <c r="J38" s="130"/>
      <c r="K38" s="75" t="e">
        <f>AVERAGE(VLOOKUP(D38,DICIONÁRIO!$A$1:$B$13,2,FALSE),VLOOKUP(E38,DICIONÁRIO!$A$1:$B$13,2,FALSE),VLOOKUP('5) I-Impacto'!F38,DICIONÁRIO!$A$1:$B$13,2,FALSE),VLOOKUP(G38,DICIONÁRIO!$A$1:$B$13,2,FALSE),VLOOKUP('5) I-Impacto'!H38,DICIONÁRIO!$A$1:$B$13,2,FALSE),VLOOKUP('5) I-Impacto'!I38,DICIONÁRIO!$A$1:$B$13,2,FALSE), VLOOKUP('5) I-Impacto'!J38,DICIONÁRIO!$A$1:$B$13,2,FALSE))</f>
        <v>#N/A</v>
      </c>
    </row>
    <row r="39" spans="1:11" ht="75" customHeight="1">
      <c r="A39" s="68">
        <f>'4) R-Alcance'!A38</f>
        <v>0</v>
      </c>
      <c r="B39" s="68">
        <f>'4) R-Alcance'!B38</f>
        <v>0</v>
      </c>
      <c r="C39" s="73">
        <f>'4) R-Alcance'!C38</f>
        <v>0</v>
      </c>
      <c r="D39" s="128"/>
      <c r="E39" s="129"/>
      <c r="F39" s="129"/>
      <c r="G39" s="129"/>
      <c r="H39" s="129"/>
      <c r="I39" s="130"/>
      <c r="J39" s="130"/>
      <c r="K39" s="75" t="e">
        <f>AVERAGE(VLOOKUP(D39,DICIONÁRIO!$A$1:$B$13,2,FALSE),VLOOKUP(E39,DICIONÁRIO!$A$1:$B$13,2,FALSE),VLOOKUP('5) I-Impacto'!F39,DICIONÁRIO!$A$1:$B$13,2,FALSE),VLOOKUP(G39,DICIONÁRIO!$A$1:$B$13,2,FALSE),VLOOKUP('5) I-Impacto'!H39,DICIONÁRIO!$A$1:$B$13,2,FALSE),VLOOKUP('5) I-Impacto'!I39,DICIONÁRIO!$A$1:$B$13,2,FALSE), VLOOKUP('5) I-Impacto'!J39,DICIONÁRIO!$A$1:$B$13,2,FALSE))</f>
        <v>#N/A</v>
      </c>
    </row>
    <row r="40" spans="1:11" ht="75" customHeight="1">
      <c r="A40" s="68">
        <f>'4) R-Alcance'!A39</f>
        <v>0</v>
      </c>
      <c r="B40" s="68">
        <f>'4) R-Alcance'!B39</f>
        <v>0</v>
      </c>
      <c r="C40" s="73">
        <f>'4) R-Alcance'!C39</f>
        <v>0</v>
      </c>
      <c r="D40" s="128"/>
      <c r="E40" s="129"/>
      <c r="F40" s="129"/>
      <c r="G40" s="129"/>
      <c r="H40" s="129"/>
      <c r="I40" s="130"/>
      <c r="J40" s="130"/>
      <c r="K40" s="75" t="e">
        <f>AVERAGE(VLOOKUP(D40,DICIONÁRIO!$A$1:$B$13,2,FALSE),VLOOKUP(E40,DICIONÁRIO!$A$1:$B$13,2,FALSE),VLOOKUP('5) I-Impacto'!F40,DICIONÁRIO!$A$1:$B$13,2,FALSE),VLOOKUP(G40,DICIONÁRIO!$A$1:$B$13,2,FALSE),VLOOKUP('5) I-Impacto'!H40,DICIONÁRIO!$A$1:$B$13,2,FALSE),VLOOKUP('5) I-Impacto'!I40,DICIONÁRIO!$A$1:$B$13,2,FALSE), VLOOKUP('5) I-Impacto'!J40,DICIONÁRIO!$A$1:$B$13,2,FALSE))</f>
        <v>#N/A</v>
      </c>
    </row>
    <row r="41" spans="1:11" ht="75" customHeight="1">
      <c r="A41" s="68">
        <f>'4) R-Alcance'!A40</f>
        <v>0</v>
      </c>
      <c r="B41" s="68">
        <f>'4) R-Alcance'!B40</f>
        <v>0</v>
      </c>
      <c r="C41" s="73">
        <f>'4) R-Alcance'!C40</f>
        <v>0</v>
      </c>
      <c r="D41" s="128"/>
      <c r="E41" s="129"/>
      <c r="F41" s="129"/>
      <c r="G41" s="129"/>
      <c r="H41" s="129"/>
      <c r="I41" s="130"/>
      <c r="J41" s="130"/>
      <c r="K41" s="75" t="e">
        <f>AVERAGE(VLOOKUP(D41,DICIONÁRIO!$A$1:$B$13,2,FALSE),VLOOKUP(E41,DICIONÁRIO!$A$1:$B$13,2,FALSE),VLOOKUP('5) I-Impacto'!F41,DICIONÁRIO!$A$1:$B$13,2,FALSE),VLOOKUP(G41,DICIONÁRIO!$A$1:$B$13,2,FALSE),VLOOKUP('5) I-Impacto'!H41,DICIONÁRIO!$A$1:$B$13,2,FALSE),VLOOKUP('5) I-Impacto'!I41,DICIONÁRIO!$A$1:$B$13,2,FALSE), VLOOKUP('5) I-Impacto'!J41,DICIONÁRIO!$A$1:$B$13,2,FALSE))</f>
        <v>#N/A</v>
      </c>
    </row>
    <row r="42" spans="1:11" ht="75" customHeight="1">
      <c r="A42" s="68">
        <f>'4) R-Alcance'!A41</f>
        <v>0</v>
      </c>
      <c r="B42" s="68">
        <f>'4) R-Alcance'!B41</f>
        <v>0</v>
      </c>
      <c r="C42" s="73">
        <f>'4) R-Alcance'!C41</f>
        <v>0</v>
      </c>
      <c r="D42" s="128"/>
      <c r="E42" s="129"/>
      <c r="F42" s="129"/>
      <c r="G42" s="129"/>
      <c r="H42" s="129"/>
      <c r="I42" s="130"/>
      <c r="J42" s="130"/>
      <c r="K42" s="75" t="e">
        <f>AVERAGE(VLOOKUP(D42,DICIONÁRIO!$A$1:$B$13,2,FALSE),VLOOKUP(E42,DICIONÁRIO!$A$1:$B$13,2,FALSE),VLOOKUP('5) I-Impacto'!F42,DICIONÁRIO!$A$1:$B$13,2,FALSE),VLOOKUP(G42,DICIONÁRIO!$A$1:$B$13,2,FALSE),VLOOKUP('5) I-Impacto'!H42,DICIONÁRIO!$A$1:$B$13,2,FALSE),VLOOKUP('5) I-Impacto'!I42,DICIONÁRIO!$A$1:$B$13,2,FALSE), VLOOKUP('5) I-Impacto'!J42,DICIONÁRIO!$A$1:$B$13,2,FALSE))</f>
        <v>#N/A</v>
      </c>
    </row>
    <row r="43" spans="1:11" ht="75" customHeight="1">
      <c r="A43" s="68">
        <f>'4) R-Alcance'!A46</f>
        <v>0</v>
      </c>
      <c r="B43" s="68">
        <f>'4) R-Alcance'!B46</f>
        <v>0</v>
      </c>
      <c r="C43" s="73">
        <f>'4) R-Alcance'!C46</f>
        <v>0</v>
      </c>
      <c r="D43" s="128"/>
      <c r="E43" s="129"/>
      <c r="F43" s="129"/>
      <c r="G43" s="129"/>
      <c r="H43" s="129"/>
      <c r="I43" s="130"/>
      <c r="J43" s="130"/>
      <c r="K43" s="75" t="e">
        <f>AVERAGE(VLOOKUP(D43,DICIONÁRIO!$A$1:$B$13,2,FALSE),VLOOKUP(E43,DICIONÁRIO!$A$1:$B$13,2,FALSE),VLOOKUP('5) I-Impacto'!F43,DICIONÁRIO!$A$1:$B$13,2,FALSE),VLOOKUP(G43,DICIONÁRIO!$A$1:$B$13,2,FALSE),VLOOKUP('5) I-Impacto'!H43,DICIONÁRIO!$A$1:$B$13,2,FALSE),VLOOKUP('5) I-Impacto'!I43,DICIONÁRIO!$A$1:$B$13,2,FALSE), VLOOKUP('5) I-Impacto'!J43,DICIONÁRIO!$A$1:$B$13,2,FALSE))</f>
        <v>#N/A</v>
      </c>
    </row>
    <row r="44" spans="1:11" ht="75" customHeight="1">
      <c r="A44" s="68">
        <f>'4) R-Alcance'!A47</f>
        <v>0</v>
      </c>
      <c r="B44" s="68">
        <f>'4) R-Alcance'!B47</f>
        <v>0</v>
      </c>
      <c r="C44" s="73">
        <f>'4) R-Alcance'!C47</f>
        <v>0</v>
      </c>
      <c r="D44" s="128"/>
      <c r="E44" s="129"/>
      <c r="F44" s="129"/>
      <c r="G44" s="129"/>
      <c r="H44" s="129"/>
      <c r="I44" s="130"/>
      <c r="J44" s="130"/>
      <c r="K44" s="75" t="e">
        <f>AVERAGE(VLOOKUP(D44,DICIONÁRIO!$A$1:$B$13,2,FALSE),VLOOKUP(E44,DICIONÁRIO!$A$1:$B$13,2,FALSE),VLOOKUP('5) I-Impacto'!F44,DICIONÁRIO!$A$1:$B$13,2,FALSE),VLOOKUP(G44,DICIONÁRIO!$A$1:$B$13,2,FALSE),VLOOKUP('5) I-Impacto'!H44,DICIONÁRIO!$A$1:$B$13,2,FALSE),VLOOKUP('5) I-Impacto'!I44,DICIONÁRIO!$A$1:$B$13,2,FALSE), VLOOKUP('5) I-Impacto'!J44,DICIONÁRIO!$A$1:$B$13,2,FALSE))</f>
        <v>#N/A</v>
      </c>
    </row>
    <row r="45" spans="1:11" ht="75" customHeight="1">
      <c r="A45" s="68">
        <f>'4) R-Alcance'!A48</f>
        <v>0</v>
      </c>
      <c r="B45" s="68">
        <f>'4) R-Alcance'!B48</f>
        <v>0</v>
      </c>
      <c r="C45" s="73">
        <f>'4) R-Alcance'!C48</f>
        <v>0</v>
      </c>
      <c r="D45" s="128"/>
      <c r="E45" s="129"/>
      <c r="F45" s="129"/>
      <c r="G45" s="129"/>
      <c r="H45" s="129"/>
      <c r="I45" s="130"/>
      <c r="J45" s="130"/>
      <c r="K45" s="75" t="e">
        <f>AVERAGE(VLOOKUP(D45,DICIONÁRIO!$A$1:$B$13,2,FALSE),VLOOKUP(E45,DICIONÁRIO!$A$1:$B$13,2,FALSE),VLOOKUP('5) I-Impacto'!F45,DICIONÁRIO!$A$1:$B$13,2,FALSE),VLOOKUP(G45,DICIONÁRIO!$A$1:$B$13,2,FALSE),VLOOKUP('5) I-Impacto'!H45,DICIONÁRIO!$A$1:$B$13,2,FALSE),VLOOKUP('5) I-Impacto'!I45,DICIONÁRIO!$A$1:$B$13,2,FALSE), VLOOKUP('5) I-Impacto'!J45,DICIONÁRIO!$A$1:$B$13,2,FALSE))</f>
        <v>#N/A</v>
      </c>
    </row>
    <row r="46" spans="1:11" ht="75" customHeight="1">
      <c r="A46" s="68">
        <f>'4) R-Alcance'!A49</f>
        <v>0</v>
      </c>
      <c r="B46" s="68">
        <f>'4) R-Alcance'!B49</f>
        <v>0</v>
      </c>
      <c r="C46" s="73">
        <f>'4) R-Alcance'!C49</f>
        <v>0</v>
      </c>
      <c r="D46" s="128"/>
      <c r="E46" s="129"/>
      <c r="F46" s="129"/>
      <c r="G46" s="129"/>
      <c r="H46" s="129"/>
      <c r="I46" s="130"/>
      <c r="J46" s="130"/>
      <c r="K46" s="75" t="e">
        <f>AVERAGE(VLOOKUP(D46,DICIONÁRIO!$A$1:$B$13,2,FALSE),VLOOKUP(E46,DICIONÁRIO!$A$1:$B$13,2,FALSE),VLOOKUP('5) I-Impacto'!F46,DICIONÁRIO!$A$1:$B$13,2,FALSE),VLOOKUP(G46,DICIONÁRIO!$A$1:$B$13,2,FALSE),VLOOKUP('5) I-Impacto'!H46,DICIONÁRIO!$A$1:$B$13,2,FALSE),VLOOKUP('5) I-Impacto'!I46,DICIONÁRIO!$A$1:$B$13,2,FALSE), VLOOKUP('5) I-Impacto'!J46,DICIONÁRIO!$A$1:$B$13,2,FALSE))</f>
        <v>#N/A</v>
      </c>
    </row>
    <row r="47" spans="1:11" ht="75" customHeight="1">
      <c r="A47" s="68">
        <f>'4) R-Alcance'!A50</f>
        <v>0</v>
      </c>
      <c r="B47" s="68">
        <f>'4) R-Alcance'!B50</f>
        <v>0</v>
      </c>
      <c r="C47" s="73">
        <f>'4) R-Alcance'!C50</f>
        <v>0</v>
      </c>
      <c r="D47" s="128"/>
      <c r="E47" s="129"/>
      <c r="F47" s="129"/>
      <c r="G47" s="129"/>
      <c r="H47" s="129"/>
      <c r="I47" s="130"/>
      <c r="J47" s="130"/>
      <c r="K47" s="75" t="e">
        <f>AVERAGE(VLOOKUP(D47,DICIONÁRIO!$A$1:$B$13,2,FALSE),VLOOKUP(E47,DICIONÁRIO!$A$1:$B$13,2,FALSE),VLOOKUP('5) I-Impacto'!F47,DICIONÁRIO!$A$1:$B$13,2,FALSE),VLOOKUP(G47,DICIONÁRIO!$A$1:$B$13,2,FALSE),VLOOKUP('5) I-Impacto'!H47,DICIONÁRIO!$A$1:$B$13,2,FALSE),VLOOKUP('5) I-Impacto'!I47,DICIONÁRIO!$A$1:$B$13,2,FALSE), VLOOKUP('5) I-Impacto'!J47,DICIONÁRIO!$A$1:$B$13,2,FALSE))</f>
        <v>#N/A</v>
      </c>
    </row>
    <row r="48" spans="1:11" ht="75" customHeight="1">
      <c r="A48" s="68">
        <f>'4) R-Alcance'!A51</f>
        <v>0</v>
      </c>
      <c r="B48" s="68">
        <f>'4) R-Alcance'!B51</f>
        <v>0</v>
      </c>
      <c r="C48" s="73">
        <f>'4) R-Alcance'!C51</f>
        <v>0</v>
      </c>
      <c r="D48" s="128"/>
      <c r="E48" s="129"/>
      <c r="F48" s="129"/>
      <c r="G48" s="129"/>
      <c r="H48" s="129"/>
      <c r="I48" s="130"/>
      <c r="J48" s="130"/>
      <c r="K48" s="75" t="e">
        <f>AVERAGE(VLOOKUP(D48,DICIONÁRIO!$A$1:$B$13,2,FALSE),VLOOKUP(E48,DICIONÁRIO!$A$1:$B$13,2,FALSE),VLOOKUP('5) I-Impacto'!F48,DICIONÁRIO!$A$1:$B$13,2,FALSE),VLOOKUP(G48,DICIONÁRIO!$A$1:$B$13,2,FALSE),VLOOKUP('5) I-Impacto'!H48,DICIONÁRIO!$A$1:$B$13,2,FALSE),VLOOKUP('5) I-Impacto'!I48,DICIONÁRIO!$A$1:$B$13,2,FALSE), VLOOKUP('5) I-Impacto'!J48,DICIONÁRIO!$A$1:$B$13,2,FALSE))</f>
        <v>#N/A</v>
      </c>
    </row>
    <row r="49" spans="1:11" ht="75" customHeight="1">
      <c r="A49" s="68">
        <f>'4) R-Alcance'!A52</f>
        <v>0</v>
      </c>
      <c r="B49" s="68">
        <f>'4) R-Alcance'!B52</f>
        <v>0</v>
      </c>
      <c r="C49" s="73">
        <f>'4) R-Alcance'!C52</f>
        <v>0</v>
      </c>
      <c r="D49" s="128"/>
      <c r="E49" s="129"/>
      <c r="F49" s="129"/>
      <c r="G49" s="129"/>
      <c r="H49" s="129"/>
      <c r="I49" s="130"/>
      <c r="J49" s="130"/>
      <c r="K49" s="75" t="e">
        <f>AVERAGE(VLOOKUP(D49,DICIONÁRIO!$A$1:$B$13,2,FALSE),VLOOKUP(E49,DICIONÁRIO!$A$1:$B$13,2,FALSE),VLOOKUP('5) I-Impacto'!F49,DICIONÁRIO!$A$1:$B$13,2,FALSE),VLOOKUP(G49,DICIONÁRIO!$A$1:$B$13,2,FALSE),VLOOKUP('5) I-Impacto'!H49,DICIONÁRIO!$A$1:$B$13,2,FALSE),VLOOKUP('5) I-Impacto'!I49,DICIONÁRIO!$A$1:$B$13,2,FALSE), VLOOKUP('5) I-Impacto'!J49,DICIONÁRIO!$A$1:$B$13,2,FALSE))</f>
        <v>#N/A</v>
      </c>
    </row>
    <row r="50" spans="1:11" ht="75" customHeight="1" thickBot="1">
      <c r="A50" s="69">
        <f>'4) R-Alcance'!A53</f>
        <v>0</v>
      </c>
      <c r="B50" s="69">
        <f>'4) R-Alcance'!B53</f>
        <v>0</v>
      </c>
      <c r="C50" s="74">
        <f>'4) R-Alcance'!C53</f>
        <v>0</v>
      </c>
      <c r="D50" s="133"/>
      <c r="E50" s="134"/>
      <c r="F50" s="134"/>
      <c r="G50" s="134"/>
      <c r="H50" s="134"/>
      <c r="I50" s="135"/>
      <c r="J50" s="135"/>
      <c r="K50" s="76" t="e">
        <f>AVERAGE(VLOOKUP(D50,DICIONÁRIO!$A$1:$B$13,2,FALSE),VLOOKUP(E50,DICIONÁRIO!$A$1:$B$13,2,FALSE),VLOOKUP('5) I-Impacto'!F50,DICIONÁRIO!$A$1:$B$13,2,FALSE),VLOOKUP(G50,DICIONÁRIO!$A$1:$B$13,2,FALSE),VLOOKUP('5) I-Impacto'!H50,DICIONÁRIO!$A$1:$B$13,2,FALSE),VLOOKUP('5) I-Impacto'!I50,DICIONÁRIO!$A$1:$B$13,2,FALSE), VLOOKUP('5) I-Impacto'!J50,DICIONÁRIO!$A$1:$B$13,2,FALSE))</f>
        <v>#N/A</v>
      </c>
    </row>
  </sheetData>
  <sheetProtection algorithmName="SHA-512" hashValue="isjK/uKzI6AJcfKR0hgY0w4xyYZLlo9Bx7z2HYJrxNTjd3gqL6zbn+fqROHVX0ZSJ/LfQLf+flSVdvHQfISfyg==" saltValue="86IxxM5s3NwB0iIHLhzggQ==" spinCount="100000" sheet="1" objects="1" scenarios="1"/>
  <autoFilter ref="A3:C19" xr:uid="{DE5CCA03-AFEA-4D47-B500-1B93C7C05BAB}"/>
  <mergeCells count="7">
    <mergeCell ref="A2:K2"/>
    <mergeCell ref="A1:K1"/>
    <mergeCell ref="A3:A4"/>
    <mergeCell ref="F3:J3"/>
    <mergeCell ref="K3:K4"/>
    <mergeCell ref="B3:B4"/>
    <mergeCell ref="C3:C4"/>
  </mergeCells>
  <phoneticPr fontId="4" type="noConversion"/>
  <dataValidations count="3">
    <dataValidation type="list" allowBlank="1" showInputMessage="1" showErrorMessage="1" sqref="J5:J50" xr:uid="{02DA9E3C-2818-42BC-98E3-8E8FEBD723CE}">
      <formula1>"Sim, Não"</formula1>
    </dataValidation>
    <dataValidation type="list" allowBlank="1" showInputMessage="1" showErrorMessage="1" sqref="G3:H3 F5:H1048576" xr:uid="{ED7310A5-A31E-4FDD-9B52-159AC417FED0}">
      <formula1>"Não contribui, Mínimo, Baixo, Médio, Alto, Altíssimo"</formula1>
    </dataValidation>
    <dataValidation type="list" allowBlank="1" showInputMessage="1" showErrorMessage="1" sqref="I1:I3 I5:I1048576" xr:uid="{D9948AEF-FBD6-4BDF-86B0-BF50BAC8A030}">
      <formula1>"Sim,Não"</formula1>
    </dataValidation>
  </dataValidations>
  <hyperlinks>
    <hyperlink ref="J4" r:id="rId1" xr:uid="{AD81C63D-0959-4054-B5A6-0A21157C6375}"/>
  </hyperlinks>
  <pageMargins left="0.511811024" right="0.511811024" top="0.78740157499999996" bottom="0.78740157499999996" header="0.31496062000000002" footer="0.31496062000000002"/>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304D644-38E9-4875-BCF6-CF235EDC5697}">
          <x14:formula1>
            <xm:f>DICIONÁRIO!$A$10:$A$12</xm:f>
          </x14:formula1>
          <xm:sqref>D5:D50</xm:sqref>
        </x14:dataValidation>
        <x14:dataValidation type="list" allowBlank="1" showInputMessage="1" showErrorMessage="1" xr:uid="{C898DCF9-9821-4EA2-BEE9-854B65929920}">
          <x14:formula1>
            <xm:f>DICIONÁRIO!$A$10:$A$13</xm:f>
          </x14:formula1>
          <xm:sqref>E5:E50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D9F4-C408-439F-9FCC-1B2A4A9D252D}">
  <sheetPr codeName="Planilha8"/>
  <dimension ref="A1:E50"/>
  <sheetViews>
    <sheetView showGridLines="0" workbookViewId="0">
      <selection activeCell="D4" sqref="D4"/>
    </sheetView>
  </sheetViews>
  <sheetFormatPr defaultColWidth="8.7109375" defaultRowHeight="15"/>
  <cols>
    <col min="1" max="1" width="23.42578125" customWidth="1"/>
    <col min="2" max="2" width="14.5703125" customWidth="1"/>
    <col min="3" max="3" width="77.28515625" style="4" customWidth="1"/>
    <col min="4" max="4" width="27.28515625" customWidth="1"/>
    <col min="5" max="5" width="15.28515625" customWidth="1"/>
  </cols>
  <sheetData>
    <row r="1" spans="1:5" ht="37.9" customHeight="1">
      <c r="A1" s="193" t="s">
        <v>0</v>
      </c>
      <c r="B1" s="194"/>
      <c r="C1" s="194"/>
      <c r="D1" s="194"/>
      <c r="E1" s="195"/>
    </row>
    <row r="2" spans="1:5" ht="43.9" customHeight="1" thickBot="1">
      <c r="A2" s="196" t="s">
        <v>1</v>
      </c>
      <c r="B2" s="197"/>
      <c r="C2" s="197"/>
      <c r="D2" s="197"/>
      <c r="E2" s="198"/>
    </row>
    <row r="3" spans="1:5" ht="30.75" thickBot="1">
      <c r="A3" s="49" t="s">
        <v>7</v>
      </c>
      <c r="B3" s="50" t="s">
        <v>8</v>
      </c>
      <c r="C3" s="50" t="s">
        <v>9</v>
      </c>
      <c r="D3" s="59" t="s">
        <v>88</v>
      </c>
      <c r="E3" s="78" t="s">
        <v>69</v>
      </c>
    </row>
    <row r="4" spans="1:5" s="8" customFormat="1" ht="75" customHeight="1">
      <c r="A4" s="65" t="str">
        <f>'4) R-Alcance'!A4</f>
        <v>Medicamentos</v>
      </c>
      <c r="B4" s="61" t="str">
        <f>'4) R-Alcance'!B4</f>
        <v>GGMED</v>
      </c>
      <c r="C4" s="77" t="str">
        <f>'4) R-Alcance'!C4</f>
        <v>8.1 - Alinhamento internacional dos parâmetros para a validação de métodos analíticos para medicamentos (Revisão da RDC nº  166/2017)</v>
      </c>
      <c r="D4" s="116" t="s">
        <v>84</v>
      </c>
      <c r="E4" s="37" t="str" cm="1">
        <f t="array" ref="E4">_xlfn.IFS(D4="Alta","1",D4="Média","0,8",D4="Baixa","0,5")</f>
        <v>0,8</v>
      </c>
    </row>
    <row r="5" spans="1:5" s="8" customFormat="1" ht="75" customHeight="1">
      <c r="A5" s="65" t="str">
        <f>'4) R-Alcance'!A5</f>
        <v>Medicamentos</v>
      </c>
      <c r="B5" s="61" t="str">
        <f>'4) R-Alcance'!B5</f>
        <v>GGMED</v>
      </c>
      <c r="C5" s="77" t="str">
        <f>'4) R-Alcance'!C5</f>
        <v>8.2 - Atualização dos requisitos para controle de qualidade de fitoterápicos a partir de alterações pontuais na RDC 26/2014</v>
      </c>
      <c r="D5" s="121" t="s">
        <v>84</v>
      </c>
      <c r="E5" s="37" t="str" cm="1">
        <f t="array" ref="E5">_xlfn.IFS(D5="Alta","1",D5="Média","0,8",D5="Baixa","0,5")</f>
        <v>0,8</v>
      </c>
    </row>
    <row r="6" spans="1:5" s="8" customFormat="1" ht="75" customHeight="1">
      <c r="A6" s="65" t="str">
        <f>'4) R-Alcance'!A6</f>
        <v>Medicamentos</v>
      </c>
      <c r="B6" s="61" t="str">
        <f>'4) R-Alcance'!B6</f>
        <v>GGMED</v>
      </c>
      <c r="C6" s="77" t="str">
        <f>'4) R-Alcance'!C6</f>
        <v>8.6 - Consolidação das normas de Pós-Registro de medicamentos (Revisão das RDC 73/16,  RDC  708/22 e RDC 413/20)</v>
      </c>
      <c r="D6" s="121" t="s">
        <v>84</v>
      </c>
      <c r="E6" s="37" t="str" cm="1">
        <f t="array" ref="E6">_xlfn.IFS(D6="Alta","1",D6="Média","0,8",D6="Baixa","0,5")</f>
        <v>0,8</v>
      </c>
    </row>
    <row r="7" spans="1:5" s="8" customFormat="1" ht="75" customHeight="1">
      <c r="A7" s="65" t="str">
        <f>'4) R-Alcance'!A7</f>
        <v>Medicamentos</v>
      </c>
      <c r="B7" s="61" t="str">
        <f>'4) R-Alcance'!B7</f>
        <v>GGMED</v>
      </c>
      <c r="C7" s="77" t="str">
        <f>'4) R-Alcance'!C7</f>
        <v>8.9 - Implementação do e-CTD</v>
      </c>
      <c r="D7" s="121" t="s">
        <v>84</v>
      </c>
      <c r="E7" s="37" t="str" cm="1">
        <f t="array" ref="E7">_xlfn.IFS(D7="Alta","1",D7="Média","0,8",D7="Baixa","0,5")</f>
        <v>0,8</v>
      </c>
    </row>
    <row r="8" spans="1:5" s="8" customFormat="1" ht="75" customHeight="1">
      <c r="A8" s="65" t="str">
        <f>'4) R-Alcance'!A8</f>
        <v>Medicamentos</v>
      </c>
      <c r="B8" s="61" t="str">
        <f>'4) R-Alcance'!B8</f>
        <v>GGMED</v>
      </c>
      <c r="C8" s="77" t="str">
        <f>'4) R-Alcance'!C8</f>
        <v>8.10 - Notificação,  registro e mudanças pós-registro de gases medicinais enquadrados como medicamentos</v>
      </c>
      <c r="D8" s="121" t="s">
        <v>80</v>
      </c>
      <c r="E8" s="37" t="str" cm="1">
        <f t="array" ref="E8">_xlfn.IFS(D8="Alta","1",D8="Média","0,8",D8="Baixa","0,5")</f>
        <v>1</v>
      </c>
    </row>
    <row r="9" spans="1:5" s="8" customFormat="1" ht="75" customHeight="1">
      <c r="A9" s="65" t="str">
        <f>'4) R-Alcance'!A9</f>
        <v>Medicamentos</v>
      </c>
      <c r="B9" s="61" t="str">
        <f>'4) R-Alcance'!B9</f>
        <v>GGMED</v>
      </c>
      <c r="C9" s="77" t="str">
        <f>'4) R-Alcance'!C9</f>
        <v>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 TEMA CONCLUÍDO</v>
      </c>
      <c r="D9" s="121" t="s">
        <v>84</v>
      </c>
      <c r="E9" s="37" t="str" cm="1">
        <f t="array" ref="E9">_xlfn.IFS(D9="Alta","1",D9="Média","0,8",D9="Baixa","0,5")</f>
        <v>0,8</v>
      </c>
    </row>
    <row r="10" spans="1:5" s="8" customFormat="1" ht="75" customHeight="1">
      <c r="A10" s="65" t="str">
        <f>'4) R-Alcance'!A10</f>
        <v>Medicamentos</v>
      </c>
      <c r="B10" s="61" t="str">
        <f>'4) R-Alcance'!B10</f>
        <v>GGMED</v>
      </c>
      <c r="C10" s="77" t="str">
        <f>'4) R-Alcance'!C10</f>
        <v>8.14 - Registro e pós-registro de medicamentos específicos (Revisão da RDC 24/2011 e da RDC 76/2016)</v>
      </c>
      <c r="D10" s="121" t="s">
        <v>80</v>
      </c>
      <c r="E10" s="37" t="str" cm="1">
        <f t="array" ref="E10">_xlfn.IFS(D10="Alta","1",D10="Média","0,8",D10="Baixa","0,5")</f>
        <v>1</v>
      </c>
    </row>
    <row r="11" spans="1:5" s="8" customFormat="1" ht="75" customHeight="1">
      <c r="A11" s="65" t="str">
        <f>'4) R-Alcance'!A11</f>
        <v>Medicamentos</v>
      </c>
      <c r="B11" s="61" t="str">
        <f>'4) R-Alcance'!B11</f>
        <v>GGMED</v>
      </c>
      <c r="C11" s="77" t="str">
        <f>'4) R-Alcance'!C11</f>
        <v xml:space="preserve">8.15 - Regramento para a aprovação de nomes para medicamentos, seus complementos e a formação de famílias de medicamentos </v>
      </c>
      <c r="D11" s="121" t="s">
        <v>84</v>
      </c>
      <c r="E11" s="37" t="str" cm="1">
        <f t="array" ref="E11">_xlfn.IFS(D11="Alta","1",D11="Média","0,8",D11="Baixa","0,5")</f>
        <v>0,8</v>
      </c>
    </row>
    <row r="12" spans="1:5" s="8" customFormat="1" ht="75" customHeight="1">
      <c r="A12" s="65" t="str">
        <f>'4) R-Alcance'!A12</f>
        <v>Medicamentos</v>
      </c>
      <c r="B12" s="61" t="str">
        <f>'4) R-Alcance'!B12</f>
        <v>GGMED</v>
      </c>
      <c r="C12" s="77" t="str">
        <f>'4) R-Alcance'!C12</f>
        <v>8.16 - Regulação de Inovação nas áreas de medicamentos e produtos biológicos</v>
      </c>
      <c r="D12" s="121" t="s">
        <v>84</v>
      </c>
      <c r="E12" s="37" t="str" cm="1">
        <f t="array" ref="E12">_xlfn.IFS(D12="Alta","1",D12="Média","0,8",D12="Baixa","0,5")</f>
        <v>0,8</v>
      </c>
    </row>
    <row r="13" spans="1:5" s="8" customFormat="1" ht="75" customHeight="1">
      <c r="A13" s="65" t="str">
        <f>'4) R-Alcance'!A13</f>
        <v>Medicamentos</v>
      </c>
      <c r="B13" s="61" t="str">
        <f>'4) R-Alcance'!B13</f>
        <v>GGMED</v>
      </c>
      <c r="C13" s="77" t="str">
        <f>'4) R-Alcance'!C13</f>
        <v>8.21 - Requerimentos para a comprovação de segurança e eficácia de petições de pós-registro (Revisão da RDC 73/2016) - TEMA CONCLUÍDO</v>
      </c>
      <c r="D13" s="121" t="s">
        <v>80</v>
      </c>
      <c r="E13" s="37" t="str" cm="1">
        <f t="array" ref="E13">_xlfn.IFS(D13="Alta","1",D13="Média","0,8",D13="Baixa","0,5")</f>
        <v>1</v>
      </c>
    </row>
    <row r="14" spans="1:5" s="8" customFormat="1" ht="75" customHeight="1">
      <c r="A14" s="65" t="str">
        <f>'4) R-Alcance'!A14</f>
        <v>Medicamentos</v>
      </c>
      <c r="B14" s="61" t="str">
        <f>'4) R-Alcance'!B14</f>
        <v>GGMED</v>
      </c>
      <c r="C14" s="77" t="str">
        <f>'4) R-Alcance'!C14</f>
        <v>8.22 - Requisitos mínimos para a validação de métodos bioanalíticos empregados em estudos com fins de registro e pós-registro de medicamentos (Revisão da RDC 27/2012)</v>
      </c>
      <c r="D14" s="121" t="s">
        <v>80</v>
      </c>
      <c r="E14" s="37" t="str" cm="1">
        <f t="array" ref="E14">_xlfn.IFS(D14="Alta","1",D14="Média","0,8",D14="Baixa","0,5")</f>
        <v>1</v>
      </c>
    </row>
    <row r="15" spans="1:5" s="8" customFormat="1" ht="75" customHeight="1">
      <c r="A15" s="65" t="str">
        <f>'4) R-Alcance'!A15</f>
        <v>Medicamentos</v>
      </c>
      <c r="B15" s="61" t="str">
        <f>'4) R-Alcance'!B15</f>
        <v>GGMED</v>
      </c>
      <c r="C15" s="77" t="str">
        <f>'4) R-Alcance'!C15</f>
        <v xml:space="preserve">8.23 - Requisitos para procedimento simplificado de solicitações de registro, pós-registro e renovação de registro de medicamentos </v>
      </c>
      <c r="D15" s="121" t="s">
        <v>84</v>
      </c>
      <c r="E15" s="37" t="str" cm="1">
        <f t="array" ref="E15">_xlfn.IFS(D15="Alta","1",D15="Média","0,8",D15="Baixa","0,5")</f>
        <v>0,8</v>
      </c>
    </row>
    <row r="16" spans="1:5" s="8" customFormat="1" ht="75" customHeight="1">
      <c r="A16" s="65" t="str">
        <f>'4) R-Alcance'!A16</f>
        <v>Medicamentos</v>
      </c>
      <c r="B16" s="61" t="str">
        <f>'4) R-Alcance'!B16</f>
        <v>GGMED</v>
      </c>
      <c r="C16" s="77" t="str">
        <f>'4) R-Alcance'!C16</f>
        <v>8.28 - Revisão da regulamentação de produtos de Cannabis para fins medicinais (Revisão da RDC nº 327/2019)</v>
      </c>
      <c r="D16" s="121" t="s">
        <v>84</v>
      </c>
      <c r="E16" s="37" t="str" cm="1">
        <f t="array" ref="E16">_xlfn.IFS(D16="Alta","1",D16="Média","0,8",D16="Baixa","0,5")</f>
        <v>0,8</v>
      </c>
    </row>
    <row r="17" spans="1:5" s="8" customFormat="1" ht="75" customHeight="1">
      <c r="A17" s="65" t="str">
        <f>'4) R-Alcance'!A17</f>
        <v>Medicamentos</v>
      </c>
      <c r="B17" s="61" t="str">
        <f>'4) R-Alcance'!B17</f>
        <v>GGMED</v>
      </c>
      <c r="C17" s="77" t="str">
        <f>'4) R-Alcance'!C17</f>
        <v>8.29 - Revisão das regras para elaboração, harmonização, atualização, publicação e disponibilização de bulas de medicamentos para pacientes e para profissionais de saúde</v>
      </c>
      <c r="D17" s="121" t="s">
        <v>84</v>
      </c>
      <c r="E17" s="37" t="str" cm="1">
        <f t="array" ref="E17">_xlfn.IFS(D17="Alta","1",D17="Média","0,8",D17="Baixa","0,5")</f>
        <v>0,8</v>
      </c>
    </row>
    <row r="18" spans="1:5" s="8" customFormat="1" ht="75" customHeight="1">
      <c r="A18" s="65" t="str">
        <f>'4) R-Alcance'!A18</f>
        <v>Medicamentos</v>
      </c>
      <c r="B18" s="61" t="str">
        <f>'4) R-Alcance'!B18</f>
        <v>GGMED</v>
      </c>
      <c r="C18" s="77" t="str">
        <f>'4) R-Alcance'!C18</f>
        <v>8.30 - Revisão dos medicamentos isentos de prescrição (MIP) (Revisão da RDC nº 98/2016) - TEMA CONCLUÍDO</v>
      </c>
      <c r="D18" s="136" t="s">
        <v>84</v>
      </c>
      <c r="E18" s="37" t="str" cm="1">
        <f t="array" ref="E18">_xlfn.IFS(D18="Alta","1",D18="Média","0,8",D18="Baixa","0,5")</f>
        <v>0,8</v>
      </c>
    </row>
    <row r="19" spans="1:5" s="8" customFormat="1" ht="75" customHeight="1">
      <c r="A19" s="65" t="str">
        <f>'4) R-Alcance'!A19</f>
        <v>Medicamentos</v>
      </c>
      <c r="B19" s="61" t="str">
        <f>'4) R-Alcance'!B19</f>
        <v>GGMED</v>
      </c>
      <c r="C19" s="77" t="str">
        <f>'4) R-Alcance'!C19</f>
        <v>8.31 - Revisão de parâmetros para a verificação de produtos de degradação em medicamentos (Revisão da RDC 53/2015).</v>
      </c>
      <c r="D19" s="136" t="s">
        <v>84</v>
      </c>
      <c r="E19" s="37" t="str" cm="1">
        <f t="array" ref="E19">_xlfn.IFS(D19="Alta","1",D19="Média","0,8",D19="Baixa","0,5")</f>
        <v>0,8</v>
      </c>
    </row>
    <row r="20" spans="1:5" s="8" customFormat="1" ht="75" customHeight="1">
      <c r="A20" s="65" t="str">
        <f>'4) R-Alcance'!A20</f>
        <v>Medicamentos</v>
      </c>
      <c r="B20" s="61" t="str">
        <f>'4) R-Alcance'!B20</f>
        <v>GGMED</v>
      </c>
      <c r="C20" s="77" t="str">
        <f>'4) R-Alcance'!C20</f>
        <v xml:space="preserve">8.34 - Revisão dos critérios de indicação, inclusão e exclusão de medicamentos na Lista de Medicamentos de Referência </v>
      </c>
      <c r="D20" s="136" t="s">
        <v>80</v>
      </c>
      <c r="E20" s="37" t="str" cm="1">
        <f t="array" ref="E20">_xlfn.IFS(D20="Alta","1",D20="Média","0,8",D20="Baixa","0,5")</f>
        <v>1</v>
      </c>
    </row>
    <row r="21" spans="1:5" s="8" customFormat="1" ht="75" customHeight="1">
      <c r="A21" s="65" t="str">
        <f>'4) R-Alcance'!A21</f>
        <v>Medicamentos</v>
      </c>
      <c r="B21" s="61" t="str">
        <f>'4) R-Alcance'!B21</f>
        <v>GGMED</v>
      </c>
      <c r="C21" s="77" t="str">
        <f>'4) R-Alcance'!C21</f>
        <v>8.35 - Revisão dos critérios para fins de enquadramento na categoria prioritária das petições de registro, pós-registro e anuência prévia em pesquisa clínica de medicamentos, conforme a relevância pública (Revisão das RDC 204/2017 e RDC 205/2017)</v>
      </c>
      <c r="D21" s="136" t="s">
        <v>84</v>
      </c>
      <c r="E21" s="37" t="str" cm="1">
        <f t="array" ref="E21">_xlfn.IFS(D21="Alta","1",D21="Média","0,8",D21="Baixa","0,5")</f>
        <v>0,8</v>
      </c>
    </row>
    <row r="22" spans="1:5" s="8" customFormat="1" ht="75" customHeight="1">
      <c r="A22" s="65" t="str">
        <f>'4) R-Alcance'!A22</f>
        <v>Medicamentos</v>
      </c>
      <c r="B22" s="61" t="str">
        <f>'4) R-Alcance'!B22</f>
        <v>GGMED</v>
      </c>
      <c r="C22" s="77" t="str">
        <f>'4) R-Alcance'!C22</f>
        <v>8.36 - Revisão dos procedimentos e formato para geração do Certificado de Registro de Medicamento, Certidão de Registro para Exportação de Medicamento e Autorização para fim exclusivo de Exportação (AFEX)</v>
      </c>
      <c r="D22" s="136" t="s">
        <v>84</v>
      </c>
      <c r="E22" s="37" t="str" cm="1">
        <f t="array" ref="E22">_xlfn.IFS(D22="Alta","1",D22="Média","0,8",D22="Baixa","0,5")</f>
        <v>0,8</v>
      </c>
    </row>
    <row r="23" spans="1:5" s="8" customFormat="1" ht="75" customHeight="1">
      <c r="A23" s="65" t="str">
        <f>'4) R-Alcance'!A23</f>
        <v>Medicamentos</v>
      </c>
      <c r="B23" s="61" t="str">
        <f>'4) R-Alcance'!B23</f>
        <v>GGMED</v>
      </c>
      <c r="C23" s="77" t="str">
        <f>'4) R-Alcance'!C23</f>
        <v>8.37 - Revisão dos requisitos de qualidade para elaboração dos dossiês de registro e pós-registro de medicamentos sintéticos (Revisão da RDC nº 73/2016 e da parte da qualidade da RDC nº 753/2022)</v>
      </c>
      <c r="D23" s="136" t="s">
        <v>80</v>
      </c>
      <c r="E23" s="37" t="str" cm="1">
        <f t="array" ref="E23">_xlfn.IFS(D23="Alta","1",D23="Média","0,8",D23="Baixa","0,5")</f>
        <v>1</v>
      </c>
    </row>
    <row r="24" spans="1:5" s="8" customFormat="1" ht="75" customHeight="1">
      <c r="A24" s="65" t="str">
        <f>'4) R-Alcance'!A24</f>
        <v>Medicamentos</v>
      </c>
      <c r="B24" s="61" t="str">
        <f>'4) R-Alcance'!B24</f>
        <v>GGMED</v>
      </c>
      <c r="C24" s="77" t="str">
        <f>'4) R-Alcance'!C24</f>
        <v>8.40 - Atualização periódica da lista de Fármacos candidatos à bioisenção</v>
      </c>
      <c r="D24" s="136" t="s">
        <v>84</v>
      </c>
      <c r="E24" s="37" t="str" cm="1">
        <f t="array" ref="E24">_xlfn.IFS(D24="Alta","1",D24="Média","0,8",D24="Baixa","0,5")</f>
        <v>0,8</v>
      </c>
    </row>
    <row r="25" spans="1:5" s="8" customFormat="1" ht="75" customHeight="1">
      <c r="A25" s="65" t="str">
        <f>'4) R-Alcance'!A25</f>
        <v>Medicamentos</v>
      </c>
      <c r="B25" s="61" t="str">
        <f>'4) R-Alcance'!B25</f>
        <v>GGMED</v>
      </c>
      <c r="C25" s="77" t="str">
        <f>'4) R-Alcance'!C25</f>
        <v>8.41 - Atualização periódica da lista de impurezas qualificadas e seus respectivos limites</v>
      </c>
      <c r="D25" s="136" t="s">
        <v>84</v>
      </c>
      <c r="E25" s="37" t="str" cm="1">
        <f t="array" ref="E25">_xlfn.IFS(D25="Alta","1",D25="Média","0,8",D25="Baixa","0,5")</f>
        <v>0,8</v>
      </c>
    </row>
    <row r="26" spans="1:5" s="8" customFormat="1" ht="75" customHeight="1">
      <c r="A26" s="65" t="str">
        <f>'4) R-Alcance'!A26</f>
        <v>Medicamentos</v>
      </c>
      <c r="B26" s="61" t="str">
        <f>'4) R-Alcance'!B26</f>
        <v>GGMED</v>
      </c>
      <c r="C26" s="77" t="str">
        <f>'4) R-Alcance'!C26</f>
        <v>8.43 - Atualização periódica da lista de Medicamentos de Baixo Risco sujeitos à notificação Simplificada (LMN)</v>
      </c>
      <c r="D26" s="136" t="s">
        <v>84</v>
      </c>
      <c r="E26" s="37" t="str" cm="1">
        <f t="array" ref="E26">_xlfn.IFS(D26="Alta","1",D26="Média","0,8",D26="Baixa","0,5")</f>
        <v>0,8</v>
      </c>
    </row>
    <row r="27" spans="1:5" s="8" customFormat="1" ht="75" customHeight="1">
      <c r="A27" s="65" t="str">
        <f>'4) R-Alcance'!A27</f>
        <v>Medicamentos</v>
      </c>
      <c r="B27" s="61" t="str">
        <f>'4) R-Alcance'!B27</f>
        <v>GGMED</v>
      </c>
      <c r="C27" s="77" t="str">
        <f>'4) R-Alcance'!C27</f>
        <v>8.44 - Atualização periódica da lista de Medicamentos Isentos de Prescrição (LMIP)</v>
      </c>
      <c r="D27" s="136" t="s">
        <v>84</v>
      </c>
      <c r="E27" s="37" t="str" cm="1">
        <f t="array" ref="E27">_xlfn.IFS(D27="Alta","1",D27="Média","0,8",D27="Baixa","0,5")</f>
        <v>0,8</v>
      </c>
    </row>
    <row r="28" spans="1:5" s="8" customFormat="1" ht="75" customHeight="1">
      <c r="A28" s="65" t="str">
        <f>'4) R-Alcance'!A28</f>
        <v>Medicamentos</v>
      </c>
      <c r="B28" s="61" t="str">
        <f>'4) R-Alcance'!B28</f>
        <v>GGMED</v>
      </c>
      <c r="C28" s="77" t="str">
        <f>'4) R-Alcance'!C28</f>
        <v>8.45 - Atualização periódica das indicações terapêuticas para registro e notificação de medicamentos dinamizados</v>
      </c>
      <c r="D28" s="136" t="s">
        <v>84</v>
      </c>
      <c r="E28" s="37" t="str" cm="1">
        <f t="array" ref="E28">_xlfn.IFS(D28="Alta","1",D28="Média","0,8",D28="Baixa","0,5")</f>
        <v>0,8</v>
      </c>
    </row>
    <row r="29" spans="1:5" s="8" customFormat="1" ht="75" customHeight="1">
      <c r="A29" s="65">
        <f>'4) R-Alcance'!A29</f>
        <v>0</v>
      </c>
      <c r="B29" s="61">
        <f>'4) R-Alcance'!B29</f>
        <v>0</v>
      </c>
      <c r="C29" s="77">
        <f>'4) R-Alcance'!C29</f>
        <v>0</v>
      </c>
      <c r="D29" s="136"/>
      <c r="E29" s="37" t="e" cm="1">
        <f t="array" ref="E29">_xlfn.IFS(D29="Alta","1",D29="Média","0,8",D29="Baixa","0,5")</f>
        <v>#N/A</v>
      </c>
    </row>
    <row r="30" spans="1:5" s="8" customFormat="1" ht="75" customHeight="1">
      <c r="A30" s="65">
        <f>'4) R-Alcance'!A30</f>
        <v>0</v>
      </c>
      <c r="B30" s="61">
        <f>'4) R-Alcance'!B30</f>
        <v>0</v>
      </c>
      <c r="C30" s="77">
        <f>'4) R-Alcance'!C30</f>
        <v>0</v>
      </c>
      <c r="D30" s="136"/>
      <c r="E30" s="37" t="e" cm="1">
        <f t="array" ref="E30">_xlfn.IFS(D30="Alta","1",D30="Média","0,8",D30="Baixa","0,5")</f>
        <v>#N/A</v>
      </c>
    </row>
    <row r="31" spans="1:5" s="8" customFormat="1" ht="75" customHeight="1">
      <c r="A31" s="65">
        <f>'4) R-Alcance'!A31</f>
        <v>0</v>
      </c>
      <c r="B31" s="61">
        <f>'4) R-Alcance'!B31</f>
        <v>0</v>
      </c>
      <c r="C31" s="77">
        <f>'4) R-Alcance'!C31</f>
        <v>0</v>
      </c>
      <c r="D31" s="136"/>
      <c r="E31" s="37" t="e" cm="1">
        <f t="array" ref="E31">_xlfn.IFS(D31="Alta","1",D31="Média","0,8",D31="Baixa","0,5")</f>
        <v>#N/A</v>
      </c>
    </row>
    <row r="32" spans="1:5" s="8" customFormat="1" ht="75" customHeight="1">
      <c r="A32" s="65">
        <f>'4) R-Alcance'!A32</f>
        <v>0</v>
      </c>
      <c r="B32" s="61">
        <f>'4) R-Alcance'!B32</f>
        <v>0</v>
      </c>
      <c r="C32" s="77">
        <f>'4) R-Alcance'!C32</f>
        <v>0</v>
      </c>
      <c r="D32" s="136"/>
      <c r="E32" s="37" t="e" cm="1">
        <f t="array" ref="E32">_xlfn.IFS(D32="Alta","1",D32="Média","0,8",D32="Baixa","0,5")</f>
        <v>#N/A</v>
      </c>
    </row>
    <row r="33" spans="1:5" s="8" customFormat="1" ht="75" customHeight="1">
      <c r="A33" s="65">
        <f>'4) R-Alcance'!A33</f>
        <v>0</v>
      </c>
      <c r="B33" s="61">
        <f>'4) R-Alcance'!B33</f>
        <v>0</v>
      </c>
      <c r="C33" s="77">
        <f>'4) R-Alcance'!C33</f>
        <v>0</v>
      </c>
      <c r="D33" s="136"/>
      <c r="E33" s="37" t="e" cm="1">
        <f t="array" ref="E33">_xlfn.IFS(D33="Alta","1",D33="Média","0,8",D33="Baixa","0,5")</f>
        <v>#N/A</v>
      </c>
    </row>
    <row r="34" spans="1:5" s="8" customFormat="1" ht="75" customHeight="1">
      <c r="A34" s="65">
        <f>'4) R-Alcance'!A34</f>
        <v>0</v>
      </c>
      <c r="B34" s="61">
        <f>'4) R-Alcance'!B34</f>
        <v>0</v>
      </c>
      <c r="C34" s="77">
        <f>'4) R-Alcance'!C34</f>
        <v>0</v>
      </c>
      <c r="D34" s="136"/>
      <c r="E34" s="37" t="e" cm="1">
        <f t="array" ref="E34">_xlfn.IFS(D34="Alta","1",D34="Média","0,8",D34="Baixa","0,5")</f>
        <v>#N/A</v>
      </c>
    </row>
    <row r="35" spans="1:5" s="8" customFormat="1" ht="75" customHeight="1">
      <c r="A35" s="65">
        <f>'4) R-Alcance'!A35</f>
        <v>0</v>
      </c>
      <c r="B35" s="61">
        <f>'4) R-Alcance'!B35</f>
        <v>0</v>
      </c>
      <c r="C35" s="77">
        <f>'4) R-Alcance'!C35</f>
        <v>0</v>
      </c>
      <c r="D35" s="136"/>
      <c r="E35" s="37" t="e" cm="1">
        <f t="array" ref="E35">_xlfn.IFS(D35="Alta","1",D35="Média","0,8",D35="Baixa","0,5")</f>
        <v>#N/A</v>
      </c>
    </row>
    <row r="36" spans="1:5" s="8" customFormat="1" ht="75" customHeight="1">
      <c r="A36" s="65">
        <f>'4) R-Alcance'!A36</f>
        <v>0</v>
      </c>
      <c r="B36" s="61">
        <f>'4) R-Alcance'!B36</f>
        <v>0</v>
      </c>
      <c r="C36" s="77">
        <f>'4) R-Alcance'!C36</f>
        <v>0</v>
      </c>
      <c r="D36" s="136"/>
      <c r="E36" s="37" t="e" cm="1">
        <f t="array" ref="E36">_xlfn.IFS(D36="Alta","1",D36="Média","0,8",D36="Baixa","0,5")</f>
        <v>#N/A</v>
      </c>
    </row>
    <row r="37" spans="1:5" s="8" customFormat="1" ht="75" customHeight="1">
      <c r="A37" s="65">
        <f>'4) R-Alcance'!A37</f>
        <v>0</v>
      </c>
      <c r="B37" s="61">
        <f>'4) R-Alcance'!B37</f>
        <v>0</v>
      </c>
      <c r="C37" s="77">
        <f>'4) R-Alcance'!C37</f>
        <v>0</v>
      </c>
      <c r="D37" s="136"/>
      <c r="E37" s="37" t="e" cm="1">
        <f t="array" ref="E37">_xlfn.IFS(D37="Alta","1",D37="Média","0,8",D37="Baixa","0,5")</f>
        <v>#N/A</v>
      </c>
    </row>
    <row r="38" spans="1:5" s="8" customFormat="1" ht="75" customHeight="1">
      <c r="A38" s="65">
        <f>'4) R-Alcance'!A38</f>
        <v>0</v>
      </c>
      <c r="B38" s="61">
        <f>'4) R-Alcance'!B38</f>
        <v>0</v>
      </c>
      <c r="C38" s="77">
        <f>'4) R-Alcance'!C38</f>
        <v>0</v>
      </c>
      <c r="D38" s="136"/>
      <c r="E38" s="37" t="e" cm="1">
        <f t="array" ref="E38">_xlfn.IFS(D38="Alta","1",D38="Média","0,8",D38="Baixa","0,5")</f>
        <v>#N/A</v>
      </c>
    </row>
    <row r="39" spans="1:5" s="8" customFormat="1" ht="75" customHeight="1">
      <c r="A39" s="65">
        <f>'4) R-Alcance'!A39</f>
        <v>0</v>
      </c>
      <c r="B39" s="61">
        <f>'4) R-Alcance'!B39</f>
        <v>0</v>
      </c>
      <c r="C39" s="77">
        <f>'4) R-Alcance'!C39</f>
        <v>0</v>
      </c>
      <c r="D39" s="136"/>
      <c r="E39" s="37" t="e" cm="1">
        <f t="array" ref="E39">_xlfn.IFS(D39="Alta","1",D39="Média","0,8",D39="Baixa","0,5")</f>
        <v>#N/A</v>
      </c>
    </row>
    <row r="40" spans="1:5" s="8" customFormat="1" ht="75" customHeight="1">
      <c r="A40" s="65">
        <f>'4) R-Alcance'!A40</f>
        <v>0</v>
      </c>
      <c r="B40" s="61">
        <f>'4) R-Alcance'!B40</f>
        <v>0</v>
      </c>
      <c r="C40" s="77">
        <f>'4) R-Alcance'!C40</f>
        <v>0</v>
      </c>
      <c r="D40" s="136"/>
      <c r="E40" s="37" t="e" cm="1">
        <f t="array" ref="E40">_xlfn.IFS(D40="Alta","1",D40="Média","0,8",D40="Baixa","0,5")</f>
        <v>#N/A</v>
      </c>
    </row>
    <row r="41" spans="1:5" s="8" customFormat="1" ht="75" customHeight="1">
      <c r="A41" s="65">
        <f>'4) R-Alcance'!A41</f>
        <v>0</v>
      </c>
      <c r="B41" s="61">
        <f>'4) R-Alcance'!B41</f>
        <v>0</v>
      </c>
      <c r="C41" s="77">
        <f>'4) R-Alcance'!C41</f>
        <v>0</v>
      </c>
      <c r="D41" s="136"/>
      <c r="E41" s="37" t="e" cm="1">
        <f t="array" ref="E41">_xlfn.IFS(D41="Alta","1",D41="Média","0,8",D41="Baixa","0,5")</f>
        <v>#N/A</v>
      </c>
    </row>
    <row r="42" spans="1:5" s="8" customFormat="1" ht="75" customHeight="1">
      <c r="A42" s="65">
        <f>'4) R-Alcance'!A42</f>
        <v>0</v>
      </c>
      <c r="B42" s="61">
        <f>'4) R-Alcance'!B42</f>
        <v>0</v>
      </c>
      <c r="C42" s="77">
        <f>'4) R-Alcance'!C42</f>
        <v>0</v>
      </c>
      <c r="D42" s="136"/>
      <c r="E42" s="37" t="e" cm="1">
        <f t="array" ref="E42">_xlfn.IFS(D42="Alta","1",D42="Média","0,8",D42="Baixa","0,5")</f>
        <v>#N/A</v>
      </c>
    </row>
    <row r="43" spans="1:5" s="8" customFormat="1" ht="75" customHeight="1">
      <c r="A43" s="65">
        <f>'4) R-Alcance'!A43</f>
        <v>0</v>
      </c>
      <c r="B43" s="61">
        <f>'4) R-Alcance'!B43</f>
        <v>0</v>
      </c>
      <c r="C43" s="77">
        <f>'4) R-Alcance'!C43</f>
        <v>0</v>
      </c>
      <c r="D43" s="136"/>
      <c r="E43" s="37" t="e" cm="1">
        <f t="array" ref="E43">_xlfn.IFS(D43="Alta","1",D43="Média","0,8",D43="Baixa","0,5")</f>
        <v>#N/A</v>
      </c>
    </row>
    <row r="44" spans="1:5" s="8" customFormat="1" ht="75" customHeight="1">
      <c r="A44" s="65">
        <f>'4) R-Alcance'!A44</f>
        <v>0</v>
      </c>
      <c r="B44" s="61">
        <f>'4) R-Alcance'!B44</f>
        <v>0</v>
      </c>
      <c r="C44" s="77">
        <f>'4) R-Alcance'!C44</f>
        <v>0</v>
      </c>
      <c r="D44" s="136"/>
      <c r="E44" s="37" t="e" cm="1">
        <f t="array" ref="E44">_xlfn.IFS(D44="Alta","1",D44="Média","0,8",D44="Baixa","0,5")</f>
        <v>#N/A</v>
      </c>
    </row>
    <row r="45" spans="1:5" s="8" customFormat="1" ht="75" customHeight="1">
      <c r="A45" s="65">
        <f>'4) R-Alcance'!A45</f>
        <v>0</v>
      </c>
      <c r="B45" s="61">
        <f>'4) R-Alcance'!B45</f>
        <v>0</v>
      </c>
      <c r="C45" s="77">
        <f>'4) R-Alcance'!C45</f>
        <v>0</v>
      </c>
      <c r="D45" s="136"/>
      <c r="E45" s="37" t="e" cm="1">
        <f t="array" ref="E45">_xlfn.IFS(D45="Alta","1",D45="Média","0,8",D45="Baixa","0,5")</f>
        <v>#N/A</v>
      </c>
    </row>
    <row r="46" spans="1:5" s="8" customFormat="1" ht="75" customHeight="1">
      <c r="A46" s="65">
        <f>'4) R-Alcance'!A46</f>
        <v>0</v>
      </c>
      <c r="B46" s="61">
        <f>'4) R-Alcance'!B46</f>
        <v>0</v>
      </c>
      <c r="C46" s="77">
        <f>'4) R-Alcance'!C46</f>
        <v>0</v>
      </c>
      <c r="D46" s="136"/>
      <c r="E46" s="37" t="e" cm="1">
        <f t="array" ref="E46">_xlfn.IFS(D46="Alta","1",D46="Média","0,8",D46="Baixa","0,5")</f>
        <v>#N/A</v>
      </c>
    </row>
    <row r="47" spans="1:5" s="8" customFormat="1" ht="75" customHeight="1">
      <c r="A47" s="65">
        <f>'4) R-Alcance'!A47</f>
        <v>0</v>
      </c>
      <c r="B47" s="61">
        <f>'4) R-Alcance'!B47</f>
        <v>0</v>
      </c>
      <c r="C47" s="77">
        <f>'4) R-Alcance'!C47</f>
        <v>0</v>
      </c>
      <c r="D47" s="136"/>
      <c r="E47" s="37" t="e" cm="1">
        <f t="array" ref="E47">_xlfn.IFS(D47="Alta","1",D47="Média","0,8",D47="Baixa","0,5")</f>
        <v>#N/A</v>
      </c>
    </row>
    <row r="48" spans="1:5" s="8" customFormat="1" ht="75" customHeight="1">
      <c r="A48" s="65">
        <f>'4) R-Alcance'!A48</f>
        <v>0</v>
      </c>
      <c r="B48" s="61">
        <f>'4) R-Alcance'!B48</f>
        <v>0</v>
      </c>
      <c r="C48" s="77">
        <f>'4) R-Alcance'!C48</f>
        <v>0</v>
      </c>
      <c r="D48" s="136"/>
      <c r="E48" s="37" t="e" cm="1">
        <f t="array" ref="E48">_xlfn.IFS(D48="Alta","1",D48="Média","0,8",D48="Baixa","0,5")</f>
        <v>#N/A</v>
      </c>
    </row>
    <row r="49" spans="1:5" s="8" customFormat="1" ht="75" customHeight="1">
      <c r="A49" s="65">
        <f>'4) R-Alcance'!A49</f>
        <v>0</v>
      </c>
      <c r="B49" s="61">
        <f>'4) R-Alcance'!B49</f>
        <v>0</v>
      </c>
      <c r="C49" s="77">
        <f>'4) R-Alcance'!C49</f>
        <v>0</v>
      </c>
      <c r="D49" s="136"/>
      <c r="E49" s="37" t="e" cm="1">
        <f t="array" ref="E49">_xlfn.IFS(D49="Alta","1",D49="Média","0,8",D49="Baixa","0,5")</f>
        <v>#N/A</v>
      </c>
    </row>
    <row r="50" spans="1:5" s="8" customFormat="1" ht="75" customHeight="1" thickBot="1">
      <c r="A50" s="65">
        <f>'4) R-Alcance'!A50</f>
        <v>0</v>
      </c>
      <c r="B50" s="61">
        <f>'4) R-Alcance'!B50</f>
        <v>0</v>
      </c>
      <c r="C50" s="77">
        <f>'4) R-Alcance'!C50</f>
        <v>0</v>
      </c>
      <c r="D50" s="136"/>
      <c r="E50" s="38" t="e" cm="1">
        <f t="array" ref="E50">_xlfn.IFS(D50="Alta","1",D50="Média","0,8",D50="Baixa","0,5")</f>
        <v>#N/A</v>
      </c>
    </row>
  </sheetData>
  <sheetProtection algorithmName="SHA-512" hashValue="RAHzyhLRwu28FyC3EqLYE8RkZj+3VPv6CsejGXOchcVE411XxmS/c7dlTBi+B5/lMT9zbvFoifOOITnumvWHtA==" saltValue="KTjwXLnPQcX7Tq5GGrAxqg==" spinCount="100000" sheet="1" objects="1" scenarios="1"/>
  <mergeCells count="2">
    <mergeCell ref="A1:E1"/>
    <mergeCell ref="A2:E2"/>
  </mergeCells>
  <dataValidations count="1">
    <dataValidation type="list" allowBlank="1" showInputMessage="1" showErrorMessage="1" sqref="D4:D50" xr:uid="{07BBF908-8BF4-4139-A64C-7A0A2F395E47}">
      <formula1>"Alta, Média, Baixa"</formula1>
    </dataValidation>
  </dataValidations>
  <pageMargins left="0.511811024" right="0.511811024" top="0.78740157499999996" bottom="0.78740157499999996" header="0.31496062000000002" footer="0.31496062000000002"/>
  <pageSetup paperSize="9" orientation="portrait" horizontalDpi="300" verticalDpi="300" r:id="rId1"/>
  <ignoredErrors>
    <ignoredError sqref="E4" evalError="1"/>
  </ignoredError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26CC-F320-40E0-94D2-DBE857823388}">
  <sheetPr codeName="Planilha9"/>
  <dimension ref="A1:K50"/>
  <sheetViews>
    <sheetView showGridLines="0" zoomScale="90" zoomScaleNormal="90" workbookViewId="0">
      <pane xSplit="2" ySplit="3" topLeftCell="C6" activePane="bottomRight" state="frozen"/>
      <selection pane="bottomRight" activeCell="L6" sqref="L6"/>
      <selection pane="bottomLeft" activeCell="C5" sqref="C5"/>
      <selection pane="topRight" activeCell="C5" sqref="C5"/>
    </sheetView>
  </sheetViews>
  <sheetFormatPr defaultColWidth="9.140625" defaultRowHeight="15"/>
  <cols>
    <col min="1" max="1" width="17" style="5" customWidth="1"/>
    <col min="2" max="2" width="12.140625" style="5" customWidth="1"/>
    <col min="3" max="3" width="71" style="5" customWidth="1"/>
    <col min="4" max="4" width="26.5703125" style="1" customWidth="1"/>
    <col min="5" max="5" width="25.28515625" style="5" customWidth="1"/>
    <col min="6" max="6" width="22.85546875" style="5" customWidth="1"/>
    <col min="7" max="7" width="14.7109375" style="5" customWidth="1"/>
    <col min="8" max="8" width="38" style="5" customWidth="1"/>
    <col min="9" max="9" width="36.140625" style="5" customWidth="1"/>
    <col min="10" max="10" width="5.7109375" style="6" hidden="1" customWidth="1"/>
    <col min="11" max="11" width="14.42578125" style="5" customWidth="1"/>
    <col min="12" max="12" width="33.5703125" style="5" customWidth="1"/>
    <col min="13" max="16384" width="9.140625" style="5"/>
  </cols>
  <sheetData>
    <row r="1" spans="1:11" ht="45" customHeight="1">
      <c r="A1" s="207" t="s">
        <v>0</v>
      </c>
      <c r="B1" s="208"/>
      <c r="C1" s="208"/>
      <c r="D1" s="208"/>
      <c r="E1" s="208"/>
      <c r="F1" s="208"/>
      <c r="G1" s="208"/>
      <c r="H1" s="208"/>
      <c r="I1" s="208"/>
      <c r="J1" s="208"/>
      <c r="K1" s="209"/>
    </row>
    <row r="2" spans="1:11" ht="46.9" customHeight="1" thickBot="1">
      <c r="A2" s="210" t="s">
        <v>1</v>
      </c>
      <c r="B2" s="211"/>
      <c r="C2" s="211"/>
      <c r="D2" s="211"/>
      <c r="E2" s="211"/>
      <c r="F2" s="211"/>
      <c r="G2" s="211"/>
      <c r="H2" s="211"/>
      <c r="I2" s="211"/>
      <c r="J2" s="211"/>
      <c r="K2" s="212"/>
    </row>
    <row r="3" spans="1:11" ht="60.75" thickBot="1">
      <c r="A3" s="49" t="s">
        <v>7</v>
      </c>
      <c r="B3" s="50" t="s">
        <v>8</v>
      </c>
      <c r="C3" s="50" t="s">
        <v>9</v>
      </c>
      <c r="D3" s="50" t="s">
        <v>89</v>
      </c>
      <c r="E3" s="21" t="s">
        <v>90</v>
      </c>
      <c r="F3" s="21" t="s">
        <v>91</v>
      </c>
      <c r="G3" s="21" t="s">
        <v>92</v>
      </c>
      <c r="H3" s="21" t="s">
        <v>93</v>
      </c>
      <c r="I3" s="21" t="s">
        <v>94</v>
      </c>
      <c r="J3" s="80" t="s">
        <v>95</v>
      </c>
      <c r="K3" s="36" t="s">
        <v>69</v>
      </c>
    </row>
    <row r="4" spans="1:11" ht="75" customHeight="1">
      <c r="A4" s="67" t="str">
        <f>'4) R-Alcance'!A4</f>
        <v>Medicamentos</v>
      </c>
      <c r="B4" s="67" t="str">
        <f>'4) R-Alcance'!B4</f>
        <v>GGMED</v>
      </c>
      <c r="C4" s="72" t="str">
        <f>'4) R-Alcance'!C4</f>
        <v>8.1 - Alinhamento internacional dos parâmetros para a validação de métodos analíticos para medicamentos (Revisão da RDC nº  166/2017)</v>
      </c>
      <c r="D4" s="137" t="s">
        <v>85</v>
      </c>
      <c r="E4" s="138" t="s">
        <v>96</v>
      </c>
      <c r="F4" s="138" t="s">
        <v>97</v>
      </c>
      <c r="G4" s="138" t="s">
        <v>80</v>
      </c>
      <c r="H4" s="138" t="s">
        <v>98</v>
      </c>
      <c r="I4" s="139" t="s">
        <v>99</v>
      </c>
      <c r="J4" s="79">
        <f>SUM(VLOOKUP(D4,DICIONÁRIO!$E$1:$F$18,2,FALSE),VLOOKUP(E4,DICIONÁRIO!$E$1:$F$18,2,FALSE),VLOOKUP('7) E-Esforço'!F4,DICIONÁRIO!$E$1:$F$18,2,FALSE),VLOOKUP('7) E-Esforço'!G4,DICIONÁRIO!$E$1:$F$18,2,FALSE),VLOOKUP('7) E-Esforço'!H4,DICIONÁRIO!$E$1:$F$18,2,FALSE),VLOOKUP('7) E-Esforço'!I4,DICIONÁRIO!$E$1:$F$18,2,FALSE))</f>
        <v>17</v>
      </c>
      <c r="K4" s="81">
        <f>IF(J4&gt;12,3,IF(J4&gt;7,2,1))</f>
        <v>3</v>
      </c>
    </row>
    <row r="5" spans="1:11" ht="75" customHeight="1">
      <c r="A5" s="68" t="str">
        <f>'4) R-Alcance'!A5</f>
        <v>Medicamentos</v>
      </c>
      <c r="B5" s="68" t="str">
        <f>'4) R-Alcance'!B5</f>
        <v>GGMED</v>
      </c>
      <c r="C5" s="73" t="str">
        <f>'4) R-Alcance'!C5</f>
        <v>8.2 - Atualização dos requisitos para controle de qualidade de fitoterápicos a partir de alterações pontuais na RDC 26/2014</v>
      </c>
      <c r="D5" s="137" t="s">
        <v>82</v>
      </c>
      <c r="E5" s="140" t="s">
        <v>100</v>
      </c>
      <c r="F5" s="140" t="s">
        <v>97</v>
      </c>
      <c r="G5" s="140" t="s">
        <v>84</v>
      </c>
      <c r="H5" s="140" t="s">
        <v>101</v>
      </c>
      <c r="I5" s="139" t="s">
        <v>99</v>
      </c>
      <c r="J5" s="10">
        <f>SUM(VLOOKUP(D5,DICIONÁRIO!$E$1:$F$18,2,FALSE),VLOOKUP(E5,DICIONÁRIO!$E$1:$F$18,2,FALSE),VLOOKUP('7) E-Esforço'!F5,DICIONÁRIO!$E$1:$F$18,2,FALSE),VLOOKUP('7) E-Esforço'!G5,DICIONÁRIO!$E$1:$F$18,2,FALSE),VLOOKUP('7) E-Esforço'!H5,DICIONÁRIO!$E$1:$F$18,2,FALSE),VLOOKUP('7) E-Esforço'!I5,DICIONÁRIO!$E$1:$F$18,2,FALSE))</f>
        <v>10</v>
      </c>
      <c r="K5" s="81">
        <f t="shared" ref="K5:K50" si="0">IF(J5&gt;12,3,IF(J5&gt;7,2,1))</f>
        <v>2</v>
      </c>
    </row>
    <row r="6" spans="1:11" ht="75" customHeight="1">
      <c r="A6" s="68" t="str">
        <f>'4) R-Alcance'!A6</f>
        <v>Medicamentos</v>
      </c>
      <c r="B6" s="68" t="str">
        <f>'4) R-Alcance'!B6</f>
        <v>GGMED</v>
      </c>
      <c r="C6" s="73" t="str">
        <f>'4) R-Alcance'!C6</f>
        <v>8.6 - Consolidação das normas de Pós-Registro de medicamentos (Revisão das RDC 73/16,  RDC  708/22 e RDC 413/20)</v>
      </c>
      <c r="D6" s="137" t="s">
        <v>85</v>
      </c>
      <c r="E6" s="140" t="s">
        <v>100</v>
      </c>
      <c r="F6" s="140" t="s">
        <v>102</v>
      </c>
      <c r="G6" s="140" t="s">
        <v>84</v>
      </c>
      <c r="H6" s="140" t="s">
        <v>101</v>
      </c>
      <c r="I6" s="139" t="s">
        <v>99</v>
      </c>
      <c r="J6" s="10">
        <f>SUM(VLOOKUP(D6,DICIONÁRIO!$E$1:$F$18,2,FALSE),VLOOKUP(E6,DICIONÁRIO!$E$1:$F$18,2,FALSE),VLOOKUP('7) E-Esforço'!F6,DICIONÁRIO!$E$1:$F$18,2,FALSE),VLOOKUP('7) E-Esforço'!G6,DICIONÁRIO!$E$1:$F$18,2,FALSE),VLOOKUP('7) E-Esforço'!H6,DICIONÁRIO!$E$1:$F$18,2,FALSE),VLOOKUP('7) E-Esforço'!I6,DICIONÁRIO!$E$1:$F$18,2,FALSE))</f>
        <v>10</v>
      </c>
      <c r="K6" s="81">
        <f t="shared" si="0"/>
        <v>2</v>
      </c>
    </row>
    <row r="7" spans="1:11" ht="75" customHeight="1">
      <c r="A7" s="68" t="str">
        <f>'4) R-Alcance'!A7</f>
        <v>Medicamentos</v>
      </c>
      <c r="B7" s="68" t="str">
        <f>'4) R-Alcance'!B7</f>
        <v>GGMED</v>
      </c>
      <c r="C7" s="73" t="str">
        <f>'4) R-Alcance'!C7</f>
        <v>8.9 - Implementação do e-CTD</v>
      </c>
      <c r="D7" s="137" t="s">
        <v>81</v>
      </c>
      <c r="E7" s="140" t="s">
        <v>100</v>
      </c>
      <c r="F7" s="140" t="s">
        <v>97</v>
      </c>
      <c r="G7" s="140" t="s">
        <v>103</v>
      </c>
      <c r="H7" s="140" t="s">
        <v>98</v>
      </c>
      <c r="I7" s="139" t="s">
        <v>99</v>
      </c>
      <c r="J7" s="10">
        <f>SUM(VLOOKUP(D7,DICIONÁRIO!$E$1:$F$18,2,FALSE),VLOOKUP(E7,DICIONÁRIO!$E$1:$F$18,2,FALSE),VLOOKUP('7) E-Esforço'!F7,DICIONÁRIO!$E$1:$F$18,2,FALSE),VLOOKUP('7) E-Esforço'!G7,DICIONÁRIO!$E$1:$F$18,2,FALSE),VLOOKUP('7) E-Esforço'!H7,DICIONÁRIO!$E$1:$F$18,2,FALSE),VLOOKUP('7) E-Esforço'!I7,DICIONÁRIO!$E$1:$F$18,2,FALSE))</f>
        <v>12</v>
      </c>
      <c r="K7" s="81">
        <f t="shared" si="0"/>
        <v>2</v>
      </c>
    </row>
    <row r="8" spans="1:11" ht="75" customHeight="1">
      <c r="A8" s="68" t="str">
        <f>'4) R-Alcance'!A8</f>
        <v>Medicamentos</v>
      </c>
      <c r="B8" s="68" t="str">
        <f>'4) R-Alcance'!B8</f>
        <v>GGMED</v>
      </c>
      <c r="C8" s="73" t="str">
        <f>'4) R-Alcance'!C8</f>
        <v>8.10 - Notificação,  registro e mudanças pós-registro de gases medicinais enquadrados como medicamentos</v>
      </c>
      <c r="D8" s="137" t="s">
        <v>81</v>
      </c>
      <c r="E8" s="140" t="s">
        <v>100</v>
      </c>
      <c r="F8" s="140" t="s">
        <v>102</v>
      </c>
      <c r="G8" s="140" t="s">
        <v>84</v>
      </c>
      <c r="H8" s="140" t="s">
        <v>101</v>
      </c>
      <c r="I8" s="141" t="s">
        <v>99</v>
      </c>
      <c r="J8" s="10">
        <f>SUM(VLOOKUP(D8,DICIONÁRIO!$E$1:$F$18,2,FALSE),VLOOKUP(E8,DICIONÁRIO!$E$1:$F$18,2,FALSE),VLOOKUP('7) E-Esforço'!F8,DICIONÁRIO!$E$1:$F$18,2,FALSE),VLOOKUP('7) E-Esforço'!G8,DICIONÁRIO!$E$1:$F$18,2,FALSE),VLOOKUP('7) E-Esforço'!H8,DICIONÁRIO!$E$1:$F$18,2,FALSE),VLOOKUP('7) E-Esforço'!I8,DICIONÁRIO!$E$1:$F$18,2,FALSE))</f>
        <v>9</v>
      </c>
      <c r="K8" s="81">
        <f t="shared" si="0"/>
        <v>2</v>
      </c>
    </row>
    <row r="9" spans="1:11" ht="75" customHeight="1">
      <c r="A9" s="68" t="str">
        <f>'4) R-Alcance'!A9</f>
        <v>Medicamentos</v>
      </c>
      <c r="B9" s="68" t="str">
        <f>'4) R-Alcance'!B9</f>
        <v>GGMED</v>
      </c>
      <c r="C9" s="73" t="str">
        <f>'4) R-Alcance'!C9</f>
        <v>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 TEMA CONCLUÍDO</v>
      </c>
      <c r="D9" s="137" t="s">
        <v>82</v>
      </c>
      <c r="E9" s="140" t="s">
        <v>100</v>
      </c>
      <c r="F9" s="140" t="s">
        <v>104</v>
      </c>
      <c r="G9" s="140" t="s">
        <v>84</v>
      </c>
      <c r="H9" s="140" t="s">
        <v>98</v>
      </c>
      <c r="I9" s="141" t="s">
        <v>99</v>
      </c>
      <c r="J9" s="10">
        <f>SUM(VLOOKUP(D9,DICIONÁRIO!$E$1:$F$18,2,FALSE),VLOOKUP(E9,DICIONÁRIO!$E$1:$F$18,2,FALSE),VLOOKUP('7) E-Esforço'!F9,DICIONÁRIO!$E$1:$F$18,2,FALSE),VLOOKUP('7) E-Esforço'!G9,DICIONÁRIO!$E$1:$F$18,2,FALSE),VLOOKUP('7) E-Esforço'!H9,DICIONÁRIO!$E$1:$F$18,2,FALSE),VLOOKUP('7) E-Esforço'!I9,DICIONÁRIO!$E$1:$F$18,2,FALSE))</f>
        <v>10</v>
      </c>
      <c r="K9" s="81">
        <f t="shared" si="0"/>
        <v>2</v>
      </c>
    </row>
    <row r="10" spans="1:11" ht="75" customHeight="1">
      <c r="A10" s="68" t="str">
        <f>'4) R-Alcance'!A10</f>
        <v>Medicamentos</v>
      </c>
      <c r="B10" s="68" t="str">
        <f>'4) R-Alcance'!B10</f>
        <v>GGMED</v>
      </c>
      <c r="C10" s="73" t="str">
        <f>'4) R-Alcance'!C10</f>
        <v>8.14 - Registro e pós-registro de medicamentos específicos (Revisão da RDC 24/2011 e da RDC 76/2016)</v>
      </c>
      <c r="D10" s="137" t="s">
        <v>85</v>
      </c>
      <c r="E10" s="140" t="s">
        <v>105</v>
      </c>
      <c r="F10" s="140" t="s">
        <v>104</v>
      </c>
      <c r="G10" s="140" t="s">
        <v>103</v>
      </c>
      <c r="H10" s="140" t="s">
        <v>101</v>
      </c>
      <c r="I10" s="141" t="s">
        <v>99</v>
      </c>
      <c r="J10" s="10">
        <f>SUM(VLOOKUP(D10,DICIONÁRIO!$E$1:$F$18,2,FALSE),VLOOKUP(E10,DICIONÁRIO!$E$1:$F$18,2,FALSE),VLOOKUP('7) E-Esforço'!F10,DICIONÁRIO!$E$1:$F$18,2,FALSE),VLOOKUP('7) E-Esforço'!G10,DICIONÁRIO!$E$1:$F$18,2,FALSE),VLOOKUP('7) E-Esforço'!H10,DICIONÁRIO!$E$1:$F$18,2,FALSE),VLOOKUP('7) E-Esforço'!I10,DICIONÁRIO!$E$1:$F$18,2,FALSE))</f>
        <v>9</v>
      </c>
      <c r="K10" s="81">
        <f t="shared" si="0"/>
        <v>2</v>
      </c>
    </row>
    <row r="11" spans="1:11" ht="75" customHeight="1">
      <c r="A11" s="68" t="str">
        <f>'4) R-Alcance'!A11</f>
        <v>Medicamentos</v>
      </c>
      <c r="B11" s="68" t="str">
        <f>'4) R-Alcance'!B11</f>
        <v>GGMED</v>
      </c>
      <c r="C11" s="73" t="str">
        <f>'4) R-Alcance'!C11</f>
        <v xml:space="preserve">8.15 - Regramento para a aprovação de nomes para medicamentos, seus complementos e a formação de famílias de medicamentos </v>
      </c>
      <c r="D11" s="137" t="s">
        <v>82</v>
      </c>
      <c r="E11" s="140" t="s">
        <v>96</v>
      </c>
      <c r="F11" s="140" t="s">
        <v>97</v>
      </c>
      <c r="G11" s="140" t="s">
        <v>84</v>
      </c>
      <c r="H11" s="140" t="s">
        <v>98</v>
      </c>
      <c r="I11" s="141" t="s">
        <v>99</v>
      </c>
      <c r="J11" s="10">
        <f>SUM(VLOOKUP(D11,DICIONÁRIO!$E$1:$F$18,2,FALSE),VLOOKUP(E11,DICIONÁRIO!$E$1:$F$18,2,FALSE),VLOOKUP('7) E-Esforço'!F11,DICIONÁRIO!$E$1:$F$18,2,FALSE),VLOOKUP('7) E-Esforço'!G11,DICIONÁRIO!$E$1:$F$18,2,FALSE),VLOOKUP('7) E-Esforço'!H11,DICIONÁRIO!$E$1:$F$18,2,FALSE),VLOOKUP('7) E-Esforço'!I11,DICIONÁRIO!$E$1:$F$18,2,FALSE))</f>
        <v>14</v>
      </c>
      <c r="K11" s="81">
        <f t="shared" si="0"/>
        <v>3</v>
      </c>
    </row>
    <row r="12" spans="1:11" ht="75" customHeight="1">
      <c r="A12" s="68" t="str">
        <f>'4) R-Alcance'!A12</f>
        <v>Medicamentos</v>
      </c>
      <c r="B12" s="68" t="str">
        <f>'4) R-Alcance'!B12</f>
        <v>GGMED</v>
      </c>
      <c r="C12" s="73" t="str">
        <f>'4) R-Alcance'!C12</f>
        <v>8.16 - Regulação de Inovação nas áreas de medicamentos e produtos biológicos</v>
      </c>
      <c r="D12" s="137" t="s">
        <v>85</v>
      </c>
      <c r="E12" s="140" t="s">
        <v>100</v>
      </c>
      <c r="F12" s="140" t="s">
        <v>97</v>
      </c>
      <c r="G12" s="140" t="s">
        <v>80</v>
      </c>
      <c r="H12" s="140" t="s">
        <v>98</v>
      </c>
      <c r="I12" s="141" t="s">
        <v>99</v>
      </c>
      <c r="J12" s="10">
        <f>SUM(VLOOKUP(D12,DICIONÁRIO!$E$1:$F$18,2,FALSE),VLOOKUP(E12,DICIONÁRIO!$E$1:$F$18,2,FALSE),VLOOKUP('7) E-Esforço'!F12,DICIONÁRIO!$E$1:$F$18,2,FALSE),VLOOKUP('7) E-Esforço'!G12,DICIONÁRIO!$E$1:$F$18,2,FALSE),VLOOKUP('7) E-Esforço'!H12,DICIONÁRIO!$E$1:$F$18,2,FALSE),VLOOKUP('7) E-Esforço'!I12,DICIONÁRIO!$E$1:$F$18,2,FALSE))</f>
        <v>15</v>
      </c>
      <c r="K12" s="81">
        <f t="shared" si="0"/>
        <v>3</v>
      </c>
    </row>
    <row r="13" spans="1:11" ht="75" customHeight="1">
      <c r="A13" s="68" t="str">
        <f>'4) R-Alcance'!A13</f>
        <v>Medicamentos</v>
      </c>
      <c r="B13" s="68" t="str">
        <f>'4) R-Alcance'!B13</f>
        <v>GGMED</v>
      </c>
      <c r="C13" s="73" t="str">
        <f>'4) R-Alcance'!C13</f>
        <v>8.21 - Requerimentos para a comprovação de segurança e eficácia de petições de pós-registro (Revisão da RDC 73/2016) - TEMA CONCLUÍDO</v>
      </c>
      <c r="D13" s="142" t="s">
        <v>82</v>
      </c>
      <c r="E13" s="140" t="s">
        <v>105</v>
      </c>
      <c r="F13" s="140" t="s">
        <v>97</v>
      </c>
      <c r="G13" s="140" t="s">
        <v>84</v>
      </c>
      <c r="H13" s="140" t="s">
        <v>101</v>
      </c>
      <c r="I13" s="141" t="s">
        <v>99</v>
      </c>
      <c r="J13" s="10">
        <f>SUM(VLOOKUP(D13,DICIONÁRIO!$E$1:$F$18,2,FALSE),VLOOKUP(E13,DICIONÁRIO!$E$1:$F$18,2,FALSE),VLOOKUP('7) E-Esforço'!F13,DICIONÁRIO!$E$1:$F$18,2,FALSE),VLOOKUP('7) E-Esforço'!G13,DICIONÁRIO!$E$1:$F$18,2,FALSE),VLOOKUP('7) E-Esforço'!H13,DICIONÁRIO!$E$1:$F$18,2,FALSE),VLOOKUP('7) E-Esforço'!I13,DICIONÁRIO!$E$1:$F$18,2,FALSE))</f>
        <v>10</v>
      </c>
      <c r="K13" s="81">
        <f t="shared" si="0"/>
        <v>2</v>
      </c>
    </row>
    <row r="14" spans="1:11" ht="75" customHeight="1">
      <c r="A14" s="68" t="str">
        <f>'4) R-Alcance'!A14</f>
        <v>Medicamentos</v>
      </c>
      <c r="B14" s="68" t="str">
        <f>'4) R-Alcance'!B14</f>
        <v>GGMED</v>
      </c>
      <c r="C14" s="73" t="str">
        <f>'4) R-Alcance'!C14</f>
        <v>8.22 - Requisitos mínimos para a validação de métodos bioanalíticos empregados em estudos com fins de registro e pós-registro de medicamentos (Revisão da RDC 27/2012)</v>
      </c>
      <c r="D14" s="142" t="s">
        <v>81</v>
      </c>
      <c r="E14" s="140" t="s">
        <v>105</v>
      </c>
      <c r="F14" s="140" t="s">
        <v>104</v>
      </c>
      <c r="G14" s="140" t="s">
        <v>103</v>
      </c>
      <c r="H14" s="140" t="s">
        <v>101</v>
      </c>
      <c r="I14" s="141" t="s">
        <v>99</v>
      </c>
      <c r="J14" s="10">
        <f>SUM(VLOOKUP(D14,DICIONÁRIO!$E$1:$F$18,2,FALSE),VLOOKUP(E14,DICIONÁRIO!$E$1:$F$18,2,FALSE),VLOOKUP('7) E-Esforço'!F14,DICIONÁRIO!$E$1:$F$18,2,FALSE),VLOOKUP('7) E-Esforço'!G14,DICIONÁRIO!$E$1:$F$18,2,FALSE),VLOOKUP('7) E-Esforço'!H14,DICIONÁRIO!$E$1:$F$18,2,FALSE),VLOOKUP('7) E-Esforço'!I14,DICIONÁRIO!$E$1:$F$18,2,FALSE))</f>
        <v>8</v>
      </c>
      <c r="K14" s="81">
        <f t="shared" si="0"/>
        <v>2</v>
      </c>
    </row>
    <row r="15" spans="1:11" ht="75" customHeight="1">
      <c r="A15" s="68" t="str">
        <f>'4) R-Alcance'!A15</f>
        <v>Medicamentos</v>
      </c>
      <c r="B15" s="68" t="str">
        <f>'4) R-Alcance'!B15</f>
        <v>GGMED</v>
      </c>
      <c r="C15" s="73" t="str">
        <f>'4) R-Alcance'!C15</f>
        <v xml:space="preserve">8.23 - Requisitos para procedimento simplificado de solicitações de registro, pós-registro e renovação de registro de medicamentos </v>
      </c>
      <c r="D15" s="142" t="s">
        <v>82</v>
      </c>
      <c r="E15" s="140" t="s">
        <v>100</v>
      </c>
      <c r="F15" s="140" t="s">
        <v>97</v>
      </c>
      <c r="G15" s="140" t="s">
        <v>80</v>
      </c>
      <c r="H15" s="140" t="s">
        <v>98</v>
      </c>
      <c r="I15" s="141" t="s">
        <v>99</v>
      </c>
      <c r="J15" s="10">
        <f>SUM(VLOOKUP(D15,DICIONÁRIO!$E$1:$F$18,2,FALSE),VLOOKUP(E15,DICIONÁRIO!$E$1:$F$18,2,FALSE),VLOOKUP('7) E-Esforço'!F15,DICIONÁRIO!$E$1:$F$18,2,FALSE),VLOOKUP('7) E-Esforço'!G15,DICIONÁRIO!$E$1:$F$18,2,FALSE),VLOOKUP('7) E-Esforço'!H15,DICIONÁRIO!$E$1:$F$18,2,FALSE),VLOOKUP('7) E-Esforço'!I15,DICIONÁRIO!$E$1:$F$18,2,FALSE))</f>
        <v>13</v>
      </c>
      <c r="K15" s="81">
        <f t="shared" si="0"/>
        <v>3</v>
      </c>
    </row>
    <row r="16" spans="1:11" ht="75" customHeight="1">
      <c r="A16" s="68" t="str">
        <f>'4) R-Alcance'!A16</f>
        <v>Medicamentos</v>
      </c>
      <c r="B16" s="68" t="str">
        <f>'4) R-Alcance'!B16</f>
        <v>GGMED</v>
      </c>
      <c r="C16" s="73" t="str">
        <f>'4) R-Alcance'!C16</f>
        <v>8.28 - Revisão da regulamentação de produtos de Cannabis para fins medicinais (Revisão da RDC nº 327/2019)</v>
      </c>
      <c r="D16" s="142" t="s">
        <v>82</v>
      </c>
      <c r="E16" s="140" t="s">
        <v>100</v>
      </c>
      <c r="F16" s="140" t="s">
        <v>104</v>
      </c>
      <c r="G16" s="140" t="s">
        <v>103</v>
      </c>
      <c r="H16" s="140" t="s">
        <v>101</v>
      </c>
      <c r="I16" s="141" t="s">
        <v>99</v>
      </c>
      <c r="J16" s="10">
        <f>SUM(VLOOKUP(D16,DICIONÁRIO!$E$1:$F$18,2,FALSE),VLOOKUP(E16,DICIONÁRIO!$E$1:$F$18,2,FALSE),VLOOKUP('7) E-Esforço'!F16,DICIONÁRIO!$E$1:$F$18,2,FALSE),VLOOKUP('7) E-Esforço'!G16,DICIONÁRIO!$E$1:$F$18,2,FALSE),VLOOKUP('7) E-Esforço'!H16,DICIONÁRIO!$E$1:$F$18,2,FALSE),VLOOKUP('7) E-Esforço'!I16,DICIONÁRIO!$E$1:$F$18,2,FALSE))</f>
        <v>7</v>
      </c>
      <c r="K16" s="81">
        <f t="shared" si="0"/>
        <v>1</v>
      </c>
    </row>
    <row r="17" spans="1:11" ht="75" customHeight="1">
      <c r="A17" s="68" t="str">
        <f>'4) R-Alcance'!A17</f>
        <v>Medicamentos</v>
      </c>
      <c r="B17" s="68" t="str">
        <f>'4) R-Alcance'!B17</f>
        <v>GGMED</v>
      </c>
      <c r="C17" s="73" t="str">
        <f>'4) R-Alcance'!C17</f>
        <v>8.29 - Revisão das regras para elaboração, harmonização, atualização, publicação e disponibilização de bulas de medicamentos para pacientes e para profissionais de saúde</v>
      </c>
      <c r="D17" s="142" t="s">
        <v>81</v>
      </c>
      <c r="E17" s="140" t="s">
        <v>100</v>
      </c>
      <c r="F17" s="140" t="s">
        <v>97</v>
      </c>
      <c r="G17" s="140" t="s">
        <v>80</v>
      </c>
      <c r="H17" s="140" t="s">
        <v>98</v>
      </c>
      <c r="I17" s="141" t="s">
        <v>99</v>
      </c>
      <c r="J17" s="10">
        <f>SUM(VLOOKUP(D17,DICIONÁRIO!$E$1:$F$18,2,FALSE),VLOOKUP(E17,DICIONÁRIO!$E$1:$F$18,2,FALSE),VLOOKUP('7) E-Esforço'!F17,DICIONÁRIO!$E$1:$F$18,2,FALSE),VLOOKUP('7) E-Esforço'!G17,DICIONÁRIO!$E$1:$F$18,2,FALSE),VLOOKUP('7) E-Esforço'!H17,DICIONÁRIO!$E$1:$F$18,2,FALSE),VLOOKUP('7) E-Esforço'!I17,DICIONÁRIO!$E$1:$F$18,2,FALSE))</f>
        <v>14</v>
      </c>
      <c r="K17" s="81">
        <f t="shared" si="0"/>
        <v>3</v>
      </c>
    </row>
    <row r="18" spans="1:11" ht="75" customHeight="1">
      <c r="A18" s="68" t="str">
        <f>'4) R-Alcance'!A18</f>
        <v>Medicamentos</v>
      </c>
      <c r="B18" s="68" t="str">
        <f>'4) R-Alcance'!B18</f>
        <v>GGMED</v>
      </c>
      <c r="C18" s="73" t="str">
        <f>'4) R-Alcance'!C18</f>
        <v>8.30 - Revisão dos medicamentos isentos de prescrição (MIP) (Revisão da RDC nº 98/2016) - TEMA CONCLUÍDO</v>
      </c>
      <c r="D18" s="142" t="s">
        <v>81</v>
      </c>
      <c r="E18" s="140" t="s">
        <v>96</v>
      </c>
      <c r="F18" s="140" t="s">
        <v>97</v>
      </c>
      <c r="G18" s="140" t="s">
        <v>80</v>
      </c>
      <c r="H18" s="140" t="s">
        <v>98</v>
      </c>
      <c r="I18" s="141" t="s">
        <v>99</v>
      </c>
      <c r="J18" s="10">
        <f>SUM(VLOOKUP(D18,DICIONÁRIO!$E$1:$F$18,2,FALSE),VLOOKUP(E18,DICIONÁRIO!$E$1:$F$18,2,FALSE),VLOOKUP('7) E-Esforço'!F18,DICIONÁRIO!$E$1:$F$18,2,FALSE),VLOOKUP('7) E-Esforço'!G18,DICIONÁRIO!$E$1:$F$18,2,FALSE),VLOOKUP('7) E-Esforço'!H18,DICIONÁRIO!$E$1:$F$18,2,FALSE),VLOOKUP('7) E-Esforço'!I18,DICIONÁRIO!$E$1:$F$18,2,FALSE))</f>
        <v>16</v>
      </c>
      <c r="K18" s="81">
        <f t="shared" si="0"/>
        <v>3</v>
      </c>
    </row>
    <row r="19" spans="1:11" ht="75" customHeight="1">
      <c r="A19" s="68" t="str">
        <f>'4) R-Alcance'!A19</f>
        <v>Medicamentos</v>
      </c>
      <c r="B19" s="68" t="str">
        <f>'4) R-Alcance'!B19</f>
        <v>GGMED</v>
      </c>
      <c r="C19" s="73" t="str">
        <f>'4) R-Alcance'!C19</f>
        <v>8.31 - Revisão de parâmetros para a verificação de produtos de degradação em medicamentos (Revisão da RDC 53/2015).</v>
      </c>
      <c r="D19" s="142" t="s">
        <v>85</v>
      </c>
      <c r="E19" s="140" t="s">
        <v>100</v>
      </c>
      <c r="F19" s="140" t="s">
        <v>104</v>
      </c>
      <c r="G19" s="140" t="s">
        <v>84</v>
      </c>
      <c r="H19" s="140" t="s">
        <v>98</v>
      </c>
      <c r="I19" s="141" t="s">
        <v>99</v>
      </c>
      <c r="J19" s="10">
        <f>SUM(VLOOKUP(D19,DICIONÁRIO!$E$1:$F$18,2,FALSE),VLOOKUP(E19,DICIONÁRIO!$E$1:$F$18,2,FALSE),VLOOKUP('7) E-Esforço'!F19,DICIONÁRIO!$E$1:$F$18,2,FALSE),VLOOKUP('7) E-Esforço'!G19,DICIONÁRIO!$E$1:$F$18,2,FALSE),VLOOKUP('7) E-Esforço'!H19,DICIONÁRIO!$E$1:$F$18,2,FALSE),VLOOKUP('7) E-Esforço'!I19,DICIONÁRIO!$E$1:$F$18,2,FALSE))</f>
        <v>12</v>
      </c>
      <c r="K19" s="81">
        <f t="shared" si="0"/>
        <v>2</v>
      </c>
    </row>
    <row r="20" spans="1:11" ht="75" customHeight="1">
      <c r="A20" s="68" t="str">
        <f>'4) R-Alcance'!A20</f>
        <v>Medicamentos</v>
      </c>
      <c r="B20" s="68" t="str">
        <f>'4) R-Alcance'!B20</f>
        <v>GGMED</v>
      </c>
      <c r="C20" s="73" t="str">
        <f>'4) R-Alcance'!C20</f>
        <v xml:space="preserve">8.34 - Revisão dos critérios de indicação, inclusão e exclusão de medicamentos na Lista de Medicamentos de Referência </v>
      </c>
      <c r="D20" s="142" t="s">
        <v>81</v>
      </c>
      <c r="E20" s="140" t="s">
        <v>100</v>
      </c>
      <c r="F20" s="140" t="s">
        <v>97</v>
      </c>
      <c r="G20" s="140" t="s">
        <v>103</v>
      </c>
      <c r="H20" s="140" t="s">
        <v>101</v>
      </c>
      <c r="I20" s="141" t="s">
        <v>99</v>
      </c>
      <c r="J20" s="10">
        <f>SUM(VLOOKUP(D20,DICIONÁRIO!$E$1:$F$18,2,FALSE),VLOOKUP(E20,DICIONÁRIO!$E$1:$F$18,2,FALSE),VLOOKUP('7) E-Esforço'!F20,DICIONÁRIO!$E$1:$F$18,2,FALSE),VLOOKUP('7) E-Esforço'!G20,DICIONÁRIO!$E$1:$F$18,2,FALSE),VLOOKUP('7) E-Esforço'!H20,DICIONÁRIO!$E$1:$F$18,2,FALSE),VLOOKUP('7) E-Esforço'!I20,DICIONÁRIO!$E$1:$F$18,2,FALSE))</f>
        <v>10</v>
      </c>
      <c r="K20" s="81">
        <f t="shared" si="0"/>
        <v>2</v>
      </c>
    </row>
    <row r="21" spans="1:11" ht="75" customHeight="1">
      <c r="A21" s="68" t="str">
        <f>'4) R-Alcance'!A21</f>
        <v>Medicamentos</v>
      </c>
      <c r="B21" s="68" t="str">
        <f>'4) R-Alcance'!B21</f>
        <v>GGMED</v>
      </c>
      <c r="C21" s="73" t="str">
        <f>'4) R-Alcance'!C21</f>
        <v>8.35 - Revisão dos critérios para fins de enquadramento na categoria prioritária das petições de registro, pós-registro e anuência prévia em pesquisa clínica de medicamentos, conforme a relevância pública (Revisão das RDC 204/2017 e RDC 205/2017)</v>
      </c>
      <c r="D21" s="142" t="s">
        <v>81</v>
      </c>
      <c r="E21" s="140" t="s">
        <v>100</v>
      </c>
      <c r="F21" s="140" t="s">
        <v>97</v>
      </c>
      <c r="G21" s="140" t="s">
        <v>103</v>
      </c>
      <c r="H21" s="140" t="s">
        <v>101</v>
      </c>
      <c r="I21" s="141" t="s">
        <v>99</v>
      </c>
      <c r="J21" s="10">
        <f>SUM(VLOOKUP(D21,DICIONÁRIO!$E$1:$F$18,2,FALSE),VLOOKUP(E21,DICIONÁRIO!$E$1:$F$18,2,FALSE),VLOOKUP('7) E-Esforço'!F21,DICIONÁRIO!$E$1:$F$18,2,FALSE),VLOOKUP('7) E-Esforço'!G21,DICIONÁRIO!$E$1:$F$18,2,FALSE),VLOOKUP('7) E-Esforço'!H21,DICIONÁRIO!$E$1:$F$18,2,FALSE),VLOOKUP('7) E-Esforço'!I21,DICIONÁRIO!$E$1:$F$18,2,FALSE))</f>
        <v>10</v>
      </c>
      <c r="K21" s="81">
        <f t="shared" si="0"/>
        <v>2</v>
      </c>
    </row>
    <row r="22" spans="1:11" ht="75" customHeight="1">
      <c r="A22" s="68" t="str">
        <f>'4) R-Alcance'!A22</f>
        <v>Medicamentos</v>
      </c>
      <c r="B22" s="68" t="str">
        <f>'4) R-Alcance'!B22</f>
        <v>GGMED</v>
      </c>
      <c r="C22" s="73" t="str">
        <f>'4) R-Alcance'!C22</f>
        <v>8.36 - Revisão dos procedimentos e formato para geração do Certificado de Registro de Medicamento, Certidão de Registro para Exportação de Medicamento e Autorização para fim exclusivo de Exportação (AFEX)</v>
      </c>
      <c r="D22" s="142" t="s">
        <v>82</v>
      </c>
      <c r="E22" s="140" t="s">
        <v>100</v>
      </c>
      <c r="F22" s="140" t="s">
        <v>97</v>
      </c>
      <c r="G22" s="140" t="s">
        <v>84</v>
      </c>
      <c r="H22" s="140" t="s">
        <v>98</v>
      </c>
      <c r="I22" s="141" t="s">
        <v>99</v>
      </c>
      <c r="J22" s="10">
        <f>SUM(VLOOKUP(D22,DICIONÁRIO!$E$1:$F$18,2,FALSE),VLOOKUP(E22,DICIONÁRIO!$E$1:$F$18,2,FALSE),VLOOKUP('7) E-Esforço'!F22,DICIONÁRIO!$E$1:$F$18,2,FALSE),VLOOKUP('7) E-Esforço'!G22,DICIONÁRIO!$E$1:$F$18,2,FALSE),VLOOKUP('7) E-Esforço'!H22,DICIONÁRIO!$E$1:$F$18,2,FALSE),VLOOKUP('7) E-Esforço'!I22,DICIONÁRIO!$E$1:$F$18,2,FALSE))</f>
        <v>12</v>
      </c>
      <c r="K22" s="81">
        <f t="shared" si="0"/>
        <v>2</v>
      </c>
    </row>
    <row r="23" spans="1:11" ht="75" customHeight="1">
      <c r="A23" s="68" t="str">
        <f>'4) R-Alcance'!A23</f>
        <v>Medicamentos</v>
      </c>
      <c r="B23" s="68" t="str">
        <f>'4) R-Alcance'!B23</f>
        <v>GGMED</v>
      </c>
      <c r="C23" s="73" t="str">
        <f>'4) R-Alcance'!C23</f>
        <v>8.37 - Revisão dos requisitos de qualidade para elaboração dos dossiês de registro e pós-registro de medicamentos sintéticos (Revisão da RDC nº 73/2016 e da parte da qualidade da RDC nº 753/2022)</v>
      </c>
      <c r="D23" s="142" t="s">
        <v>85</v>
      </c>
      <c r="E23" s="140" t="s">
        <v>100</v>
      </c>
      <c r="F23" s="140" t="s">
        <v>97</v>
      </c>
      <c r="G23" s="140" t="s">
        <v>103</v>
      </c>
      <c r="H23" s="140" t="s">
        <v>101</v>
      </c>
      <c r="I23" s="141" t="s">
        <v>99</v>
      </c>
      <c r="J23" s="10">
        <f>SUM(VLOOKUP(D23,DICIONÁRIO!$E$1:$F$18,2,FALSE),VLOOKUP(E23,DICIONÁRIO!$E$1:$F$18,2,FALSE),VLOOKUP('7) E-Esforço'!F23,DICIONÁRIO!$E$1:$F$18,2,FALSE),VLOOKUP('7) E-Esforço'!G23,DICIONÁRIO!$E$1:$F$18,2,FALSE),VLOOKUP('7) E-Esforço'!H23,DICIONÁRIO!$E$1:$F$18,2,FALSE),VLOOKUP('7) E-Esforço'!I23,DICIONÁRIO!$E$1:$F$18,2,FALSE))</f>
        <v>11</v>
      </c>
      <c r="K23" s="81">
        <f t="shared" si="0"/>
        <v>2</v>
      </c>
    </row>
    <row r="24" spans="1:11" ht="75" customHeight="1">
      <c r="A24" s="68" t="str">
        <f>'4) R-Alcance'!A24</f>
        <v>Medicamentos</v>
      </c>
      <c r="B24" s="68" t="str">
        <f>'4) R-Alcance'!B24</f>
        <v>GGMED</v>
      </c>
      <c r="C24" s="73" t="str">
        <f>'4) R-Alcance'!C24</f>
        <v>8.40 - Atualização periódica da lista de Fármacos candidatos à bioisenção</v>
      </c>
      <c r="D24" s="142" t="s">
        <v>81</v>
      </c>
      <c r="E24" s="140" t="s">
        <v>100</v>
      </c>
      <c r="F24" s="140" t="s">
        <v>102</v>
      </c>
      <c r="G24" s="140" t="s">
        <v>84</v>
      </c>
      <c r="H24" s="140" t="s">
        <v>101</v>
      </c>
      <c r="I24" s="140" t="s">
        <v>99</v>
      </c>
      <c r="J24" s="10">
        <f>SUM(VLOOKUP(D24,DICIONÁRIO!$E$1:$F$18,2,FALSE),VLOOKUP(E24,DICIONÁRIO!$E$1:$F$18,2,FALSE),VLOOKUP('7) E-Esforço'!F24,DICIONÁRIO!$E$1:$F$18,2,FALSE),VLOOKUP('7) E-Esforço'!G24,DICIONÁRIO!$E$1:$F$18,2,FALSE),VLOOKUP('7) E-Esforço'!H24,DICIONÁRIO!$E$1:$F$18,2,FALSE),VLOOKUP('7) E-Esforço'!I24,DICIONÁRIO!$E$1:$F$18,2,FALSE))</f>
        <v>9</v>
      </c>
      <c r="K24" s="81">
        <f t="shared" si="0"/>
        <v>2</v>
      </c>
    </row>
    <row r="25" spans="1:11" ht="75" customHeight="1">
      <c r="A25" s="68" t="str">
        <f>'4) R-Alcance'!A25</f>
        <v>Medicamentos</v>
      </c>
      <c r="B25" s="68" t="str">
        <f>'4) R-Alcance'!B25</f>
        <v>GGMED</v>
      </c>
      <c r="C25" s="73" t="str">
        <f>'4) R-Alcance'!C25</f>
        <v>8.41 - Atualização periódica da lista de impurezas qualificadas e seus respectivos limites</v>
      </c>
      <c r="D25" s="142" t="s">
        <v>82</v>
      </c>
      <c r="E25" s="140" t="s">
        <v>100</v>
      </c>
      <c r="F25" s="140" t="s">
        <v>102</v>
      </c>
      <c r="G25" s="140" t="s">
        <v>84</v>
      </c>
      <c r="H25" s="140" t="s">
        <v>101</v>
      </c>
      <c r="I25" s="140" t="s">
        <v>99</v>
      </c>
      <c r="J25" s="10">
        <f>SUM(VLOOKUP(D25,DICIONÁRIO!$E$1:$F$18,2,FALSE),VLOOKUP(E25,DICIONÁRIO!$E$1:$F$18,2,FALSE),VLOOKUP('7) E-Esforço'!F25,DICIONÁRIO!$E$1:$F$18,2,FALSE),VLOOKUP('7) E-Esforço'!G25,DICIONÁRIO!$E$1:$F$18,2,FALSE),VLOOKUP('7) E-Esforço'!H25,DICIONÁRIO!$E$1:$F$18,2,FALSE),VLOOKUP('7) E-Esforço'!I25,DICIONÁRIO!$E$1:$F$18,2,FALSE))</f>
        <v>8</v>
      </c>
      <c r="K25" s="81">
        <f t="shared" si="0"/>
        <v>2</v>
      </c>
    </row>
    <row r="26" spans="1:11" ht="75" customHeight="1">
      <c r="A26" s="68" t="str">
        <f>'4) R-Alcance'!A26</f>
        <v>Medicamentos</v>
      </c>
      <c r="B26" s="68" t="str">
        <f>'4) R-Alcance'!B26</f>
        <v>GGMED</v>
      </c>
      <c r="C26" s="73" t="str">
        <f>'4) R-Alcance'!C26</f>
        <v>8.43 - Atualização periódica da lista de Medicamentos de Baixo Risco sujeitos à notificação Simplificada (LMN)</v>
      </c>
      <c r="D26" s="142" t="s">
        <v>82</v>
      </c>
      <c r="E26" s="140" t="s">
        <v>100</v>
      </c>
      <c r="F26" s="140" t="s">
        <v>102</v>
      </c>
      <c r="G26" s="140" t="s">
        <v>84</v>
      </c>
      <c r="H26" s="140" t="s">
        <v>101</v>
      </c>
      <c r="I26" s="140" t="s">
        <v>99</v>
      </c>
      <c r="J26" s="10">
        <f>SUM(VLOOKUP(D26,DICIONÁRIO!$E$1:$F$18,2,FALSE),VLOOKUP(E26,DICIONÁRIO!$E$1:$F$18,2,FALSE),VLOOKUP('7) E-Esforço'!F26,DICIONÁRIO!$E$1:$F$18,2,FALSE),VLOOKUP('7) E-Esforço'!G26,DICIONÁRIO!$E$1:$F$18,2,FALSE),VLOOKUP('7) E-Esforço'!H26,DICIONÁRIO!$E$1:$F$18,2,FALSE),VLOOKUP('7) E-Esforço'!I26,DICIONÁRIO!$E$1:$F$18,2,FALSE))</f>
        <v>8</v>
      </c>
      <c r="K26" s="81">
        <f t="shared" si="0"/>
        <v>2</v>
      </c>
    </row>
    <row r="27" spans="1:11" ht="75" customHeight="1">
      <c r="A27" s="68" t="str">
        <f>'4) R-Alcance'!A27</f>
        <v>Medicamentos</v>
      </c>
      <c r="B27" s="68" t="str">
        <f>'4) R-Alcance'!B27</f>
        <v>GGMED</v>
      </c>
      <c r="C27" s="73" t="str">
        <f>'4) R-Alcance'!C27</f>
        <v>8.44 - Atualização periódica da lista de Medicamentos Isentos de Prescrição (LMIP)</v>
      </c>
      <c r="D27" s="142" t="s">
        <v>82</v>
      </c>
      <c r="E27" s="140" t="s">
        <v>100</v>
      </c>
      <c r="F27" s="140" t="s">
        <v>102</v>
      </c>
      <c r="G27" s="140" t="s">
        <v>84</v>
      </c>
      <c r="H27" s="140" t="s">
        <v>101</v>
      </c>
      <c r="I27" s="140" t="s">
        <v>99</v>
      </c>
      <c r="J27" s="10">
        <f>SUM(VLOOKUP(D27,DICIONÁRIO!$E$1:$F$18,2,FALSE),VLOOKUP(E27,DICIONÁRIO!$E$1:$F$18,2,FALSE),VLOOKUP('7) E-Esforço'!F27,DICIONÁRIO!$E$1:$F$18,2,FALSE),VLOOKUP('7) E-Esforço'!G27,DICIONÁRIO!$E$1:$F$18,2,FALSE),VLOOKUP('7) E-Esforço'!H27,DICIONÁRIO!$E$1:$F$18,2,FALSE),VLOOKUP('7) E-Esforço'!I27,DICIONÁRIO!$E$1:$F$18,2,FALSE))</f>
        <v>8</v>
      </c>
      <c r="K27" s="81">
        <f t="shared" si="0"/>
        <v>2</v>
      </c>
    </row>
    <row r="28" spans="1:11" ht="75" customHeight="1">
      <c r="A28" s="68" t="str">
        <f>'4) R-Alcance'!A28</f>
        <v>Medicamentos</v>
      </c>
      <c r="B28" s="68" t="str">
        <f>'4) R-Alcance'!B28</f>
        <v>GGMED</v>
      </c>
      <c r="C28" s="73" t="str">
        <f>'4) R-Alcance'!C28</f>
        <v>8.45 - Atualização periódica das indicações terapêuticas para registro e notificação de medicamentos dinamizados</v>
      </c>
      <c r="D28" s="142" t="s">
        <v>82</v>
      </c>
      <c r="E28" s="140" t="s">
        <v>100</v>
      </c>
      <c r="F28" s="140" t="s">
        <v>102</v>
      </c>
      <c r="G28" s="140" t="s">
        <v>84</v>
      </c>
      <c r="H28" s="140" t="s">
        <v>101</v>
      </c>
      <c r="I28" s="140" t="s">
        <v>99</v>
      </c>
      <c r="J28" s="10">
        <f>SUM(VLOOKUP(D28,DICIONÁRIO!$E$1:$F$18,2,FALSE),VLOOKUP(E28,DICIONÁRIO!$E$1:$F$18,2,FALSE),VLOOKUP('7) E-Esforço'!F28,DICIONÁRIO!$E$1:$F$18,2,FALSE),VLOOKUP('7) E-Esforço'!G28,DICIONÁRIO!$E$1:$F$18,2,FALSE),VLOOKUP('7) E-Esforço'!H28,DICIONÁRIO!$E$1:$F$18,2,FALSE),VLOOKUP('7) E-Esforço'!I28,DICIONÁRIO!$E$1:$F$18,2,FALSE))</f>
        <v>8</v>
      </c>
      <c r="K28" s="81">
        <f t="shared" si="0"/>
        <v>2</v>
      </c>
    </row>
    <row r="29" spans="1:11" ht="75" customHeight="1">
      <c r="A29" s="68">
        <f>'4) R-Alcance'!A29</f>
        <v>0</v>
      </c>
      <c r="B29" s="68">
        <f>'4) R-Alcance'!B29</f>
        <v>0</v>
      </c>
      <c r="C29" s="73">
        <f>'4) R-Alcance'!C29</f>
        <v>0</v>
      </c>
      <c r="D29" s="142"/>
      <c r="E29" s="140"/>
      <c r="F29" s="140"/>
      <c r="G29" s="140"/>
      <c r="H29" s="140"/>
      <c r="I29" s="141"/>
      <c r="J29" s="10" t="e">
        <f>SUM(VLOOKUP(D29,DICIONÁRIO!$E$1:$F$18,2,FALSE),VLOOKUP(E29,DICIONÁRIO!$E$1:$F$18,2,FALSE),VLOOKUP('7) E-Esforço'!F29,DICIONÁRIO!$E$1:$F$18,2,FALSE),VLOOKUP('7) E-Esforço'!G29,DICIONÁRIO!$E$1:$F$18,2,FALSE),VLOOKUP('7) E-Esforço'!H29,DICIONÁRIO!$E$1:$F$18,2,FALSE),VLOOKUP('7) E-Esforço'!I29,DICIONÁRIO!$E$1:$F$18,2,FALSE))</f>
        <v>#N/A</v>
      </c>
      <c r="K29" s="81" t="e">
        <f t="shared" si="0"/>
        <v>#N/A</v>
      </c>
    </row>
    <row r="30" spans="1:11" ht="75" customHeight="1">
      <c r="A30" s="68">
        <f>'4) R-Alcance'!A30</f>
        <v>0</v>
      </c>
      <c r="B30" s="68">
        <f>'4) R-Alcance'!B30</f>
        <v>0</v>
      </c>
      <c r="C30" s="73">
        <f>'4) R-Alcance'!C30</f>
        <v>0</v>
      </c>
      <c r="D30" s="142"/>
      <c r="E30" s="140"/>
      <c r="F30" s="140"/>
      <c r="G30" s="140"/>
      <c r="H30" s="140"/>
      <c r="I30" s="141"/>
      <c r="J30" s="10" t="e">
        <f>SUM(VLOOKUP(D30,DICIONÁRIO!$E$1:$F$18,2,FALSE),VLOOKUP(E30,DICIONÁRIO!$E$1:$F$18,2,FALSE),VLOOKUP('7) E-Esforço'!F30,DICIONÁRIO!$E$1:$F$18,2,FALSE),VLOOKUP('7) E-Esforço'!G30,DICIONÁRIO!$E$1:$F$18,2,FALSE),VLOOKUP('7) E-Esforço'!H30,DICIONÁRIO!$E$1:$F$18,2,FALSE),VLOOKUP('7) E-Esforço'!I30,DICIONÁRIO!$E$1:$F$18,2,FALSE))</f>
        <v>#N/A</v>
      </c>
      <c r="K30" s="81" t="e">
        <f t="shared" si="0"/>
        <v>#N/A</v>
      </c>
    </row>
    <row r="31" spans="1:11" ht="75" customHeight="1">
      <c r="A31" s="68">
        <f>'4) R-Alcance'!A31</f>
        <v>0</v>
      </c>
      <c r="B31" s="68">
        <f>'4) R-Alcance'!B31</f>
        <v>0</v>
      </c>
      <c r="C31" s="73">
        <f>'4) R-Alcance'!C31</f>
        <v>0</v>
      </c>
      <c r="D31" s="142"/>
      <c r="E31" s="140"/>
      <c r="F31" s="140"/>
      <c r="G31" s="140"/>
      <c r="H31" s="140"/>
      <c r="I31" s="141"/>
      <c r="J31" s="10" t="e">
        <f>SUM(VLOOKUP(D31,DICIONÁRIO!$E$1:$F$18,2,FALSE),VLOOKUP(E31,DICIONÁRIO!$E$1:$F$18,2,FALSE),VLOOKUP('7) E-Esforço'!F31,DICIONÁRIO!$E$1:$F$18,2,FALSE),VLOOKUP('7) E-Esforço'!G31,DICIONÁRIO!$E$1:$F$18,2,FALSE),VLOOKUP('7) E-Esforço'!H31,DICIONÁRIO!$E$1:$F$18,2,FALSE),VLOOKUP('7) E-Esforço'!I31,DICIONÁRIO!$E$1:$F$18,2,FALSE))</f>
        <v>#N/A</v>
      </c>
      <c r="K31" s="81" t="e">
        <f t="shared" si="0"/>
        <v>#N/A</v>
      </c>
    </row>
    <row r="32" spans="1:11" ht="75" customHeight="1">
      <c r="A32" s="68">
        <f>'4) R-Alcance'!A32</f>
        <v>0</v>
      </c>
      <c r="B32" s="68">
        <f>'4) R-Alcance'!B32</f>
        <v>0</v>
      </c>
      <c r="C32" s="73">
        <f>'4) R-Alcance'!C32</f>
        <v>0</v>
      </c>
      <c r="D32" s="142"/>
      <c r="E32" s="140"/>
      <c r="F32" s="140"/>
      <c r="G32" s="140"/>
      <c r="H32" s="140"/>
      <c r="I32" s="141"/>
      <c r="J32" s="10" t="e">
        <f>SUM(VLOOKUP(D32,DICIONÁRIO!$E$1:$F$18,2,FALSE),VLOOKUP(E32,DICIONÁRIO!$E$1:$F$18,2,FALSE),VLOOKUP('7) E-Esforço'!F32,DICIONÁRIO!$E$1:$F$18,2,FALSE),VLOOKUP('7) E-Esforço'!G32,DICIONÁRIO!$E$1:$F$18,2,FALSE),VLOOKUP('7) E-Esforço'!H32,DICIONÁRIO!$E$1:$F$18,2,FALSE),VLOOKUP('7) E-Esforço'!I32,DICIONÁRIO!$E$1:$F$18,2,FALSE))</f>
        <v>#N/A</v>
      </c>
      <c r="K32" s="81" t="e">
        <f t="shared" si="0"/>
        <v>#N/A</v>
      </c>
    </row>
    <row r="33" spans="1:11" ht="75" customHeight="1">
      <c r="A33" s="68">
        <f>'4) R-Alcance'!A33</f>
        <v>0</v>
      </c>
      <c r="B33" s="68">
        <f>'4) R-Alcance'!B33</f>
        <v>0</v>
      </c>
      <c r="C33" s="73">
        <f>'4) R-Alcance'!C33</f>
        <v>0</v>
      </c>
      <c r="D33" s="142"/>
      <c r="E33" s="140"/>
      <c r="F33" s="140"/>
      <c r="G33" s="140"/>
      <c r="H33" s="140"/>
      <c r="I33" s="141"/>
      <c r="J33" s="10" t="e">
        <f>SUM(VLOOKUP(D33,DICIONÁRIO!$E$1:$F$18,2,FALSE),VLOOKUP(E33,DICIONÁRIO!$E$1:$F$18,2,FALSE),VLOOKUP('7) E-Esforço'!F33,DICIONÁRIO!$E$1:$F$18,2,FALSE),VLOOKUP('7) E-Esforço'!G33,DICIONÁRIO!$E$1:$F$18,2,FALSE),VLOOKUP('7) E-Esforço'!H33,DICIONÁRIO!$E$1:$F$18,2,FALSE),VLOOKUP('7) E-Esforço'!I33,DICIONÁRIO!$E$1:$F$18,2,FALSE))</f>
        <v>#N/A</v>
      </c>
      <c r="K33" s="81" t="e">
        <f t="shared" si="0"/>
        <v>#N/A</v>
      </c>
    </row>
    <row r="34" spans="1:11" ht="75" customHeight="1">
      <c r="A34" s="68">
        <f>'4) R-Alcance'!A34</f>
        <v>0</v>
      </c>
      <c r="B34" s="68">
        <f>'4) R-Alcance'!B34</f>
        <v>0</v>
      </c>
      <c r="C34" s="73">
        <f>'4) R-Alcance'!C34</f>
        <v>0</v>
      </c>
      <c r="D34" s="142"/>
      <c r="E34" s="140"/>
      <c r="F34" s="140"/>
      <c r="G34" s="140"/>
      <c r="H34" s="140"/>
      <c r="I34" s="141"/>
      <c r="J34" s="10" t="e">
        <f>SUM(VLOOKUP(D34,DICIONÁRIO!$E$1:$F$18,2,FALSE),VLOOKUP(E34,DICIONÁRIO!$E$1:$F$18,2,FALSE),VLOOKUP('7) E-Esforço'!F34,DICIONÁRIO!$E$1:$F$18,2,FALSE),VLOOKUP('7) E-Esforço'!G34,DICIONÁRIO!$E$1:$F$18,2,FALSE),VLOOKUP('7) E-Esforço'!H34,DICIONÁRIO!$E$1:$F$18,2,FALSE),VLOOKUP('7) E-Esforço'!I34,DICIONÁRIO!$E$1:$F$18,2,FALSE))</f>
        <v>#N/A</v>
      </c>
      <c r="K34" s="81" t="e">
        <f t="shared" si="0"/>
        <v>#N/A</v>
      </c>
    </row>
    <row r="35" spans="1:11" ht="75" customHeight="1">
      <c r="A35" s="68">
        <f>'4) R-Alcance'!A35</f>
        <v>0</v>
      </c>
      <c r="B35" s="68">
        <f>'4) R-Alcance'!B35</f>
        <v>0</v>
      </c>
      <c r="C35" s="73">
        <f>'4) R-Alcance'!C35</f>
        <v>0</v>
      </c>
      <c r="D35" s="142"/>
      <c r="E35" s="140"/>
      <c r="F35" s="140"/>
      <c r="G35" s="140"/>
      <c r="H35" s="140"/>
      <c r="I35" s="141"/>
      <c r="J35" s="10" t="e">
        <f>SUM(VLOOKUP(D35,DICIONÁRIO!$E$1:$F$18,2,FALSE),VLOOKUP(E35,DICIONÁRIO!$E$1:$F$18,2,FALSE),VLOOKUP('7) E-Esforço'!F35,DICIONÁRIO!$E$1:$F$18,2,FALSE),VLOOKUP('7) E-Esforço'!G35,DICIONÁRIO!$E$1:$F$18,2,FALSE),VLOOKUP('7) E-Esforço'!H35,DICIONÁRIO!$E$1:$F$18,2,FALSE),VLOOKUP('7) E-Esforço'!I35,DICIONÁRIO!$E$1:$F$18,2,FALSE))</f>
        <v>#N/A</v>
      </c>
      <c r="K35" s="81" t="e">
        <f t="shared" si="0"/>
        <v>#N/A</v>
      </c>
    </row>
    <row r="36" spans="1:11" ht="75" customHeight="1">
      <c r="A36" s="68">
        <f>'4) R-Alcance'!A36</f>
        <v>0</v>
      </c>
      <c r="B36" s="68">
        <f>'4) R-Alcance'!B36</f>
        <v>0</v>
      </c>
      <c r="C36" s="73">
        <f>'4) R-Alcance'!C36</f>
        <v>0</v>
      </c>
      <c r="D36" s="142"/>
      <c r="E36" s="140"/>
      <c r="F36" s="140"/>
      <c r="G36" s="140"/>
      <c r="H36" s="140"/>
      <c r="I36" s="141"/>
      <c r="J36" s="10" t="e">
        <f>SUM(VLOOKUP(D36,DICIONÁRIO!$E$1:$F$18,2,FALSE),VLOOKUP(E36,DICIONÁRIO!$E$1:$F$18,2,FALSE),VLOOKUP('7) E-Esforço'!F36,DICIONÁRIO!$E$1:$F$18,2,FALSE),VLOOKUP('7) E-Esforço'!G36,DICIONÁRIO!$E$1:$F$18,2,FALSE),VLOOKUP('7) E-Esforço'!H36,DICIONÁRIO!$E$1:$F$18,2,FALSE),VLOOKUP('7) E-Esforço'!I36,DICIONÁRIO!$E$1:$F$18,2,FALSE))</f>
        <v>#N/A</v>
      </c>
      <c r="K36" s="81" t="e">
        <f t="shared" si="0"/>
        <v>#N/A</v>
      </c>
    </row>
    <row r="37" spans="1:11" ht="75" customHeight="1">
      <c r="A37" s="68">
        <f>'4) R-Alcance'!A37</f>
        <v>0</v>
      </c>
      <c r="B37" s="68">
        <f>'4) R-Alcance'!B37</f>
        <v>0</v>
      </c>
      <c r="C37" s="73">
        <f>'4) R-Alcance'!C37</f>
        <v>0</v>
      </c>
      <c r="D37" s="142"/>
      <c r="E37" s="140"/>
      <c r="F37" s="140"/>
      <c r="G37" s="140"/>
      <c r="H37" s="140"/>
      <c r="I37" s="141"/>
      <c r="J37" s="10" t="e">
        <f>SUM(VLOOKUP(D37,DICIONÁRIO!$E$1:$F$18,2,FALSE),VLOOKUP(E37,DICIONÁRIO!$E$1:$F$18,2,FALSE),VLOOKUP('7) E-Esforço'!F37,DICIONÁRIO!$E$1:$F$18,2,FALSE),VLOOKUP('7) E-Esforço'!G37,DICIONÁRIO!$E$1:$F$18,2,FALSE),VLOOKUP('7) E-Esforço'!H37,DICIONÁRIO!$E$1:$F$18,2,FALSE),VLOOKUP('7) E-Esforço'!I37,DICIONÁRIO!$E$1:$F$18,2,FALSE))</f>
        <v>#N/A</v>
      </c>
      <c r="K37" s="81" t="e">
        <f t="shared" si="0"/>
        <v>#N/A</v>
      </c>
    </row>
    <row r="38" spans="1:11" ht="75" customHeight="1">
      <c r="A38" s="68">
        <f>'4) R-Alcance'!A38</f>
        <v>0</v>
      </c>
      <c r="B38" s="68">
        <f>'4) R-Alcance'!B38</f>
        <v>0</v>
      </c>
      <c r="C38" s="73">
        <f>'4) R-Alcance'!C38</f>
        <v>0</v>
      </c>
      <c r="D38" s="142"/>
      <c r="E38" s="140"/>
      <c r="F38" s="140"/>
      <c r="G38" s="140"/>
      <c r="H38" s="140"/>
      <c r="I38" s="141"/>
      <c r="J38" s="10" t="e">
        <f>SUM(VLOOKUP(D38,DICIONÁRIO!$E$1:$F$18,2,FALSE),VLOOKUP(E38,DICIONÁRIO!$E$1:$F$18,2,FALSE),VLOOKUP('7) E-Esforço'!F38,DICIONÁRIO!$E$1:$F$18,2,FALSE),VLOOKUP('7) E-Esforço'!G38,DICIONÁRIO!$E$1:$F$18,2,FALSE),VLOOKUP('7) E-Esforço'!H38,DICIONÁRIO!$E$1:$F$18,2,FALSE),VLOOKUP('7) E-Esforço'!I38,DICIONÁRIO!$E$1:$F$18,2,FALSE))</f>
        <v>#N/A</v>
      </c>
      <c r="K38" s="81" t="e">
        <f t="shared" si="0"/>
        <v>#N/A</v>
      </c>
    </row>
    <row r="39" spans="1:11" ht="75" customHeight="1">
      <c r="A39" s="68">
        <f>'4) R-Alcance'!A39</f>
        <v>0</v>
      </c>
      <c r="B39" s="68">
        <f>'4) R-Alcance'!B39</f>
        <v>0</v>
      </c>
      <c r="C39" s="73">
        <f>'4) R-Alcance'!C39</f>
        <v>0</v>
      </c>
      <c r="D39" s="142"/>
      <c r="E39" s="140"/>
      <c r="F39" s="140"/>
      <c r="G39" s="140"/>
      <c r="H39" s="140"/>
      <c r="I39" s="141"/>
      <c r="J39" s="10" t="e">
        <f>SUM(VLOOKUP(D39,DICIONÁRIO!$E$1:$F$18,2,FALSE),VLOOKUP(E39,DICIONÁRIO!$E$1:$F$18,2,FALSE),VLOOKUP('7) E-Esforço'!F39,DICIONÁRIO!$E$1:$F$18,2,FALSE),VLOOKUP('7) E-Esforço'!G39,DICIONÁRIO!$E$1:$F$18,2,FALSE),VLOOKUP('7) E-Esforço'!H39,DICIONÁRIO!$E$1:$F$18,2,FALSE),VLOOKUP('7) E-Esforço'!I39,DICIONÁRIO!$E$1:$F$18,2,FALSE))</f>
        <v>#N/A</v>
      </c>
      <c r="K39" s="81" t="e">
        <f t="shared" si="0"/>
        <v>#N/A</v>
      </c>
    </row>
    <row r="40" spans="1:11" ht="75" customHeight="1">
      <c r="A40" s="68">
        <f>'4) R-Alcance'!A40</f>
        <v>0</v>
      </c>
      <c r="B40" s="68">
        <f>'4) R-Alcance'!B40</f>
        <v>0</v>
      </c>
      <c r="C40" s="73">
        <f>'4) R-Alcance'!C40</f>
        <v>0</v>
      </c>
      <c r="D40" s="142"/>
      <c r="E40" s="140"/>
      <c r="F40" s="140"/>
      <c r="G40" s="140"/>
      <c r="H40" s="140"/>
      <c r="I40" s="141"/>
      <c r="J40" s="10" t="e">
        <f>SUM(VLOOKUP(D40,DICIONÁRIO!$E$1:$F$18,2,FALSE),VLOOKUP(E40,DICIONÁRIO!$E$1:$F$18,2,FALSE),VLOOKUP('7) E-Esforço'!F40,DICIONÁRIO!$E$1:$F$18,2,FALSE),VLOOKUP('7) E-Esforço'!G40,DICIONÁRIO!$E$1:$F$18,2,FALSE),VLOOKUP('7) E-Esforço'!H40,DICIONÁRIO!$E$1:$F$18,2,FALSE),VLOOKUP('7) E-Esforço'!I40,DICIONÁRIO!$E$1:$F$18,2,FALSE))</f>
        <v>#N/A</v>
      </c>
      <c r="K40" s="81" t="e">
        <f t="shared" si="0"/>
        <v>#N/A</v>
      </c>
    </row>
    <row r="41" spans="1:11" ht="75" customHeight="1">
      <c r="A41" s="68">
        <f>'4) R-Alcance'!A41</f>
        <v>0</v>
      </c>
      <c r="B41" s="68">
        <f>'4) R-Alcance'!B41</f>
        <v>0</v>
      </c>
      <c r="C41" s="73">
        <f>'4) R-Alcance'!C41</f>
        <v>0</v>
      </c>
      <c r="D41" s="142"/>
      <c r="E41" s="140"/>
      <c r="F41" s="140"/>
      <c r="G41" s="140"/>
      <c r="H41" s="140"/>
      <c r="I41" s="141"/>
      <c r="J41" s="10" t="e">
        <f>SUM(VLOOKUP(D41,DICIONÁRIO!$E$1:$F$18,2,FALSE),VLOOKUP(E41,DICIONÁRIO!$E$1:$F$18,2,FALSE),VLOOKUP('7) E-Esforço'!F41,DICIONÁRIO!$E$1:$F$18,2,FALSE),VLOOKUP('7) E-Esforço'!G41,DICIONÁRIO!$E$1:$F$18,2,FALSE),VLOOKUP('7) E-Esforço'!H41,DICIONÁRIO!$E$1:$F$18,2,FALSE),VLOOKUP('7) E-Esforço'!I41,DICIONÁRIO!$E$1:$F$18,2,FALSE))</f>
        <v>#N/A</v>
      </c>
      <c r="K41" s="81" t="e">
        <f t="shared" si="0"/>
        <v>#N/A</v>
      </c>
    </row>
    <row r="42" spans="1:11" ht="75" customHeight="1">
      <c r="A42" s="68">
        <f>'4) R-Alcance'!A42</f>
        <v>0</v>
      </c>
      <c r="B42" s="68">
        <f>'4) R-Alcance'!B42</f>
        <v>0</v>
      </c>
      <c r="C42" s="73">
        <f>'4) R-Alcance'!C42</f>
        <v>0</v>
      </c>
      <c r="D42" s="142"/>
      <c r="E42" s="140"/>
      <c r="F42" s="140"/>
      <c r="G42" s="140"/>
      <c r="H42" s="140"/>
      <c r="I42" s="141"/>
      <c r="J42" s="10" t="e">
        <f>SUM(VLOOKUP(D42,DICIONÁRIO!$E$1:$F$18,2,FALSE),VLOOKUP(E42,DICIONÁRIO!$E$1:$F$18,2,FALSE),VLOOKUP('7) E-Esforço'!F42,DICIONÁRIO!$E$1:$F$18,2,FALSE),VLOOKUP('7) E-Esforço'!G42,DICIONÁRIO!$E$1:$F$18,2,FALSE),VLOOKUP('7) E-Esforço'!H42,DICIONÁRIO!$E$1:$F$18,2,FALSE),VLOOKUP('7) E-Esforço'!I42,DICIONÁRIO!$E$1:$F$18,2,FALSE))</f>
        <v>#N/A</v>
      </c>
      <c r="K42" s="81" t="e">
        <f t="shared" si="0"/>
        <v>#N/A</v>
      </c>
    </row>
    <row r="43" spans="1:11" ht="75" customHeight="1">
      <c r="A43" s="68">
        <f>'4) R-Alcance'!A43</f>
        <v>0</v>
      </c>
      <c r="B43" s="68">
        <f>'4) R-Alcance'!B43</f>
        <v>0</v>
      </c>
      <c r="C43" s="73">
        <f>'4) R-Alcance'!C43</f>
        <v>0</v>
      </c>
      <c r="D43" s="142"/>
      <c r="E43" s="140"/>
      <c r="F43" s="140"/>
      <c r="G43" s="140"/>
      <c r="H43" s="140"/>
      <c r="I43" s="141"/>
      <c r="J43" s="10" t="e">
        <f>SUM(VLOOKUP(D43,DICIONÁRIO!$E$1:$F$18,2,FALSE),VLOOKUP(E43,DICIONÁRIO!$E$1:$F$18,2,FALSE),VLOOKUP('7) E-Esforço'!F43,DICIONÁRIO!$E$1:$F$18,2,FALSE),VLOOKUP('7) E-Esforço'!G43,DICIONÁRIO!$E$1:$F$18,2,FALSE),VLOOKUP('7) E-Esforço'!H43,DICIONÁRIO!$E$1:$F$18,2,FALSE),VLOOKUP('7) E-Esforço'!I43,DICIONÁRIO!$E$1:$F$18,2,FALSE))</f>
        <v>#N/A</v>
      </c>
      <c r="K43" s="81" t="e">
        <f t="shared" si="0"/>
        <v>#N/A</v>
      </c>
    </row>
    <row r="44" spans="1:11" ht="75" customHeight="1">
      <c r="A44" s="68">
        <f>'4) R-Alcance'!A44</f>
        <v>0</v>
      </c>
      <c r="B44" s="68">
        <f>'4) R-Alcance'!B44</f>
        <v>0</v>
      </c>
      <c r="C44" s="73">
        <f>'4) R-Alcance'!C44</f>
        <v>0</v>
      </c>
      <c r="D44" s="142"/>
      <c r="E44" s="140"/>
      <c r="F44" s="140"/>
      <c r="G44" s="140"/>
      <c r="H44" s="140"/>
      <c r="I44" s="141"/>
      <c r="J44" s="10" t="e">
        <f>SUM(VLOOKUP(D44,DICIONÁRIO!$E$1:$F$18,2,FALSE),VLOOKUP(E44,DICIONÁRIO!$E$1:$F$18,2,FALSE),VLOOKUP('7) E-Esforço'!F44,DICIONÁRIO!$E$1:$F$18,2,FALSE),VLOOKUP('7) E-Esforço'!G44,DICIONÁRIO!$E$1:$F$18,2,FALSE),VLOOKUP('7) E-Esforço'!H44,DICIONÁRIO!$E$1:$F$18,2,FALSE),VLOOKUP('7) E-Esforço'!I44,DICIONÁRIO!$E$1:$F$18,2,FALSE))</f>
        <v>#N/A</v>
      </c>
      <c r="K44" s="81" t="e">
        <f t="shared" si="0"/>
        <v>#N/A</v>
      </c>
    </row>
    <row r="45" spans="1:11" ht="75" customHeight="1">
      <c r="A45" s="68">
        <f>'4) R-Alcance'!A45</f>
        <v>0</v>
      </c>
      <c r="B45" s="68">
        <f>'4) R-Alcance'!B45</f>
        <v>0</v>
      </c>
      <c r="C45" s="73">
        <f>'4) R-Alcance'!C45</f>
        <v>0</v>
      </c>
      <c r="D45" s="142"/>
      <c r="E45" s="140"/>
      <c r="F45" s="140"/>
      <c r="G45" s="140"/>
      <c r="H45" s="140"/>
      <c r="I45" s="141"/>
      <c r="J45" s="10" t="e">
        <f>SUM(VLOOKUP(D45,DICIONÁRIO!$E$1:$F$18,2,FALSE),VLOOKUP(E45,DICIONÁRIO!$E$1:$F$18,2,FALSE),VLOOKUP('7) E-Esforço'!F45,DICIONÁRIO!$E$1:$F$18,2,FALSE),VLOOKUP('7) E-Esforço'!G45,DICIONÁRIO!$E$1:$F$18,2,FALSE),VLOOKUP('7) E-Esforço'!H45,DICIONÁRIO!$E$1:$F$18,2,FALSE),VLOOKUP('7) E-Esforço'!I45,DICIONÁRIO!$E$1:$F$18,2,FALSE))</f>
        <v>#N/A</v>
      </c>
      <c r="K45" s="81" t="e">
        <f t="shared" si="0"/>
        <v>#N/A</v>
      </c>
    </row>
    <row r="46" spans="1:11" ht="75" customHeight="1">
      <c r="A46" s="68">
        <f>'4) R-Alcance'!A46</f>
        <v>0</v>
      </c>
      <c r="B46" s="68">
        <f>'4) R-Alcance'!B46</f>
        <v>0</v>
      </c>
      <c r="C46" s="73">
        <f>'4) R-Alcance'!C46</f>
        <v>0</v>
      </c>
      <c r="D46" s="142"/>
      <c r="E46" s="140"/>
      <c r="F46" s="140"/>
      <c r="G46" s="140"/>
      <c r="H46" s="140"/>
      <c r="I46" s="141"/>
      <c r="J46" s="10" t="e">
        <f>SUM(VLOOKUP(D46,DICIONÁRIO!$E$1:$F$18,2,FALSE),VLOOKUP(E46,DICIONÁRIO!$E$1:$F$18,2,FALSE),VLOOKUP('7) E-Esforço'!F46,DICIONÁRIO!$E$1:$F$18,2,FALSE),VLOOKUP('7) E-Esforço'!G46,DICIONÁRIO!$E$1:$F$18,2,FALSE),VLOOKUP('7) E-Esforço'!H46,DICIONÁRIO!$E$1:$F$18,2,FALSE),VLOOKUP('7) E-Esforço'!I46,DICIONÁRIO!$E$1:$F$18,2,FALSE))</f>
        <v>#N/A</v>
      </c>
      <c r="K46" s="81" t="e">
        <f t="shared" si="0"/>
        <v>#N/A</v>
      </c>
    </row>
    <row r="47" spans="1:11" ht="75" customHeight="1">
      <c r="A47" s="68">
        <f>'4) R-Alcance'!A47</f>
        <v>0</v>
      </c>
      <c r="B47" s="68">
        <f>'4) R-Alcance'!B47</f>
        <v>0</v>
      </c>
      <c r="C47" s="73">
        <f>'4) R-Alcance'!C47</f>
        <v>0</v>
      </c>
      <c r="D47" s="142"/>
      <c r="E47" s="140"/>
      <c r="F47" s="140"/>
      <c r="G47" s="140"/>
      <c r="H47" s="140"/>
      <c r="I47" s="141"/>
      <c r="J47" s="10" t="e">
        <f>SUM(VLOOKUP(D47,DICIONÁRIO!$E$1:$F$18,2,FALSE),VLOOKUP(E47,DICIONÁRIO!$E$1:$F$18,2,FALSE),VLOOKUP('7) E-Esforço'!F47,DICIONÁRIO!$E$1:$F$18,2,FALSE),VLOOKUP('7) E-Esforço'!G47,DICIONÁRIO!$E$1:$F$18,2,FALSE),VLOOKUP('7) E-Esforço'!H47,DICIONÁRIO!$E$1:$F$18,2,FALSE),VLOOKUP('7) E-Esforço'!I47,DICIONÁRIO!$E$1:$F$18,2,FALSE))</f>
        <v>#N/A</v>
      </c>
      <c r="K47" s="81" t="e">
        <f t="shared" si="0"/>
        <v>#N/A</v>
      </c>
    </row>
    <row r="48" spans="1:11" ht="75" customHeight="1">
      <c r="A48" s="68">
        <f>'4) R-Alcance'!A48</f>
        <v>0</v>
      </c>
      <c r="B48" s="68">
        <f>'4) R-Alcance'!B48</f>
        <v>0</v>
      </c>
      <c r="C48" s="73">
        <f>'4) R-Alcance'!C48</f>
        <v>0</v>
      </c>
      <c r="D48" s="142"/>
      <c r="E48" s="140"/>
      <c r="F48" s="140"/>
      <c r="G48" s="140"/>
      <c r="H48" s="140"/>
      <c r="I48" s="141"/>
      <c r="J48" s="10" t="e">
        <f>SUM(VLOOKUP(D48,DICIONÁRIO!$E$1:$F$18,2,FALSE),VLOOKUP(E48,DICIONÁRIO!$E$1:$F$18,2,FALSE),VLOOKUP('7) E-Esforço'!F48,DICIONÁRIO!$E$1:$F$18,2,FALSE),VLOOKUP('7) E-Esforço'!G48,DICIONÁRIO!$E$1:$F$18,2,FALSE),VLOOKUP('7) E-Esforço'!H48,DICIONÁRIO!$E$1:$F$18,2,FALSE),VLOOKUP('7) E-Esforço'!I48,DICIONÁRIO!$E$1:$F$18,2,FALSE))</f>
        <v>#N/A</v>
      </c>
      <c r="K48" s="81" t="e">
        <f t="shared" si="0"/>
        <v>#N/A</v>
      </c>
    </row>
    <row r="49" spans="1:11" ht="75" customHeight="1">
      <c r="A49" s="68">
        <f>'4) R-Alcance'!A49</f>
        <v>0</v>
      </c>
      <c r="B49" s="68">
        <f>'4) R-Alcance'!B49</f>
        <v>0</v>
      </c>
      <c r="C49" s="73">
        <f>'4) R-Alcance'!C49</f>
        <v>0</v>
      </c>
      <c r="D49" s="142"/>
      <c r="E49" s="140"/>
      <c r="F49" s="140"/>
      <c r="G49" s="140"/>
      <c r="H49" s="140"/>
      <c r="I49" s="141"/>
      <c r="J49" s="10" t="e">
        <f>SUM(VLOOKUP(D49,DICIONÁRIO!$E$1:$F$18,2,FALSE),VLOOKUP(E49,DICIONÁRIO!$E$1:$F$18,2,FALSE),VLOOKUP('7) E-Esforço'!F49,DICIONÁRIO!$E$1:$F$18,2,FALSE),VLOOKUP('7) E-Esforço'!G49,DICIONÁRIO!$E$1:$F$18,2,FALSE),VLOOKUP('7) E-Esforço'!H49,DICIONÁRIO!$E$1:$F$18,2,FALSE),VLOOKUP('7) E-Esforço'!I49,DICIONÁRIO!$E$1:$F$18,2,FALSE))</f>
        <v>#N/A</v>
      </c>
      <c r="K49" s="81" t="e">
        <f t="shared" si="0"/>
        <v>#N/A</v>
      </c>
    </row>
    <row r="50" spans="1:11" ht="75" customHeight="1" thickBot="1">
      <c r="A50" s="69">
        <f>'4) R-Alcance'!A50</f>
        <v>0</v>
      </c>
      <c r="B50" s="69">
        <f>'4) R-Alcance'!B50</f>
        <v>0</v>
      </c>
      <c r="C50" s="74">
        <f>'4) R-Alcance'!C50</f>
        <v>0</v>
      </c>
      <c r="D50" s="143"/>
      <c r="E50" s="144"/>
      <c r="F50" s="144"/>
      <c r="G50" s="144"/>
      <c r="H50" s="144"/>
      <c r="I50" s="145"/>
      <c r="J50" s="10" t="e">
        <f>SUM(VLOOKUP(D50,DICIONÁRIO!$E$1:$F$18,2,FALSE),VLOOKUP(E50,DICIONÁRIO!$E$1:$F$18,2,FALSE),VLOOKUP('7) E-Esforço'!F50,DICIONÁRIO!$E$1:$F$18,2,FALSE),VLOOKUP('7) E-Esforço'!G50,DICIONÁRIO!$E$1:$F$18,2,FALSE),VLOOKUP('7) E-Esforço'!H50,DICIONÁRIO!$E$1:$F$18,2,FALSE),VLOOKUP('7) E-Esforço'!I50,DICIONÁRIO!$E$1:$F$18,2,FALSE))</f>
        <v>#N/A</v>
      </c>
      <c r="K50" s="81" t="e">
        <f t="shared" si="0"/>
        <v>#N/A</v>
      </c>
    </row>
  </sheetData>
  <sheetProtection algorithmName="SHA-512" hashValue="MAP243nJKIX/IzxOw5X3Zm3WCh1ToX1IW7GTLPoTEYLgehOSuuFXv8vpKVlUxqMNznjxzUSuttVlwjqd/I99zA==" saltValue="95CF90Ov8pMs5RZXOYWjwg==" spinCount="100000" sheet="1" objects="1" scenarios="1"/>
  <mergeCells count="2">
    <mergeCell ref="A1:K1"/>
    <mergeCell ref="A2:K2"/>
  </mergeCells>
  <dataValidations count="4">
    <dataValidation type="list" allowBlank="1" showInputMessage="1" showErrorMessage="1" sqref="G4:G50" xr:uid="{A04A8803-BB78-49CC-9E96-2607B40E5152}">
      <formula1>"Alta, Média, Baixa"</formula1>
    </dataValidation>
    <dataValidation type="list" allowBlank="1" showInputMessage="1" showErrorMessage="1" sqref="H4:H50" xr:uid="{0285F83A-8A0F-450F-910E-996722AE2169}">
      <formula1>"Revisão pontual ou ajuste de regulamentação já existente, Revisão ampla de regulamentação já existente ou regulamentação nova"</formula1>
    </dataValidation>
    <dataValidation type="list" allowBlank="1" showInputMessage="1" showErrorMessage="1" sqref="I4:I50" xr:uid="{81014FE8-C849-47AB-948F-F8F72DDE402C}">
      <formula1>"Regulamentação de competência exclusiva da Anvisa, Regulamentação de competência conjunta com outros órgãos"</formula1>
    </dataValidation>
    <dataValidation type="list" allowBlank="1" showInputMessage="1" showErrorMessage="1" sqref="F4:F12 F14 F17 F20 F22:F1048576" xr:uid="{0E23CECB-6121-4A11-B65C-E90F7AEC8E73}">
      <mc:AlternateContent xmlns:x12ac="http://schemas.microsoft.com/office/spreadsheetml/2011/1/ac" xmlns:mc="http://schemas.openxmlformats.org/markup-compatibility/2006">
        <mc:Choice Requires="x12ac">
          <x12ac:list>Previsão de realização de CP ou CP em andamento, Previsão de dispensa de CP, CP já realizada/dispensada," Previsão de dispensa de CP, mas com previsão de realização de outro mecanismo de Participação Social"</x12ac:list>
        </mc:Choice>
        <mc:Fallback>
          <formula1>"Previsão de realização de CP ou CP em andamento, Previsão de dispensa de CP, CP já realizada/dispensada, Previsão de dispensa de CP, mas com previsão de realização de outro mecanismo de Participação Social"</formula1>
        </mc:Fallback>
      </mc:AlternateContent>
    </dataValidation>
  </dataValidations>
  <pageMargins left="0.511811024" right="0.511811024" top="0.78740157499999996" bottom="0.78740157499999996" header="0.31496062000000002" footer="0.31496062000000002"/>
  <pageSetup paperSize="9" orientation="portrait" r:id="rId1"/>
  <ignoredErrors>
    <ignoredError sqref="K4" evalError="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E0301DA-BCDC-493D-ACC0-FC2972AEADF5}">
          <x14:formula1>
            <xm:f>DICIONÁRIO!$E$2:$E$4</xm:f>
          </x14:formula1>
          <xm:sqref>E4:E12 E14 E17 E20 E22:E50</xm:sqref>
        </x14:dataValidation>
        <x14:dataValidation type="list" allowBlank="1" showInputMessage="1" showErrorMessage="1" xr:uid="{72830F08-BBBD-4F85-909F-3772177506DC}">
          <x14:formula1>
            <xm:f>DICIONÁRIO!$E$15:$E$17</xm:f>
          </x14:formula1>
          <xm:sqref>D4:D50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49CA-6873-4BEA-A747-1E754FEC60D4}">
  <sheetPr codeName="Planilha10"/>
  <dimension ref="A1:I50"/>
  <sheetViews>
    <sheetView showGridLines="0" tabSelected="1" topLeftCell="C1" zoomScale="80" zoomScaleNormal="80" workbookViewId="0">
      <pane xSplit="2" ySplit="2" topLeftCell="F3" activePane="bottomRight" state="frozen"/>
      <selection pane="bottomRight" activeCell="I1" sqref="I1"/>
      <selection pane="bottomLeft" activeCell="C3" sqref="C3"/>
      <selection pane="topRight" activeCell="E1" sqref="E1"/>
    </sheetView>
  </sheetViews>
  <sheetFormatPr defaultColWidth="8.7109375" defaultRowHeight="15"/>
  <cols>
    <col min="1" max="1" width="16.5703125" customWidth="1"/>
    <col min="2" max="2" width="13.85546875" customWidth="1"/>
    <col min="3" max="3" width="68.28515625" style="4" customWidth="1"/>
    <col min="4" max="4" width="32.5703125" style="7" customWidth="1"/>
    <col min="5" max="5" width="35.5703125" customWidth="1"/>
    <col min="6" max="6" width="58.7109375" customWidth="1"/>
    <col min="7" max="7" width="26.85546875" customWidth="1"/>
    <col min="8" max="8" width="51.7109375" customWidth="1"/>
  </cols>
  <sheetData>
    <row r="1" spans="1:9" ht="58.9" customHeight="1">
      <c r="A1" s="215" t="s">
        <v>0</v>
      </c>
      <c r="B1" s="216"/>
      <c r="C1" s="216"/>
      <c r="D1" s="216"/>
      <c r="E1" s="216"/>
      <c r="F1" s="216"/>
      <c r="G1" s="217"/>
      <c r="I1" s="220"/>
    </row>
    <row r="2" spans="1:9" ht="70.5" customHeight="1" thickBot="1">
      <c r="A2" s="213" t="s">
        <v>1</v>
      </c>
      <c r="B2" s="214"/>
      <c r="C2" s="214"/>
      <c r="D2" s="214"/>
      <c r="E2" s="214"/>
      <c r="F2" s="214"/>
      <c r="G2" s="214"/>
      <c r="H2" s="87"/>
    </row>
    <row r="3" spans="1:9" s="4" customFormat="1" ht="78" customHeight="1" thickBot="1">
      <c r="A3" s="82" t="s">
        <v>7</v>
      </c>
      <c r="B3" s="82" t="s">
        <v>8</v>
      </c>
      <c r="C3" s="82" t="s">
        <v>9</v>
      </c>
      <c r="D3" s="92" t="s">
        <v>106</v>
      </c>
      <c r="E3" s="83" t="s">
        <v>107</v>
      </c>
      <c r="F3" s="86" t="s">
        <v>108</v>
      </c>
      <c r="G3" s="23" t="s">
        <v>109</v>
      </c>
      <c r="H3" s="88" t="s">
        <v>110</v>
      </c>
    </row>
    <row r="4" spans="1:9" ht="75" customHeight="1">
      <c r="A4" s="42" t="str">
        <f>'4) R-Alcance'!A14</f>
        <v>Medicamentos</v>
      </c>
      <c r="B4" s="42" t="str">
        <f>'4) R-Alcance'!B14</f>
        <v>GGMED</v>
      </c>
      <c r="C4" s="84" t="str">
        <f>'4) R-Alcance'!C14</f>
        <v>8.22 - Requisitos mínimos para a validação de métodos bioanalíticos empregados em estudos com fins de registro e pós-registro de medicamentos (Revisão da RDC 27/2012)</v>
      </c>
      <c r="D4" s="75">
        <f>'4) R-Alcance'!L14*'5) I-Impacto'!K15*'6) C-Confiança'!E14/'7) E-Esforço'!K14</f>
        <v>0.8571428571428571</v>
      </c>
      <c r="E4" s="146" t="s">
        <v>111</v>
      </c>
      <c r="F4" s="174" t="s">
        <v>112</v>
      </c>
      <c r="G4" s="147"/>
      <c r="H4" s="177"/>
    </row>
    <row r="5" spans="1:9" ht="75" customHeight="1">
      <c r="A5" s="42" t="str">
        <f>'4) R-Alcance'!A11</f>
        <v>Medicamentos</v>
      </c>
      <c r="B5" s="42" t="str">
        <f>'4) R-Alcance'!B11</f>
        <v>GGMED</v>
      </c>
      <c r="C5" s="84" t="str">
        <f>'4) R-Alcance'!C11</f>
        <v xml:space="preserve">8.15 - Regramento para a aprovação de nomes para medicamentos, seus complementos e a formação de famílias de medicamentos </v>
      </c>
      <c r="D5" s="75">
        <f>'4) R-Alcance'!L11*'5) I-Impacto'!K12*'6) C-Confiança'!E11/'7) E-Esforço'!K11</f>
        <v>0.99047619047619051</v>
      </c>
      <c r="E5" s="148" t="s">
        <v>113</v>
      </c>
      <c r="F5" s="149" t="s">
        <v>114</v>
      </c>
      <c r="G5" s="150" t="s">
        <v>115</v>
      </c>
      <c r="H5" s="178" t="s">
        <v>116</v>
      </c>
    </row>
    <row r="6" spans="1:9" ht="75" customHeight="1">
      <c r="A6" s="42" t="str">
        <f>'4) R-Alcance'!A19</f>
        <v>Medicamentos</v>
      </c>
      <c r="B6" s="42" t="str">
        <f>'4) R-Alcance'!B19</f>
        <v>GGMED</v>
      </c>
      <c r="C6" s="84" t="str">
        <f>'4) R-Alcance'!C19</f>
        <v>8.31 - Revisão de parâmetros para a verificação de produtos de degradação em medicamentos (Revisão da RDC 53/2015).</v>
      </c>
      <c r="D6" s="75">
        <f>'4) R-Alcance'!L19*'5) I-Impacto'!K20*'6) C-Confiança'!E19/'7) E-Esforço'!K19</f>
        <v>1.0285714285714287</v>
      </c>
      <c r="E6" s="148" t="s">
        <v>113</v>
      </c>
      <c r="F6" s="151"/>
      <c r="G6" s="150" t="s">
        <v>115</v>
      </c>
      <c r="H6" s="178" t="s">
        <v>117</v>
      </c>
    </row>
    <row r="7" spans="1:9" ht="75" customHeight="1">
      <c r="A7" s="42" t="str">
        <f>'4) R-Alcance'!A18</f>
        <v>Medicamentos</v>
      </c>
      <c r="B7" s="42" t="str">
        <f>'4) R-Alcance'!B18</f>
        <v>GGMED</v>
      </c>
      <c r="C7" s="84" t="str">
        <f>'4) R-Alcance'!C18</f>
        <v>8.30 - Revisão dos medicamentos isentos de prescrição (MIP) (Revisão da RDC nº 98/2016) - TEMA CONCLUÍDO</v>
      </c>
      <c r="D7" s="75">
        <f>'4) R-Alcance'!L18*'5) I-Impacto'!K19*'6) C-Confiança'!E18/'7) E-Esforço'!K18</f>
        <v>1.0857142857142856</v>
      </c>
      <c r="E7" s="148" t="s">
        <v>111</v>
      </c>
      <c r="F7" s="151" t="s">
        <v>112</v>
      </c>
      <c r="G7" s="150"/>
      <c r="H7" s="178"/>
    </row>
    <row r="8" spans="1:9" ht="75" customHeight="1">
      <c r="A8" s="42" t="str">
        <f>'4) R-Alcance'!A7</f>
        <v>Medicamentos</v>
      </c>
      <c r="B8" s="42" t="str">
        <f>'4) R-Alcance'!B7</f>
        <v>GGMED</v>
      </c>
      <c r="C8" s="84" t="str">
        <f>'4) R-Alcance'!C7</f>
        <v>8.9 - Implementação do e-CTD</v>
      </c>
      <c r="D8" s="75">
        <f>'4) R-Alcance'!L7*'5) I-Impacto'!K8*'6) C-Confiança'!E7/'7) E-Esforço'!K7</f>
        <v>1.4857142857142858</v>
      </c>
      <c r="E8" s="148" t="s">
        <v>113</v>
      </c>
      <c r="F8" s="149"/>
      <c r="G8" s="150" t="s">
        <v>118</v>
      </c>
      <c r="H8" s="178" t="s">
        <v>119</v>
      </c>
    </row>
    <row r="9" spans="1:9" ht="75" customHeight="1">
      <c r="A9" s="42" t="str">
        <f>'4) R-Alcance'!A23</f>
        <v>Medicamentos</v>
      </c>
      <c r="B9" s="42" t="str">
        <f>'4) R-Alcance'!B23</f>
        <v>GGMED</v>
      </c>
      <c r="C9" s="84" t="str">
        <f>'4) R-Alcance'!C23</f>
        <v>8.37 - Revisão dos requisitos de qualidade para elaboração dos dossiês de registro e pós-registro de medicamentos sintéticos (Revisão da RDC nº 73/2016 e da parte da qualidade da RDC nº 753/2022)</v>
      </c>
      <c r="D9" s="75">
        <f>'4) R-Alcance'!L23*'5) I-Impacto'!K24*'6) C-Confiança'!E23/'7) E-Esforço'!K23</f>
        <v>1.5714285714285714</v>
      </c>
      <c r="E9" s="148" t="s">
        <v>113</v>
      </c>
      <c r="F9" s="151"/>
      <c r="G9" s="150" t="s">
        <v>120</v>
      </c>
      <c r="H9" s="178" t="s">
        <v>121</v>
      </c>
    </row>
    <row r="10" spans="1:9" ht="75" customHeight="1">
      <c r="A10" s="42" t="str">
        <f>'4) R-Alcance'!A22</f>
        <v>Medicamentos</v>
      </c>
      <c r="B10" s="42" t="str">
        <f>'4) R-Alcance'!B22</f>
        <v>GGMED</v>
      </c>
      <c r="C10" s="84" t="str">
        <f>'4) R-Alcance'!C22</f>
        <v>8.36 - Revisão dos procedimentos e formato para geração do Certificado de Registro de Medicamento, Certidão de Registro para Exportação de Medicamento e Autorização para fim exclusivo de Exportação (AFEX)</v>
      </c>
      <c r="D10" s="75">
        <f>'4) R-Alcance'!L22*'5) I-Impacto'!K23*'6) C-Confiança'!E22/'7) E-Esforço'!K22</f>
        <v>1.7142857142857144</v>
      </c>
      <c r="E10" s="148" t="s">
        <v>113</v>
      </c>
      <c r="F10" s="176"/>
      <c r="G10" s="150" t="s">
        <v>115</v>
      </c>
      <c r="H10" s="178" t="s">
        <v>122</v>
      </c>
    </row>
    <row r="11" spans="1:9" ht="75" customHeight="1">
      <c r="A11" s="42" t="str">
        <f>'4) R-Alcance'!A17</f>
        <v>Medicamentos</v>
      </c>
      <c r="B11" s="42" t="str">
        <f>'4) R-Alcance'!B17</f>
        <v>GGMED</v>
      </c>
      <c r="C11" s="84" t="str">
        <f>'4) R-Alcance'!C17</f>
        <v>8.29 - Revisão das regras para elaboração, harmonização, atualização, publicação e disponibilização de bulas de medicamentos para pacientes e para profissionais de saúde</v>
      </c>
      <c r="D11" s="75">
        <f>'4) R-Alcance'!L17*'5) I-Impacto'!K18*'6) C-Confiança'!E17/'7) E-Esforço'!K17</f>
        <v>1.980952380952381</v>
      </c>
      <c r="E11" s="148" t="s">
        <v>113</v>
      </c>
      <c r="F11" s="151"/>
      <c r="G11" s="150" t="s">
        <v>115</v>
      </c>
      <c r="H11" s="178" t="s">
        <v>123</v>
      </c>
    </row>
    <row r="12" spans="1:9" ht="75" customHeight="1">
      <c r="A12" s="42" t="str">
        <f>'4) R-Alcance'!A24</f>
        <v>Medicamentos</v>
      </c>
      <c r="B12" s="42" t="str">
        <f>'4) R-Alcance'!B24</f>
        <v>GGMED</v>
      </c>
      <c r="C12" s="84" t="str">
        <f>'4) R-Alcance'!C24</f>
        <v>8.40 - Atualização periódica da lista de Fármacos candidatos à bioisenção</v>
      </c>
      <c r="D12" s="75">
        <f>'4) R-Alcance'!L24*'5) I-Impacto'!K25*'6) C-Confiança'!E24/'7) E-Esforço'!K24</f>
        <v>2.0571428571428574</v>
      </c>
      <c r="E12" s="148" t="s">
        <v>124</v>
      </c>
      <c r="F12" s="151" t="s">
        <v>125</v>
      </c>
      <c r="G12" s="150"/>
      <c r="H12" s="178"/>
    </row>
    <row r="13" spans="1:9" ht="75" customHeight="1">
      <c r="A13" s="42" t="str">
        <f>'4) R-Alcance'!A25</f>
        <v>Medicamentos</v>
      </c>
      <c r="B13" s="42" t="str">
        <f>'4) R-Alcance'!B25</f>
        <v>GGMED</v>
      </c>
      <c r="C13" s="84" t="str">
        <f>'4) R-Alcance'!C25</f>
        <v>8.41 - Atualização periódica da lista de impurezas qualificadas e seus respectivos limites</v>
      </c>
      <c r="D13" s="75">
        <f>'4) R-Alcance'!L25*'5) I-Impacto'!K26*'6) C-Confiança'!E25/'7) E-Esforço'!K25</f>
        <v>2.0571428571428574</v>
      </c>
      <c r="E13" s="148" t="s">
        <v>113</v>
      </c>
      <c r="F13" s="151"/>
      <c r="G13" s="150" t="s">
        <v>115</v>
      </c>
      <c r="H13" s="178" t="s">
        <v>126</v>
      </c>
    </row>
    <row r="14" spans="1:9" ht="75" customHeight="1">
      <c r="A14" s="42" t="str">
        <f>'4) R-Alcance'!A26</f>
        <v>Medicamentos</v>
      </c>
      <c r="B14" s="42" t="str">
        <f>'4) R-Alcance'!B26</f>
        <v>GGMED</v>
      </c>
      <c r="C14" s="84" t="str">
        <f>'4) R-Alcance'!C26</f>
        <v>8.43 - Atualização periódica da lista de Medicamentos de Baixo Risco sujeitos à notificação Simplificada (LMN)</v>
      </c>
      <c r="D14" s="75">
        <f>'4) R-Alcance'!L26*'5) I-Impacto'!K27*'6) C-Confiança'!E26/'7) E-Esforço'!K26</f>
        <v>2.0571428571428574</v>
      </c>
      <c r="E14" s="148" t="s">
        <v>113</v>
      </c>
      <c r="F14" s="151"/>
      <c r="G14" s="150" t="s">
        <v>115</v>
      </c>
      <c r="H14" s="178" t="s">
        <v>126</v>
      </c>
    </row>
    <row r="15" spans="1:9" ht="75" customHeight="1">
      <c r="A15" s="42" t="str">
        <f>'4) R-Alcance'!A9</f>
        <v>Medicamentos</v>
      </c>
      <c r="B15" s="42" t="str">
        <f>'4) R-Alcance'!B9</f>
        <v>GGMED</v>
      </c>
      <c r="C15" s="84" t="str">
        <f>'4) R-Alcance'!C9</f>
        <v>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 TEMA CONCLUÍDO</v>
      </c>
      <c r="D15" s="75">
        <f>'4) R-Alcance'!L9*'5) I-Impacto'!K10*'6) C-Confiança'!E9/'7) E-Esforço'!K9</f>
        <v>2.1714285714285717</v>
      </c>
      <c r="E15" s="148" t="s">
        <v>111</v>
      </c>
      <c r="F15" s="151" t="s">
        <v>127</v>
      </c>
      <c r="G15" s="150"/>
      <c r="H15" s="178"/>
    </row>
    <row r="16" spans="1:9" ht="75" customHeight="1">
      <c r="A16" s="42" t="str">
        <f>'4) R-Alcance'!A5</f>
        <v>Medicamentos</v>
      </c>
      <c r="B16" s="42" t="str">
        <f>'4) R-Alcance'!B5</f>
        <v>GGMED</v>
      </c>
      <c r="C16" s="84" t="str">
        <f>'4) R-Alcance'!C5</f>
        <v>8.2 - Atualização dos requisitos para controle de qualidade de fitoterápicos a partir de alterações pontuais na RDC 26/2014</v>
      </c>
      <c r="D16" s="75">
        <f>'4) R-Alcance'!L5*'5) I-Impacto'!K6*'6) C-Confiança'!E5/'7) E-Esforço'!K5</f>
        <v>2.2285714285714286</v>
      </c>
      <c r="E16" s="148" t="s">
        <v>113</v>
      </c>
      <c r="F16" s="149"/>
      <c r="G16" s="150" t="s">
        <v>120</v>
      </c>
      <c r="H16" s="178" t="s">
        <v>128</v>
      </c>
    </row>
    <row r="17" spans="1:8" ht="75" customHeight="1">
      <c r="A17" s="42" t="str">
        <f>'4) R-Alcance'!A6</f>
        <v>Medicamentos</v>
      </c>
      <c r="B17" s="42" t="str">
        <f>'4) R-Alcance'!B6</f>
        <v>GGMED</v>
      </c>
      <c r="C17" s="84" t="str">
        <f>'4) R-Alcance'!C6</f>
        <v>8.6 - Consolidação das normas de Pós-Registro de medicamentos (Revisão das RDC 73/16,  RDC  708/22 e RDC 413/20)</v>
      </c>
      <c r="D17" s="75">
        <f>'4) R-Alcance'!L6*'5) I-Impacto'!K7*'6) C-Confiança'!E6/'7) E-Esforço'!K6</f>
        <v>2.2285714285714286</v>
      </c>
      <c r="E17" s="148" t="s">
        <v>113</v>
      </c>
      <c r="F17" s="149"/>
      <c r="G17" s="150" t="s">
        <v>120</v>
      </c>
      <c r="H17" s="178" t="s">
        <v>128</v>
      </c>
    </row>
    <row r="18" spans="1:8" ht="75" customHeight="1">
      <c r="A18" s="42" t="str">
        <f>'4) R-Alcance'!A4</f>
        <v>Medicamentos</v>
      </c>
      <c r="B18" s="42" t="str">
        <f>'4) R-Alcance'!B4</f>
        <v>GGMED</v>
      </c>
      <c r="C18" s="84" t="str">
        <f>'4) R-Alcance'!C4</f>
        <v>8.1 - Alinhamento internacional dos parâmetros para a validação de métodos analíticos para medicamentos (Revisão da RDC nº  166/2017)</v>
      </c>
      <c r="D18" s="75">
        <f>'4) R-Alcance'!L4*'5) I-Impacto'!K5*'6) C-Confiança'!E4/'7) E-Esforço'!K4</f>
        <v>2.285714285714286</v>
      </c>
      <c r="E18" s="148" t="s">
        <v>113</v>
      </c>
      <c r="F18" s="149"/>
      <c r="G18" s="150" t="s">
        <v>115</v>
      </c>
      <c r="H18" s="178" t="s">
        <v>129</v>
      </c>
    </row>
    <row r="19" spans="1:8" ht="75" customHeight="1">
      <c r="A19" s="42" t="str">
        <f>'4) R-Alcance'!A27</f>
        <v>Medicamentos</v>
      </c>
      <c r="B19" s="42" t="str">
        <f>'4) R-Alcance'!B27</f>
        <v>GGMED</v>
      </c>
      <c r="C19" s="84" t="str">
        <f>'4) R-Alcance'!C27</f>
        <v>8.44 - Atualização periódica da lista de Medicamentos Isentos de Prescrição (LMIP)</v>
      </c>
      <c r="D19" s="75">
        <f>'4) R-Alcance'!L27*'5) I-Impacto'!K28*'6) C-Confiança'!E27/'7) E-Esforço'!K27</f>
        <v>2.5714285714285716</v>
      </c>
      <c r="E19" s="148" t="s">
        <v>113</v>
      </c>
      <c r="F19" s="151"/>
      <c r="G19" s="150" t="s">
        <v>115</v>
      </c>
      <c r="H19" s="178" t="s">
        <v>126</v>
      </c>
    </row>
    <row r="20" spans="1:8" ht="75" customHeight="1">
      <c r="A20" s="42" t="str">
        <f>'4) R-Alcance'!A28</f>
        <v>Medicamentos</v>
      </c>
      <c r="B20" s="42" t="str">
        <f>'4) R-Alcance'!B28</f>
        <v>GGMED</v>
      </c>
      <c r="C20" s="84" t="str">
        <f>'4) R-Alcance'!C28</f>
        <v>8.45 - Atualização periódica das indicações terapêuticas para registro e notificação de medicamentos dinamizados</v>
      </c>
      <c r="D20" s="75">
        <f>'4) R-Alcance'!L28*'5) I-Impacto'!K29*'6) C-Confiança'!E28/'7) E-Esforço'!K28</f>
        <v>2.5714285714285716</v>
      </c>
      <c r="E20" s="148" t="s">
        <v>113</v>
      </c>
      <c r="F20" s="151"/>
      <c r="G20" s="150" t="s">
        <v>115</v>
      </c>
      <c r="H20" s="178" t="s">
        <v>126</v>
      </c>
    </row>
    <row r="21" spans="1:8" ht="75" customHeight="1">
      <c r="A21" s="42" t="str">
        <f>'4) R-Alcance'!A20</f>
        <v>Medicamentos</v>
      </c>
      <c r="B21" s="42" t="str">
        <f>'4) R-Alcance'!B20</f>
        <v>GGMED</v>
      </c>
      <c r="C21" s="84" t="str">
        <f>'4) R-Alcance'!C20</f>
        <v xml:space="preserve">8.34 - Revisão dos critérios de indicação, inclusão e exclusão de medicamentos na Lista de Medicamentos de Referência </v>
      </c>
      <c r="D21" s="75">
        <f>'4) R-Alcance'!L20*'5) I-Impacto'!K21*'6) C-Confiança'!E20/'7) E-Esforço'!K20</f>
        <v>2.6785714285714288</v>
      </c>
      <c r="E21" s="148" t="s">
        <v>113</v>
      </c>
      <c r="F21" s="151"/>
      <c r="G21" s="150" t="s">
        <v>115</v>
      </c>
      <c r="H21" s="178" t="s">
        <v>130</v>
      </c>
    </row>
    <row r="22" spans="1:8" ht="75" customHeight="1">
      <c r="A22" s="42" t="str">
        <f>'4) R-Alcance'!A15</f>
        <v>Medicamentos</v>
      </c>
      <c r="B22" s="42" t="str">
        <f>'4) R-Alcance'!B15</f>
        <v>GGMED</v>
      </c>
      <c r="C22" s="84" t="str">
        <f>'4) R-Alcance'!C15</f>
        <v xml:space="preserve">8.23 - Requisitos para procedimento simplificado de solicitações de registro, pós-registro e renovação de registro de medicamentos </v>
      </c>
      <c r="D22" s="75">
        <f>'4) R-Alcance'!L15*'5) I-Impacto'!K16*'6) C-Confiança'!E15/'7) E-Esforço'!K15</f>
        <v>2.7619047619047623</v>
      </c>
      <c r="E22" s="148" t="s">
        <v>113</v>
      </c>
      <c r="F22" s="151"/>
      <c r="G22" s="150" t="s">
        <v>118</v>
      </c>
      <c r="H22" s="178" t="s">
        <v>131</v>
      </c>
    </row>
    <row r="23" spans="1:8" ht="75" customHeight="1">
      <c r="A23" s="42" t="str">
        <f>'4) R-Alcance'!A16</f>
        <v>Medicamentos</v>
      </c>
      <c r="B23" s="42" t="str">
        <f>'4) R-Alcance'!B16</f>
        <v>GGMED</v>
      </c>
      <c r="C23" s="84" t="str">
        <f>'4) R-Alcance'!C16</f>
        <v>8.28 - Revisão da regulamentação de produtos de Cannabis para fins medicinais (Revisão da RDC nº 327/2019)</v>
      </c>
      <c r="D23" s="75">
        <f>'4) R-Alcance'!L16*'5) I-Impacto'!K17*'6) C-Confiança'!E16/'7) E-Esforço'!K16</f>
        <v>3.0857142857142859</v>
      </c>
      <c r="E23" s="148" t="s">
        <v>113</v>
      </c>
      <c r="F23" s="151"/>
      <c r="G23" s="150" t="s">
        <v>115</v>
      </c>
      <c r="H23" s="178" t="s">
        <v>132</v>
      </c>
    </row>
    <row r="24" spans="1:8" ht="75" customHeight="1">
      <c r="A24" s="42" t="str">
        <f>'4) R-Alcance'!A10</f>
        <v>Medicamentos</v>
      </c>
      <c r="B24" s="42" t="str">
        <f>'4) R-Alcance'!B10</f>
        <v>GGMED</v>
      </c>
      <c r="C24" s="84" t="str">
        <f>'4) R-Alcance'!C10</f>
        <v>8.14 - Registro e pós-registro de medicamentos específicos (Revisão da RDC 24/2011 e da RDC 76/2016)</v>
      </c>
      <c r="D24" s="75">
        <f>'4) R-Alcance'!L10*'5) I-Impacto'!K11*'6) C-Confiança'!E10/'7) E-Esforço'!K10</f>
        <v>3.1071428571428577</v>
      </c>
      <c r="E24" s="148" t="s">
        <v>113</v>
      </c>
      <c r="F24" s="175"/>
      <c r="G24" s="150" t="s">
        <v>120</v>
      </c>
      <c r="H24" s="178" t="s">
        <v>128</v>
      </c>
    </row>
    <row r="25" spans="1:8" ht="75" customHeight="1">
      <c r="A25" s="42" t="str">
        <f>'4) R-Alcance'!A21</f>
        <v>Medicamentos</v>
      </c>
      <c r="B25" s="42" t="str">
        <f>'4) R-Alcance'!B21</f>
        <v>GGMED</v>
      </c>
      <c r="C25" s="84" t="str">
        <f>'4) R-Alcance'!C21</f>
        <v>8.35 - Revisão dos critérios para fins de enquadramento na categoria prioritária das petições de registro, pós-registro e anuência prévia em pesquisa clínica de medicamentos, conforme a relevância pública (Revisão das RDC 204/2017 e RDC 205/2017)</v>
      </c>
      <c r="D25" s="75">
        <f>'4) R-Alcance'!L21*'5) I-Impacto'!K22*'6) C-Confiança'!E21/'7) E-Esforço'!K21</f>
        <v>4.2285714285714286</v>
      </c>
      <c r="E25" s="148" t="s">
        <v>113</v>
      </c>
      <c r="F25" s="151"/>
      <c r="G25" s="150" t="s">
        <v>115</v>
      </c>
      <c r="H25" s="178" t="s">
        <v>133</v>
      </c>
    </row>
    <row r="26" spans="1:8" ht="75" customHeight="1">
      <c r="A26" s="42" t="str">
        <f>'4) R-Alcance'!A13</f>
        <v>Medicamentos</v>
      </c>
      <c r="B26" s="42" t="str">
        <f>'4) R-Alcance'!B13</f>
        <v>GGMED</v>
      </c>
      <c r="C26" s="84" t="str">
        <f>'4) R-Alcance'!C13</f>
        <v>8.21 - Requerimentos para a comprovação de segurança e eficácia de petições de pós-registro (Revisão da RDC 73/2016) - TEMA CONCLUÍDO</v>
      </c>
      <c r="D26" s="75">
        <f>'4) R-Alcance'!L13*'5) I-Impacto'!K14*'6) C-Confiança'!E13/'7) E-Esforço'!K13</f>
        <v>5.8928571428571432</v>
      </c>
      <c r="E26" s="148" t="s">
        <v>111</v>
      </c>
      <c r="F26" s="151" t="s">
        <v>112</v>
      </c>
      <c r="G26" s="150"/>
      <c r="H26" s="178"/>
    </row>
    <row r="27" spans="1:8" ht="75" customHeight="1">
      <c r="A27" s="42" t="str">
        <f>'4) R-Alcance'!A8</f>
        <v>Medicamentos</v>
      </c>
      <c r="B27" s="42" t="str">
        <f>'4) R-Alcance'!B8</f>
        <v>GGMED</v>
      </c>
      <c r="C27" s="84" t="str">
        <f>'4) R-Alcance'!C8</f>
        <v>8.10 - Notificação,  registro e mudanças pós-registro de gases medicinais enquadrados como medicamentos</v>
      </c>
      <c r="D27" s="75">
        <f>'4) R-Alcance'!L8*'5) I-Impacto'!K9*'6) C-Confiança'!E8/'7) E-Esforço'!K8</f>
        <v>6</v>
      </c>
      <c r="E27" s="148" t="s">
        <v>113</v>
      </c>
      <c r="F27" s="149"/>
      <c r="G27" s="150" t="s">
        <v>120</v>
      </c>
      <c r="H27" s="178" t="s">
        <v>134</v>
      </c>
    </row>
    <row r="28" spans="1:8" ht="75" customHeight="1">
      <c r="A28" s="42" t="str">
        <f>'4) R-Alcance'!A12</f>
        <v>Medicamentos</v>
      </c>
      <c r="B28" s="42" t="str">
        <f>'4) R-Alcance'!B12</f>
        <v>GGMED</v>
      </c>
      <c r="C28" s="84" t="str">
        <f>'4) R-Alcance'!C12</f>
        <v>8.16 - Regulação de Inovação nas áreas de medicamentos e produtos biológicos</v>
      </c>
      <c r="D28" s="75">
        <f>'4) R-Alcance'!L12*'5) I-Impacto'!K13*'6) C-Confiança'!E12/'7) E-Esforço'!K12</f>
        <v>6.0952380952380958</v>
      </c>
      <c r="E28" s="148" t="s">
        <v>113</v>
      </c>
      <c r="F28" s="151" t="s">
        <v>135</v>
      </c>
      <c r="G28" s="150" t="s">
        <v>120</v>
      </c>
      <c r="H28" s="178" t="s">
        <v>136</v>
      </c>
    </row>
    <row r="29" spans="1:8" ht="75" customHeight="1">
      <c r="A29" s="42">
        <f>'4) R-Alcance'!A29</f>
        <v>0</v>
      </c>
      <c r="B29" s="42">
        <f>'4) R-Alcance'!B29</f>
        <v>0</v>
      </c>
      <c r="C29" s="84">
        <f>'4) R-Alcance'!C29</f>
        <v>0</v>
      </c>
      <c r="D29" s="75" t="e">
        <f>'4) R-Alcance'!L29*'5) I-Impacto'!K30*'6) C-Confiança'!E29/'7) E-Esforço'!K29</f>
        <v>#N/A</v>
      </c>
      <c r="E29" s="148"/>
      <c r="F29" s="151"/>
      <c r="G29" s="150"/>
      <c r="H29" s="150"/>
    </row>
    <row r="30" spans="1:8" ht="75" customHeight="1">
      <c r="A30" s="42">
        <f>'4) R-Alcance'!A30</f>
        <v>0</v>
      </c>
      <c r="B30" s="42">
        <f>'4) R-Alcance'!B30</f>
        <v>0</v>
      </c>
      <c r="C30" s="84">
        <f>'4) R-Alcance'!C30</f>
        <v>0</v>
      </c>
      <c r="D30" s="75" t="e">
        <f>'4) R-Alcance'!L30*'5) I-Impacto'!K31*'6) C-Confiança'!E30/'7) E-Esforço'!K30</f>
        <v>#N/A</v>
      </c>
      <c r="E30" s="148"/>
      <c r="F30" s="151"/>
      <c r="G30" s="150"/>
      <c r="H30" s="150"/>
    </row>
    <row r="31" spans="1:8" ht="75" customHeight="1">
      <c r="A31" s="42">
        <f>'4) R-Alcance'!A31</f>
        <v>0</v>
      </c>
      <c r="B31" s="42">
        <f>'4) R-Alcance'!B31</f>
        <v>0</v>
      </c>
      <c r="C31" s="84">
        <f>'4) R-Alcance'!C31</f>
        <v>0</v>
      </c>
      <c r="D31" s="75" t="e">
        <f>'4) R-Alcance'!L31*'5) I-Impacto'!K32*'6) C-Confiança'!E31/'7) E-Esforço'!K31</f>
        <v>#N/A</v>
      </c>
      <c r="E31" s="148"/>
      <c r="F31" s="151"/>
      <c r="G31" s="150"/>
      <c r="H31" s="150"/>
    </row>
    <row r="32" spans="1:8" ht="75" customHeight="1">
      <c r="A32" s="42">
        <f>'4) R-Alcance'!A32</f>
        <v>0</v>
      </c>
      <c r="B32" s="42">
        <f>'4) R-Alcance'!B32</f>
        <v>0</v>
      </c>
      <c r="C32" s="84">
        <f>'4) R-Alcance'!C32</f>
        <v>0</v>
      </c>
      <c r="D32" s="75" t="e">
        <f>'4) R-Alcance'!L32*'5) I-Impacto'!K33*'6) C-Confiança'!E32/'7) E-Esforço'!K32</f>
        <v>#N/A</v>
      </c>
      <c r="E32" s="148"/>
      <c r="F32" s="151"/>
      <c r="G32" s="150"/>
      <c r="H32" s="150"/>
    </row>
    <row r="33" spans="1:8" ht="75" customHeight="1">
      <c r="A33" s="42">
        <f>'4) R-Alcance'!A33</f>
        <v>0</v>
      </c>
      <c r="B33" s="42">
        <f>'4) R-Alcance'!B33</f>
        <v>0</v>
      </c>
      <c r="C33" s="84">
        <f>'4) R-Alcance'!C33</f>
        <v>0</v>
      </c>
      <c r="D33" s="75" t="e">
        <f>'4) R-Alcance'!L33*'5) I-Impacto'!K34*'6) C-Confiança'!E33/'7) E-Esforço'!K33</f>
        <v>#N/A</v>
      </c>
      <c r="E33" s="148"/>
      <c r="F33" s="151"/>
      <c r="G33" s="150"/>
      <c r="H33" s="150"/>
    </row>
    <row r="34" spans="1:8" ht="75" customHeight="1">
      <c r="A34" s="42">
        <f>'4) R-Alcance'!A34</f>
        <v>0</v>
      </c>
      <c r="B34" s="42">
        <f>'4) R-Alcance'!B34</f>
        <v>0</v>
      </c>
      <c r="C34" s="84">
        <f>'4) R-Alcance'!C34</f>
        <v>0</v>
      </c>
      <c r="D34" s="75" t="e">
        <f>'4) R-Alcance'!L34*'5) I-Impacto'!K35*'6) C-Confiança'!E34/'7) E-Esforço'!K34</f>
        <v>#N/A</v>
      </c>
      <c r="E34" s="148"/>
      <c r="F34" s="151"/>
      <c r="G34" s="150"/>
      <c r="H34" s="150"/>
    </row>
    <row r="35" spans="1:8" ht="75" customHeight="1">
      <c r="A35" s="42">
        <f>'4) R-Alcance'!A35</f>
        <v>0</v>
      </c>
      <c r="B35" s="42">
        <f>'4) R-Alcance'!B35</f>
        <v>0</v>
      </c>
      <c r="C35" s="84">
        <f>'4) R-Alcance'!C35</f>
        <v>0</v>
      </c>
      <c r="D35" s="75" t="e">
        <f>'4) R-Alcance'!L35*'5) I-Impacto'!K36*'6) C-Confiança'!E35/'7) E-Esforço'!K35</f>
        <v>#N/A</v>
      </c>
      <c r="E35" s="148"/>
      <c r="F35" s="151"/>
      <c r="G35" s="150"/>
      <c r="H35" s="150"/>
    </row>
    <row r="36" spans="1:8" ht="75" customHeight="1">
      <c r="A36" s="42">
        <f>'4) R-Alcance'!A36</f>
        <v>0</v>
      </c>
      <c r="B36" s="42">
        <f>'4) R-Alcance'!B36</f>
        <v>0</v>
      </c>
      <c r="C36" s="84">
        <f>'4) R-Alcance'!C36</f>
        <v>0</v>
      </c>
      <c r="D36" s="75" t="e">
        <f>'4) R-Alcance'!L36*'5) I-Impacto'!K37*'6) C-Confiança'!E36/'7) E-Esforço'!K36</f>
        <v>#N/A</v>
      </c>
      <c r="E36" s="148"/>
      <c r="F36" s="151"/>
      <c r="G36" s="150"/>
      <c r="H36" s="150"/>
    </row>
    <row r="37" spans="1:8" ht="75" customHeight="1">
      <c r="A37" s="42">
        <f>'4) R-Alcance'!A37</f>
        <v>0</v>
      </c>
      <c r="B37" s="42">
        <f>'4) R-Alcance'!B37</f>
        <v>0</v>
      </c>
      <c r="C37" s="84">
        <f>'4) R-Alcance'!C37</f>
        <v>0</v>
      </c>
      <c r="D37" s="75" t="e">
        <f>'4) R-Alcance'!L37*'5) I-Impacto'!K38*'6) C-Confiança'!E37/'7) E-Esforço'!K37</f>
        <v>#N/A</v>
      </c>
      <c r="E37" s="148"/>
      <c r="F37" s="151"/>
      <c r="G37" s="150"/>
      <c r="H37" s="150"/>
    </row>
    <row r="38" spans="1:8" ht="75" customHeight="1">
      <c r="A38" s="42">
        <f>'4) R-Alcance'!A38</f>
        <v>0</v>
      </c>
      <c r="B38" s="42">
        <f>'4) R-Alcance'!B38</f>
        <v>0</v>
      </c>
      <c r="C38" s="84">
        <f>'4) R-Alcance'!C38</f>
        <v>0</v>
      </c>
      <c r="D38" s="75" t="e">
        <f>'4) R-Alcance'!L38*'5) I-Impacto'!K39*'6) C-Confiança'!E38/'7) E-Esforço'!K38</f>
        <v>#N/A</v>
      </c>
      <c r="E38" s="148"/>
      <c r="F38" s="151"/>
      <c r="G38" s="150"/>
      <c r="H38" s="150"/>
    </row>
    <row r="39" spans="1:8" ht="75" customHeight="1">
      <c r="A39" s="42">
        <f>'4) R-Alcance'!A39</f>
        <v>0</v>
      </c>
      <c r="B39" s="42">
        <f>'4) R-Alcance'!B39</f>
        <v>0</v>
      </c>
      <c r="C39" s="84">
        <f>'4) R-Alcance'!C39</f>
        <v>0</v>
      </c>
      <c r="D39" s="75" t="e">
        <f>'4) R-Alcance'!L39*'5) I-Impacto'!K40*'6) C-Confiança'!E39/'7) E-Esforço'!K39</f>
        <v>#N/A</v>
      </c>
      <c r="E39" s="148"/>
      <c r="F39" s="151"/>
      <c r="G39" s="150"/>
      <c r="H39" s="150"/>
    </row>
    <row r="40" spans="1:8" ht="75" customHeight="1">
      <c r="A40" s="42">
        <f>'4) R-Alcance'!A40</f>
        <v>0</v>
      </c>
      <c r="B40" s="42">
        <f>'4) R-Alcance'!B40</f>
        <v>0</v>
      </c>
      <c r="C40" s="84">
        <f>'4) R-Alcance'!C40</f>
        <v>0</v>
      </c>
      <c r="D40" s="75" t="e">
        <f>'4) R-Alcance'!L40*'5) I-Impacto'!K41*'6) C-Confiança'!E40/'7) E-Esforço'!K40</f>
        <v>#N/A</v>
      </c>
      <c r="E40" s="148"/>
      <c r="F40" s="151"/>
      <c r="G40" s="150"/>
      <c r="H40" s="150"/>
    </row>
    <row r="41" spans="1:8" ht="75" customHeight="1">
      <c r="A41" s="42">
        <f>'4) R-Alcance'!A41</f>
        <v>0</v>
      </c>
      <c r="B41" s="42">
        <f>'4) R-Alcance'!B41</f>
        <v>0</v>
      </c>
      <c r="C41" s="84">
        <f>'4) R-Alcance'!C41</f>
        <v>0</v>
      </c>
      <c r="D41" s="75" t="e">
        <f>'4) R-Alcance'!L41*'5) I-Impacto'!K42*'6) C-Confiança'!E41/'7) E-Esforço'!K41</f>
        <v>#N/A</v>
      </c>
      <c r="E41" s="148"/>
      <c r="F41" s="151"/>
      <c r="G41" s="150"/>
      <c r="H41" s="150"/>
    </row>
    <row r="42" spans="1:8" ht="75" customHeight="1">
      <c r="A42" s="42">
        <f>'4) R-Alcance'!A42</f>
        <v>0</v>
      </c>
      <c r="B42" s="42">
        <f>'4) R-Alcance'!B42</f>
        <v>0</v>
      </c>
      <c r="C42" s="84">
        <f>'4) R-Alcance'!C42</f>
        <v>0</v>
      </c>
      <c r="D42" s="75" t="e">
        <f>'4) R-Alcance'!L42*'5) I-Impacto'!K43*'6) C-Confiança'!E42/'7) E-Esforço'!K42</f>
        <v>#N/A</v>
      </c>
      <c r="E42" s="148"/>
      <c r="F42" s="151"/>
      <c r="G42" s="150"/>
      <c r="H42" s="150"/>
    </row>
    <row r="43" spans="1:8" ht="75" customHeight="1">
      <c r="A43" s="42">
        <f>'4) R-Alcance'!A43</f>
        <v>0</v>
      </c>
      <c r="B43" s="42">
        <f>'4) R-Alcance'!B43</f>
        <v>0</v>
      </c>
      <c r="C43" s="84">
        <f>'4) R-Alcance'!C43</f>
        <v>0</v>
      </c>
      <c r="D43" s="75" t="e">
        <f>'4) R-Alcance'!L43*'5) I-Impacto'!K44*'6) C-Confiança'!E43/'7) E-Esforço'!K43</f>
        <v>#N/A</v>
      </c>
      <c r="E43" s="148"/>
      <c r="F43" s="151"/>
      <c r="G43" s="150"/>
      <c r="H43" s="150"/>
    </row>
    <row r="44" spans="1:8" ht="75" customHeight="1">
      <c r="A44" s="42">
        <f>'4) R-Alcance'!A44</f>
        <v>0</v>
      </c>
      <c r="B44" s="42">
        <f>'4) R-Alcance'!B44</f>
        <v>0</v>
      </c>
      <c r="C44" s="84">
        <f>'4) R-Alcance'!C44</f>
        <v>0</v>
      </c>
      <c r="D44" s="75" t="e">
        <f>'4) R-Alcance'!L44*'5) I-Impacto'!K45*'6) C-Confiança'!E44/'7) E-Esforço'!K44</f>
        <v>#N/A</v>
      </c>
      <c r="E44" s="148"/>
      <c r="F44" s="151"/>
      <c r="G44" s="150"/>
      <c r="H44" s="150"/>
    </row>
    <row r="45" spans="1:8" ht="75" customHeight="1">
      <c r="A45" s="42">
        <f>'4) R-Alcance'!A45</f>
        <v>0</v>
      </c>
      <c r="B45" s="42">
        <f>'4) R-Alcance'!B45</f>
        <v>0</v>
      </c>
      <c r="C45" s="84">
        <f>'4) R-Alcance'!C45</f>
        <v>0</v>
      </c>
      <c r="D45" s="75" t="e">
        <f>'4) R-Alcance'!L45*'5) I-Impacto'!K46*'6) C-Confiança'!E45/'7) E-Esforço'!K45</f>
        <v>#N/A</v>
      </c>
      <c r="E45" s="148"/>
      <c r="F45" s="151"/>
      <c r="G45" s="150"/>
      <c r="H45" s="150"/>
    </row>
    <row r="46" spans="1:8" ht="75" customHeight="1">
      <c r="A46" s="42">
        <f>'4) R-Alcance'!A46</f>
        <v>0</v>
      </c>
      <c r="B46" s="42">
        <f>'4) R-Alcance'!B46</f>
        <v>0</v>
      </c>
      <c r="C46" s="84">
        <f>'4) R-Alcance'!C46</f>
        <v>0</v>
      </c>
      <c r="D46" s="75" t="e">
        <f>'4) R-Alcance'!L46*'5) I-Impacto'!K47*'6) C-Confiança'!E46/'7) E-Esforço'!K46</f>
        <v>#N/A</v>
      </c>
      <c r="E46" s="148"/>
      <c r="F46" s="151"/>
      <c r="G46" s="150"/>
      <c r="H46" s="150"/>
    </row>
    <row r="47" spans="1:8" ht="75" customHeight="1">
      <c r="A47" s="42">
        <f>'4) R-Alcance'!A47</f>
        <v>0</v>
      </c>
      <c r="B47" s="42">
        <f>'4) R-Alcance'!B47</f>
        <v>0</v>
      </c>
      <c r="C47" s="84">
        <f>'4) R-Alcance'!C47</f>
        <v>0</v>
      </c>
      <c r="D47" s="75" t="e">
        <f>'4) R-Alcance'!L47*'5) I-Impacto'!K48*'6) C-Confiança'!E47/'7) E-Esforço'!K47</f>
        <v>#N/A</v>
      </c>
      <c r="E47" s="148"/>
      <c r="F47" s="151"/>
      <c r="G47" s="150"/>
      <c r="H47" s="150"/>
    </row>
    <row r="48" spans="1:8" ht="75" customHeight="1">
      <c r="A48" s="42">
        <f>'4) R-Alcance'!A48</f>
        <v>0</v>
      </c>
      <c r="B48" s="42">
        <f>'4) R-Alcance'!B48</f>
        <v>0</v>
      </c>
      <c r="C48" s="84">
        <f>'4) R-Alcance'!C48</f>
        <v>0</v>
      </c>
      <c r="D48" s="75" t="e">
        <f>'4) R-Alcance'!L48*'5) I-Impacto'!K49*'6) C-Confiança'!E48/'7) E-Esforço'!K48</f>
        <v>#N/A</v>
      </c>
      <c r="E48" s="148"/>
      <c r="F48" s="151"/>
      <c r="G48" s="150"/>
      <c r="H48" s="150"/>
    </row>
    <row r="49" spans="1:8" ht="75" customHeight="1">
      <c r="A49" s="42">
        <f>'4) R-Alcance'!A49</f>
        <v>0</v>
      </c>
      <c r="B49" s="42">
        <f>'4) R-Alcance'!B49</f>
        <v>0</v>
      </c>
      <c r="C49" s="84">
        <f>'4) R-Alcance'!C49</f>
        <v>0</v>
      </c>
      <c r="D49" s="75" t="e">
        <f>'4) R-Alcance'!L49*'5) I-Impacto'!K50*'6) C-Confiança'!E49/'7) E-Esforço'!K49</f>
        <v>#N/A</v>
      </c>
      <c r="E49" s="148"/>
      <c r="F49" s="151"/>
      <c r="G49" s="150"/>
      <c r="H49" s="150"/>
    </row>
    <row r="50" spans="1:8" ht="75" customHeight="1" thickBot="1">
      <c r="A50" s="42">
        <f>'4) R-Alcance'!A50</f>
        <v>0</v>
      </c>
      <c r="B50" s="42">
        <f>'4) R-Alcance'!B50</f>
        <v>0</v>
      </c>
      <c r="C50" s="84">
        <f>'4) R-Alcance'!C50</f>
        <v>0</v>
      </c>
      <c r="D50" s="75" t="e">
        <f>'4) R-Alcance'!L50*'5) I-Impacto'!K51*'6) C-Confiança'!E50/'7) E-Esforço'!K50</f>
        <v>#N/A</v>
      </c>
      <c r="E50" s="152"/>
      <c r="F50" s="153"/>
      <c r="G50" s="154"/>
      <c r="H50" s="154"/>
    </row>
  </sheetData>
  <sortState xmlns:xlrd2="http://schemas.microsoft.com/office/spreadsheetml/2017/richdata2" ref="A3:D3">
    <sortCondition descending="1" ref="D3"/>
  </sortState>
  <mergeCells count="2">
    <mergeCell ref="A2:G2"/>
    <mergeCell ref="A1:G1"/>
  </mergeCells>
  <conditionalFormatting sqref="D4:D50">
    <cfRule type="cellIs" dxfId="21" priority="1" operator="lessThan">
      <formula>1</formula>
    </cfRule>
    <cfRule type="cellIs" dxfId="20" priority="2" operator="between">
      <formula>2.999</formula>
      <formula>1</formula>
    </cfRule>
    <cfRule type="cellIs" dxfId="19" priority="3" operator="between">
      <formula>3</formula>
      <formula>7.999</formula>
    </cfRule>
    <cfRule type="cellIs" dxfId="18" priority="4" operator="greaterThanOrEqual">
      <formula>8</formula>
    </cfRule>
  </conditionalFormatting>
  <dataValidations count="2">
    <dataValidation type="list" allowBlank="1" showInputMessage="1" showErrorMessage="1" sqref="G1:G2 G4:G1048576" xr:uid="{E3A8A626-962F-4BF1-A5C5-F2F409A9E392}">
      <formula1>"Alteração do escopo, Atualizações pontuais, Agrupamento de Temas"</formula1>
    </dataValidation>
    <dataValidation type="list" allowBlank="1" showInputMessage="1" showErrorMessage="1" sqref="E1:E2 E4:E1048576" xr:uid="{B5CACF8D-41F2-45FA-BFD3-C1BF535CA5C9}">
      <formula1>"Manter na Agenda, Alterar, Excluir, Incluir, Não Incluir, Manter tema como concluído, Reabrir tema concluído"</formula1>
    </dataValidation>
  </dataValidations>
  <pageMargins left="0.511811024" right="0.511811024" top="0.78740157499999996" bottom="0.78740157499999996" header="0.31496062000000002" footer="0.31496062000000002"/>
  <pageSetup paperSize="9" orientation="portrait"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B97F-A535-4655-A704-7DFE93E3FC4A}">
  <sheetPr codeName="Planilha11"/>
  <dimension ref="A1:G50"/>
  <sheetViews>
    <sheetView showGridLines="0" zoomScale="70" zoomScaleNormal="70" workbookViewId="0">
      <pane xSplit="3" ySplit="3" topLeftCell="D4" activePane="bottomRight" state="frozen"/>
      <selection pane="bottomRight" activeCell="A4" sqref="A4"/>
      <selection pane="bottomLeft" activeCell="C5" sqref="C5"/>
      <selection pane="topRight" activeCell="C5" sqref="C5"/>
    </sheetView>
  </sheetViews>
  <sheetFormatPr defaultColWidth="8.7109375" defaultRowHeight="15"/>
  <cols>
    <col min="1" max="1" width="17.7109375" customWidth="1"/>
    <col min="2" max="2" width="19.140625" customWidth="1"/>
    <col min="3" max="3" width="55.140625" style="5" customWidth="1"/>
    <col min="4" max="4" width="51.85546875" customWidth="1"/>
    <col min="5" max="5" width="41.140625" customWidth="1"/>
    <col min="6" max="6" width="31.28515625" customWidth="1"/>
    <col min="7" max="7" width="35.140625" customWidth="1"/>
    <col min="8" max="8" width="26.42578125" customWidth="1"/>
  </cols>
  <sheetData>
    <row r="1" spans="1:7" ht="41.45" customHeight="1">
      <c r="A1" s="193" t="s">
        <v>0</v>
      </c>
      <c r="B1" s="194"/>
      <c r="C1" s="194"/>
      <c r="D1" s="194"/>
      <c r="E1" s="194"/>
      <c r="F1" s="194"/>
      <c r="G1" s="195"/>
    </row>
    <row r="2" spans="1:7" ht="51.6" customHeight="1" thickBot="1">
      <c r="A2" s="196" t="s">
        <v>1</v>
      </c>
      <c r="B2" s="197"/>
      <c r="C2" s="197"/>
      <c r="D2" s="218"/>
      <c r="E2" s="218"/>
      <c r="F2" s="218"/>
      <c r="G2" s="219"/>
    </row>
    <row r="3" spans="1:7" ht="55.15" customHeight="1">
      <c r="A3" s="66" t="s">
        <v>7</v>
      </c>
      <c r="B3" s="66" t="s">
        <v>8</v>
      </c>
      <c r="C3" s="66" t="s">
        <v>9</v>
      </c>
      <c r="D3" s="85" t="s">
        <v>137</v>
      </c>
      <c r="E3" s="19" t="s">
        <v>138</v>
      </c>
      <c r="F3" s="19" t="s">
        <v>139</v>
      </c>
      <c r="G3" s="19" t="s">
        <v>140</v>
      </c>
    </row>
    <row r="4" spans="1:7" ht="124.9" customHeight="1">
      <c r="A4" s="42" t="e" cm="1" vm="1">
        <f t="array" ref="A4">_xlfn._xlws.FILTER(Tabela5[[Macrotema]:[Tema Regulatório]],Tabela5[1. POSICIONAMENTO FINAL]="Incluir")</f>
        <v>#VALUE!</v>
      </c>
      <c r="B4" s="42"/>
      <c r="C4" s="45"/>
      <c r="D4" s="155"/>
      <c r="E4" s="156"/>
      <c r="F4" s="157"/>
      <c r="G4" s="158"/>
    </row>
    <row r="5" spans="1:7" ht="124.9" customHeight="1">
      <c r="A5" s="42"/>
      <c r="B5" s="42"/>
      <c r="C5" s="45"/>
      <c r="D5" s="159"/>
      <c r="E5" s="160"/>
      <c r="F5" s="161"/>
      <c r="G5" s="162"/>
    </row>
    <row r="6" spans="1:7" ht="124.9" customHeight="1">
      <c r="A6" s="42"/>
      <c r="B6" s="42"/>
      <c r="C6" s="45"/>
      <c r="D6" s="159"/>
      <c r="E6" s="160"/>
      <c r="F6" s="161"/>
      <c r="G6" s="162"/>
    </row>
    <row r="7" spans="1:7" ht="124.9" customHeight="1">
      <c r="A7" s="42"/>
      <c r="B7" s="42"/>
      <c r="C7" s="45"/>
      <c r="D7" s="159"/>
      <c r="E7" s="160"/>
      <c r="F7" s="161"/>
      <c r="G7" s="163"/>
    </row>
    <row r="8" spans="1:7" ht="124.9" customHeight="1">
      <c r="A8" s="42"/>
      <c r="B8" s="42"/>
      <c r="C8" s="45"/>
      <c r="D8" s="159"/>
      <c r="E8" s="164"/>
      <c r="F8" s="165"/>
      <c r="G8" s="166"/>
    </row>
    <row r="9" spans="1:7" ht="124.9" customHeight="1">
      <c r="A9" s="42"/>
      <c r="B9" s="42"/>
      <c r="C9" s="45"/>
      <c r="D9" s="167"/>
      <c r="E9" s="165"/>
      <c r="F9" s="165"/>
      <c r="G9" s="168"/>
    </row>
    <row r="10" spans="1:7" ht="124.9" customHeight="1">
      <c r="A10" s="42"/>
      <c r="B10" s="42"/>
      <c r="C10" s="45"/>
      <c r="D10" s="167"/>
      <c r="E10" s="165"/>
      <c r="F10" s="165"/>
      <c r="G10" s="168"/>
    </row>
    <row r="11" spans="1:7" ht="124.9" customHeight="1">
      <c r="A11" s="42"/>
      <c r="B11" s="42"/>
      <c r="C11" s="45"/>
      <c r="D11" s="167"/>
      <c r="E11" s="165"/>
      <c r="F11" s="165"/>
      <c r="G11" s="168"/>
    </row>
    <row r="12" spans="1:7" ht="124.9" customHeight="1">
      <c r="A12" s="42"/>
      <c r="B12" s="42"/>
      <c r="C12" s="45"/>
      <c r="D12" s="167"/>
      <c r="E12" s="165"/>
      <c r="F12" s="165"/>
      <c r="G12" s="168"/>
    </row>
    <row r="13" spans="1:7" ht="124.9" customHeight="1">
      <c r="A13" s="42"/>
      <c r="B13" s="42"/>
      <c r="C13" s="45"/>
      <c r="D13" s="167"/>
      <c r="E13" s="165"/>
      <c r="F13" s="165"/>
      <c r="G13" s="168"/>
    </row>
    <row r="14" spans="1:7" ht="124.9" customHeight="1">
      <c r="A14" s="42"/>
      <c r="B14" s="42"/>
      <c r="C14" s="45"/>
      <c r="D14" s="167"/>
      <c r="E14" s="165"/>
      <c r="F14" s="165"/>
      <c r="G14" s="168"/>
    </row>
    <row r="15" spans="1:7" ht="124.9" customHeight="1">
      <c r="A15" s="42"/>
      <c r="B15" s="42"/>
      <c r="C15" s="45"/>
      <c r="D15" s="167"/>
      <c r="E15" s="165"/>
      <c r="F15" s="165"/>
      <c r="G15" s="168"/>
    </row>
    <row r="16" spans="1:7" ht="124.9" customHeight="1">
      <c r="A16" s="42"/>
      <c r="B16" s="42"/>
      <c r="C16" s="45"/>
      <c r="D16" s="167"/>
      <c r="E16" s="165"/>
      <c r="F16" s="165"/>
      <c r="G16" s="168"/>
    </row>
    <row r="17" spans="1:7" ht="124.9" customHeight="1">
      <c r="A17" s="42"/>
      <c r="B17" s="42"/>
      <c r="C17" s="45"/>
      <c r="D17" s="167"/>
      <c r="E17" s="165"/>
      <c r="F17" s="165"/>
      <c r="G17" s="168"/>
    </row>
    <row r="18" spans="1:7" ht="124.9" customHeight="1">
      <c r="A18" s="42"/>
      <c r="B18" s="42"/>
      <c r="C18" s="45"/>
      <c r="D18" s="167"/>
      <c r="E18" s="165"/>
      <c r="F18" s="165"/>
      <c r="G18" s="168"/>
    </row>
    <row r="19" spans="1:7" ht="124.9" customHeight="1">
      <c r="A19" s="42"/>
      <c r="B19" s="42"/>
      <c r="C19" s="45"/>
      <c r="D19" s="167"/>
      <c r="E19" s="165"/>
      <c r="F19" s="165"/>
      <c r="G19" s="168"/>
    </row>
    <row r="20" spans="1:7" ht="124.9" customHeight="1">
      <c r="A20" s="42"/>
      <c r="B20" s="42"/>
      <c r="C20" s="45"/>
      <c r="D20" s="167"/>
      <c r="E20" s="165"/>
      <c r="F20" s="165"/>
      <c r="G20" s="168"/>
    </row>
    <row r="21" spans="1:7" ht="124.9" customHeight="1">
      <c r="A21" s="42"/>
      <c r="B21" s="42"/>
      <c r="C21" s="45"/>
      <c r="D21" s="167"/>
      <c r="E21" s="165"/>
      <c r="F21" s="165"/>
      <c r="G21" s="168"/>
    </row>
    <row r="22" spans="1:7" ht="124.9" customHeight="1">
      <c r="A22" s="42"/>
      <c r="B22" s="42"/>
      <c r="C22" s="45"/>
      <c r="D22" s="167"/>
      <c r="E22" s="165"/>
      <c r="F22" s="165"/>
      <c r="G22" s="168"/>
    </row>
    <row r="23" spans="1:7" ht="124.9" customHeight="1">
      <c r="A23" s="42"/>
      <c r="B23" s="42"/>
      <c r="C23" s="45"/>
      <c r="D23" s="167"/>
      <c r="E23" s="165"/>
      <c r="F23" s="165"/>
      <c r="G23" s="168"/>
    </row>
    <row r="24" spans="1:7" ht="124.9" customHeight="1">
      <c r="A24" s="42"/>
      <c r="B24" s="42"/>
      <c r="C24" s="45"/>
      <c r="D24" s="167"/>
      <c r="E24" s="165"/>
      <c r="F24" s="165"/>
      <c r="G24" s="168"/>
    </row>
    <row r="25" spans="1:7" ht="124.9" customHeight="1">
      <c r="A25" s="42"/>
      <c r="B25" s="42"/>
      <c r="C25" s="45"/>
      <c r="D25" s="167"/>
      <c r="E25" s="165"/>
      <c r="F25" s="165"/>
      <c r="G25" s="168"/>
    </row>
    <row r="26" spans="1:7" ht="124.9" customHeight="1">
      <c r="A26" s="42"/>
      <c r="B26" s="42"/>
      <c r="C26" s="45"/>
      <c r="D26" s="167"/>
      <c r="E26" s="165"/>
      <c r="F26" s="165"/>
      <c r="G26" s="168"/>
    </row>
    <row r="27" spans="1:7" ht="124.9" customHeight="1">
      <c r="A27" s="42"/>
      <c r="B27" s="42"/>
      <c r="C27" s="45"/>
      <c r="D27" s="167"/>
      <c r="E27" s="165"/>
      <c r="F27" s="165"/>
      <c r="G27" s="168"/>
    </row>
    <row r="28" spans="1:7" ht="124.9" customHeight="1">
      <c r="A28" s="42"/>
      <c r="B28" s="42"/>
      <c r="C28" s="45"/>
      <c r="D28" s="167"/>
      <c r="E28" s="165"/>
      <c r="F28" s="165"/>
      <c r="G28" s="168"/>
    </row>
    <row r="29" spans="1:7" ht="124.9" customHeight="1">
      <c r="A29" s="42"/>
      <c r="B29" s="42"/>
      <c r="C29" s="45"/>
      <c r="D29" s="167"/>
      <c r="E29" s="165"/>
      <c r="F29" s="165"/>
      <c r="G29" s="168"/>
    </row>
    <row r="30" spans="1:7" ht="124.9" customHeight="1">
      <c r="A30" s="42"/>
      <c r="B30" s="42"/>
      <c r="C30" s="45"/>
      <c r="D30" s="167"/>
      <c r="E30" s="165"/>
      <c r="F30" s="165"/>
      <c r="G30" s="168"/>
    </row>
    <row r="31" spans="1:7" ht="124.9" customHeight="1">
      <c r="A31" s="42"/>
      <c r="B31" s="42"/>
      <c r="C31" s="45"/>
      <c r="D31" s="167"/>
      <c r="E31" s="165"/>
      <c r="F31" s="165"/>
      <c r="G31" s="168"/>
    </row>
    <row r="32" spans="1:7" ht="124.9" customHeight="1">
      <c r="A32" s="42"/>
      <c r="B32" s="42"/>
      <c r="C32" s="45"/>
      <c r="D32" s="167"/>
      <c r="E32" s="165"/>
      <c r="F32" s="165"/>
      <c r="G32" s="168"/>
    </row>
    <row r="33" spans="1:7" ht="124.9" customHeight="1">
      <c r="A33" s="42"/>
      <c r="B33" s="42"/>
      <c r="C33" s="45"/>
      <c r="D33" s="167"/>
      <c r="E33" s="165"/>
      <c r="F33" s="165"/>
      <c r="G33" s="168"/>
    </row>
    <row r="34" spans="1:7" ht="124.9" customHeight="1">
      <c r="A34" s="42"/>
      <c r="B34" s="42"/>
      <c r="C34" s="45"/>
      <c r="D34" s="167"/>
      <c r="E34" s="165"/>
      <c r="F34" s="165"/>
      <c r="G34" s="168"/>
    </row>
    <row r="35" spans="1:7" ht="124.9" customHeight="1">
      <c r="A35" s="42"/>
      <c r="B35" s="42"/>
      <c r="C35" s="45"/>
      <c r="D35" s="167"/>
      <c r="E35" s="165"/>
      <c r="F35" s="165"/>
      <c r="G35" s="168"/>
    </row>
    <row r="36" spans="1:7" ht="124.9" customHeight="1">
      <c r="A36" s="42"/>
      <c r="B36" s="42"/>
      <c r="C36" s="45"/>
      <c r="D36" s="167"/>
      <c r="E36" s="165"/>
      <c r="F36" s="165"/>
      <c r="G36" s="168"/>
    </row>
    <row r="37" spans="1:7" ht="124.9" customHeight="1">
      <c r="A37" s="42"/>
      <c r="B37" s="42"/>
      <c r="C37" s="45"/>
      <c r="D37" s="167"/>
      <c r="E37" s="165"/>
      <c r="F37" s="165"/>
      <c r="G37" s="168"/>
    </row>
    <row r="38" spans="1:7" ht="124.9" customHeight="1">
      <c r="A38" s="42"/>
      <c r="B38" s="42"/>
      <c r="C38" s="45"/>
      <c r="D38" s="167"/>
      <c r="E38" s="165"/>
      <c r="F38" s="165"/>
      <c r="G38" s="168"/>
    </row>
    <row r="39" spans="1:7" ht="124.9" customHeight="1">
      <c r="A39" s="42"/>
      <c r="B39" s="42"/>
      <c r="C39" s="45"/>
      <c r="D39" s="167"/>
      <c r="E39" s="165"/>
      <c r="F39" s="165"/>
      <c r="G39" s="168"/>
    </row>
    <row r="40" spans="1:7" ht="124.9" customHeight="1">
      <c r="A40" s="42"/>
      <c r="B40" s="42"/>
      <c r="C40" s="45"/>
      <c r="D40" s="169"/>
      <c r="E40" s="170"/>
      <c r="F40" s="170"/>
      <c r="G40" s="171"/>
    </row>
    <row r="41" spans="1:7" ht="124.9" customHeight="1">
      <c r="A41" s="42"/>
      <c r="B41" s="42"/>
      <c r="C41" s="45"/>
      <c r="D41" s="172"/>
      <c r="E41" s="173"/>
      <c r="F41" s="173"/>
      <c r="G41" s="173"/>
    </row>
    <row r="42" spans="1:7" ht="124.9" customHeight="1">
      <c r="A42" s="42"/>
      <c r="B42" s="42"/>
      <c r="C42" s="45"/>
      <c r="D42" s="172"/>
      <c r="E42" s="173"/>
      <c r="F42" s="173"/>
      <c r="G42" s="173"/>
    </row>
    <row r="43" spans="1:7" ht="124.9" customHeight="1">
      <c r="A43" s="42"/>
      <c r="B43" s="42"/>
      <c r="C43" s="45"/>
      <c r="D43" s="172"/>
      <c r="E43" s="173"/>
      <c r="F43" s="173"/>
      <c r="G43" s="173"/>
    </row>
    <row r="44" spans="1:7" ht="124.9" customHeight="1">
      <c r="A44" s="42"/>
      <c r="B44" s="42"/>
      <c r="C44" s="45"/>
      <c r="D44" s="172"/>
      <c r="E44" s="173"/>
      <c r="F44" s="173"/>
      <c r="G44" s="173"/>
    </row>
    <row r="45" spans="1:7" ht="124.9" customHeight="1">
      <c r="A45" s="42"/>
      <c r="B45" s="42"/>
      <c r="C45" s="45"/>
      <c r="D45" s="172"/>
      <c r="E45" s="173"/>
      <c r="F45" s="173"/>
      <c r="G45" s="173"/>
    </row>
    <row r="46" spans="1:7" ht="124.9" customHeight="1">
      <c r="A46" s="42"/>
      <c r="B46" s="42"/>
      <c r="C46" s="45"/>
      <c r="D46" s="172"/>
      <c r="E46" s="173"/>
      <c r="F46" s="173"/>
      <c r="G46" s="173"/>
    </row>
    <row r="47" spans="1:7" ht="124.9" customHeight="1">
      <c r="A47" s="42"/>
      <c r="B47" s="42"/>
      <c r="C47" s="45"/>
      <c r="D47" s="172"/>
      <c r="E47" s="173"/>
      <c r="F47" s="173"/>
      <c r="G47" s="173"/>
    </row>
    <row r="48" spans="1:7" ht="124.9" customHeight="1">
      <c r="A48" s="42"/>
      <c r="B48" s="42"/>
      <c r="C48" s="45"/>
      <c r="D48" s="172"/>
      <c r="E48" s="173"/>
      <c r="F48" s="173"/>
      <c r="G48" s="173"/>
    </row>
    <row r="49" spans="1:7" ht="124.9" customHeight="1">
      <c r="A49" s="42"/>
      <c r="B49" s="42"/>
      <c r="C49" s="45"/>
      <c r="D49" s="172"/>
      <c r="E49" s="173"/>
      <c r="F49" s="173"/>
      <c r="G49" s="173"/>
    </row>
    <row r="50" spans="1:7" ht="124.9" customHeight="1" thickBot="1">
      <c r="A50" s="43"/>
      <c r="B50" s="43"/>
      <c r="C50" s="46"/>
      <c r="D50" s="172"/>
      <c r="E50" s="173"/>
      <c r="F50" s="173"/>
      <c r="G50" s="173"/>
    </row>
  </sheetData>
  <sheetProtection algorithmName="SHA-512" hashValue="SpHZS8m/uiLHzVHhThjj9y1gMtsQxLcKhHeIMOIyeZVuQsxx7gNnsQ6sPz98Bk50p/SOei7b7/bbVohdH2/ACQ==" saltValue="znO7+6DHgBRQWjmmSnxibQ==" spinCount="100000" sheet="1" objects="1" scenarios="1"/>
  <mergeCells count="2">
    <mergeCell ref="A2:G2"/>
    <mergeCell ref="A1:G1"/>
  </mergeCells>
  <dataValidations count="1">
    <dataValidation type="list" allowBlank="1" showInputMessage="1" showErrorMessage="1" sqref="F4:F50" xr:uid="{204168CE-146B-428C-AB0B-1B51EDF0FD0C}">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BC622-7598-449B-8863-053958BD1464}">
          <x14:formula1>
            <xm:f>DICIONÁRIO!$A$37:$A$43</xm:f>
          </x14:formula1>
          <xm:sqref>E1:E2 E4:E1048576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5C55-FA6B-4516-8B2D-7045B41DD931}">
  <sheetPr codeName="Planilha5"/>
  <dimension ref="A1:I363"/>
  <sheetViews>
    <sheetView topLeftCell="B1" workbookViewId="0">
      <selection activeCell="F66" sqref="F66:I363"/>
    </sheetView>
  </sheetViews>
  <sheetFormatPr defaultColWidth="18.28515625" defaultRowHeight="15"/>
  <cols>
    <col min="1" max="1" width="28.28515625" style="9" bestFit="1" customWidth="1"/>
    <col min="2" max="2" width="18.28515625" style="9"/>
    <col min="3" max="3" width="62.140625" style="9" customWidth="1"/>
    <col min="4" max="4" width="18.28515625" style="9"/>
    <col min="5" max="5" width="7.42578125" style="9" customWidth="1"/>
    <col min="6" max="6" width="20.5703125" style="9" bestFit="1" customWidth="1"/>
    <col min="7" max="7" width="19.28515625" style="9" bestFit="1" customWidth="1"/>
    <col min="8" max="8" width="51.140625" style="9" customWidth="1"/>
    <col min="9" max="16384" width="18.28515625" style="9"/>
  </cols>
  <sheetData>
    <row r="1" spans="1:9">
      <c r="A1" s="14" t="s">
        <v>7</v>
      </c>
      <c r="B1" s="14" t="s">
        <v>8</v>
      </c>
      <c r="C1" s="14" t="s">
        <v>9</v>
      </c>
      <c r="D1" s="14" t="s">
        <v>13</v>
      </c>
      <c r="E1" s="14"/>
      <c r="F1" s="9" t="s">
        <v>7</v>
      </c>
      <c r="G1" s="9" t="s">
        <v>8</v>
      </c>
      <c r="H1" s="9" t="s">
        <v>9</v>
      </c>
      <c r="I1" s="9" t="s">
        <v>13</v>
      </c>
    </row>
    <row r="2" spans="1:9" ht="45">
      <c r="A2" s="9" t="str" cm="1">
        <f t="array" ref="A2:A289">_xlfn.VSTACK('1) Temas AR 24-25'!A4:A97,'2) Outros insumos'!A4:A100,'3) Sugestões da UORG'!A4:A100)</f>
        <v>Medicamentos</v>
      </c>
      <c r="B2" s="9" t="str" cm="1">
        <f t="array" ref="B2:B326">_xlfn.VSTACK('1) Temas AR 24-25'!B4:B97,'2) Outros insumos'!B4:B100,'3) Sugestões da UORG'!B4:B137)</f>
        <v>GGMED</v>
      </c>
      <c r="C2" s="9" t="str" cm="1">
        <f t="array" ref="C2:C289">_xlfn.VSTACK('1) Temas AR 24-25'!C4:C97,'2) Outros insumos'!H4:H100,'3) Sugestões da UORG'!C4:C100)</f>
        <v>8.1 - Alinhamento internacional dos parâmetros para a validação de métodos analíticos para medicamentos (Revisão da RDC nº  166/2017)</v>
      </c>
      <c r="D2" s="9" t="str" cm="1">
        <f t="array" ref="D2:D289">_xlfn.VSTACK('1) Temas AR 24-25'!G4:G97,'2) Outros insumos'!K4:K100,'3) Sugestões da UORG'!F4:F100)</f>
        <v>Atende</v>
      </c>
      <c r="F2" s="9" t="str">
        <f>IF(D2="Atende",A2)</f>
        <v>Medicamentos</v>
      </c>
      <c r="G2" s="9" t="str">
        <f>IF(D2="Atende",B2)</f>
        <v>GGMED</v>
      </c>
      <c r="H2" s="9" t="str">
        <f>IF(D2="Atende",C2)</f>
        <v>8.1 - Alinhamento internacional dos parâmetros para a validação de métodos analíticos para medicamentos (Revisão da RDC nº  166/2017)</v>
      </c>
      <c r="I2" s="9" t="str">
        <f>D2</f>
        <v>Atende</v>
      </c>
    </row>
    <row r="3" spans="1:9" ht="45">
      <c r="A3" s="9" t="str">
        <v>Medicamentos</v>
      </c>
      <c r="B3" s="9" t="str">
        <v>GGMED</v>
      </c>
      <c r="C3" s="9" t="str">
        <v>8.2 - Atualização dos requisitos para controle de qualidade de fitoterápicos a partir de alterações pontuais na RDC 26/2014</v>
      </c>
      <c r="D3" s="9" t="str">
        <v>Atende</v>
      </c>
      <c r="F3" s="9" t="str">
        <f t="shared" ref="F3:F48" si="0">IF(D3="Atende",A3)</f>
        <v>Medicamentos</v>
      </c>
      <c r="G3" s="9" t="str">
        <f t="shared" ref="G3:G48" si="1">IF(D3="Atende",B3)</f>
        <v>GGMED</v>
      </c>
      <c r="H3" s="9" t="str">
        <f t="shared" ref="H3:H48" si="2">IF(D3="Atende",C3)</f>
        <v>8.2 - Atualização dos requisitos para controle de qualidade de fitoterápicos a partir de alterações pontuais na RDC 26/2014</v>
      </c>
      <c r="I3" s="9" t="str">
        <f>D3</f>
        <v>Atende</v>
      </c>
    </row>
    <row r="4" spans="1:9" ht="45">
      <c r="A4" s="9" t="str">
        <v>Medicamentos</v>
      </c>
      <c r="B4" s="9" t="str">
        <v>GGMED</v>
      </c>
      <c r="C4" s="9" t="str">
        <v>8.6 - Consolidação das normas de Pós-Registro de medicamentos (Revisão das RDC 73/16,  RDC  708/22 e RDC 413/20)</v>
      </c>
      <c r="D4" s="9" t="str">
        <v>Atende</v>
      </c>
      <c r="F4" s="9" t="str">
        <f t="shared" si="0"/>
        <v>Medicamentos</v>
      </c>
      <c r="G4" s="9" t="str">
        <f t="shared" si="1"/>
        <v>GGMED</v>
      </c>
      <c r="H4" s="9" t="str">
        <f t="shared" si="2"/>
        <v>8.6 - Consolidação das normas de Pós-Registro de medicamentos (Revisão das RDC 73/16,  RDC  708/22 e RDC 413/20)</v>
      </c>
      <c r="I4" s="9" t="str">
        <f t="shared" ref="I4:I48" si="3">D4</f>
        <v>Atende</v>
      </c>
    </row>
    <row r="5" spans="1:9">
      <c r="A5" s="9" t="str">
        <v>Medicamentos</v>
      </c>
      <c r="B5" s="9" t="str">
        <v>GGMED</v>
      </c>
      <c r="C5" s="9" t="str">
        <v>8.9 - Implementação do e-CTD</v>
      </c>
      <c r="D5" s="9" t="str">
        <v>Atende</v>
      </c>
      <c r="F5" s="9" t="str">
        <f t="shared" si="0"/>
        <v>Medicamentos</v>
      </c>
      <c r="G5" s="9" t="str">
        <f t="shared" si="1"/>
        <v>GGMED</v>
      </c>
      <c r="H5" s="9" t="str">
        <f t="shared" si="2"/>
        <v>8.9 - Implementação do e-CTD</v>
      </c>
      <c r="I5" s="9" t="str">
        <f t="shared" si="3"/>
        <v>Atende</v>
      </c>
    </row>
    <row r="6" spans="1:9" ht="30">
      <c r="A6" s="9" t="str">
        <v>Medicamentos</v>
      </c>
      <c r="B6" s="9" t="str">
        <v>GGMED</v>
      </c>
      <c r="C6" s="9" t="str">
        <v>8.10 - Notificação,  registro e mudanças pós-registro de gases medicinais enquadrados como medicamentos</v>
      </c>
      <c r="D6" s="9" t="str">
        <v>Atende</v>
      </c>
      <c r="F6" s="9" t="str">
        <f t="shared" si="0"/>
        <v>Medicamentos</v>
      </c>
      <c r="G6" s="9" t="str">
        <f t="shared" si="1"/>
        <v>GGMED</v>
      </c>
      <c r="H6" s="9" t="str">
        <f t="shared" si="2"/>
        <v>8.10 - Notificação,  registro e mudanças pós-registro de gases medicinais enquadrados como medicamentos</v>
      </c>
      <c r="I6" s="9" t="str">
        <f t="shared" si="3"/>
        <v>Atende</v>
      </c>
    </row>
    <row r="7" spans="1:9" ht="105">
      <c r="A7" s="9" t="str">
        <v>Medicamentos</v>
      </c>
      <c r="B7" s="9" t="str">
        <v>GGMED</v>
      </c>
      <c r="C7" s="9" t="str">
        <v>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 TEMA CONCLUÍDO</v>
      </c>
      <c r="D7" s="9" t="str">
        <v>Atende</v>
      </c>
      <c r="F7" s="9" t="str">
        <f t="shared" si="0"/>
        <v>Medicamentos</v>
      </c>
      <c r="G7" s="9" t="str">
        <f t="shared" si="1"/>
        <v>GGMED</v>
      </c>
      <c r="H7" s="9" t="str">
        <f t="shared" si="2"/>
        <v>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 TEMA CONCLUÍDO</v>
      </c>
      <c r="I7" s="9" t="str">
        <f t="shared" si="3"/>
        <v>Atende</v>
      </c>
    </row>
    <row r="8" spans="1:9" ht="30">
      <c r="A8" s="9" t="str">
        <v>Medicamentos</v>
      </c>
      <c r="B8" s="9" t="str">
        <v>GGMED</v>
      </c>
      <c r="C8" s="9" t="str">
        <v>8.14 - Registro e pós-registro de medicamentos específicos (Revisão da RDC 24/2011 e da RDC 76/2016)</v>
      </c>
      <c r="D8" s="9" t="str">
        <v>Atende</v>
      </c>
      <c r="F8" s="9" t="str">
        <f t="shared" si="0"/>
        <v>Medicamentos</v>
      </c>
      <c r="G8" s="9" t="str">
        <f t="shared" si="1"/>
        <v>GGMED</v>
      </c>
      <c r="H8" s="9" t="str">
        <f t="shared" si="2"/>
        <v>8.14 - Registro e pós-registro de medicamentos específicos (Revisão da RDC 24/2011 e da RDC 76/2016)</v>
      </c>
      <c r="I8" s="9" t="str">
        <f t="shared" si="3"/>
        <v>Atende</v>
      </c>
    </row>
    <row r="9" spans="1:9" ht="45">
      <c r="A9" s="9" t="str">
        <v>Medicamentos</v>
      </c>
      <c r="B9" s="9" t="str">
        <v>GGMED</v>
      </c>
      <c r="C9" s="9" t="str">
        <v xml:space="preserve">8.15 - Regramento para a aprovação de nomes para medicamentos, seus complementos e a formação de famílias de medicamentos </v>
      </c>
      <c r="D9" s="9" t="str">
        <v>Atende</v>
      </c>
      <c r="F9" s="9" t="str">
        <f t="shared" si="0"/>
        <v>Medicamentos</v>
      </c>
      <c r="G9" s="9" t="str">
        <f t="shared" si="1"/>
        <v>GGMED</v>
      </c>
      <c r="H9" s="9" t="str">
        <f t="shared" si="2"/>
        <v xml:space="preserve">8.15 - Regramento para a aprovação de nomes para medicamentos, seus complementos e a formação de famílias de medicamentos </v>
      </c>
      <c r="I9" s="9" t="str">
        <f t="shared" si="3"/>
        <v>Atende</v>
      </c>
    </row>
    <row r="10" spans="1:9" ht="30">
      <c r="A10" s="9" t="str">
        <v>Medicamentos</v>
      </c>
      <c r="B10" s="9" t="str">
        <v>GGMED</v>
      </c>
      <c r="C10" s="9" t="str">
        <v>8.16 - Regulação de Inovação nas áreas de medicamentos e produtos biológicos</v>
      </c>
      <c r="D10" s="9" t="str">
        <v>Atende</v>
      </c>
      <c r="F10" s="9" t="str">
        <f t="shared" si="0"/>
        <v>Medicamentos</v>
      </c>
      <c r="G10" s="9" t="str">
        <f t="shared" si="1"/>
        <v>GGMED</v>
      </c>
      <c r="H10" s="9" t="str">
        <f t="shared" si="2"/>
        <v>8.16 - Regulação de Inovação nas áreas de medicamentos e produtos biológicos</v>
      </c>
      <c r="I10" s="9" t="str">
        <f t="shared" si="3"/>
        <v>Atende</v>
      </c>
    </row>
    <row r="11" spans="1:9" ht="45">
      <c r="A11" s="9" t="str">
        <v>Medicamentos</v>
      </c>
      <c r="B11" s="9" t="str">
        <v>GGMED</v>
      </c>
      <c r="C11" s="9" t="str">
        <v>8.21 - Requerimentos para a comprovação de segurança e eficácia de petições de pós-registro (Revisão da RDC 73/2016) - TEMA CONCLUÍDO</v>
      </c>
      <c r="D11" s="9" t="str">
        <v>Atende</v>
      </c>
      <c r="F11" s="9" t="str">
        <f t="shared" si="0"/>
        <v>Medicamentos</v>
      </c>
      <c r="G11" s="9" t="str">
        <f t="shared" si="1"/>
        <v>GGMED</v>
      </c>
      <c r="H11" s="9" t="str">
        <f t="shared" si="2"/>
        <v>8.21 - Requerimentos para a comprovação de segurança e eficácia de petições de pós-registro (Revisão da RDC 73/2016) - TEMA CONCLUÍDO</v>
      </c>
      <c r="I11" s="9" t="str">
        <f t="shared" si="3"/>
        <v>Atende</v>
      </c>
    </row>
    <row r="12" spans="1:9" ht="60">
      <c r="A12" s="9" t="str">
        <v>Medicamentos</v>
      </c>
      <c r="B12" s="9" t="str">
        <v>GGMED</v>
      </c>
      <c r="C12" s="9" t="str">
        <v>8.22 - Requisitos mínimos para a validação de métodos bioanalíticos empregados em estudos com fins de registro e pós-registro de medicamentos (Revisão da RDC 27/2012)</v>
      </c>
      <c r="D12" s="9" t="str">
        <v>Atende</v>
      </c>
      <c r="F12" s="9" t="str">
        <f t="shared" si="0"/>
        <v>Medicamentos</v>
      </c>
      <c r="G12" s="9" t="str">
        <f t="shared" si="1"/>
        <v>GGMED</v>
      </c>
      <c r="H12" s="9" t="str">
        <f t="shared" si="2"/>
        <v>8.22 - Requisitos mínimos para a validação de métodos bioanalíticos empregados em estudos com fins de registro e pós-registro de medicamentos (Revisão da RDC 27/2012)</v>
      </c>
      <c r="I12" s="9" t="str">
        <f t="shared" si="3"/>
        <v>Atende</v>
      </c>
    </row>
    <row r="13" spans="1:9" ht="45">
      <c r="A13" s="9" t="str">
        <v>Medicamentos</v>
      </c>
      <c r="B13" s="9" t="str">
        <v>GGMED</v>
      </c>
      <c r="C13" s="9" t="str">
        <v xml:space="preserve">8.23 - Requisitos para procedimento simplificado de solicitações de registro, pós-registro e renovação de registro de medicamentos </v>
      </c>
      <c r="D13" s="9" t="str">
        <v>Atende</v>
      </c>
      <c r="F13" s="9" t="str">
        <f t="shared" si="0"/>
        <v>Medicamentos</v>
      </c>
      <c r="G13" s="9" t="str">
        <f t="shared" si="1"/>
        <v>GGMED</v>
      </c>
      <c r="H13" s="9" t="str">
        <f t="shared" si="2"/>
        <v xml:space="preserve">8.23 - Requisitos para procedimento simplificado de solicitações de registro, pós-registro e renovação de registro de medicamentos </v>
      </c>
      <c r="I13" s="9" t="str">
        <f t="shared" si="3"/>
        <v>Atende</v>
      </c>
    </row>
    <row r="14" spans="1:9" ht="45">
      <c r="A14" s="9" t="str">
        <v>Medicamentos</v>
      </c>
      <c r="B14" s="9" t="str">
        <v>GGMED</v>
      </c>
      <c r="C14" s="9" t="str">
        <v>8.28 - Revisão da regulamentação de produtos de Cannabis para fins medicinais (Revisão da RDC nº 327/2019)</v>
      </c>
      <c r="D14" s="9" t="str">
        <v>Atende</v>
      </c>
      <c r="F14" s="9" t="str">
        <f t="shared" si="0"/>
        <v>Medicamentos</v>
      </c>
      <c r="G14" s="9" t="str">
        <f t="shared" si="1"/>
        <v>GGMED</v>
      </c>
      <c r="H14" s="9" t="str">
        <f t="shared" si="2"/>
        <v>8.28 - Revisão da regulamentação de produtos de Cannabis para fins medicinais (Revisão da RDC nº 327/2019)</v>
      </c>
      <c r="I14" s="9" t="str">
        <f t="shared" si="3"/>
        <v>Atende</v>
      </c>
    </row>
    <row r="15" spans="1:9" ht="60">
      <c r="A15" s="9" t="str">
        <v>Medicamentos</v>
      </c>
      <c r="B15" s="9" t="str">
        <v>GGMED</v>
      </c>
      <c r="C15" s="9" t="str">
        <v>8.29 - Revisão das regras para elaboração, harmonização, atualização, publicação e disponibilização de bulas de medicamentos para pacientes e para profissionais de saúde</v>
      </c>
      <c r="D15" s="9" t="str">
        <v>Atende</v>
      </c>
      <c r="F15" s="9" t="str">
        <f t="shared" si="0"/>
        <v>Medicamentos</v>
      </c>
      <c r="G15" s="9" t="str">
        <f t="shared" si="1"/>
        <v>GGMED</v>
      </c>
      <c r="H15" s="9" t="str">
        <f t="shared" si="2"/>
        <v>8.29 - Revisão das regras para elaboração, harmonização, atualização, publicação e disponibilização de bulas de medicamentos para pacientes e para profissionais de saúde</v>
      </c>
      <c r="I15" s="9" t="str">
        <f t="shared" si="3"/>
        <v>Atende</v>
      </c>
    </row>
    <row r="16" spans="1:9" ht="30">
      <c r="A16" s="9" t="str">
        <v>Medicamentos</v>
      </c>
      <c r="B16" s="9" t="str">
        <v>GGMED</v>
      </c>
      <c r="C16" s="9" t="str">
        <v>8.30 - Revisão dos medicamentos isentos de prescrição (MIP) (Revisão da RDC nº 98/2016) - TEMA CONCLUÍDO</v>
      </c>
      <c r="D16" s="9" t="str">
        <v>Atende</v>
      </c>
      <c r="F16" s="9" t="str">
        <f t="shared" si="0"/>
        <v>Medicamentos</v>
      </c>
      <c r="G16" s="9" t="str">
        <f t="shared" si="1"/>
        <v>GGMED</v>
      </c>
      <c r="H16" s="9" t="str">
        <f t="shared" si="2"/>
        <v>8.30 - Revisão dos medicamentos isentos de prescrição (MIP) (Revisão da RDC nº 98/2016) - TEMA CONCLUÍDO</v>
      </c>
      <c r="I16" s="9" t="str">
        <f t="shared" si="3"/>
        <v>Atende</v>
      </c>
    </row>
    <row r="17" spans="1:9" ht="45">
      <c r="A17" s="9" t="str">
        <v>Medicamentos</v>
      </c>
      <c r="B17" s="9" t="str">
        <v>GGMED</v>
      </c>
      <c r="C17" s="9" t="str">
        <v>8.31 - Revisão de parâmetros para a verificação de produtos de degradação em medicamentos (Revisão da RDC 53/2015).</v>
      </c>
      <c r="D17" s="9" t="str">
        <v>Atende</v>
      </c>
      <c r="F17" s="9" t="str">
        <f t="shared" si="0"/>
        <v>Medicamentos</v>
      </c>
      <c r="G17" s="9" t="str">
        <f t="shared" si="1"/>
        <v>GGMED</v>
      </c>
      <c r="H17" s="9" t="str">
        <f t="shared" si="2"/>
        <v>8.31 - Revisão de parâmetros para a verificação de produtos de degradação em medicamentos (Revisão da RDC 53/2015).</v>
      </c>
      <c r="I17" s="9" t="str">
        <f t="shared" si="3"/>
        <v>Atende</v>
      </c>
    </row>
    <row r="18" spans="1:9" ht="45">
      <c r="A18" s="9" t="str">
        <v>Medicamentos</v>
      </c>
      <c r="B18" s="9" t="str">
        <v>GGMED</v>
      </c>
      <c r="C18" s="9" t="str">
        <v xml:space="preserve">8.34 - Revisão dos critérios de indicação, inclusão e exclusão de medicamentos na Lista de Medicamentos de Referência </v>
      </c>
      <c r="D18" s="9" t="str">
        <v>Atende</v>
      </c>
      <c r="F18" s="9" t="str">
        <f t="shared" si="0"/>
        <v>Medicamentos</v>
      </c>
      <c r="G18" s="9" t="str">
        <f t="shared" si="1"/>
        <v>GGMED</v>
      </c>
      <c r="H18" s="9" t="str">
        <f t="shared" si="2"/>
        <v xml:space="preserve">8.34 - Revisão dos critérios de indicação, inclusão e exclusão de medicamentos na Lista de Medicamentos de Referência </v>
      </c>
      <c r="I18" s="9" t="str">
        <f t="shared" si="3"/>
        <v>Atende</v>
      </c>
    </row>
    <row r="19" spans="1:9" ht="75">
      <c r="A19" s="9" t="str">
        <v>Medicamentos</v>
      </c>
      <c r="B19" s="9" t="str">
        <v>GGMED</v>
      </c>
      <c r="C19" s="9" t="str">
        <v>8.35 - Revisão dos critérios para fins de enquadramento na categoria prioritária das petições de registro, pós-registro e anuência prévia em pesquisa clínica de medicamentos, conforme a relevância pública (Revisão das RDC 204/2017 e RDC 205/2017)</v>
      </c>
      <c r="D19" s="9" t="str">
        <v>Atende</v>
      </c>
      <c r="F19" s="9" t="str">
        <f t="shared" si="0"/>
        <v>Medicamentos</v>
      </c>
      <c r="G19" s="9" t="str">
        <f t="shared" si="1"/>
        <v>GGMED</v>
      </c>
      <c r="H19" s="9" t="str">
        <f t="shared" si="2"/>
        <v>8.35 - Revisão dos critérios para fins de enquadramento na categoria prioritária das petições de registro, pós-registro e anuência prévia em pesquisa clínica de medicamentos, conforme a relevância pública (Revisão das RDC 204/2017 e RDC 205/2017)</v>
      </c>
      <c r="I19" s="9" t="str">
        <f t="shared" si="3"/>
        <v>Atende</v>
      </c>
    </row>
    <row r="20" spans="1:9" ht="60">
      <c r="A20" s="9" t="str">
        <v>Medicamentos</v>
      </c>
      <c r="B20" s="9" t="str">
        <v>GGMED</v>
      </c>
      <c r="C20" s="9" t="str">
        <v>8.36 - Revisão dos procedimentos e formato para geração do Certificado de Registro de Medicamento, Certidão de Registro para Exportação de Medicamento e Autorização para fim exclusivo de Exportação (AFEX)</v>
      </c>
      <c r="D20" s="9" t="str">
        <v>Atende</v>
      </c>
      <c r="F20" s="9" t="str">
        <f t="shared" si="0"/>
        <v>Medicamentos</v>
      </c>
      <c r="G20" s="9" t="str">
        <f t="shared" si="1"/>
        <v>GGMED</v>
      </c>
      <c r="H20" s="9" t="str">
        <f t="shared" si="2"/>
        <v>8.36 - Revisão dos procedimentos e formato para geração do Certificado de Registro de Medicamento, Certidão de Registro para Exportação de Medicamento e Autorização para fim exclusivo de Exportação (AFEX)</v>
      </c>
      <c r="I20" s="9" t="str">
        <f t="shared" si="3"/>
        <v>Atende</v>
      </c>
    </row>
    <row r="21" spans="1:9" ht="60">
      <c r="A21" s="9" t="str">
        <v>Medicamentos</v>
      </c>
      <c r="B21" s="9" t="str">
        <v>GGMED</v>
      </c>
      <c r="C21" s="9" t="str">
        <v>8.37 - Revisão dos requisitos de qualidade para elaboração dos dossiês de registro e pós-registro de medicamentos sintéticos (Revisão da RDC nº 73/2016 e da parte da qualidade da RDC nº 753/2022)</v>
      </c>
      <c r="D21" s="9" t="str">
        <v>Atende</v>
      </c>
      <c r="F21" s="9" t="str">
        <f t="shared" si="0"/>
        <v>Medicamentos</v>
      </c>
      <c r="G21" s="9" t="str">
        <f t="shared" si="1"/>
        <v>GGMED</v>
      </c>
      <c r="H21" s="9" t="str">
        <f t="shared" si="2"/>
        <v>8.37 - Revisão dos requisitos de qualidade para elaboração dos dossiês de registro e pós-registro de medicamentos sintéticos (Revisão da RDC nº 73/2016 e da parte da qualidade da RDC nº 753/2022)</v>
      </c>
      <c r="I21" s="9" t="str">
        <f t="shared" si="3"/>
        <v>Atende</v>
      </c>
    </row>
    <row r="22" spans="1:9" ht="30">
      <c r="A22" s="9" t="str">
        <v>Medicamentos</v>
      </c>
      <c r="B22" s="9" t="str">
        <v>GGMED</v>
      </c>
      <c r="C22" s="9" t="str">
        <v>8.40 - Atualização periódica da lista de Fármacos candidatos à bioisenção</v>
      </c>
      <c r="D22" s="9" t="str">
        <v>Atende</v>
      </c>
      <c r="F22" s="9" t="str">
        <f t="shared" si="0"/>
        <v>Medicamentos</v>
      </c>
      <c r="G22" s="9" t="str">
        <f t="shared" si="1"/>
        <v>GGMED</v>
      </c>
      <c r="H22" s="9" t="str">
        <f t="shared" si="2"/>
        <v>8.40 - Atualização periódica da lista de Fármacos candidatos à bioisenção</v>
      </c>
      <c r="I22" s="9" t="str">
        <f t="shared" si="3"/>
        <v>Atende</v>
      </c>
    </row>
    <row r="23" spans="1:9" ht="30">
      <c r="A23" s="9" t="str">
        <v>Medicamentos</v>
      </c>
      <c r="B23" s="9" t="str">
        <v>GGMED</v>
      </c>
      <c r="C23" s="9" t="str">
        <v>8.41 - Atualização periódica da lista de impurezas qualificadas e seus respectivos limites</v>
      </c>
      <c r="D23" s="9" t="str">
        <v>Atende</v>
      </c>
      <c r="F23" s="9" t="str">
        <f t="shared" si="0"/>
        <v>Medicamentos</v>
      </c>
      <c r="G23" s="9" t="str">
        <f t="shared" si="1"/>
        <v>GGMED</v>
      </c>
      <c r="H23" s="9" t="str">
        <f t="shared" si="2"/>
        <v>8.41 - Atualização periódica da lista de impurezas qualificadas e seus respectivos limites</v>
      </c>
      <c r="I23" s="9" t="str">
        <f t="shared" si="3"/>
        <v>Atende</v>
      </c>
    </row>
    <row r="24" spans="1:9" ht="30">
      <c r="A24" s="9" t="str">
        <v>Medicamentos</v>
      </c>
      <c r="B24" s="9" t="str">
        <v>GGMED</v>
      </c>
      <c r="C24" s="9" t="str">
        <v>8.43 - Atualização periódica da lista de Medicamentos de Baixo Risco sujeitos à notificação Simplificada (LMN)</v>
      </c>
      <c r="D24" s="9" t="str">
        <v>Atende</v>
      </c>
      <c r="F24" s="9" t="str">
        <f t="shared" si="0"/>
        <v>Medicamentos</v>
      </c>
      <c r="G24" s="9" t="str">
        <f t="shared" si="1"/>
        <v>GGMED</v>
      </c>
      <c r="H24" s="9" t="str">
        <f t="shared" si="2"/>
        <v>8.43 - Atualização periódica da lista de Medicamentos de Baixo Risco sujeitos à notificação Simplificada (LMN)</v>
      </c>
      <c r="I24" s="9" t="str">
        <f t="shared" si="3"/>
        <v>Atende</v>
      </c>
    </row>
    <row r="25" spans="1:9" ht="30">
      <c r="A25" s="9" t="str">
        <v>Medicamentos</v>
      </c>
      <c r="B25" s="9" t="str">
        <v>GGMED</v>
      </c>
      <c r="C25" s="9" t="str">
        <v>8.44 - Atualização periódica da lista de Medicamentos Isentos de Prescrição (LMIP)</v>
      </c>
      <c r="D25" s="9" t="str">
        <v>Atende</v>
      </c>
      <c r="F25" s="9" t="str">
        <f t="shared" si="0"/>
        <v>Medicamentos</v>
      </c>
      <c r="G25" s="9" t="str">
        <f t="shared" si="1"/>
        <v>GGMED</v>
      </c>
      <c r="H25" s="9" t="str">
        <f t="shared" si="2"/>
        <v>8.44 - Atualização periódica da lista de Medicamentos Isentos de Prescrição (LMIP)</v>
      </c>
      <c r="I25" s="9" t="str">
        <f t="shared" si="3"/>
        <v>Atende</v>
      </c>
    </row>
    <row r="26" spans="1:9" ht="45">
      <c r="A26" s="9" t="str">
        <v>Medicamentos</v>
      </c>
      <c r="B26" s="9" t="str">
        <v>GGMED</v>
      </c>
      <c r="C26" s="9" t="str">
        <v>8.45 - Atualização periódica das indicações terapêuticas para registro e notificação de medicamentos dinamizados</v>
      </c>
      <c r="D26" s="9" t="str">
        <v>Atende</v>
      </c>
      <c r="F26" s="9" t="str">
        <f t="shared" si="0"/>
        <v>Medicamentos</v>
      </c>
      <c r="G26" s="9" t="str">
        <f t="shared" si="1"/>
        <v>GGMED</v>
      </c>
      <c r="H26" s="9" t="str">
        <f t="shared" si="2"/>
        <v>8.45 - Atualização periódica das indicações terapêuticas para registro e notificação de medicamentos dinamizados</v>
      </c>
      <c r="I26" s="9" t="str">
        <f t="shared" si="3"/>
        <v>Atende</v>
      </c>
    </row>
    <row r="27" spans="1:9">
      <c r="A27" s="9">
        <v>0</v>
      </c>
      <c r="B27" s="9">
        <v>0</v>
      </c>
      <c r="C27" s="9">
        <v>0</v>
      </c>
      <c r="D27" s="9" t="str">
        <v>Não atende</v>
      </c>
      <c r="F27" s="9" t="b">
        <f t="shared" si="0"/>
        <v>0</v>
      </c>
      <c r="G27" s="9" t="b">
        <f t="shared" si="1"/>
        <v>0</v>
      </c>
      <c r="H27" s="9" t="b">
        <f t="shared" si="2"/>
        <v>0</v>
      </c>
      <c r="I27" s="9" t="str">
        <f t="shared" si="3"/>
        <v>Não atende</v>
      </c>
    </row>
    <row r="28" spans="1:9">
      <c r="A28" s="9">
        <v>0</v>
      </c>
      <c r="B28" s="9">
        <v>0</v>
      </c>
      <c r="C28" s="9">
        <v>0</v>
      </c>
      <c r="D28" s="9" t="str">
        <v>Não atende</v>
      </c>
      <c r="F28" s="9" t="b">
        <f t="shared" si="0"/>
        <v>0</v>
      </c>
      <c r="G28" s="9" t="b">
        <f t="shared" si="1"/>
        <v>0</v>
      </c>
      <c r="H28" s="9" t="b">
        <f t="shared" si="2"/>
        <v>0</v>
      </c>
      <c r="I28" s="9" t="str">
        <f t="shared" si="3"/>
        <v>Não atende</v>
      </c>
    </row>
    <row r="29" spans="1:9">
      <c r="A29" s="9">
        <v>0</v>
      </c>
      <c r="B29" s="9">
        <v>0</v>
      </c>
      <c r="C29" s="9">
        <v>0</v>
      </c>
      <c r="D29" s="9" t="str">
        <v>Não atende</v>
      </c>
      <c r="F29" s="9" t="b">
        <f t="shared" si="0"/>
        <v>0</v>
      </c>
      <c r="G29" s="9" t="b">
        <f t="shared" si="1"/>
        <v>0</v>
      </c>
      <c r="H29" s="9" t="b">
        <f t="shared" si="2"/>
        <v>0</v>
      </c>
      <c r="I29" s="9" t="str">
        <f t="shared" si="3"/>
        <v>Não atende</v>
      </c>
    </row>
    <row r="30" spans="1:9">
      <c r="A30" s="9">
        <v>0</v>
      </c>
      <c r="B30" s="9">
        <v>0</v>
      </c>
      <c r="C30" s="9">
        <v>0</v>
      </c>
      <c r="D30" s="9" t="str">
        <v>Não atende</v>
      </c>
      <c r="F30" s="15" t="b">
        <f t="shared" ref="F30:F38" si="4">IF(D30="Atende",A30)</f>
        <v>0</v>
      </c>
      <c r="G30" s="9" t="b">
        <f t="shared" ref="G30:G38" si="5">IF(D30="Atende",B30)</f>
        <v>0</v>
      </c>
      <c r="H30" s="9" t="b">
        <f t="shared" ref="H30:H38" si="6">IF(D30="Atende",C30)</f>
        <v>0</v>
      </c>
      <c r="I30" s="16" t="str">
        <f t="shared" ref="I30:I38" si="7">D30</f>
        <v>Não atende</v>
      </c>
    </row>
    <row r="31" spans="1:9">
      <c r="A31" s="9">
        <v>0</v>
      </c>
      <c r="B31" s="9">
        <v>0</v>
      </c>
      <c r="C31" s="9">
        <v>0</v>
      </c>
      <c r="D31" s="9" t="str">
        <v>Não atende</v>
      </c>
      <c r="F31" s="15" t="b">
        <f t="shared" si="4"/>
        <v>0</v>
      </c>
      <c r="G31" s="9" t="b">
        <f t="shared" si="5"/>
        <v>0</v>
      </c>
      <c r="H31" s="9" t="b">
        <f t="shared" si="6"/>
        <v>0</v>
      </c>
      <c r="I31" s="16" t="str">
        <f t="shared" si="7"/>
        <v>Não atende</v>
      </c>
    </row>
    <row r="32" spans="1:9">
      <c r="A32" s="9">
        <v>0</v>
      </c>
      <c r="B32" s="9">
        <v>0</v>
      </c>
      <c r="C32" s="9">
        <v>0</v>
      </c>
      <c r="D32" s="9" t="str">
        <v>Não atende</v>
      </c>
      <c r="F32" s="15" t="b">
        <f t="shared" si="4"/>
        <v>0</v>
      </c>
      <c r="G32" s="9" t="b">
        <f t="shared" si="5"/>
        <v>0</v>
      </c>
      <c r="H32" s="9" t="b">
        <f t="shared" si="6"/>
        <v>0</v>
      </c>
      <c r="I32" s="16" t="str">
        <f t="shared" si="7"/>
        <v>Não atende</v>
      </c>
    </row>
    <row r="33" spans="1:9">
      <c r="A33" s="9">
        <v>0</v>
      </c>
      <c r="B33" s="9">
        <v>0</v>
      </c>
      <c r="C33" s="9">
        <v>0</v>
      </c>
      <c r="D33" s="9" t="str">
        <v>Não atende</v>
      </c>
      <c r="F33" s="15" t="b">
        <f t="shared" si="4"/>
        <v>0</v>
      </c>
      <c r="G33" s="9" t="b">
        <f t="shared" si="5"/>
        <v>0</v>
      </c>
      <c r="H33" s="9" t="b">
        <f t="shared" si="6"/>
        <v>0</v>
      </c>
      <c r="I33" s="16" t="str">
        <f t="shared" si="7"/>
        <v>Não atende</v>
      </c>
    </row>
    <row r="34" spans="1:9">
      <c r="A34" s="9">
        <v>0</v>
      </c>
      <c r="B34" s="9">
        <v>0</v>
      </c>
      <c r="C34" s="9">
        <v>0</v>
      </c>
      <c r="D34" s="9" t="str">
        <v>Não atende</v>
      </c>
      <c r="F34" s="15" t="b">
        <f t="shared" si="4"/>
        <v>0</v>
      </c>
      <c r="G34" s="9" t="b">
        <f t="shared" si="5"/>
        <v>0</v>
      </c>
      <c r="H34" s="9" t="b">
        <f t="shared" si="6"/>
        <v>0</v>
      </c>
      <c r="I34" s="16" t="str">
        <f t="shared" si="7"/>
        <v>Não atende</v>
      </c>
    </row>
    <row r="35" spans="1:9">
      <c r="A35" s="9">
        <v>0</v>
      </c>
      <c r="B35" s="9">
        <v>0</v>
      </c>
      <c r="C35" s="9">
        <v>0</v>
      </c>
      <c r="D35" s="9" t="str">
        <v>Não atende</v>
      </c>
      <c r="F35" s="15" t="b">
        <f t="shared" si="4"/>
        <v>0</v>
      </c>
      <c r="G35" s="9" t="b">
        <f t="shared" si="5"/>
        <v>0</v>
      </c>
      <c r="H35" s="9" t="b">
        <f t="shared" si="6"/>
        <v>0</v>
      </c>
      <c r="I35" s="16" t="str">
        <f t="shared" si="7"/>
        <v>Não atende</v>
      </c>
    </row>
    <row r="36" spans="1:9">
      <c r="A36" s="9">
        <v>0</v>
      </c>
      <c r="B36" s="9">
        <v>0</v>
      </c>
      <c r="C36" s="9">
        <v>0</v>
      </c>
      <c r="D36" s="9" t="str">
        <v>Não atende</v>
      </c>
      <c r="F36" s="15" t="b">
        <f t="shared" si="4"/>
        <v>0</v>
      </c>
      <c r="G36" s="9" t="b">
        <f t="shared" si="5"/>
        <v>0</v>
      </c>
      <c r="H36" s="9" t="b">
        <f t="shared" si="6"/>
        <v>0</v>
      </c>
      <c r="I36" s="16" t="str">
        <f t="shared" si="7"/>
        <v>Não atende</v>
      </c>
    </row>
    <row r="37" spans="1:9">
      <c r="A37" s="9">
        <v>0</v>
      </c>
      <c r="B37" s="9">
        <v>0</v>
      </c>
      <c r="C37" s="9">
        <v>0</v>
      </c>
      <c r="D37" s="9" t="str">
        <v>Não atende</v>
      </c>
      <c r="F37" s="15" t="b">
        <f t="shared" si="4"/>
        <v>0</v>
      </c>
      <c r="G37" s="9" t="b">
        <f t="shared" si="5"/>
        <v>0</v>
      </c>
      <c r="H37" s="9" t="b">
        <f t="shared" si="6"/>
        <v>0</v>
      </c>
      <c r="I37" s="16" t="str">
        <f t="shared" si="7"/>
        <v>Não atende</v>
      </c>
    </row>
    <row r="38" spans="1:9">
      <c r="A38" s="9">
        <v>0</v>
      </c>
      <c r="B38" s="9">
        <v>0</v>
      </c>
      <c r="C38" s="9">
        <v>0</v>
      </c>
      <c r="D38" s="9" t="str">
        <v>Não atende</v>
      </c>
      <c r="F38" s="15" t="b">
        <f t="shared" si="4"/>
        <v>0</v>
      </c>
      <c r="G38" s="9" t="b">
        <f t="shared" si="5"/>
        <v>0</v>
      </c>
      <c r="H38" s="9" t="b">
        <f t="shared" si="6"/>
        <v>0</v>
      </c>
      <c r="I38" s="16" t="str">
        <f t="shared" si="7"/>
        <v>Não atende</v>
      </c>
    </row>
    <row r="39" spans="1:9">
      <c r="A39" s="9">
        <v>0</v>
      </c>
      <c r="B39" s="9">
        <v>0</v>
      </c>
      <c r="C39" s="9">
        <v>0</v>
      </c>
      <c r="D39" s="9" t="str">
        <v>Não atende</v>
      </c>
      <c r="F39" s="15" t="b">
        <f t="shared" ref="F39:F47" si="8">IF(D39="Atende",A39)</f>
        <v>0</v>
      </c>
      <c r="G39" s="9" t="b">
        <f t="shared" ref="G39:G47" si="9">IF(D39="Atende",B39)</f>
        <v>0</v>
      </c>
      <c r="H39" s="9" t="b">
        <f t="shared" ref="H39:H47" si="10">IF(D39="Atende",C39)</f>
        <v>0</v>
      </c>
      <c r="I39" s="16" t="str">
        <f t="shared" ref="I39:I47" si="11">D39</f>
        <v>Não atende</v>
      </c>
    </row>
    <row r="40" spans="1:9">
      <c r="A40" s="9">
        <v>0</v>
      </c>
      <c r="B40" s="9">
        <v>0</v>
      </c>
      <c r="C40" s="9">
        <v>0</v>
      </c>
      <c r="D40" s="9" t="str">
        <v>Não atende</v>
      </c>
      <c r="F40" s="15" t="b">
        <f t="shared" si="8"/>
        <v>0</v>
      </c>
      <c r="G40" s="9" t="b">
        <f t="shared" si="9"/>
        <v>0</v>
      </c>
      <c r="H40" s="9" t="b">
        <f t="shared" si="10"/>
        <v>0</v>
      </c>
      <c r="I40" s="16" t="str">
        <f t="shared" si="11"/>
        <v>Não atende</v>
      </c>
    </row>
    <row r="41" spans="1:9">
      <c r="A41" s="9">
        <v>0</v>
      </c>
      <c r="B41" s="9">
        <v>0</v>
      </c>
      <c r="C41" s="9">
        <v>0</v>
      </c>
      <c r="D41" s="9" t="str">
        <v>Não atende</v>
      </c>
      <c r="F41" s="15" t="b">
        <f t="shared" si="8"/>
        <v>0</v>
      </c>
      <c r="G41" s="9" t="b">
        <f t="shared" si="9"/>
        <v>0</v>
      </c>
      <c r="H41" s="9" t="b">
        <f t="shared" si="10"/>
        <v>0</v>
      </c>
      <c r="I41" s="16" t="str">
        <f t="shared" si="11"/>
        <v>Não atende</v>
      </c>
    </row>
    <row r="42" spans="1:9">
      <c r="A42" s="9">
        <v>0</v>
      </c>
      <c r="B42" s="9">
        <v>0</v>
      </c>
      <c r="C42" s="9">
        <v>0</v>
      </c>
      <c r="D42" s="9" t="str">
        <v>Não atende</v>
      </c>
      <c r="F42" s="15" t="b">
        <f t="shared" si="8"/>
        <v>0</v>
      </c>
      <c r="G42" s="9" t="b">
        <f t="shared" si="9"/>
        <v>0</v>
      </c>
      <c r="H42" s="9" t="b">
        <f t="shared" si="10"/>
        <v>0</v>
      </c>
      <c r="I42" s="16" t="str">
        <f t="shared" si="11"/>
        <v>Não atende</v>
      </c>
    </row>
    <row r="43" spans="1:9">
      <c r="A43" s="9">
        <v>0</v>
      </c>
      <c r="B43" s="9">
        <v>0</v>
      </c>
      <c r="C43" s="9">
        <v>0</v>
      </c>
      <c r="D43" s="9" t="str">
        <v>Não atende</v>
      </c>
      <c r="F43" s="15" t="b">
        <f t="shared" si="8"/>
        <v>0</v>
      </c>
      <c r="G43" s="9" t="b">
        <f t="shared" si="9"/>
        <v>0</v>
      </c>
      <c r="H43" s="9" t="b">
        <f t="shared" si="10"/>
        <v>0</v>
      </c>
      <c r="I43" s="16" t="str">
        <f t="shared" si="11"/>
        <v>Não atende</v>
      </c>
    </row>
    <row r="44" spans="1:9">
      <c r="A44" s="9">
        <v>0</v>
      </c>
      <c r="B44" s="9">
        <v>0</v>
      </c>
      <c r="C44" s="9">
        <v>0</v>
      </c>
      <c r="D44" s="9" t="str">
        <v>Não atende</v>
      </c>
      <c r="F44" s="15" t="b">
        <f t="shared" si="8"/>
        <v>0</v>
      </c>
      <c r="G44" s="9" t="b">
        <f t="shared" si="9"/>
        <v>0</v>
      </c>
      <c r="H44" s="9" t="b">
        <f t="shared" si="10"/>
        <v>0</v>
      </c>
      <c r="I44" s="16" t="str">
        <f t="shared" si="11"/>
        <v>Não atende</v>
      </c>
    </row>
    <row r="45" spans="1:9">
      <c r="A45" s="9">
        <v>0</v>
      </c>
      <c r="B45" s="9">
        <v>0</v>
      </c>
      <c r="C45" s="9">
        <v>0</v>
      </c>
      <c r="D45" s="9" t="str">
        <v>Não atende</v>
      </c>
      <c r="F45" s="15" t="b">
        <f t="shared" si="8"/>
        <v>0</v>
      </c>
      <c r="G45" s="9" t="b">
        <f t="shared" si="9"/>
        <v>0</v>
      </c>
      <c r="H45" s="9" t="b">
        <f t="shared" si="10"/>
        <v>0</v>
      </c>
      <c r="I45" s="16" t="str">
        <f t="shared" si="11"/>
        <v>Não atende</v>
      </c>
    </row>
    <row r="46" spans="1:9">
      <c r="A46" s="9">
        <v>0</v>
      </c>
      <c r="B46" s="9">
        <v>0</v>
      </c>
      <c r="C46" s="9">
        <v>0</v>
      </c>
      <c r="D46" s="9" t="str">
        <v>Não atende</v>
      </c>
      <c r="F46" s="15" t="b">
        <f t="shared" si="8"/>
        <v>0</v>
      </c>
      <c r="G46" s="9" t="b">
        <f t="shared" si="9"/>
        <v>0</v>
      </c>
      <c r="H46" s="9" t="b">
        <f t="shared" si="10"/>
        <v>0</v>
      </c>
      <c r="I46" s="16" t="str">
        <f t="shared" si="11"/>
        <v>Não atende</v>
      </c>
    </row>
    <row r="47" spans="1:9">
      <c r="A47" s="9">
        <v>0</v>
      </c>
      <c r="B47" s="9">
        <v>0</v>
      </c>
      <c r="C47" s="9">
        <v>0</v>
      </c>
      <c r="D47" s="9" t="str">
        <v>Não atende</v>
      </c>
      <c r="F47" s="15" t="b">
        <f t="shared" si="8"/>
        <v>0</v>
      </c>
      <c r="G47" s="9" t="b">
        <f t="shared" si="9"/>
        <v>0</v>
      </c>
      <c r="H47" s="9" t="b">
        <f t="shared" si="10"/>
        <v>0</v>
      </c>
      <c r="I47" s="16" t="str">
        <f t="shared" si="11"/>
        <v>Não atende</v>
      </c>
    </row>
    <row r="48" spans="1:9">
      <c r="A48" s="9">
        <v>0</v>
      </c>
      <c r="B48" s="9">
        <v>0</v>
      </c>
      <c r="C48" s="9">
        <v>0</v>
      </c>
      <c r="D48" s="9" t="str">
        <v>Não atende</v>
      </c>
      <c r="F48" s="9" t="b">
        <f t="shared" si="0"/>
        <v>0</v>
      </c>
      <c r="G48" s="9" t="b">
        <f t="shared" si="1"/>
        <v>0</v>
      </c>
      <c r="H48" s="9" t="b">
        <f t="shared" si="2"/>
        <v>0</v>
      </c>
      <c r="I48" s="9" t="str">
        <f t="shared" si="3"/>
        <v>Não atende</v>
      </c>
    </row>
    <row r="49" spans="1:9">
      <c r="A49" s="9">
        <v>0</v>
      </c>
      <c r="B49" s="9">
        <v>0</v>
      </c>
      <c r="C49" s="9">
        <v>0</v>
      </c>
      <c r="D49" s="9" t="str">
        <v>Não atende</v>
      </c>
      <c r="F49" s="15" t="b">
        <f t="shared" ref="F49" si="12">IF(D49="Atende",A49)</f>
        <v>0</v>
      </c>
      <c r="G49" s="9" t="b">
        <f t="shared" ref="G49" si="13">IF(D49="Atende",B49)</f>
        <v>0</v>
      </c>
      <c r="H49" s="9" t="b">
        <f t="shared" ref="H49" si="14">IF(D49="Atende",C49)</f>
        <v>0</v>
      </c>
      <c r="I49" s="16" t="str">
        <f t="shared" ref="I49" si="15">D49</f>
        <v>Não atende</v>
      </c>
    </row>
    <row r="50" spans="1:9">
      <c r="A50" s="9">
        <v>0</v>
      </c>
      <c r="B50" s="9">
        <v>0</v>
      </c>
      <c r="C50" s="9">
        <v>0</v>
      </c>
      <c r="D50" s="9" t="str">
        <v>Não atende</v>
      </c>
      <c r="F50" s="9" t="b">
        <f t="shared" ref="F50:F66" si="16">IF(D50="Atende",A50)</f>
        <v>0</v>
      </c>
      <c r="G50" s="9" t="b">
        <f t="shared" ref="G50:G66" si="17">IF(D50="Atende",B50)</f>
        <v>0</v>
      </c>
      <c r="H50" s="9" t="b">
        <f t="shared" ref="H50:H66" si="18">IF(D50="Atende",C50)</f>
        <v>0</v>
      </c>
      <c r="I50" s="9" t="str">
        <f t="shared" ref="I50:I66" si="19">D50</f>
        <v>Não atende</v>
      </c>
    </row>
    <row r="51" spans="1:9">
      <c r="A51" s="9">
        <v>0</v>
      </c>
      <c r="B51" s="9">
        <v>0</v>
      </c>
      <c r="C51" s="9">
        <v>0</v>
      </c>
      <c r="D51" s="9" t="str">
        <v>Não atende</v>
      </c>
      <c r="F51" s="9" t="b">
        <f t="shared" si="16"/>
        <v>0</v>
      </c>
      <c r="G51" s="9" t="b">
        <f t="shared" si="17"/>
        <v>0</v>
      </c>
      <c r="H51" s="9" t="b">
        <f t="shared" si="18"/>
        <v>0</v>
      </c>
      <c r="I51" s="9" t="str">
        <f t="shared" si="19"/>
        <v>Não atende</v>
      </c>
    </row>
    <row r="52" spans="1:9">
      <c r="A52" s="9">
        <v>0</v>
      </c>
      <c r="B52" s="9">
        <v>0</v>
      </c>
      <c r="C52" s="9">
        <v>0</v>
      </c>
      <c r="D52" s="9" t="str">
        <v>Não atende</v>
      </c>
      <c r="F52" s="9" t="b">
        <f t="shared" si="16"/>
        <v>0</v>
      </c>
      <c r="G52" s="9" t="b">
        <f t="shared" si="17"/>
        <v>0</v>
      </c>
      <c r="H52" s="9" t="b">
        <f t="shared" si="18"/>
        <v>0</v>
      </c>
      <c r="I52" s="9" t="str">
        <f t="shared" si="19"/>
        <v>Não atende</v>
      </c>
    </row>
    <row r="53" spans="1:9">
      <c r="A53" s="9">
        <v>0</v>
      </c>
      <c r="B53" s="9">
        <v>0</v>
      </c>
      <c r="C53" s="9">
        <v>0</v>
      </c>
      <c r="D53" s="9" t="str">
        <v>Não atende</v>
      </c>
      <c r="F53" s="9" t="b">
        <f t="shared" si="16"/>
        <v>0</v>
      </c>
      <c r="G53" s="9" t="b">
        <f t="shared" si="17"/>
        <v>0</v>
      </c>
      <c r="H53" s="9" t="b">
        <f t="shared" si="18"/>
        <v>0</v>
      </c>
      <c r="I53" s="9" t="str">
        <f t="shared" si="19"/>
        <v>Não atende</v>
      </c>
    </row>
    <row r="54" spans="1:9">
      <c r="A54" s="9">
        <v>0</v>
      </c>
      <c r="B54" s="9">
        <v>0</v>
      </c>
      <c r="C54" s="9">
        <v>0</v>
      </c>
      <c r="D54" s="9" t="str">
        <v>Não atende</v>
      </c>
      <c r="F54" s="9" t="b">
        <f t="shared" si="16"/>
        <v>0</v>
      </c>
      <c r="G54" s="9" t="b">
        <f t="shared" si="17"/>
        <v>0</v>
      </c>
      <c r="H54" s="9" t="b">
        <f t="shared" si="18"/>
        <v>0</v>
      </c>
      <c r="I54" s="9" t="str">
        <f t="shared" si="19"/>
        <v>Não atende</v>
      </c>
    </row>
    <row r="55" spans="1:9">
      <c r="A55" s="9">
        <v>0</v>
      </c>
      <c r="B55" s="9">
        <v>0</v>
      </c>
      <c r="C55" s="9">
        <v>0</v>
      </c>
      <c r="D55" s="9" t="str">
        <v>Não atende</v>
      </c>
      <c r="F55" s="9" t="b">
        <f t="shared" si="16"/>
        <v>0</v>
      </c>
      <c r="G55" s="9" t="b">
        <f t="shared" si="17"/>
        <v>0</v>
      </c>
      <c r="H55" s="9" t="b">
        <f t="shared" si="18"/>
        <v>0</v>
      </c>
      <c r="I55" s="9" t="str">
        <f t="shared" si="19"/>
        <v>Não atende</v>
      </c>
    </row>
    <row r="56" spans="1:9">
      <c r="A56" s="9">
        <v>0</v>
      </c>
      <c r="B56" s="9">
        <v>0</v>
      </c>
      <c r="C56" s="9">
        <v>0</v>
      </c>
      <c r="D56" s="9" t="str">
        <v>Não atende</v>
      </c>
      <c r="F56" s="9" t="b">
        <f t="shared" si="16"/>
        <v>0</v>
      </c>
      <c r="G56" s="9" t="b">
        <f t="shared" si="17"/>
        <v>0</v>
      </c>
      <c r="H56" s="9" t="b">
        <f t="shared" si="18"/>
        <v>0</v>
      </c>
      <c r="I56" s="9" t="str">
        <f t="shared" si="19"/>
        <v>Não atende</v>
      </c>
    </row>
    <row r="57" spans="1:9">
      <c r="A57" s="9">
        <v>0</v>
      </c>
      <c r="B57" s="9">
        <v>0</v>
      </c>
      <c r="C57" s="9">
        <v>0</v>
      </c>
      <c r="D57" s="9" t="str">
        <v>Não atende</v>
      </c>
      <c r="F57" s="9" t="b">
        <f t="shared" si="16"/>
        <v>0</v>
      </c>
      <c r="G57" s="9" t="b">
        <f t="shared" si="17"/>
        <v>0</v>
      </c>
      <c r="H57" s="9" t="b">
        <f t="shared" si="18"/>
        <v>0</v>
      </c>
      <c r="I57" s="9" t="str">
        <f t="shared" si="19"/>
        <v>Não atende</v>
      </c>
    </row>
    <row r="58" spans="1:9">
      <c r="A58" s="9">
        <v>0</v>
      </c>
      <c r="B58" s="9">
        <v>0</v>
      </c>
      <c r="C58" s="9">
        <v>0</v>
      </c>
      <c r="D58" s="9" t="str">
        <v>Não atende</v>
      </c>
      <c r="F58" s="9" t="b">
        <f t="shared" si="16"/>
        <v>0</v>
      </c>
      <c r="G58" s="9" t="b">
        <f t="shared" si="17"/>
        <v>0</v>
      </c>
      <c r="H58" s="9" t="b">
        <f t="shared" si="18"/>
        <v>0</v>
      </c>
      <c r="I58" s="9" t="str">
        <f t="shared" si="19"/>
        <v>Não atende</v>
      </c>
    </row>
    <row r="59" spans="1:9">
      <c r="A59" s="9">
        <v>0</v>
      </c>
      <c r="B59" s="9">
        <v>0</v>
      </c>
      <c r="C59" s="9">
        <v>0</v>
      </c>
      <c r="D59" s="9" t="str">
        <v>Não atende</v>
      </c>
      <c r="F59" s="9" t="b">
        <f t="shared" si="16"/>
        <v>0</v>
      </c>
      <c r="G59" s="9" t="b">
        <f t="shared" si="17"/>
        <v>0</v>
      </c>
      <c r="H59" s="9" t="b">
        <f t="shared" si="18"/>
        <v>0</v>
      </c>
      <c r="I59" s="9" t="str">
        <f t="shared" si="19"/>
        <v>Não atende</v>
      </c>
    </row>
    <row r="60" spans="1:9">
      <c r="A60" s="9">
        <v>0</v>
      </c>
      <c r="B60" s="9">
        <v>0</v>
      </c>
      <c r="C60" s="9">
        <v>0</v>
      </c>
      <c r="D60" s="9" t="str">
        <v>Não atende</v>
      </c>
      <c r="F60" s="9" t="b">
        <f t="shared" si="16"/>
        <v>0</v>
      </c>
      <c r="G60" s="9" t="b">
        <f t="shared" si="17"/>
        <v>0</v>
      </c>
      <c r="H60" s="9" t="b">
        <f t="shared" si="18"/>
        <v>0</v>
      </c>
      <c r="I60" s="9" t="str">
        <f t="shared" si="19"/>
        <v>Não atende</v>
      </c>
    </row>
    <row r="61" spans="1:9">
      <c r="A61" s="9">
        <v>0</v>
      </c>
      <c r="B61" s="9">
        <v>0</v>
      </c>
      <c r="C61" s="9">
        <v>0</v>
      </c>
      <c r="D61" s="9" t="str">
        <v>Não atende</v>
      </c>
      <c r="F61" s="9" t="b">
        <f t="shared" si="16"/>
        <v>0</v>
      </c>
      <c r="G61" s="9" t="b">
        <f t="shared" si="17"/>
        <v>0</v>
      </c>
      <c r="H61" s="9" t="b">
        <f t="shared" si="18"/>
        <v>0</v>
      </c>
      <c r="I61" s="9" t="str">
        <f t="shared" si="19"/>
        <v>Não atende</v>
      </c>
    </row>
    <row r="62" spans="1:9">
      <c r="A62" s="9">
        <v>0</v>
      </c>
      <c r="B62" s="9">
        <v>0</v>
      </c>
      <c r="C62" s="9">
        <v>0</v>
      </c>
      <c r="D62" s="9" t="str">
        <v>Não atende</v>
      </c>
      <c r="F62" s="9" t="b">
        <f t="shared" si="16"/>
        <v>0</v>
      </c>
      <c r="G62" s="9" t="b">
        <f t="shared" si="17"/>
        <v>0</v>
      </c>
      <c r="H62" s="9" t="b">
        <f t="shared" si="18"/>
        <v>0</v>
      </c>
      <c r="I62" s="9" t="str">
        <f t="shared" si="19"/>
        <v>Não atende</v>
      </c>
    </row>
    <row r="63" spans="1:9">
      <c r="A63" s="9">
        <v>0</v>
      </c>
      <c r="B63" s="9">
        <v>0</v>
      </c>
      <c r="C63" s="9">
        <v>0</v>
      </c>
      <c r="D63" s="9" t="str">
        <v>Não atende</v>
      </c>
      <c r="F63" s="9" t="b">
        <f t="shared" si="16"/>
        <v>0</v>
      </c>
      <c r="G63" s="9" t="b">
        <f t="shared" si="17"/>
        <v>0</v>
      </c>
      <c r="H63" s="9" t="b">
        <f t="shared" si="18"/>
        <v>0</v>
      </c>
      <c r="I63" s="9" t="str">
        <f t="shared" si="19"/>
        <v>Não atende</v>
      </c>
    </row>
    <row r="64" spans="1:9">
      <c r="A64" s="9">
        <v>0</v>
      </c>
      <c r="B64" s="9">
        <v>0</v>
      </c>
      <c r="C64" s="9">
        <v>0</v>
      </c>
      <c r="D64" s="9" t="str">
        <v>Não atende</v>
      </c>
      <c r="F64" s="9" t="b">
        <f t="shared" si="16"/>
        <v>0</v>
      </c>
      <c r="G64" s="9" t="b">
        <f t="shared" si="17"/>
        <v>0</v>
      </c>
      <c r="H64" s="9" t="b">
        <f t="shared" si="18"/>
        <v>0</v>
      </c>
      <c r="I64" s="9" t="str">
        <f t="shared" si="19"/>
        <v>Não atende</v>
      </c>
    </row>
    <row r="65" spans="1:9">
      <c r="A65" s="9">
        <v>0</v>
      </c>
      <c r="B65" s="9">
        <v>0</v>
      </c>
      <c r="C65" s="9">
        <v>0</v>
      </c>
      <c r="D65" s="9" t="str">
        <v>Não atende</v>
      </c>
      <c r="F65" s="9" t="b">
        <f t="shared" si="16"/>
        <v>0</v>
      </c>
      <c r="G65" s="9" t="b">
        <f t="shared" si="17"/>
        <v>0</v>
      </c>
      <c r="H65" s="9" t="b">
        <f t="shared" si="18"/>
        <v>0</v>
      </c>
      <c r="I65" s="9" t="str">
        <f t="shared" si="19"/>
        <v>Não atende</v>
      </c>
    </row>
    <row r="66" spans="1:9">
      <c r="A66" s="9">
        <v>0</v>
      </c>
      <c r="B66" s="9">
        <v>0</v>
      </c>
      <c r="C66" s="9">
        <v>0</v>
      </c>
      <c r="D66" s="9" t="str">
        <v>Não atende</v>
      </c>
      <c r="F66" s="9" t="b">
        <f t="shared" si="16"/>
        <v>0</v>
      </c>
      <c r="G66" s="9" t="b">
        <f t="shared" si="17"/>
        <v>0</v>
      </c>
      <c r="H66" s="9" t="b">
        <f t="shared" si="18"/>
        <v>0</v>
      </c>
      <c r="I66" s="9" t="str">
        <f t="shared" si="19"/>
        <v>Não atende</v>
      </c>
    </row>
    <row r="67" spans="1:9">
      <c r="A67" s="9">
        <v>0</v>
      </c>
      <c r="B67" s="9">
        <v>0</v>
      </c>
      <c r="C67" s="9">
        <v>0</v>
      </c>
      <c r="D67" s="9" t="str">
        <v>Não atende</v>
      </c>
      <c r="F67" s="9" t="b">
        <f t="shared" ref="F67:F130" si="20">IF(D67="Atende",A67)</f>
        <v>0</v>
      </c>
      <c r="G67" s="9" t="b">
        <f t="shared" ref="G67:G130" si="21">IF(D67="Atende",B67)</f>
        <v>0</v>
      </c>
      <c r="H67" s="9" t="b">
        <f t="shared" ref="H67:H130" si="22">IF(D67="Atende",C67)</f>
        <v>0</v>
      </c>
      <c r="I67" s="9" t="str">
        <f t="shared" ref="I67:I130" si="23">D67</f>
        <v>Não atende</v>
      </c>
    </row>
    <row r="68" spans="1:9">
      <c r="A68" s="9">
        <v>0</v>
      </c>
      <c r="B68" s="9">
        <v>0</v>
      </c>
      <c r="C68" s="9">
        <v>0</v>
      </c>
      <c r="D68" s="9" t="str">
        <v>Não atende</v>
      </c>
      <c r="F68" s="9" t="b">
        <f t="shared" si="20"/>
        <v>0</v>
      </c>
      <c r="G68" s="9" t="b">
        <f t="shared" si="21"/>
        <v>0</v>
      </c>
      <c r="H68" s="9" t="b">
        <f t="shared" si="22"/>
        <v>0</v>
      </c>
      <c r="I68" s="9" t="str">
        <f t="shared" si="23"/>
        <v>Não atende</v>
      </c>
    </row>
    <row r="69" spans="1:9">
      <c r="A69" s="9">
        <v>0</v>
      </c>
      <c r="B69" s="9">
        <v>0</v>
      </c>
      <c r="C69" s="9">
        <v>0</v>
      </c>
      <c r="D69" s="9" t="str">
        <v>Não atende</v>
      </c>
      <c r="F69" s="9" t="b">
        <f t="shared" si="20"/>
        <v>0</v>
      </c>
      <c r="G69" s="9" t="b">
        <f t="shared" si="21"/>
        <v>0</v>
      </c>
      <c r="H69" s="9" t="b">
        <f t="shared" si="22"/>
        <v>0</v>
      </c>
      <c r="I69" s="9" t="str">
        <f t="shared" si="23"/>
        <v>Não atende</v>
      </c>
    </row>
    <row r="70" spans="1:9">
      <c r="A70" s="9">
        <v>0</v>
      </c>
      <c r="B70" s="9">
        <v>0</v>
      </c>
      <c r="C70" s="9">
        <v>0</v>
      </c>
      <c r="D70" s="9" t="str">
        <v>Não atende</v>
      </c>
      <c r="F70" s="9" t="b">
        <f t="shared" si="20"/>
        <v>0</v>
      </c>
      <c r="G70" s="9" t="b">
        <f t="shared" si="21"/>
        <v>0</v>
      </c>
      <c r="H70" s="9" t="b">
        <f t="shared" si="22"/>
        <v>0</v>
      </c>
      <c r="I70" s="9" t="str">
        <f t="shared" si="23"/>
        <v>Não atende</v>
      </c>
    </row>
    <row r="71" spans="1:9">
      <c r="A71" s="9">
        <v>0</v>
      </c>
      <c r="B71" s="9">
        <v>0</v>
      </c>
      <c r="C71" s="9">
        <v>0</v>
      </c>
      <c r="D71" s="9" t="str">
        <v>Não atende</v>
      </c>
      <c r="F71" s="9" t="b">
        <f t="shared" si="20"/>
        <v>0</v>
      </c>
      <c r="G71" s="9" t="b">
        <f t="shared" si="21"/>
        <v>0</v>
      </c>
      <c r="H71" s="9" t="b">
        <f t="shared" si="22"/>
        <v>0</v>
      </c>
      <c r="I71" s="9" t="str">
        <f t="shared" si="23"/>
        <v>Não atende</v>
      </c>
    </row>
    <row r="72" spans="1:9">
      <c r="A72" s="9">
        <v>0</v>
      </c>
      <c r="B72" s="9">
        <v>0</v>
      </c>
      <c r="C72" s="9">
        <v>0</v>
      </c>
      <c r="D72" s="9" t="str">
        <v>Não atende</v>
      </c>
      <c r="F72" s="9" t="b">
        <f t="shared" si="20"/>
        <v>0</v>
      </c>
      <c r="G72" s="9" t="b">
        <f t="shared" si="21"/>
        <v>0</v>
      </c>
      <c r="H72" s="9" t="b">
        <f t="shared" si="22"/>
        <v>0</v>
      </c>
      <c r="I72" s="9" t="str">
        <f t="shared" si="23"/>
        <v>Não atende</v>
      </c>
    </row>
    <row r="73" spans="1:9">
      <c r="A73" s="9">
        <v>0</v>
      </c>
      <c r="B73" s="9">
        <v>0</v>
      </c>
      <c r="C73" s="9">
        <v>0</v>
      </c>
      <c r="D73" s="9" t="str">
        <v>Não atende</v>
      </c>
      <c r="F73" s="9" t="b">
        <f t="shared" si="20"/>
        <v>0</v>
      </c>
      <c r="G73" s="9" t="b">
        <f t="shared" si="21"/>
        <v>0</v>
      </c>
      <c r="H73" s="9" t="b">
        <f t="shared" si="22"/>
        <v>0</v>
      </c>
      <c r="I73" s="9" t="str">
        <f t="shared" si="23"/>
        <v>Não atende</v>
      </c>
    </row>
    <row r="74" spans="1:9">
      <c r="A74" s="9">
        <v>0</v>
      </c>
      <c r="B74" s="9">
        <v>0</v>
      </c>
      <c r="C74" s="9">
        <v>0</v>
      </c>
      <c r="D74" s="9" t="str">
        <v>Não atende</v>
      </c>
      <c r="F74" s="9" t="b">
        <f t="shared" si="20"/>
        <v>0</v>
      </c>
      <c r="G74" s="9" t="b">
        <f t="shared" si="21"/>
        <v>0</v>
      </c>
      <c r="H74" s="9" t="b">
        <f t="shared" si="22"/>
        <v>0</v>
      </c>
      <c r="I74" s="9" t="str">
        <f t="shared" si="23"/>
        <v>Não atende</v>
      </c>
    </row>
    <row r="75" spans="1:9">
      <c r="A75" s="9">
        <v>0</v>
      </c>
      <c r="B75" s="9">
        <v>0</v>
      </c>
      <c r="C75" s="9">
        <v>0</v>
      </c>
      <c r="D75" s="9" t="str">
        <v>Não atende</v>
      </c>
      <c r="F75" s="9" t="b">
        <f t="shared" si="20"/>
        <v>0</v>
      </c>
      <c r="G75" s="9" t="b">
        <f t="shared" si="21"/>
        <v>0</v>
      </c>
      <c r="H75" s="9" t="b">
        <f t="shared" si="22"/>
        <v>0</v>
      </c>
      <c r="I75" s="9" t="str">
        <f t="shared" si="23"/>
        <v>Não atende</v>
      </c>
    </row>
    <row r="76" spans="1:9">
      <c r="A76" s="9">
        <v>0</v>
      </c>
      <c r="B76" s="9">
        <v>0</v>
      </c>
      <c r="C76" s="9">
        <v>0</v>
      </c>
      <c r="D76" s="9" t="str">
        <v>Não atende</v>
      </c>
      <c r="F76" s="9" t="b">
        <f t="shared" si="20"/>
        <v>0</v>
      </c>
      <c r="G76" s="9" t="b">
        <f t="shared" si="21"/>
        <v>0</v>
      </c>
      <c r="H76" s="9" t="b">
        <f t="shared" si="22"/>
        <v>0</v>
      </c>
      <c r="I76" s="9" t="str">
        <f t="shared" si="23"/>
        <v>Não atende</v>
      </c>
    </row>
    <row r="77" spans="1:9">
      <c r="A77" s="9">
        <v>0</v>
      </c>
      <c r="B77" s="9">
        <v>0</v>
      </c>
      <c r="C77" s="9">
        <v>0</v>
      </c>
      <c r="D77" s="9" t="str">
        <v>Não atende</v>
      </c>
      <c r="F77" s="9" t="b">
        <f t="shared" si="20"/>
        <v>0</v>
      </c>
      <c r="G77" s="9" t="b">
        <f t="shared" si="21"/>
        <v>0</v>
      </c>
      <c r="H77" s="9" t="b">
        <f t="shared" si="22"/>
        <v>0</v>
      </c>
      <c r="I77" s="9" t="str">
        <f t="shared" si="23"/>
        <v>Não atende</v>
      </c>
    </row>
    <row r="78" spans="1:9">
      <c r="A78" s="9">
        <v>0</v>
      </c>
      <c r="B78" s="9">
        <v>0</v>
      </c>
      <c r="C78" s="9">
        <v>0</v>
      </c>
      <c r="D78" s="9" t="str">
        <v>Não atende</v>
      </c>
      <c r="F78" s="9" t="b">
        <f t="shared" si="20"/>
        <v>0</v>
      </c>
      <c r="G78" s="9" t="b">
        <f t="shared" si="21"/>
        <v>0</v>
      </c>
      <c r="H78" s="9" t="b">
        <f t="shared" si="22"/>
        <v>0</v>
      </c>
      <c r="I78" s="9" t="str">
        <f t="shared" si="23"/>
        <v>Não atende</v>
      </c>
    </row>
    <row r="79" spans="1:9">
      <c r="A79" s="9">
        <v>0</v>
      </c>
      <c r="B79" s="9">
        <v>0</v>
      </c>
      <c r="C79" s="9">
        <v>0</v>
      </c>
      <c r="D79" s="9" t="str">
        <v>Não atende</v>
      </c>
      <c r="F79" s="9" t="b">
        <f t="shared" si="20"/>
        <v>0</v>
      </c>
      <c r="G79" s="9" t="b">
        <f t="shared" si="21"/>
        <v>0</v>
      </c>
      <c r="H79" s="9" t="b">
        <f t="shared" si="22"/>
        <v>0</v>
      </c>
      <c r="I79" s="9" t="str">
        <f t="shared" si="23"/>
        <v>Não atende</v>
      </c>
    </row>
    <row r="80" spans="1:9">
      <c r="A80" s="9">
        <v>0</v>
      </c>
      <c r="B80" s="9">
        <v>0</v>
      </c>
      <c r="C80" s="9">
        <v>0</v>
      </c>
      <c r="D80" s="9" t="str">
        <v>Não atende</v>
      </c>
      <c r="F80" s="9" t="b">
        <f t="shared" si="20"/>
        <v>0</v>
      </c>
      <c r="G80" s="9" t="b">
        <f t="shared" si="21"/>
        <v>0</v>
      </c>
      <c r="H80" s="9" t="b">
        <f t="shared" si="22"/>
        <v>0</v>
      </c>
      <c r="I80" s="9" t="str">
        <f t="shared" si="23"/>
        <v>Não atende</v>
      </c>
    </row>
    <row r="81" spans="1:9">
      <c r="A81" s="9">
        <v>0</v>
      </c>
      <c r="B81" s="9">
        <v>0</v>
      </c>
      <c r="C81" s="9">
        <v>0</v>
      </c>
      <c r="D81" s="9" t="str">
        <v>Não atende</v>
      </c>
      <c r="F81" s="9" t="b">
        <f t="shared" si="20"/>
        <v>0</v>
      </c>
      <c r="G81" s="9" t="b">
        <f t="shared" si="21"/>
        <v>0</v>
      </c>
      <c r="H81" s="9" t="b">
        <f t="shared" si="22"/>
        <v>0</v>
      </c>
      <c r="I81" s="9" t="str">
        <f t="shared" si="23"/>
        <v>Não atende</v>
      </c>
    </row>
    <row r="82" spans="1:9">
      <c r="A82" s="9">
        <v>0</v>
      </c>
      <c r="B82" s="9">
        <v>0</v>
      </c>
      <c r="C82" s="9">
        <v>0</v>
      </c>
      <c r="D82" s="9" t="str">
        <v>Não atende</v>
      </c>
      <c r="F82" s="9" t="b">
        <f t="shared" si="20"/>
        <v>0</v>
      </c>
      <c r="G82" s="9" t="b">
        <f t="shared" si="21"/>
        <v>0</v>
      </c>
      <c r="H82" s="9" t="b">
        <f t="shared" si="22"/>
        <v>0</v>
      </c>
      <c r="I82" s="9" t="str">
        <f t="shared" si="23"/>
        <v>Não atende</v>
      </c>
    </row>
    <row r="83" spans="1:9">
      <c r="A83" s="9">
        <v>0</v>
      </c>
      <c r="B83" s="9">
        <v>0</v>
      </c>
      <c r="C83" s="9">
        <v>0</v>
      </c>
      <c r="D83" s="9" t="str">
        <v>Não atende</v>
      </c>
      <c r="F83" s="9" t="b">
        <f t="shared" si="20"/>
        <v>0</v>
      </c>
      <c r="G83" s="9" t="b">
        <f t="shared" si="21"/>
        <v>0</v>
      </c>
      <c r="H83" s="9" t="b">
        <f t="shared" si="22"/>
        <v>0</v>
      </c>
      <c r="I83" s="9" t="str">
        <f t="shared" si="23"/>
        <v>Não atende</v>
      </c>
    </row>
    <row r="84" spans="1:9">
      <c r="A84" s="9">
        <v>0</v>
      </c>
      <c r="B84" s="9">
        <v>0</v>
      </c>
      <c r="C84" s="9">
        <v>0</v>
      </c>
      <c r="D84" s="9" t="str">
        <v>Não atende</v>
      </c>
      <c r="F84" s="9" t="b">
        <f t="shared" si="20"/>
        <v>0</v>
      </c>
      <c r="G84" s="9" t="b">
        <f t="shared" si="21"/>
        <v>0</v>
      </c>
      <c r="H84" s="9" t="b">
        <f t="shared" si="22"/>
        <v>0</v>
      </c>
      <c r="I84" s="9" t="str">
        <f t="shared" si="23"/>
        <v>Não atende</v>
      </c>
    </row>
    <row r="85" spans="1:9">
      <c r="A85" s="9">
        <v>0</v>
      </c>
      <c r="B85" s="9">
        <v>0</v>
      </c>
      <c r="C85" s="9">
        <v>0</v>
      </c>
      <c r="D85" s="9" t="str">
        <v>Não atende</v>
      </c>
      <c r="F85" s="9" t="b">
        <f t="shared" si="20"/>
        <v>0</v>
      </c>
      <c r="G85" s="9" t="b">
        <f t="shared" si="21"/>
        <v>0</v>
      </c>
      <c r="H85" s="9" t="b">
        <f t="shared" si="22"/>
        <v>0</v>
      </c>
      <c r="I85" s="9" t="str">
        <f t="shared" si="23"/>
        <v>Não atende</v>
      </c>
    </row>
    <row r="86" spans="1:9">
      <c r="A86" s="9">
        <v>0</v>
      </c>
      <c r="B86" s="9">
        <v>0</v>
      </c>
      <c r="C86" s="9">
        <v>0</v>
      </c>
      <c r="D86" s="9" t="str">
        <v>Não atende</v>
      </c>
      <c r="F86" s="9" t="b">
        <f t="shared" si="20"/>
        <v>0</v>
      </c>
      <c r="G86" s="9" t="b">
        <f t="shared" si="21"/>
        <v>0</v>
      </c>
      <c r="H86" s="9" t="b">
        <f t="shared" si="22"/>
        <v>0</v>
      </c>
      <c r="I86" s="9" t="str">
        <f t="shared" si="23"/>
        <v>Não atende</v>
      </c>
    </row>
    <row r="87" spans="1:9">
      <c r="A87" s="9">
        <v>0</v>
      </c>
      <c r="B87" s="9">
        <v>0</v>
      </c>
      <c r="C87" s="9">
        <v>0</v>
      </c>
      <c r="D87" s="9" t="str">
        <v>Não atende</v>
      </c>
      <c r="F87" s="9" t="b">
        <f t="shared" si="20"/>
        <v>0</v>
      </c>
      <c r="G87" s="9" t="b">
        <f t="shared" si="21"/>
        <v>0</v>
      </c>
      <c r="H87" s="9" t="b">
        <f t="shared" si="22"/>
        <v>0</v>
      </c>
      <c r="I87" s="9" t="str">
        <f t="shared" si="23"/>
        <v>Não atende</v>
      </c>
    </row>
    <row r="88" spans="1:9">
      <c r="A88" s="9">
        <v>0</v>
      </c>
      <c r="B88" s="9">
        <v>0</v>
      </c>
      <c r="C88" s="9">
        <v>0</v>
      </c>
      <c r="D88" s="9" t="str">
        <v>Não atende</v>
      </c>
      <c r="F88" s="9" t="b">
        <f t="shared" si="20"/>
        <v>0</v>
      </c>
      <c r="G88" s="9" t="b">
        <f t="shared" si="21"/>
        <v>0</v>
      </c>
      <c r="H88" s="9" t="b">
        <f t="shared" si="22"/>
        <v>0</v>
      </c>
      <c r="I88" s="9" t="str">
        <f t="shared" si="23"/>
        <v>Não atende</v>
      </c>
    </row>
    <row r="89" spans="1:9">
      <c r="A89" s="9">
        <v>0</v>
      </c>
      <c r="B89" s="9">
        <v>0</v>
      </c>
      <c r="C89" s="9">
        <v>0</v>
      </c>
      <c r="D89" s="9" t="str">
        <v>Não atende</v>
      </c>
      <c r="F89" s="9" t="b">
        <f t="shared" si="20"/>
        <v>0</v>
      </c>
      <c r="G89" s="9" t="b">
        <f t="shared" si="21"/>
        <v>0</v>
      </c>
      <c r="H89" s="9" t="b">
        <f t="shared" si="22"/>
        <v>0</v>
      </c>
      <c r="I89" s="9" t="str">
        <f t="shared" si="23"/>
        <v>Não atende</v>
      </c>
    </row>
    <row r="90" spans="1:9">
      <c r="A90" s="9">
        <v>0</v>
      </c>
      <c r="B90" s="9">
        <v>0</v>
      </c>
      <c r="C90" s="9">
        <v>0</v>
      </c>
      <c r="D90" s="9" t="str">
        <v>Não atende</v>
      </c>
      <c r="F90" s="9" t="b">
        <f t="shared" si="20"/>
        <v>0</v>
      </c>
      <c r="G90" s="9" t="b">
        <f t="shared" si="21"/>
        <v>0</v>
      </c>
      <c r="H90" s="9" t="b">
        <f t="shared" si="22"/>
        <v>0</v>
      </c>
      <c r="I90" s="9" t="str">
        <f t="shared" si="23"/>
        <v>Não atende</v>
      </c>
    </row>
    <row r="91" spans="1:9">
      <c r="A91" s="9">
        <v>0</v>
      </c>
      <c r="B91" s="9">
        <v>0</v>
      </c>
      <c r="C91" s="9">
        <v>0</v>
      </c>
      <c r="D91" s="9" t="str">
        <v>Não atende</v>
      </c>
      <c r="F91" s="9" t="b">
        <f t="shared" si="20"/>
        <v>0</v>
      </c>
      <c r="G91" s="9" t="b">
        <f t="shared" si="21"/>
        <v>0</v>
      </c>
      <c r="H91" s="9" t="b">
        <f t="shared" si="22"/>
        <v>0</v>
      </c>
      <c r="I91" s="9" t="str">
        <f t="shared" si="23"/>
        <v>Não atende</v>
      </c>
    </row>
    <row r="92" spans="1:9">
      <c r="A92" s="9">
        <v>0</v>
      </c>
      <c r="B92" s="9">
        <v>0</v>
      </c>
      <c r="C92" s="9">
        <v>0</v>
      </c>
      <c r="D92" s="9" t="str">
        <v>Não atende</v>
      </c>
      <c r="F92" s="9" t="b">
        <f t="shared" si="20"/>
        <v>0</v>
      </c>
      <c r="G92" s="9" t="b">
        <f t="shared" si="21"/>
        <v>0</v>
      </c>
      <c r="H92" s="9" t="b">
        <f t="shared" si="22"/>
        <v>0</v>
      </c>
      <c r="I92" s="9" t="str">
        <f t="shared" si="23"/>
        <v>Não atende</v>
      </c>
    </row>
    <row r="93" spans="1:9">
      <c r="A93" s="9">
        <v>0</v>
      </c>
      <c r="B93" s="9">
        <v>0</v>
      </c>
      <c r="C93" s="9">
        <v>0</v>
      </c>
      <c r="D93" s="9" t="str">
        <v>Não atende</v>
      </c>
      <c r="F93" s="9" t="b">
        <f t="shared" si="20"/>
        <v>0</v>
      </c>
      <c r="G93" s="9" t="b">
        <f t="shared" si="21"/>
        <v>0</v>
      </c>
      <c r="H93" s="9" t="b">
        <f t="shared" si="22"/>
        <v>0</v>
      </c>
      <c r="I93" s="9" t="str">
        <f t="shared" si="23"/>
        <v>Não atende</v>
      </c>
    </row>
    <row r="94" spans="1:9">
      <c r="A94" s="9">
        <v>0</v>
      </c>
      <c r="B94" s="9">
        <v>0</v>
      </c>
      <c r="C94" s="9">
        <v>0</v>
      </c>
      <c r="D94" s="9" t="str">
        <v>Não atende</v>
      </c>
      <c r="F94" s="9" t="b">
        <f t="shared" si="20"/>
        <v>0</v>
      </c>
      <c r="G94" s="9" t="b">
        <f t="shared" si="21"/>
        <v>0</v>
      </c>
      <c r="H94" s="9" t="b">
        <f t="shared" si="22"/>
        <v>0</v>
      </c>
      <c r="I94" s="9" t="str">
        <f t="shared" si="23"/>
        <v>Não atende</v>
      </c>
    </row>
    <row r="95" spans="1:9">
      <c r="A95" s="9">
        <v>0</v>
      </c>
      <c r="B95" s="9">
        <v>0</v>
      </c>
      <c r="C95" s="9">
        <v>0</v>
      </c>
      <c r="D95" s="9" t="str">
        <v>Não atende</v>
      </c>
      <c r="F95" s="9" t="b">
        <f t="shared" si="20"/>
        <v>0</v>
      </c>
      <c r="G95" s="9" t="b">
        <f t="shared" si="21"/>
        <v>0</v>
      </c>
      <c r="H95" s="9" t="b">
        <f t="shared" si="22"/>
        <v>0</v>
      </c>
      <c r="I95" s="9" t="str">
        <f t="shared" si="23"/>
        <v>Não atende</v>
      </c>
    </row>
    <row r="96" spans="1:9" ht="30">
      <c r="A96" s="9" t="str">
        <v>Medicamentos</v>
      </c>
      <c r="B96" s="9" t="str">
        <v>GGMED</v>
      </c>
      <c r="C96" s="9" t="str">
        <v>Roteiro de Inspeção em Centros de Biodisponibilidade / Bioequivalência em Medicamentos</v>
      </c>
      <c r="D96" s="9" t="str">
        <v>Não atende</v>
      </c>
      <c r="F96" s="9" t="b">
        <f t="shared" si="20"/>
        <v>0</v>
      </c>
      <c r="G96" s="9" t="b">
        <f t="shared" si="21"/>
        <v>0</v>
      </c>
      <c r="H96" s="9" t="b">
        <f t="shared" si="22"/>
        <v>0</v>
      </c>
      <c r="I96" s="9" t="str">
        <f t="shared" si="23"/>
        <v>Não atende</v>
      </c>
    </row>
    <row r="97" spans="1:9">
      <c r="A97" s="9">
        <v>0</v>
      </c>
      <c r="B97" s="9">
        <v>0</v>
      </c>
      <c r="C97" s="9" t="str">
        <v/>
      </c>
      <c r="D97" s="9" t="str">
        <v>Não atende</v>
      </c>
      <c r="F97" s="9" t="b">
        <f t="shared" si="20"/>
        <v>0</v>
      </c>
      <c r="G97" s="9" t="b">
        <f t="shared" si="21"/>
        <v>0</v>
      </c>
      <c r="H97" s="9" t="b">
        <f t="shared" si="22"/>
        <v>0</v>
      </c>
      <c r="I97" s="9" t="str">
        <f t="shared" si="23"/>
        <v>Não atende</v>
      </c>
    </row>
    <row r="98" spans="1:9">
      <c r="A98" s="9">
        <v>0</v>
      </c>
      <c r="B98" s="9">
        <v>0</v>
      </c>
      <c r="C98" s="9">
        <v>0</v>
      </c>
      <c r="D98" s="9" t="str">
        <v>Não atende</v>
      </c>
      <c r="F98" s="9" t="b">
        <f t="shared" si="20"/>
        <v>0</v>
      </c>
      <c r="G98" s="9" t="b">
        <f t="shared" si="21"/>
        <v>0</v>
      </c>
      <c r="H98" s="9" t="b">
        <f t="shared" si="22"/>
        <v>0</v>
      </c>
      <c r="I98" s="9" t="str">
        <f t="shared" si="23"/>
        <v>Não atende</v>
      </c>
    </row>
    <row r="99" spans="1:9">
      <c r="A99" s="9">
        <v>0</v>
      </c>
      <c r="B99" s="9">
        <v>0</v>
      </c>
      <c r="C99" s="9">
        <v>0</v>
      </c>
      <c r="D99" s="9" t="str">
        <v>Não atende</v>
      </c>
      <c r="F99" s="9" t="b">
        <f t="shared" si="20"/>
        <v>0</v>
      </c>
      <c r="G99" s="9" t="b">
        <f t="shared" si="21"/>
        <v>0</v>
      </c>
      <c r="H99" s="9" t="b">
        <f t="shared" si="22"/>
        <v>0</v>
      </c>
      <c r="I99" s="9" t="str">
        <f t="shared" si="23"/>
        <v>Não atende</v>
      </c>
    </row>
    <row r="100" spans="1:9">
      <c r="A100" s="9">
        <v>0</v>
      </c>
      <c r="B100" s="9">
        <v>0</v>
      </c>
      <c r="C100" s="9">
        <v>0</v>
      </c>
      <c r="D100" s="9" t="str">
        <v>Não atende</v>
      </c>
      <c r="F100" s="9" t="b">
        <f t="shared" si="20"/>
        <v>0</v>
      </c>
      <c r="G100" s="9" t="b">
        <f t="shared" si="21"/>
        <v>0</v>
      </c>
      <c r="H100" s="9" t="b">
        <f t="shared" si="22"/>
        <v>0</v>
      </c>
      <c r="I100" s="9" t="str">
        <f t="shared" si="23"/>
        <v>Não atende</v>
      </c>
    </row>
    <row r="101" spans="1:9">
      <c r="A101" s="9">
        <v>0</v>
      </c>
      <c r="B101" s="9">
        <v>0</v>
      </c>
      <c r="C101" s="9">
        <v>0</v>
      </c>
      <c r="D101" s="9" t="str">
        <v>Não atende</v>
      </c>
      <c r="F101" s="9" t="b">
        <f t="shared" si="20"/>
        <v>0</v>
      </c>
      <c r="G101" s="9" t="b">
        <f t="shared" si="21"/>
        <v>0</v>
      </c>
      <c r="H101" s="9" t="b">
        <f t="shared" si="22"/>
        <v>0</v>
      </c>
      <c r="I101" s="9" t="str">
        <f t="shared" si="23"/>
        <v>Não atende</v>
      </c>
    </row>
    <row r="102" spans="1:9">
      <c r="A102" s="9">
        <v>0</v>
      </c>
      <c r="B102" s="9">
        <v>0</v>
      </c>
      <c r="C102" s="9">
        <v>0</v>
      </c>
      <c r="D102" s="9" t="str">
        <v>Não atende</v>
      </c>
      <c r="F102" s="9" t="b">
        <f t="shared" si="20"/>
        <v>0</v>
      </c>
      <c r="G102" s="9" t="b">
        <f t="shared" si="21"/>
        <v>0</v>
      </c>
      <c r="H102" s="9" t="b">
        <f t="shared" si="22"/>
        <v>0</v>
      </c>
      <c r="I102" s="9" t="str">
        <f t="shared" si="23"/>
        <v>Não atende</v>
      </c>
    </row>
    <row r="103" spans="1:9">
      <c r="A103" s="9">
        <v>0</v>
      </c>
      <c r="B103" s="9">
        <v>0</v>
      </c>
      <c r="C103" s="9">
        <v>0</v>
      </c>
      <c r="D103" s="9" t="str">
        <v>Não atende</v>
      </c>
      <c r="F103" s="9" t="b">
        <f t="shared" si="20"/>
        <v>0</v>
      </c>
      <c r="G103" s="9" t="b">
        <f t="shared" si="21"/>
        <v>0</v>
      </c>
      <c r="H103" s="9" t="b">
        <f t="shared" si="22"/>
        <v>0</v>
      </c>
      <c r="I103" s="9" t="str">
        <f t="shared" si="23"/>
        <v>Não atende</v>
      </c>
    </row>
    <row r="104" spans="1:9">
      <c r="A104" s="9">
        <v>0</v>
      </c>
      <c r="B104" s="9">
        <v>0</v>
      </c>
      <c r="C104" s="9">
        <v>0</v>
      </c>
      <c r="D104" s="9" t="str">
        <v>Não atende</v>
      </c>
      <c r="F104" s="9" t="b">
        <f t="shared" si="20"/>
        <v>0</v>
      </c>
      <c r="G104" s="9" t="b">
        <f t="shared" si="21"/>
        <v>0</v>
      </c>
      <c r="H104" s="9" t="b">
        <f t="shared" si="22"/>
        <v>0</v>
      </c>
      <c r="I104" s="9" t="str">
        <f t="shared" si="23"/>
        <v>Não atende</v>
      </c>
    </row>
    <row r="105" spans="1:9">
      <c r="A105" s="9">
        <v>0</v>
      </c>
      <c r="B105" s="9">
        <v>0</v>
      </c>
      <c r="C105" s="9">
        <v>0</v>
      </c>
      <c r="D105" s="9" t="str">
        <v>Não atende</v>
      </c>
      <c r="F105" s="9" t="b">
        <f t="shared" si="20"/>
        <v>0</v>
      </c>
      <c r="G105" s="9" t="b">
        <f t="shared" si="21"/>
        <v>0</v>
      </c>
      <c r="H105" s="9" t="b">
        <f t="shared" si="22"/>
        <v>0</v>
      </c>
      <c r="I105" s="9" t="str">
        <f t="shared" si="23"/>
        <v>Não atende</v>
      </c>
    </row>
    <row r="106" spans="1:9">
      <c r="A106" s="9">
        <v>0</v>
      </c>
      <c r="B106" s="9">
        <v>0</v>
      </c>
      <c r="C106" s="9">
        <v>0</v>
      </c>
      <c r="D106" s="9" t="str">
        <v>Não atende</v>
      </c>
      <c r="F106" s="9" t="b">
        <f t="shared" si="20"/>
        <v>0</v>
      </c>
      <c r="G106" s="9" t="b">
        <f t="shared" si="21"/>
        <v>0</v>
      </c>
      <c r="H106" s="9" t="b">
        <f t="shared" si="22"/>
        <v>0</v>
      </c>
      <c r="I106" s="9" t="str">
        <f t="shared" si="23"/>
        <v>Não atende</v>
      </c>
    </row>
    <row r="107" spans="1:9">
      <c r="A107" s="9">
        <v>0</v>
      </c>
      <c r="B107" s="9">
        <v>0</v>
      </c>
      <c r="C107" s="9">
        <v>0</v>
      </c>
      <c r="D107" s="9" t="str">
        <v>Não atende</v>
      </c>
      <c r="F107" s="9" t="b">
        <f t="shared" si="20"/>
        <v>0</v>
      </c>
      <c r="G107" s="9" t="b">
        <f t="shared" si="21"/>
        <v>0</v>
      </c>
      <c r="H107" s="9" t="b">
        <f t="shared" si="22"/>
        <v>0</v>
      </c>
      <c r="I107" s="9" t="str">
        <f t="shared" si="23"/>
        <v>Não atende</v>
      </c>
    </row>
    <row r="108" spans="1:9">
      <c r="A108" s="9">
        <v>0</v>
      </c>
      <c r="B108" s="9">
        <v>0</v>
      </c>
      <c r="C108" s="9">
        <v>0</v>
      </c>
      <c r="D108" s="9" t="str">
        <v>Não atende</v>
      </c>
      <c r="F108" s="9" t="b">
        <f t="shared" si="20"/>
        <v>0</v>
      </c>
      <c r="G108" s="9" t="b">
        <f t="shared" si="21"/>
        <v>0</v>
      </c>
      <c r="H108" s="9" t="b">
        <f t="shared" si="22"/>
        <v>0</v>
      </c>
      <c r="I108" s="9" t="str">
        <f t="shared" si="23"/>
        <v>Não atende</v>
      </c>
    </row>
    <row r="109" spans="1:9">
      <c r="A109" s="9">
        <v>0</v>
      </c>
      <c r="B109" s="9">
        <v>0</v>
      </c>
      <c r="C109" s="9">
        <v>0</v>
      </c>
      <c r="D109" s="9" t="str">
        <v>Não atende</v>
      </c>
      <c r="F109" s="9" t="b">
        <f t="shared" si="20"/>
        <v>0</v>
      </c>
      <c r="G109" s="9" t="b">
        <f t="shared" si="21"/>
        <v>0</v>
      </c>
      <c r="H109" s="9" t="b">
        <f t="shared" si="22"/>
        <v>0</v>
      </c>
      <c r="I109" s="9" t="str">
        <f t="shared" si="23"/>
        <v>Não atende</v>
      </c>
    </row>
    <row r="110" spans="1:9">
      <c r="A110" s="9">
        <v>0</v>
      </c>
      <c r="B110" s="9">
        <v>0</v>
      </c>
      <c r="C110" s="9">
        <v>0</v>
      </c>
      <c r="D110" s="9" t="str">
        <v>Não atende</v>
      </c>
      <c r="F110" s="9" t="b">
        <f t="shared" si="20"/>
        <v>0</v>
      </c>
      <c r="G110" s="9" t="b">
        <f t="shared" si="21"/>
        <v>0</v>
      </c>
      <c r="H110" s="9" t="b">
        <f t="shared" si="22"/>
        <v>0</v>
      </c>
      <c r="I110" s="9" t="str">
        <f t="shared" si="23"/>
        <v>Não atende</v>
      </c>
    </row>
    <row r="111" spans="1:9">
      <c r="A111" s="9">
        <v>0</v>
      </c>
      <c r="B111" s="9">
        <v>0</v>
      </c>
      <c r="C111" s="9">
        <v>0</v>
      </c>
      <c r="D111" s="9" t="str">
        <v>Não atende</v>
      </c>
      <c r="F111" s="9" t="b">
        <f t="shared" si="20"/>
        <v>0</v>
      </c>
      <c r="G111" s="9" t="b">
        <f t="shared" si="21"/>
        <v>0</v>
      </c>
      <c r="H111" s="9" t="b">
        <f t="shared" si="22"/>
        <v>0</v>
      </c>
      <c r="I111" s="9" t="str">
        <f t="shared" si="23"/>
        <v>Não atende</v>
      </c>
    </row>
    <row r="112" spans="1:9">
      <c r="A112" s="9">
        <v>0</v>
      </c>
      <c r="B112" s="9">
        <v>0</v>
      </c>
      <c r="C112" s="9">
        <v>0</v>
      </c>
      <c r="D112" s="9" t="str">
        <v>Não atende</v>
      </c>
      <c r="F112" s="9" t="b">
        <f t="shared" si="20"/>
        <v>0</v>
      </c>
      <c r="G112" s="9" t="b">
        <f t="shared" si="21"/>
        <v>0</v>
      </c>
      <c r="H112" s="9" t="b">
        <f t="shared" si="22"/>
        <v>0</v>
      </c>
      <c r="I112" s="9" t="str">
        <f t="shared" si="23"/>
        <v>Não atende</v>
      </c>
    </row>
    <row r="113" spans="1:9">
      <c r="A113" s="9">
        <v>0</v>
      </c>
      <c r="B113" s="9">
        <v>0</v>
      </c>
      <c r="C113" s="9">
        <v>0</v>
      </c>
      <c r="D113" s="9" t="str">
        <v>Não atende</v>
      </c>
      <c r="F113" s="9" t="b">
        <f t="shared" si="20"/>
        <v>0</v>
      </c>
      <c r="G113" s="9" t="b">
        <f t="shared" si="21"/>
        <v>0</v>
      </c>
      <c r="H113" s="9" t="b">
        <f t="shared" si="22"/>
        <v>0</v>
      </c>
      <c r="I113" s="9" t="str">
        <f t="shared" si="23"/>
        <v>Não atende</v>
      </c>
    </row>
    <row r="114" spans="1:9">
      <c r="A114" s="9">
        <v>0</v>
      </c>
      <c r="B114" s="9">
        <v>0</v>
      </c>
      <c r="C114" s="9">
        <v>0</v>
      </c>
      <c r="D114" s="9" t="str">
        <v>Não atende</v>
      </c>
      <c r="F114" s="9" t="b">
        <f t="shared" si="20"/>
        <v>0</v>
      </c>
      <c r="G114" s="9" t="b">
        <f t="shared" si="21"/>
        <v>0</v>
      </c>
      <c r="H114" s="9" t="b">
        <f t="shared" si="22"/>
        <v>0</v>
      </c>
      <c r="I114" s="9" t="str">
        <f t="shared" si="23"/>
        <v>Não atende</v>
      </c>
    </row>
    <row r="115" spans="1:9">
      <c r="A115" s="9">
        <v>0</v>
      </c>
      <c r="B115" s="9">
        <v>0</v>
      </c>
      <c r="C115" s="9">
        <v>0</v>
      </c>
      <c r="D115" s="9" t="str">
        <v>Não atende</v>
      </c>
      <c r="F115" s="9" t="b">
        <f t="shared" si="20"/>
        <v>0</v>
      </c>
      <c r="G115" s="9" t="b">
        <f t="shared" si="21"/>
        <v>0</v>
      </c>
      <c r="H115" s="9" t="b">
        <f t="shared" si="22"/>
        <v>0</v>
      </c>
      <c r="I115" s="9" t="str">
        <f t="shared" si="23"/>
        <v>Não atende</v>
      </c>
    </row>
    <row r="116" spans="1:9">
      <c r="A116" s="9">
        <v>0</v>
      </c>
      <c r="B116" s="9">
        <v>0</v>
      </c>
      <c r="C116" s="9">
        <v>0</v>
      </c>
      <c r="D116" s="9" t="str">
        <v>Não atende</v>
      </c>
      <c r="F116" s="9" t="b">
        <f t="shared" si="20"/>
        <v>0</v>
      </c>
      <c r="G116" s="9" t="b">
        <f t="shared" si="21"/>
        <v>0</v>
      </c>
      <c r="H116" s="9" t="b">
        <f t="shared" si="22"/>
        <v>0</v>
      </c>
      <c r="I116" s="9" t="str">
        <f t="shared" si="23"/>
        <v>Não atende</v>
      </c>
    </row>
    <row r="117" spans="1:9">
      <c r="A117" s="9">
        <v>0</v>
      </c>
      <c r="B117" s="9">
        <v>0</v>
      </c>
      <c r="C117" s="9">
        <v>0</v>
      </c>
      <c r="D117" s="9" t="str">
        <v>Não atende</v>
      </c>
      <c r="F117" s="9" t="b">
        <f t="shared" si="20"/>
        <v>0</v>
      </c>
      <c r="G117" s="9" t="b">
        <f t="shared" si="21"/>
        <v>0</v>
      </c>
      <c r="H117" s="9" t="b">
        <f t="shared" si="22"/>
        <v>0</v>
      </c>
      <c r="I117" s="9" t="str">
        <f t="shared" si="23"/>
        <v>Não atende</v>
      </c>
    </row>
    <row r="118" spans="1:9">
      <c r="A118" s="9">
        <v>0</v>
      </c>
      <c r="B118" s="9">
        <v>0</v>
      </c>
      <c r="C118" s="9">
        <v>0</v>
      </c>
      <c r="D118" s="9" t="str">
        <v>Não atende</v>
      </c>
      <c r="F118" s="9" t="b">
        <f t="shared" si="20"/>
        <v>0</v>
      </c>
      <c r="G118" s="9" t="b">
        <f t="shared" si="21"/>
        <v>0</v>
      </c>
      <c r="H118" s="9" t="b">
        <f t="shared" si="22"/>
        <v>0</v>
      </c>
      <c r="I118" s="9" t="str">
        <f t="shared" si="23"/>
        <v>Não atende</v>
      </c>
    </row>
    <row r="119" spans="1:9">
      <c r="A119" s="9">
        <v>0</v>
      </c>
      <c r="B119" s="9">
        <v>0</v>
      </c>
      <c r="C119" s="9">
        <v>0</v>
      </c>
      <c r="D119" s="9" t="str">
        <v>Não atende</v>
      </c>
      <c r="F119" s="9" t="b">
        <f t="shared" si="20"/>
        <v>0</v>
      </c>
      <c r="G119" s="9" t="b">
        <f t="shared" si="21"/>
        <v>0</v>
      </c>
      <c r="H119" s="9" t="b">
        <f t="shared" si="22"/>
        <v>0</v>
      </c>
      <c r="I119" s="9" t="str">
        <f t="shared" si="23"/>
        <v>Não atende</v>
      </c>
    </row>
    <row r="120" spans="1:9">
      <c r="A120" s="9">
        <v>0</v>
      </c>
      <c r="B120" s="9">
        <v>0</v>
      </c>
      <c r="C120" s="9">
        <v>0</v>
      </c>
      <c r="D120" s="9" t="str">
        <v>Não atende</v>
      </c>
      <c r="F120" s="9" t="b">
        <f t="shared" si="20"/>
        <v>0</v>
      </c>
      <c r="G120" s="9" t="b">
        <f t="shared" si="21"/>
        <v>0</v>
      </c>
      <c r="H120" s="9" t="b">
        <f t="shared" si="22"/>
        <v>0</v>
      </c>
      <c r="I120" s="9" t="str">
        <f t="shared" si="23"/>
        <v>Não atende</v>
      </c>
    </row>
    <row r="121" spans="1:9">
      <c r="A121" s="9">
        <v>0</v>
      </c>
      <c r="B121" s="9">
        <v>0</v>
      </c>
      <c r="C121" s="9">
        <v>0</v>
      </c>
      <c r="D121" s="9" t="str">
        <v>Não atende</v>
      </c>
      <c r="F121" s="9" t="b">
        <f t="shared" si="20"/>
        <v>0</v>
      </c>
      <c r="G121" s="9" t="b">
        <f t="shared" si="21"/>
        <v>0</v>
      </c>
      <c r="H121" s="9" t="b">
        <f t="shared" si="22"/>
        <v>0</v>
      </c>
      <c r="I121" s="9" t="str">
        <f t="shared" si="23"/>
        <v>Não atende</v>
      </c>
    </row>
    <row r="122" spans="1:9">
      <c r="A122" s="9">
        <v>0</v>
      </c>
      <c r="B122" s="9">
        <v>0</v>
      </c>
      <c r="C122" s="9">
        <v>0</v>
      </c>
      <c r="D122" s="9" t="str">
        <v>Não atende</v>
      </c>
      <c r="F122" s="9" t="b">
        <f t="shared" si="20"/>
        <v>0</v>
      </c>
      <c r="G122" s="9" t="b">
        <f t="shared" si="21"/>
        <v>0</v>
      </c>
      <c r="H122" s="9" t="b">
        <f t="shared" si="22"/>
        <v>0</v>
      </c>
      <c r="I122" s="9" t="str">
        <f t="shared" si="23"/>
        <v>Não atende</v>
      </c>
    </row>
    <row r="123" spans="1:9">
      <c r="A123" s="9">
        <v>0</v>
      </c>
      <c r="B123" s="9">
        <v>0</v>
      </c>
      <c r="C123" s="9">
        <v>0</v>
      </c>
      <c r="D123" s="9" t="str">
        <v>Não atende</v>
      </c>
      <c r="F123" s="9" t="b">
        <f t="shared" si="20"/>
        <v>0</v>
      </c>
      <c r="G123" s="9" t="b">
        <f t="shared" si="21"/>
        <v>0</v>
      </c>
      <c r="H123" s="9" t="b">
        <f t="shared" si="22"/>
        <v>0</v>
      </c>
      <c r="I123" s="9" t="str">
        <f t="shared" si="23"/>
        <v>Não atende</v>
      </c>
    </row>
    <row r="124" spans="1:9">
      <c r="A124" s="9">
        <v>0</v>
      </c>
      <c r="B124" s="9">
        <v>0</v>
      </c>
      <c r="C124" s="9">
        <v>0</v>
      </c>
      <c r="D124" s="9" t="str">
        <v>Não atende</v>
      </c>
      <c r="F124" s="9" t="b">
        <f t="shared" si="20"/>
        <v>0</v>
      </c>
      <c r="G124" s="9" t="b">
        <f t="shared" si="21"/>
        <v>0</v>
      </c>
      <c r="H124" s="9" t="b">
        <f t="shared" si="22"/>
        <v>0</v>
      </c>
      <c r="I124" s="9" t="str">
        <f t="shared" si="23"/>
        <v>Não atende</v>
      </c>
    </row>
    <row r="125" spans="1:9">
      <c r="A125" s="9">
        <v>0</v>
      </c>
      <c r="B125" s="9">
        <v>0</v>
      </c>
      <c r="C125" s="9">
        <v>0</v>
      </c>
      <c r="D125" s="9" t="str">
        <v>Não atende</v>
      </c>
      <c r="F125" s="9" t="b">
        <f t="shared" si="20"/>
        <v>0</v>
      </c>
      <c r="G125" s="9" t="b">
        <f t="shared" si="21"/>
        <v>0</v>
      </c>
      <c r="H125" s="9" t="b">
        <f t="shared" si="22"/>
        <v>0</v>
      </c>
      <c r="I125" s="9" t="str">
        <f t="shared" si="23"/>
        <v>Não atende</v>
      </c>
    </row>
    <row r="126" spans="1:9">
      <c r="A126" s="9">
        <v>0</v>
      </c>
      <c r="B126" s="9">
        <v>0</v>
      </c>
      <c r="C126" s="9">
        <v>0</v>
      </c>
      <c r="D126" s="9" t="str">
        <v>Não atende</v>
      </c>
      <c r="F126" s="9" t="b">
        <f t="shared" si="20"/>
        <v>0</v>
      </c>
      <c r="G126" s="9" t="b">
        <f t="shared" si="21"/>
        <v>0</v>
      </c>
      <c r="H126" s="9" t="b">
        <f t="shared" si="22"/>
        <v>0</v>
      </c>
      <c r="I126" s="9" t="str">
        <f t="shared" si="23"/>
        <v>Não atende</v>
      </c>
    </row>
    <row r="127" spans="1:9">
      <c r="A127" s="9">
        <v>0</v>
      </c>
      <c r="B127" s="9">
        <v>0</v>
      </c>
      <c r="C127" s="9">
        <v>0</v>
      </c>
      <c r="D127" s="9" t="str">
        <v>Não atende</v>
      </c>
      <c r="F127" s="9" t="b">
        <f t="shared" si="20"/>
        <v>0</v>
      </c>
      <c r="G127" s="9" t="b">
        <f t="shared" si="21"/>
        <v>0</v>
      </c>
      <c r="H127" s="9" t="b">
        <f t="shared" si="22"/>
        <v>0</v>
      </c>
      <c r="I127" s="9" t="str">
        <f t="shared" si="23"/>
        <v>Não atende</v>
      </c>
    </row>
    <row r="128" spans="1:9">
      <c r="A128" s="9">
        <v>0</v>
      </c>
      <c r="B128" s="9">
        <v>0</v>
      </c>
      <c r="C128" s="9">
        <v>0</v>
      </c>
      <c r="D128" s="9" t="str">
        <v>Não atende</v>
      </c>
      <c r="F128" s="9" t="b">
        <f t="shared" si="20"/>
        <v>0</v>
      </c>
      <c r="G128" s="9" t="b">
        <f t="shared" si="21"/>
        <v>0</v>
      </c>
      <c r="H128" s="9" t="b">
        <f t="shared" si="22"/>
        <v>0</v>
      </c>
      <c r="I128" s="9" t="str">
        <f t="shared" si="23"/>
        <v>Não atende</v>
      </c>
    </row>
    <row r="129" spans="1:9">
      <c r="A129" s="9">
        <v>0</v>
      </c>
      <c r="B129" s="9">
        <v>0</v>
      </c>
      <c r="C129" s="9">
        <v>0</v>
      </c>
      <c r="D129" s="9" t="str">
        <v>Não atende</v>
      </c>
      <c r="F129" s="9" t="b">
        <f t="shared" si="20"/>
        <v>0</v>
      </c>
      <c r="G129" s="9" t="b">
        <f t="shared" si="21"/>
        <v>0</v>
      </c>
      <c r="H129" s="9" t="b">
        <f t="shared" si="22"/>
        <v>0</v>
      </c>
      <c r="I129" s="9" t="str">
        <f t="shared" si="23"/>
        <v>Não atende</v>
      </c>
    </row>
    <row r="130" spans="1:9">
      <c r="A130" s="9">
        <v>0</v>
      </c>
      <c r="B130" s="9">
        <v>0</v>
      </c>
      <c r="C130" s="9">
        <v>0</v>
      </c>
      <c r="D130" s="9" t="str">
        <v>Não atende</v>
      </c>
      <c r="F130" s="9" t="b">
        <f t="shared" si="20"/>
        <v>0</v>
      </c>
      <c r="G130" s="9" t="b">
        <f t="shared" si="21"/>
        <v>0</v>
      </c>
      <c r="H130" s="9" t="b">
        <f t="shared" si="22"/>
        <v>0</v>
      </c>
      <c r="I130" s="9" t="str">
        <f t="shared" si="23"/>
        <v>Não atende</v>
      </c>
    </row>
    <row r="131" spans="1:9">
      <c r="A131" s="9">
        <v>0</v>
      </c>
      <c r="B131" s="9">
        <v>0</v>
      </c>
      <c r="C131" s="9">
        <v>0</v>
      </c>
      <c r="D131" s="9" t="str">
        <v>Não atende</v>
      </c>
      <c r="F131" s="9" t="b">
        <f t="shared" ref="F131:F194" si="24">IF(D131="Atende",A131)</f>
        <v>0</v>
      </c>
      <c r="G131" s="9" t="b">
        <f t="shared" ref="G131:G194" si="25">IF(D131="Atende",B131)</f>
        <v>0</v>
      </c>
      <c r="H131" s="9" t="b">
        <f t="shared" ref="H131:H194" si="26">IF(D131="Atende",C131)</f>
        <v>0</v>
      </c>
      <c r="I131" s="9" t="str">
        <f t="shared" ref="I131:I194" si="27">D131</f>
        <v>Não atende</v>
      </c>
    </row>
    <row r="132" spans="1:9">
      <c r="A132" s="9">
        <v>0</v>
      </c>
      <c r="B132" s="9">
        <v>0</v>
      </c>
      <c r="C132" s="9">
        <v>0</v>
      </c>
      <c r="D132" s="9" t="str">
        <v>Não atende</v>
      </c>
      <c r="F132" s="9" t="b">
        <f t="shared" si="24"/>
        <v>0</v>
      </c>
      <c r="G132" s="9" t="b">
        <f t="shared" si="25"/>
        <v>0</v>
      </c>
      <c r="H132" s="9" t="b">
        <f t="shared" si="26"/>
        <v>0</v>
      </c>
      <c r="I132" s="9" t="str">
        <f t="shared" si="27"/>
        <v>Não atende</v>
      </c>
    </row>
    <row r="133" spans="1:9">
      <c r="A133" s="9">
        <v>0</v>
      </c>
      <c r="B133" s="9">
        <v>0</v>
      </c>
      <c r="C133" s="9">
        <v>0</v>
      </c>
      <c r="D133" s="9" t="str">
        <v>Não atende</v>
      </c>
      <c r="F133" s="9" t="b">
        <f t="shared" si="24"/>
        <v>0</v>
      </c>
      <c r="G133" s="9" t="b">
        <f t="shared" si="25"/>
        <v>0</v>
      </c>
      <c r="H133" s="9" t="b">
        <f t="shared" si="26"/>
        <v>0</v>
      </c>
      <c r="I133" s="9" t="str">
        <f t="shared" si="27"/>
        <v>Não atende</v>
      </c>
    </row>
    <row r="134" spans="1:9">
      <c r="A134" s="9">
        <v>0</v>
      </c>
      <c r="B134" s="9">
        <v>0</v>
      </c>
      <c r="C134" s="9">
        <v>0</v>
      </c>
      <c r="D134" s="9" t="str">
        <v>Não atende</v>
      </c>
      <c r="F134" s="9" t="b">
        <f t="shared" si="24"/>
        <v>0</v>
      </c>
      <c r="G134" s="9" t="b">
        <f t="shared" si="25"/>
        <v>0</v>
      </c>
      <c r="H134" s="9" t="b">
        <f t="shared" si="26"/>
        <v>0</v>
      </c>
      <c r="I134" s="9" t="str">
        <f t="shared" si="27"/>
        <v>Não atende</v>
      </c>
    </row>
    <row r="135" spans="1:9">
      <c r="A135" s="9">
        <v>0</v>
      </c>
      <c r="B135" s="9">
        <v>0</v>
      </c>
      <c r="C135" s="9">
        <v>0</v>
      </c>
      <c r="D135" s="9" t="str">
        <v>Não atende</v>
      </c>
      <c r="F135" s="9" t="b">
        <f t="shared" si="24"/>
        <v>0</v>
      </c>
      <c r="G135" s="9" t="b">
        <f t="shared" si="25"/>
        <v>0</v>
      </c>
      <c r="H135" s="9" t="b">
        <f t="shared" si="26"/>
        <v>0</v>
      </c>
      <c r="I135" s="9" t="str">
        <f t="shared" si="27"/>
        <v>Não atende</v>
      </c>
    </row>
    <row r="136" spans="1:9">
      <c r="A136" s="9">
        <v>0</v>
      </c>
      <c r="B136" s="9">
        <v>0</v>
      </c>
      <c r="C136" s="9">
        <v>0</v>
      </c>
      <c r="D136" s="9" t="str">
        <v>Não atende</v>
      </c>
      <c r="F136" s="9" t="b">
        <f t="shared" si="24"/>
        <v>0</v>
      </c>
      <c r="G136" s="9" t="b">
        <f t="shared" si="25"/>
        <v>0</v>
      </c>
      <c r="H136" s="9" t="b">
        <f t="shared" si="26"/>
        <v>0</v>
      </c>
      <c r="I136" s="9" t="str">
        <f t="shared" si="27"/>
        <v>Não atende</v>
      </c>
    </row>
    <row r="137" spans="1:9">
      <c r="A137" s="9">
        <v>0</v>
      </c>
      <c r="B137" s="9">
        <v>0</v>
      </c>
      <c r="C137" s="9">
        <v>0</v>
      </c>
      <c r="D137" s="9" t="str">
        <v>Não atende</v>
      </c>
      <c r="F137" s="9" t="b">
        <f t="shared" si="24"/>
        <v>0</v>
      </c>
      <c r="G137" s="9" t="b">
        <f t="shared" si="25"/>
        <v>0</v>
      </c>
      <c r="H137" s="9" t="b">
        <f t="shared" si="26"/>
        <v>0</v>
      </c>
      <c r="I137" s="9" t="str">
        <f t="shared" si="27"/>
        <v>Não atende</v>
      </c>
    </row>
    <row r="138" spans="1:9">
      <c r="A138" s="9">
        <v>0</v>
      </c>
      <c r="B138" s="9">
        <v>0</v>
      </c>
      <c r="C138" s="9">
        <v>0</v>
      </c>
      <c r="D138" s="9" t="str">
        <v>Não atende</v>
      </c>
      <c r="F138" s="9" t="b">
        <f t="shared" si="24"/>
        <v>0</v>
      </c>
      <c r="G138" s="9" t="b">
        <f t="shared" si="25"/>
        <v>0</v>
      </c>
      <c r="H138" s="9" t="b">
        <f t="shared" si="26"/>
        <v>0</v>
      </c>
      <c r="I138" s="9" t="str">
        <f t="shared" si="27"/>
        <v>Não atende</v>
      </c>
    </row>
    <row r="139" spans="1:9">
      <c r="A139" s="9">
        <v>0</v>
      </c>
      <c r="B139" s="9">
        <v>0</v>
      </c>
      <c r="C139" s="9">
        <v>0</v>
      </c>
      <c r="D139" s="9" t="str">
        <v>Não atende</v>
      </c>
      <c r="F139" s="9" t="b">
        <f t="shared" si="24"/>
        <v>0</v>
      </c>
      <c r="G139" s="9" t="b">
        <f t="shared" si="25"/>
        <v>0</v>
      </c>
      <c r="H139" s="9" t="b">
        <f t="shared" si="26"/>
        <v>0</v>
      </c>
      <c r="I139" s="9" t="str">
        <f t="shared" si="27"/>
        <v>Não atende</v>
      </c>
    </row>
    <row r="140" spans="1:9">
      <c r="A140" s="9">
        <v>0</v>
      </c>
      <c r="B140" s="9">
        <v>0</v>
      </c>
      <c r="C140" s="9">
        <v>0</v>
      </c>
      <c r="D140" s="9" t="str">
        <v>Não atende</v>
      </c>
      <c r="F140" s="9" t="b">
        <f t="shared" si="24"/>
        <v>0</v>
      </c>
      <c r="G140" s="9" t="b">
        <f t="shared" si="25"/>
        <v>0</v>
      </c>
      <c r="H140" s="9" t="b">
        <f t="shared" si="26"/>
        <v>0</v>
      </c>
      <c r="I140" s="9" t="str">
        <f t="shared" si="27"/>
        <v>Não atende</v>
      </c>
    </row>
    <row r="141" spans="1:9">
      <c r="A141" s="9">
        <v>0</v>
      </c>
      <c r="B141" s="9">
        <v>0</v>
      </c>
      <c r="C141" s="9">
        <v>0</v>
      </c>
      <c r="D141" s="9" t="str">
        <v>Não atende</v>
      </c>
      <c r="F141" s="9" t="b">
        <f t="shared" si="24"/>
        <v>0</v>
      </c>
      <c r="G141" s="9" t="b">
        <f t="shared" si="25"/>
        <v>0</v>
      </c>
      <c r="H141" s="9" t="b">
        <f t="shared" si="26"/>
        <v>0</v>
      </c>
      <c r="I141" s="9" t="str">
        <f t="shared" si="27"/>
        <v>Não atende</v>
      </c>
    </row>
    <row r="142" spans="1:9">
      <c r="A142" s="9">
        <v>0</v>
      </c>
      <c r="B142" s="9">
        <v>0</v>
      </c>
      <c r="C142" s="9">
        <v>0</v>
      </c>
      <c r="D142" s="9" t="str">
        <v>Não atende</v>
      </c>
      <c r="F142" s="9" t="b">
        <f t="shared" si="24"/>
        <v>0</v>
      </c>
      <c r="G142" s="9" t="b">
        <f t="shared" si="25"/>
        <v>0</v>
      </c>
      <c r="H142" s="9" t="b">
        <f t="shared" si="26"/>
        <v>0</v>
      </c>
      <c r="I142" s="9" t="str">
        <f t="shared" si="27"/>
        <v>Não atende</v>
      </c>
    </row>
    <row r="143" spans="1:9">
      <c r="A143" s="9">
        <v>0</v>
      </c>
      <c r="B143" s="9">
        <v>0</v>
      </c>
      <c r="C143" s="9">
        <v>0</v>
      </c>
      <c r="D143" s="9" t="str">
        <v>Não atende</v>
      </c>
      <c r="F143" s="9" t="b">
        <f t="shared" si="24"/>
        <v>0</v>
      </c>
      <c r="G143" s="9" t="b">
        <f t="shared" si="25"/>
        <v>0</v>
      </c>
      <c r="H143" s="9" t="b">
        <f t="shared" si="26"/>
        <v>0</v>
      </c>
      <c r="I143" s="9" t="str">
        <f t="shared" si="27"/>
        <v>Não atende</v>
      </c>
    </row>
    <row r="144" spans="1:9">
      <c r="A144" s="9">
        <v>0</v>
      </c>
      <c r="B144" s="9">
        <v>0</v>
      </c>
      <c r="C144" s="9">
        <v>0</v>
      </c>
      <c r="D144" s="9" t="str">
        <v>Não atende</v>
      </c>
      <c r="F144" s="9" t="b">
        <f t="shared" si="24"/>
        <v>0</v>
      </c>
      <c r="G144" s="9" t="b">
        <f t="shared" si="25"/>
        <v>0</v>
      </c>
      <c r="H144" s="9" t="b">
        <f t="shared" si="26"/>
        <v>0</v>
      </c>
      <c r="I144" s="9" t="str">
        <f t="shared" si="27"/>
        <v>Não atende</v>
      </c>
    </row>
    <row r="145" spans="1:9">
      <c r="A145" s="9">
        <v>0</v>
      </c>
      <c r="B145" s="9">
        <v>0</v>
      </c>
      <c r="C145" s="9">
        <v>0</v>
      </c>
      <c r="D145" s="9" t="str">
        <v>Não atende</v>
      </c>
      <c r="F145" s="9" t="b">
        <f t="shared" si="24"/>
        <v>0</v>
      </c>
      <c r="G145" s="9" t="b">
        <f t="shared" si="25"/>
        <v>0</v>
      </c>
      <c r="H145" s="9" t="b">
        <f t="shared" si="26"/>
        <v>0</v>
      </c>
      <c r="I145" s="9" t="str">
        <f t="shared" si="27"/>
        <v>Não atende</v>
      </c>
    </row>
    <row r="146" spans="1:9">
      <c r="A146" s="9">
        <v>0</v>
      </c>
      <c r="B146" s="9">
        <v>0</v>
      </c>
      <c r="C146" s="9">
        <v>0</v>
      </c>
      <c r="D146" s="9" t="str">
        <v>Não atende</v>
      </c>
      <c r="F146" s="9" t="b">
        <f t="shared" si="24"/>
        <v>0</v>
      </c>
      <c r="G146" s="9" t="b">
        <f t="shared" si="25"/>
        <v>0</v>
      </c>
      <c r="H146" s="9" t="b">
        <f t="shared" si="26"/>
        <v>0</v>
      </c>
      <c r="I146" s="9" t="str">
        <f t="shared" si="27"/>
        <v>Não atende</v>
      </c>
    </row>
    <row r="147" spans="1:9">
      <c r="A147" s="9">
        <v>0</v>
      </c>
      <c r="B147" s="9">
        <v>0</v>
      </c>
      <c r="C147" s="9">
        <v>0</v>
      </c>
      <c r="D147" s="9" t="str">
        <v>Não atende</v>
      </c>
      <c r="F147" s="9" t="b">
        <f t="shared" si="24"/>
        <v>0</v>
      </c>
      <c r="G147" s="9" t="b">
        <f t="shared" si="25"/>
        <v>0</v>
      </c>
      <c r="H147" s="9" t="b">
        <f t="shared" si="26"/>
        <v>0</v>
      </c>
      <c r="I147" s="9" t="str">
        <f t="shared" si="27"/>
        <v>Não atende</v>
      </c>
    </row>
    <row r="148" spans="1:9">
      <c r="A148" s="9">
        <v>0</v>
      </c>
      <c r="B148" s="9">
        <v>0</v>
      </c>
      <c r="C148" s="9">
        <v>0</v>
      </c>
      <c r="D148" s="9" t="str">
        <v>Não atende</v>
      </c>
      <c r="F148" s="9" t="b">
        <f t="shared" si="24"/>
        <v>0</v>
      </c>
      <c r="G148" s="9" t="b">
        <f t="shared" si="25"/>
        <v>0</v>
      </c>
      <c r="H148" s="9" t="b">
        <f t="shared" si="26"/>
        <v>0</v>
      </c>
      <c r="I148" s="9" t="str">
        <f t="shared" si="27"/>
        <v>Não atende</v>
      </c>
    </row>
    <row r="149" spans="1:9">
      <c r="A149" s="9">
        <v>0</v>
      </c>
      <c r="B149" s="9">
        <v>0</v>
      </c>
      <c r="C149" s="9">
        <v>0</v>
      </c>
      <c r="D149" s="9" t="str">
        <v>Não atende</v>
      </c>
      <c r="F149" s="9" t="b">
        <f t="shared" si="24"/>
        <v>0</v>
      </c>
      <c r="G149" s="9" t="b">
        <f t="shared" si="25"/>
        <v>0</v>
      </c>
      <c r="H149" s="9" t="b">
        <f t="shared" si="26"/>
        <v>0</v>
      </c>
      <c r="I149" s="9" t="str">
        <f t="shared" si="27"/>
        <v>Não atende</v>
      </c>
    </row>
    <row r="150" spans="1:9">
      <c r="A150" s="9">
        <v>0</v>
      </c>
      <c r="B150" s="9">
        <v>0</v>
      </c>
      <c r="C150" s="9">
        <v>0</v>
      </c>
      <c r="D150" s="9" t="str">
        <v>Não atende</v>
      </c>
      <c r="F150" s="9" t="b">
        <f t="shared" si="24"/>
        <v>0</v>
      </c>
      <c r="G150" s="9" t="b">
        <f t="shared" si="25"/>
        <v>0</v>
      </c>
      <c r="H150" s="9" t="b">
        <f t="shared" si="26"/>
        <v>0</v>
      </c>
      <c r="I150" s="9" t="str">
        <f t="shared" si="27"/>
        <v>Não atende</v>
      </c>
    </row>
    <row r="151" spans="1:9">
      <c r="A151" s="9">
        <v>0</v>
      </c>
      <c r="B151" s="9">
        <v>0</v>
      </c>
      <c r="C151" s="9">
        <v>0</v>
      </c>
      <c r="D151" s="9" t="str">
        <v>Não atende</v>
      </c>
      <c r="F151" s="9" t="b">
        <f t="shared" si="24"/>
        <v>0</v>
      </c>
      <c r="G151" s="9" t="b">
        <f t="shared" si="25"/>
        <v>0</v>
      </c>
      <c r="H151" s="9" t="b">
        <f t="shared" si="26"/>
        <v>0</v>
      </c>
      <c r="I151" s="9" t="str">
        <f t="shared" si="27"/>
        <v>Não atende</v>
      </c>
    </row>
    <row r="152" spans="1:9">
      <c r="A152" s="9">
        <v>0</v>
      </c>
      <c r="B152" s="9">
        <v>0</v>
      </c>
      <c r="C152" s="9">
        <v>0</v>
      </c>
      <c r="D152" s="9" t="str">
        <v>Não atende</v>
      </c>
      <c r="F152" s="9" t="b">
        <f t="shared" si="24"/>
        <v>0</v>
      </c>
      <c r="G152" s="9" t="b">
        <f t="shared" si="25"/>
        <v>0</v>
      </c>
      <c r="H152" s="9" t="b">
        <f t="shared" si="26"/>
        <v>0</v>
      </c>
      <c r="I152" s="9" t="str">
        <f t="shared" si="27"/>
        <v>Não atende</v>
      </c>
    </row>
    <row r="153" spans="1:9">
      <c r="A153" s="9">
        <v>0</v>
      </c>
      <c r="B153" s="9">
        <v>0</v>
      </c>
      <c r="C153" s="9">
        <v>0</v>
      </c>
      <c r="D153" s="9" t="str">
        <v>Não atende</v>
      </c>
      <c r="F153" s="9" t="b">
        <f t="shared" si="24"/>
        <v>0</v>
      </c>
      <c r="G153" s="9" t="b">
        <f t="shared" si="25"/>
        <v>0</v>
      </c>
      <c r="H153" s="9" t="b">
        <f t="shared" si="26"/>
        <v>0</v>
      </c>
      <c r="I153" s="9" t="str">
        <f t="shared" si="27"/>
        <v>Não atende</v>
      </c>
    </row>
    <row r="154" spans="1:9">
      <c r="A154" s="9">
        <v>0</v>
      </c>
      <c r="B154" s="9">
        <v>0</v>
      </c>
      <c r="C154" s="9">
        <v>0</v>
      </c>
      <c r="D154" s="9" t="str">
        <v>Não atende</v>
      </c>
      <c r="F154" s="9" t="b">
        <f t="shared" si="24"/>
        <v>0</v>
      </c>
      <c r="G154" s="9" t="b">
        <f t="shared" si="25"/>
        <v>0</v>
      </c>
      <c r="H154" s="9" t="b">
        <f t="shared" si="26"/>
        <v>0</v>
      </c>
      <c r="I154" s="9" t="str">
        <f t="shared" si="27"/>
        <v>Não atende</v>
      </c>
    </row>
    <row r="155" spans="1:9">
      <c r="A155" s="9">
        <v>0</v>
      </c>
      <c r="B155" s="9">
        <v>0</v>
      </c>
      <c r="C155" s="9">
        <v>0</v>
      </c>
      <c r="D155" s="9" t="str">
        <v>Não atende</v>
      </c>
      <c r="F155" s="9" t="b">
        <f t="shared" si="24"/>
        <v>0</v>
      </c>
      <c r="G155" s="9" t="b">
        <f t="shared" si="25"/>
        <v>0</v>
      </c>
      <c r="H155" s="9" t="b">
        <f t="shared" si="26"/>
        <v>0</v>
      </c>
      <c r="I155" s="9" t="str">
        <f t="shared" si="27"/>
        <v>Não atende</v>
      </c>
    </row>
    <row r="156" spans="1:9">
      <c r="A156" s="9">
        <v>0</v>
      </c>
      <c r="B156" s="9">
        <v>0</v>
      </c>
      <c r="C156" s="9">
        <v>0</v>
      </c>
      <c r="D156" s="9" t="str">
        <v>Não atende</v>
      </c>
      <c r="F156" s="9" t="b">
        <f t="shared" si="24"/>
        <v>0</v>
      </c>
      <c r="G156" s="9" t="b">
        <f t="shared" si="25"/>
        <v>0</v>
      </c>
      <c r="H156" s="9" t="b">
        <f t="shared" si="26"/>
        <v>0</v>
      </c>
      <c r="I156" s="9" t="str">
        <f t="shared" si="27"/>
        <v>Não atende</v>
      </c>
    </row>
    <row r="157" spans="1:9">
      <c r="A157" s="9">
        <v>0</v>
      </c>
      <c r="B157" s="9">
        <v>0</v>
      </c>
      <c r="C157" s="9">
        <v>0</v>
      </c>
      <c r="D157" s="9" t="str">
        <v>Não atende</v>
      </c>
      <c r="F157" s="9" t="b">
        <f t="shared" si="24"/>
        <v>0</v>
      </c>
      <c r="G157" s="9" t="b">
        <f t="shared" si="25"/>
        <v>0</v>
      </c>
      <c r="H157" s="9" t="b">
        <f t="shared" si="26"/>
        <v>0</v>
      </c>
      <c r="I157" s="9" t="str">
        <f t="shared" si="27"/>
        <v>Não atende</v>
      </c>
    </row>
    <row r="158" spans="1:9">
      <c r="A158" s="9">
        <v>0</v>
      </c>
      <c r="B158" s="9">
        <v>0</v>
      </c>
      <c r="C158" s="9">
        <v>0</v>
      </c>
      <c r="D158" s="9" t="str">
        <v>Não atende</v>
      </c>
      <c r="F158" s="9" t="b">
        <f t="shared" si="24"/>
        <v>0</v>
      </c>
      <c r="G158" s="9" t="b">
        <f t="shared" si="25"/>
        <v>0</v>
      </c>
      <c r="H158" s="9" t="b">
        <f t="shared" si="26"/>
        <v>0</v>
      </c>
      <c r="I158" s="9" t="str">
        <f t="shared" si="27"/>
        <v>Não atende</v>
      </c>
    </row>
    <row r="159" spans="1:9">
      <c r="A159" s="9">
        <v>0</v>
      </c>
      <c r="B159" s="9">
        <v>0</v>
      </c>
      <c r="C159" s="9">
        <v>0</v>
      </c>
      <c r="D159" s="9" t="str">
        <v>Não atende</v>
      </c>
      <c r="F159" s="9" t="b">
        <f t="shared" si="24"/>
        <v>0</v>
      </c>
      <c r="G159" s="9" t="b">
        <f t="shared" si="25"/>
        <v>0</v>
      </c>
      <c r="H159" s="9" t="b">
        <f t="shared" si="26"/>
        <v>0</v>
      </c>
      <c r="I159" s="9" t="str">
        <f t="shared" si="27"/>
        <v>Não atende</v>
      </c>
    </row>
    <row r="160" spans="1:9">
      <c r="A160" s="9">
        <v>0</v>
      </c>
      <c r="B160" s="9">
        <v>0</v>
      </c>
      <c r="C160" s="9">
        <v>0</v>
      </c>
      <c r="D160" s="9" t="str">
        <v>Não atende</v>
      </c>
      <c r="F160" s="9" t="b">
        <f t="shared" si="24"/>
        <v>0</v>
      </c>
      <c r="G160" s="9" t="b">
        <f t="shared" si="25"/>
        <v>0</v>
      </c>
      <c r="H160" s="9" t="b">
        <f t="shared" si="26"/>
        <v>0</v>
      </c>
      <c r="I160" s="9" t="str">
        <f t="shared" si="27"/>
        <v>Não atende</v>
      </c>
    </row>
    <row r="161" spans="1:9">
      <c r="A161" s="9">
        <v>0</v>
      </c>
      <c r="B161" s="9">
        <v>0</v>
      </c>
      <c r="C161" s="9">
        <v>0</v>
      </c>
      <c r="D161" s="9" t="str">
        <v>Não atende</v>
      </c>
      <c r="F161" s="9" t="b">
        <f t="shared" si="24"/>
        <v>0</v>
      </c>
      <c r="G161" s="9" t="b">
        <f t="shared" si="25"/>
        <v>0</v>
      </c>
      <c r="H161" s="9" t="b">
        <f t="shared" si="26"/>
        <v>0</v>
      </c>
      <c r="I161" s="9" t="str">
        <f t="shared" si="27"/>
        <v>Não atende</v>
      </c>
    </row>
    <row r="162" spans="1:9">
      <c r="A162" s="9">
        <v>0</v>
      </c>
      <c r="B162" s="9">
        <v>0</v>
      </c>
      <c r="C162" s="9">
        <v>0</v>
      </c>
      <c r="D162" s="9" t="str">
        <v>Não atende</v>
      </c>
      <c r="F162" s="9" t="b">
        <f t="shared" si="24"/>
        <v>0</v>
      </c>
      <c r="G162" s="9" t="b">
        <f t="shared" si="25"/>
        <v>0</v>
      </c>
      <c r="H162" s="9" t="b">
        <f t="shared" si="26"/>
        <v>0</v>
      </c>
      <c r="I162" s="9" t="str">
        <f t="shared" si="27"/>
        <v>Não atende</v>
      </c>
    </row>
    <row r="163" spans="1:9">
      <c r="A163" s="9">
        <v>0</v>
      </c>
      <c r="B163" s="9">
        <v>0</v>
      </c>
      <c r="C163" s="9">
        <v>0</v>
      </c>
      <c r="D163" s="9" t="str">
        <v>Não atende</v>
      </c>
      <c r="F163" s="9" t="b">
        <f t="shared" si="24"/>
        <v>0</v>
      </c>
      <c r="G163" s="9" t="b">
        <f t="shared" si="25"/>
        <v>0</v>
      </c>
      <c r="H163" s="9" t="b">
        <f t="shared" si="26"/>
        <v>0</v>
      </c>
      <c r="I163" s="9" t="str">
        <f t="shared" si="27"/>
        <v>Não atende</v>
      </c>
    </row>
    <row r="164" spans="1:9">
      <c r="A164" s="9">
        <v>0</v>
      </c>
      <c r="B164" s="9">
        <v>0</v>
      </c>
      <c r="C164" s="9">
        <v>0</v>
      </c>
      <c r="D164" s="9" t="str">
        <v>Não atende</v>
      </c>
      <c r="F164" s="9" t="b">
        <f t="shared" si="24"/>
        <v>0</v>
      </c>
      <c r="G164" s="9" t="b">
        <f t="shared" si="25"/>
        <v>0</v>
      </c>
      <c r="H164" s="9" t="b">
        <f t="shared" si="26"/>
        <v>0</v>
      </c>
      <c r="I164" s="9" t="str">
        <f t="shared" si="27"/>
        <v>Não atende</v>
      </c>
    </row>
    <row r="165" spans="1:9">
      <c r="A165" s="9">
        <v>0</v>
      </c>
      <c r="B165" s="9">
        <v>0</v>
      </c>
      <c r="C165" s="9">
        <v>0</v>
      </c>
      <c r="D165" s="9" t="str">
        <v>Não atende</v>
      </c>
      <c r="F165" s="9" t="b">
        <f t="shared" si="24"/>
        <v>0</v>
      </c>
      <c r="G165" s="9" t="b">
        <f t="shared" si="25"/>
        <v>0</v>
      </c>
      <c r="H165" s="9" t="b">
        <f t="shared" si="26"/>
        <v>0</v>
      </c>
      <c r="I165" s="9" t="str">
        <f t="shared" si="27"/>
        <v>Não atende</v>
      </c>
    </row>
    <row r="166" spans="1:9">
      <c r="A166" s="9">
        <v>0</v>
      </c>
      <c r="B166" s="9">
        <v>0</v>
      </c>
      <c r="C166" s="9">
        <v>0</v>
      </c>
      <c r="D166" s="9" t="str">
        <v>Não atende</v>
      </c>
      <c r="F166" s="9" t="b">
        <f t="shared" si="24"/>
        <v>0</v>
      </c>
      <c r="G166" s="9" t="b">
        <f t="shared" si="25"/>
        <v>0</v>
      </c>
      <c r="H166" s="9" t="b">
        <f t="shared" si="26"/>
        <v>0</v>
      </c>
      <c r="I166" s="9" t="str">
        <f t="shared" si="27"/>
        <v>Não atende</v>
      </c>
    </row>
    <row r="167" spans="1:9">
      <c r="A167" s="9">
        <v>0</v>
      </c>
      <c r="B167" s="9">
        <v>0</v>
      </c>
      <c r="C167" s="9">
        <v>0</v>
      </c>
      <c r="D167" s="9" t="str">
        <v>Não atende</v>
      </c>
      <c r="F167" s="9" t="b">
        <f t="shared" si="24"/>
        <v>0</v>
      </c>
      <c r="G167" s="9" t="b">
        <f t="shared" si="25"/>
        <v>0</v>
      </c>
      <c r="H167" s="9" t="b">
        <f t="shared" si="26"/>
        <v>0</v>
      </c>
      <c r="I167" s="9" t="str">
        <f t="shared" si="27"/>
        <v>Não atende</v>
      </c>
    </row>
    <row r="168" spans="1:9">
      <c r="A168" s="9">
        <v>0</v>
      </c>
      <c r="B168" s="9">
        <v>0</v>
      </c>
      <c r="C168" s="9">
        <v>0</v>
      </c>
      <c r="D168" s="9" t="str">
        <v>Não atende</v>
      </c>
      <c r="F168" s="9" t="b">
        <f t="shared" si="24"/>
        <v>0</v>
      </c>
      <c r="G168" s="9" t="b">
        <f t="shared" si="25"/>
        <v>0</v>
      </c>
      <c r="H168" s="9" t="b">
        <f t="shared" si="26"/>
        <v>0</v>
      </c>
      <c r="I168" s="9" t="str">
        <f t="shared" si="27"/>
        <v>Não atende</v>
      </c>
    </row>
    <row r="169" spans="1:9">
      <c r="A169" s="9">
        <v>0</v>
      </c>
      <c r="B169" s="9">
        <v>0</v>
      </c>
      <c r="C169" s="9">
        <v>0</v>
      </c>
      <c r="D169" s="9" t="str">
        <v>Não atende</v>
      </c>
      <c r="F169" s="9" t="b">
        <f t="shared" si="24"/>
        <v>0</v>
      </c>
      <c r="G169" s="9" t="b">
        <f t="shared" si="25"/>
        <v>0</v>
      </c>
      <c r="H169" s="9" t="b">
        <f t="shared" si="26"/>
        <v>0</v>
      </c>
      <c r="I169" s="9" t="str">
        <f t="shared" si="27"/>
        <v>Não atende</v>
      </c>
    </row>
    <row r="170" spans="1:9">
      <c r="A170" s="9">
        <v>0</v>
      </c>
      <c r="B170" s="9">
        <v>0</v>
      </c>
      <c r="C170" s="9">
        <v>0</v>
      </c>
      <c r="D170" s="9" t="str">
        <v>Não atende</v>
      </c>
      <c r="F170" s="9" t="b">
        <f t="shared" si="24"/>
        <v>0</v>
      </c>
      <c r="G170" s="9" t="b">
        <f t="shared" si="25"/>
        <v>0</v>
      </c>
      <c r="H170" s="9" t="b">
        <f t="shared" si="26"/>
        <v>0</v>
      </c>
      <c r="I170" s="9" t="str">
        <f t="shared" si="27"/>
        <v>Não atende</v>
      </c>
    </row>
    <row r="171" spans="1:9">
      <c r="A171" s="9">
        <v>0</v>
      </c>
      <c r="B171" s="9">
        <v>0</v>
      </c>
      <c r="C171" s="9">
        <v>0</v>
      </c>
      <c r="D171" s="9" t="str">
        <v>Não atende</v>
      </c>
      <c r="F171" s="9" t="b">
        <f t="shared" si="24"/>
        <v>0</v>
      </c>
      <c r="G171" s="9" t="b">
        <f t="shared" si="25"/>
        <v>0</v>
      </c>
      <c r="H171" s="9" t="b">
        <f t="shared" si="26"/>
        <v>0</v>
      </c>
      <c r="I171" s="9" t="str">
        <f t="shared" si="27"/>
        <v>Não atende</v>
      </c>
    </row>
    <row r="172" spans="1:9">
      <c r="A172" s="9">
        <v>0</v>
      </c>
      <c r="B172" s="9">
        <v>0</v>
      </c>
      <c r="C172" s="9">
        <v>0</v>
      </c>
      <c r="D172" s="9" t="str">
        <v>Não atende</v>
      </c>
      <c r="F172" s="9" t="b">
        <f t="shared" si="24"/>
        <v>0</v>
      </c>
      <c r="G172" s="9" t="b">
        <f t="shared" si="25"/>
        <v>0</v>
      </c>
      <c r="H172" s="9" t="b">
        <f t="shared" si="26"/>
        <v>0</v>
      </c>
      <c r="I172" s="9" t="str">
        <f t="shared" si="27"/>
        <v>Não atende</v>
      </c>
    </row>
    <row r="173" spans="1:9">
      <c r="A173" s="9">
        <v>0</v>
      </c>
      <c r="B173" s="9">
        <v>0</v>
      </c>
      <c r="C173" s="9">
        <v>0</v>
      </c>
      <c r="D173" s="9" t="str">
        <v>Não atende</v>
      </c>
      <c r="F173" s="9" t="b">
        <f t="shared" si="24"/>
        <v>0</v>
      </c>
      <c r="G173" s="9" t="b">
        <f t="shared" si="25"/>
        <v>0</v>
      </c>
      <c r="H173" s="9" t="b">
        <f t="shared" si="26"/>
        <v>0</v>
      </c>
      <c r="I173" s="9" t="str">
        <f t="shared" si="27"/>
        <v>Não atende</v>
      </c>
    </row>
    <row r="174" spans="1:9">
      <c r="A174" s="9">
        <v>0</v>
      </c>
      <c r="B174" s="9">
        <v>0</v>
      </c>
      <c r="C174" s="9">
        <v>0</v>
      </c>
      <c r="D174" s="9" t="str">
        <v>Não atende</v>
      </c>
      <c r="F174" s="9" t="b">
        <f t="shared" si="24"/>
        <v>0</v>
      </c>
      <c r="G174" s="9" t="b">
        <f t="shared" si="25"/>
        <v>0</v>
      </c>
      <c r="H174" s="9" t="b">
        <f t="shared" si="26"/>
        <v>0</v>
      </c>
      <c r="I174" s="9" t="str">
        <f t="shared" si="27"/>
        <v>Não atende</v>
      </c>
    </row>
    <row r="175" spans="1:9">
      <c r="A175" s="9">
        <v>0</v>
      </c>
      <c r="B175" s="9">
        <v>0</v>
      </c>
      <c r="C175" s="9">
        <v>0</v>
      </c>
      <c r="D175" s="9" t="str">
        <v>Não atende</v>
      </c>
      <c r="F175" s="9" t="b">
        <f t="shared" si="24"/>
        <v>0</v>
      </c>
      <c r="G175" s="9" t="b">
        <f t="shared" si="25"/>
        <v>0</v>
      </c>
      <c r="H175" s="9" t="b">
        <f t="shared" si="26"/>
        <v>0</v>
      </c>
      <c r="I175" s="9" t="str">
        <f t="shared" si="27"/>
        <v>Não atende</v>
      </c>
    </row>
    <row r="176" spans="1:9">
      <c r="A176" s="9">
        <v>0</v>
      </c>
      <c r="B176" s="9">
        <v>0</v>
      </c>
      <c r="C176" s="9" t="str">
        <v/>
      </c>
      <c r="D176" s="9" t="str">
        <v>Não atende</v>
      </c>
      <c r="F176" s="9" t="b">
        <f t="shared" si="24"/>
        <v>0</v>
      </c>
      <c r="G176" s="9" t="b">
        <f t="shared" si="25"/>
        <v>0</v>
      </c>
      <c r="H176" s="9" t="b">
        <f t="shared" si="26"/>
        <v>0</v>
      </c>
      <c r="I176" s="9" t="str">
        <f t="shared" si="27"/>
        <v>Não atende</v>
      </c>
    </row>
    <row r="177" spans="1:9">
      <c r="A177" s="9">
        <v>0</v>
      </c>
      <c r="B177" s="9">
        <v>0</v>
      </c>
      <c r="C177" s="9" t="str">
        <v/>
      </c>
      <c r="D177" s="9" t="str">
        <v>Não atende</v>
      </c>
      <c r="F177" s="9" t="b">
        <f t="shared" si="24"/>
        <v>0</v>
      </c>
      <c r="G177" s="9" t="b">
        <f t="shared" si="25"/>
        <v>0</v>
      </c>
      <c r="H177" s="9" t="b">
        <f t="shared" si="26"/>
        <v>0</v>
      </c>
      <c r="I177" s="9" t="str">
        <f t="shared" si="27"/>
        <v>Não atende</v>
      </c>
    </row>
    <row r="178" spans="1:9">
      <c r="A178" s="9">
        <v>0</v>
      </c>
      <c r="B178" s="9">
        <v>0</v>
      </c>
      <c r="C178" s="9" t="str">
        <v/>
      </c>
      <c r="D178" s="9" t="str">
        <v>Não atende</v>
      </c>
      <c r="F178" s="9" t="b">
        <f t="shared" si="24"/>
        <v>0</v>
      </c>
      <c r="G178" s="9" t="b">
        <f t="shared" si="25"/>
        <v>0</v>
      </c>
      <c r="H178" s="9" t="b">
        <f t="shared" si="26"/>
        <v>0</v>
      </c>
      <c r="I178" s="9" t="str">
        <f t="shared" si="27"/>
        <v>Não atende</v>
      </c>
    </row>
    <row r="179" spans="1:9">
      <c r="A179" s="9">
        <v>0</v>
      </c>
      <c r="B179" s="9">
        <v>0</v>
      </c>
      <c r="C179" s="9">
        <v>0</v>
      </c>
      <c r="D179" s="9" t="str">
        <v>Não atende</v>
      </c>
      <c r="F179" s="9" t="b">
        <f t="shared" si="24"/>
        <v>0</v>
      </c>
      <c r="G179" s="9" t="b">
        <f t="shared" si="25"/>
        <v>0</v>
      </c>
      <c r="H179" s="9" t="b">
        <f t="shared" si="26"/>
        <v>0</v>
      </c>
      <c r="I179" s="9" t="str">
        <f t="shared" si="27"/>
        <v>Não atende</v>
      </c>
    </row>
    <row r="180" spans="1:9">
      <c r="A180" s="9">
        <v>0</v>
      </c>
      <c r="B180" s="9">
        <v>0</v>
      </c>
      <c r="C180" s="9">
        <v>0</v>
      </c>
      <c r="D180" s="9" t="str">
        <v>Não atende</v>
      </c>
      <c r="F180" s="9" t="b">
        <f t="shared" si="24"/>
        <v>0</v>
      </c>
      <c r="G180" s="9" t="b">
        <f t="shared" si="25"/>
        <v>0</v>
      </c>
      <c r="H180" s="9" t="b">
        <f t="shared" si="26"/>
        <v>0</v>
      </c>
      <c r="I180" s="9" t="str">
        <f t="shared" si="27"/>
        <v>Não atende</v>
      </c>
    </row>
    <row r="181" spans="1:9">
      <c r="A181" s="9">
        <v>0</v>
      </c>
      <c r="B181" s="9">
        <v>0</v>
      </c>
      <c r="C181" s="9">
        <v>0</v>
      </c>
      <c r="D181" s="9" t="str">
        <v>Não atende</v>
      </c>
      <c r="F181" s="9" t="b">
        <f t="shared" si="24"/>
        <v>0</v>
      </c>
      <c r="G181" s="9" t="b">
        <f t="shared" si="25"/>
        <v>0</v>
      </c>
      <c r="H181" s="9" t="b">
        <f t="shared" si="26"/>
        <v>0</v>
      </c>
      <c r="I181" s="9" t="str">
        <f t="shared" si="27"/>
        <v>Não atende</v>
      </c>
    </row>
    <row r="182" spans="1:9">
      <c r="A182" s="9">
        <v>0</v>
      </c>
      <c r="B182" s="9">
        <v>0</v>
      </c>
      <c r="C182" s="9">
        <v>0</v>
      </c>
      <c r="D182" s="9" t="str">
        <v>Não atende</v>
      </c>
      <c r="F182" s="9" t="b">
        <f t="shared" si="24"/>
        <v>0</v>
      </c>
      <c r="G182" s="9" t="b">
        <f t="shared" si="25"/>
        <v>0</v>
      </c>
      <c r="H182" s="9" t="b">
        <f t="shared" si="26"/>
        <v>0</v>
      </c>
      <c r="I182" s="9" t="str">
        <f t="shared" si="27"/>
        <v>Não atende</v>
      </c>
    </row>
    <row r="183" spans="1:9">
      <c r="A183" s="9">
        <v>0</v>
      </c>
      <c r="B183" s="9">
        <v>0</v>
      </c>
      <c r="C183" s="9">
        <v>0</v>
      </c>
      <c r="D183" s="9" t="str">
        <v>Não atende</v>
      </c>
      <c r="F183" s="9" t="b">
        <f t="shared" si="24"/>
        <v>0</v>
      </c>
      <c r="G183" s="9" t="b">
        <f t="shared" si="25"/>
        <v>0</v>
      </c>
      <c r="H183" s="9" t="b">
        <f t="shared" si="26"/>
        <v>0</v>
      </c>
      <c r="I183" s="9" t="str">
        <f t="shared" si="27"/>
        <v>Não atende</v>
      </c>
    </row>
    <row r="184" spans="1:9">
      <c r="A184" s="9">
        <v>0</v>
      </c>
      <c r="B184" s="9">
        <v>0</v>
      </c>
      <c r="C184" s="9">
        <v>0</v>
      </c>
      <c r="D184" s="9" t="str">
        <v>Não atende</v>
      </c>
      <c r="F184" s="9" t="b">
        <f t="shared" si="24"/>
        <v>0</v>
      </c>
      <c r="G184" s="9" t="b">
        <f t="shared" si="25"/>
        <v>0</v>
      </c>
      <c r="H184" s="9" t="b">
        <f t="shared" si="26"/>
        <v>0</v>
      </c>
      <c r="I184" s="9" t="str">
        <f t="shared" si="27"/>
        <v>Não atende</v>
      </c>
    </row>
    <row r="185" spans="1:9">
      <c r="A185" s="9">
        <v>0</v>
      </c>
      <c r="B185" s="9">
        <v>0</v>
      </c>
      <c r="C185" s="9">
        <v>0</v>
      </c>
      <c r="D185" s="9" t="str">
        <v>Não atende</v>
      </c>
      <c r="F185" s="9" t="b">
        <f t="shared" si="24"/>
        <v>0</v>
      </c>
      <c r="G185" s="9" t="b">
        <f t="shared" si="25"/>
        <v>0</v>
      </c>
      <c r="H185" s="9" t="b">
        <f t="shared" si="26"/>
        <v>0</v>
      </c>
      <c r="I185" s="9" t="str">
        <f t="shared" si="27"/>
        <v>Não atende</v>
      </c>
    </row>
    <row r="186" spans="1:9">
      <c r="A186" s="9">
        <v>0</v>
      </c>
      <c r="B186" s="9">
        <v>0</v>
      </c>
      <c r="C186" s="9">
        <v>0</v>
      </c>
      <c r="D186" s="9" t="str">
        <v>Não atende</v>
      </c>
      <c r="F186" s="9" t="b">
        <f t="shared" si="24"/>
        <v>0</v>
      </c>
      <c r="G186" s="9" t="b">
        <f t="shared" si="25"/>
        <v>0</v>
      </c>
      <c r="H186" s="9" t="b">
        <f t="shared" si="26"/>
        <v>0</v>
      </c>
      <c r="I186" s="9" t="str">
        <f t="shared" si="27"/>
        <v>Não atende</v>
      </c>
    </row>
    <row r="187" spans="1:9">
      <c r="A187" s="9">
        <v>0</v>
      </c>
      <c r="B187" s="9">
        <v>0</v>
      </c>
      <c r="C187" s="9">
        <v>0</v>
      </c>
      <c r="D187" s="9" t="str">
        <v>Não atende</v>
      </c>
      <c r="F187" s="9" t="b">
        <f t="shared" si="24"/>
        <v>0</v>
      </c>
      <c r="G187" s="9" t="b">
        <f t="shared" si="25"/>
        <v>0</v>
      </c>
      <c r="H187" s="9" t="b">
        <f t="shared" si="26"/>
        <v>0</v>
      </c>
      <c r="I187" s="9" t="str">
        <f t="shared" si="27"/>
        <v>Não atende</v>
      </c>
    </row>
    <row r="188" spans="1:9">
      <c r="A188" s="9">
        <v>0</v>
      </c>
      <c r="B188" s="9">
        <v>0</v>
      </c>
      <c r="C188" s="9">
        <v>0</v>
      </c>
      <c r="D188" s="9" t="str">
        <v>Não atende</v>
      </c>
      <c r="F188" s="9" t="b">
        <f t="shared" si="24"/>
        <v>0</v>
      </c>
      <c r="G188" s="9" t="b">
        <f t="shared" si="25"/>
        <v>0</v>
      </c>
      <c r="H188" s="9" t="b">
        <f t="shared" si="26"/>
        <v>0</v>
      </c>
      <c r="I188" s="9" t="str">
        <f t="shared" si="27"/>
        <v>Não atende</v>
      </c>
    </row>
    <row r="189" spans="1:9">
      <c r="A189" s="9">
        <v>0</v>
      </c>
      <c r="B189" s="9">
        <v>0</v>
      </c>
      <c r="C189" s="9">
        <v>0</v>
      </c>
      <c r="D189" s="9" t="str">
        <v>Não atende</v>
      </c>
      <c r="F189" s="9" t="b">
        <f t="shared" si="24"/>
        <v>0</v>
      </c>
      <c r="G189" s="9" t="b">
        <f t="shared" si="25"/>
        <v>0</v>
      </c>
      <c r="H189" s="9" t="b">
        <f t="shared" si="26"/>
        <v>0</v>
      </c>
      <c r="I189" s="9" t="str">
        <f t="shared" si="27"/>
        <v>Não atende</v>
      </c>
    </row>
    <row r="190" spans="1:9">
      <c r="A190" s="9">
        <v>0</v>
      </c>
      <c r="B190" s="9">
        <v>0</v>
      </c>
      <c r="C190" s="9">
        <v>0</v>
      </c>
      <c r="D190" s="9" t="str">
        <v>Não atende</v>
      </c>
      <c r="F190" s="9" t="b">
        <f t="shared" si="24"/>
        <v>0</v>
      </c>
      <c r="G190" s="9" t="b">
        <f t="shared" si="25"/>
        <v>0</v>
      </c>
      <c r="H190" s="9" t="b">
        <f t="shared" si="26"/>
        <v>0</v>
      </c>
      <c r="I190" s="9" t="str">
        <f t="shared" si="27"/>
        <v>Não atende</v>
      </c>
    </row>
    <row r="191" spans="1:9">
      <c r="A191" s="9">
        <v>0</v>
      </c>
      <c r="B191" s="9">
        <v>0</v>
      </c>
      <c r="C191" s="9">
        <v>0</v>
      </c>
      <c r="D191" s="9" t="str">
        <v>Não atende</v>
      </c>
      <c r="F191" s="9" t="b">
        <f t="shared" si="24"/>
        <v>0</v>
      </c>
      <c r="G191" s="9" t="b">
        <f t="shared" si="25"/>
        <v>0</v>
      </c>
      <c r="H191" s="9" t="b">
        <f t="shared" si="26"/>
        <v>0</v>
      </c>
      <c r="I191" s="9" t="str">
        <f t="shared" si="27"/>
        <v>Não atende</v>
      </c>
    </row>
    <row r="192" spans="1:9">
      <c r="A192" s="9">
        <v>0</v>
      </c>
      <c r="B192" s="9">
        <v>0</v>
      </c>
      <c r="C192" s="9" t="str">
        <v/>
      </c>
      <c r="D192" s="9" t="str">
        <v>Não atende</v>
      </c>
      <c r="F192" s="9" t="b">
        <f t="shared" si="24"/>
        <v>0</v>
      </c>
      <c r="G192" s="9" t="b">
        <f t="shared" si="25"/>
        <v>0</v>
      </c>
      <c r="H192" s="9" t="b">
        <f t="shared" si="26"/>
        <v>0</v>
      </c>
      <c r="I192" s="9" t="str">
        <f t="shared" si="27"/>
        <v>Não atende</v>
      </c>
    </row>
    <row r="193" spans="1:9">
      <c r="A193" s="9">
        <v>0</v>
      </c>
      <c r="B193" s="9">
        <v>0</v>
      </c>
      <c r="C193" s="9">
        <v>0</v>
      </c>
      <c r="D193" s="9" t="str">
        <v>Não atende</v>
      </c>
      <c r="F193" s="9" t="b">
        <f t="shared" si="24"/>
        <v>0</v>
      </c>
      <c r="G193" s="9" t="b">
        <f t="shared" si="25"/>
        <v>0</v>
      </c>
      <c r="H193" s="9" t="b">
        <f t="shared" si="26"/>
        <v>0</v>
      </c>
      <c r="I193" s="9" t="str">
        <f t="shared" si="27"/>
        <v>Não atende</v>
      </c>
    </row>
    <row r="194" spans="1:9">
      <c r="A194" s="9">
        <v>0</v>
      </c>
      <c r="B194" s="9">
        <v>0</v>
      </c>
      <c r="C194" s="9">
        <v>0</v>
      </c>
      <c r="D194" s="9" t="str">
        <v>Não atende</v>
      </c>
      <c r="F194" s="9" t="b">
        <f t="shared" si="24"/>
        <v>0</v>
      </c>
      <c r="G194" s="9" t="b">
        <f t="shared" si="25"/>
        <v>0</v>
      </c>
      <c r="H194" s="9" t="b">
        <f t="shared" si="26"/>
        <v>0</v>
      </c>
      <c r="I194" s="9" t="str">
        <f t="shared" si="27"/>
        <v>Não atende</v>
      </c>
    </row>
    <row r="195" spans="1:9">
      <c r="A195" s="9">
        <v>0</v>
      </c>
      <c r="B195" s="9">
        <v>0</v>
      </c>
      <c r="C195" s="9">
        <v>0</v>
      </c>
      <c r="D195" s="9" t="str">
        <v>Não atende</v>
      </c>
      <c r="F195" s="9" t="b">
        <f t="shared" ref="F195:F258" si="28">IF(D195="Atende",A195)</f>
        <v>0</v>
      </c>
      <c r="G195" s="9" t="b">
        <f t="shared" ref="G195:G258" si="29">IF(D195="Atende",B195)</f>
        <v>0</v>
      </c>
      <c r="H195" s="9" t="b">
        <f t="shared" ref="H195:H258" si="30">IF(D195="Atende",C195)</f>
        <v>0</v>
      </c>
      <c r="I195" s="9" t="str">
        <f t="shared" ref="I195:I258" si="31">D195</f>
        <v>Não atende</v>
      </c>
    </row>
    <row r="196" spans="1:9">
      <c r="A196" s="9">
        <v>0</v>
      </c>
      <c r="B196" s="9">
        <v>0</v>
      </c>
      <c r="C196" s="9">
        <v>0</v>
      </c>
      <c r="D196" s="9" t="str">
        <v>Não atende</v>
      </c>
      <c r="F196" s="9" t="b">
        <f t="shared" si="28"/>
        <v>0</v>
      </c>
      <c r="G196" s="9" t="b">
        <f t="shared" si="29"/>
        <v>0</v>
      </c>
      <c r="H196" s="9" t="b">
        <f t="shared" si="30"/>
        <v>0</v>
      </c>
      <c r="I196" s="9" t="str">
        <f t="shared" si="31"/>
        <v>Não atende</v>
      </c>
    </row>
    <row r="197" spans="1:9">
      <c r="A197" s="9">
        <v>0</v>
      </c>
      <c r="B197" s="9">
        <v>0</v>
      </c>
      <c r="C197" s="9">
        <v>0</v>
      </c>
      <c r="D197" s="9" t="str">
        <v>Não atende</v>
      </c>
      <c r="F197" s="9" t="b">
        <f t="shared" si="28"/>
        <v>0</v>
      </c>
      <c r="G197" s="9" t="b">
        <f t="shared" si="29"/>
        <v>0</v>
      </c>
      <c r="H197" s="9" t="b">
        <f t="shared" si="30"/>
        <v>0</v>
      </c>
      <c r="I197" s="9" t="str">
        <f t="shared" si="31"/>
        <v>Não atende</v>
      </c>
    </row>
    <row r="198" spans="1:9">
      <c r="A198" s="9">
        <v>0</v>
      </c>
      <c r="B198" s="9">
        <v>0</v>
      </c>
      <c r="C198" s="9">
        <v>0</v>
      </c>
      <c r="D198" s="9" t="str">
        <v>Não atende</v>
      </c>
      <c r="F198" s="9" t="b">
        <f t="shared" si="28"/>
        <v>0</v>
      </c>
      <c r="G198" s="9" t="b">
        <f t="shared" si="29"/>
        <v>0</v>
      </c>
      <c r="H198" s="9" t="b">
        <f t="shared" si="30"/>
        <v>0</v>
      </c>
      <c r="I198" s="9" t="str">
        <f t="shared" si="31"/>
        <v>Não atende</v>
      </c>
    </row>
    <row r="199" spans="1:9">
      <c r="A199" s="9">
        <v>0</v>
      </c>
      <c r="B199" s="9">
        <v>0</v>
      </c>
      <c r="C199" s="9">
        <v>0</v>
      </c>
      <c r="D199" s="9" t="str">
        <v>Não atende</v>
      </c>
      <c r="F199" s="9" t="b">
        <f t="shared" si="28"/>
        <v>0</v>
      </c>
      <c r="G199" s="9" t="b">
        <f t="shared" si="29"/>
        <v>0</v>
      </c>
      <c r="H199" s="9" t="b">
        <f t="shared" si="30"/>
        <v>0</v>
      </c>
      <c r="I199" s="9" t="str">
        <f t="shared" si="31"/>
        <v>Não atende</v>
      </c>
    </row>
    <row r="200" spans="1:9">
      <c r="A200" s="9">
        <v>0</v>
      </c>
      <c r="B200" s="9">
        <v>0</v>
      </c>
      <c r="C200" s="9">
        <v>0</v>
      </c>
      <c r="D200" s="9" t="str">
        <v>Não atende</v>
      </c>
      <c r="F200" s="9" t="b">
        <f t="shared" si="28"/>
        <v>0</v>
      </c>
      <c r="G200" s="9" t="b">
        <f t="shared" si="29"/>
        <v>0</v>
      </c>
      <c r="H200" s="9" t="b">
        <f t="shared" si="30"/>
        <v>0</v>
      </c>
      <c r="I200" s="9" t="str">
        <f t="shared" si="31"/>
        <v>Não atende</v>
      </c>
    </row>
    <row r="201" spans="1:9">
      <c r="A201" s="9">
        <v>0</v>
      </c>
      <c r="B201" s="9">
        <v>0</v>
      </c>
      <c r="C201" s="9">
        <v>0</v>
      </c>
      <c r="D201" s="9" t="str">
        <v>Não atende</v>
      </c>
      <c r="F201" s="9" t="b">
        <f t="shared" si="28"/>
        <v>0</v>
      </c>
      <c r="G201" s="9" t="b">
        <f t="shared" si="29"/>
        <v>0</v>
      </c>
      <c r="H201" s="9" t="b">
        <f t="shared" si="30"/>
        <v>0</v>
      </c>
      <c r="I201" s="9" t="str">
        <f t="shared" si="31"/>
        <v>Não atende</v>
      </c>
    </row>
    <row r="202" spans="1:9">
      <c r="A202" s="9">
        <v>0</v>
      </c>
      <c r="B202" s="9">
        <v>0</v>
      </c>
      <c r="C202" s="9">
        <v>0</v>
      </c>
      <c r="D202" s="9" t="str">
        <v>Não atende</v>
      </c>
      <c r="F202" s="9" t="b">
        <f t="shared" si="28"/>
        <v>0</v>
      </c>
      <c r="G202" s="9" t="b">
        <f t="shared" si="29"/>
        <v>0</v>
      </c>
      <c r="H202" s="9" t="b">
        <f t="shared" si="30"/>
        <v>0</v>
      </c>
      <c r="I202" s="9" t="str">
        <f t="shared" si="31"/>
        <v>Não atende</v>
      </c>
    </row>
    <row r="203" spans="1:9">
      <c r="A203" s="9">
        <v>0</v>
      </c>
      <c r="B203" s="9">
        <v>0</v>
      </c>
      <c r="C203" s="9">
        <v>0</v>
      </c>
      <c r="D203" s="9" t="str">
        <v>Não atende</v>
      </c>
      <c r="F203" s="9" t="b">
        <f t="shared" si="28"/>
        <v>0</v>
      </c>
      <c r="G203" s="9" t="b">
        <f t="shared" si="29"/>
        <v>0</v>
      </c>
      <c r="H203" s="9" t="b">
        <f t="shared" si="30"/>
        <v>0</v>
      </c>
      <c r="I203" s="9" t="str">
        <f t="shared" si="31"/>
        <v>Não atende</v>
      </c>
    </row>
    <row r="204" spans="1:9">
      <c r="A204" s="9">
        <v>0</v>
      </c>
      <c r="B204" s="9">
        <v>0</v>
      </c>
      <c r="C204" s="9">
        <v>0</v>
      </c>
      <c r="D204" s="9" t="str">
        <v>Não atende</v>
      </c>
      <c r="F204" s="9" t="b">
        <f t="shared" si="28"/>
        <v>0</v>
      </c>
      <c r="G204" s="9" t="b">
        <f t="shared" si="29"/>
        <v>0</v>
      </c>
      <c r="H204" s="9" t="b">
        <f t="shared" si="30"/>
        <v>0</v>
      </c>
      <c r="I204" s="9" t="str">
        <f t="shared" si="31"/>
        <v>Não atende</v>
      </c>
    </row>
    <row r="205" spans="1:9">
      <c r="A205" s="9">
        <v>0</v>
      </c>
      <c r="B205" s="9">
        <v>0</v>
      </c>
      <c r="C205" s="9">
        <v>0</v>
      </c>
      <c r="D205" s="9" t="str">
        <v>Não atende</v>
      </c>
      <c r="F205" s="9" t="b">
        <f t="shared" si="28"/>
        <v>0</v>
      </c>
      <c r="G205" s="9" t="b">
        <f t="shared" si="29"/>
        <v>0</v>
      </c>
      <c r="H205" s="9" t="b">
        <f t="shared" si="30"/>
        <v>0</v>
      </c>
      <c r="I205" s="9" t="str">
        <f t="shared" si="31"/>
        <v>Não atende</v>
      </c>
    </row>
    <row r="206" spans="1:9">
      <c r="A206" s="9">
        <v>0</v>
      </c>
      <c r="B206" s="9">
        <v>0</v>
      </c>
      <c r="C206" s="9">
        <v>0</v>
      </c>
      <c r="D206" s="9" t="str">
        <v>Não atende</v>
      </c>
      <c r="F206" s="9" t="b">
        <f t="shared" si="28"/>
        <v>0</v>
      </c>
      <c r="G206" s="9" t="b">
        <f t="shared" si="29"/>
        <v>0</v>
      </c>
      <c r="H206" s="9" t="b">
        <f t="shared" si="30"/>
        <v>0</v>
      </c>
      <c r="I206" s="9" t="str">
        <f t="shared" si="31"/>
        <v>Não atende</v>
      </c>
    </row>
    <row r="207" spans="1:9">
      <c r="A207" s="9">
        <v>0</v>
      </c>
      <c r="B207" s="9">
        <v>0</v>
      </c>
      <c r="C207" s="9">
        <v>0</v>
      </c>
      <c r="D207" s="9" t="str">
        <v>Não atende</v>
      </c>
      <c r="F207" s="9" t="b">
        <f t="shared" si="28"/>
        <v>0</v>
      </c>
      <c r="G207" s="9" t="b">
        <f t="shared" si="29"/>
        <v>0</v>
      </c>
      <c r="H207" s="9" t="b">
        <f t="shared" si="30"/>
        <v>0</v>
      </c>
      <c r="I207" s="9" t="str">
        <f t="shared" si="31"/>
        <v>Não atende</v>
      </c>
    </row>
    <row r="208" spans="1:9">
      <c r="A208" s="9">
        <v>0</v>
      </c>
      <c r="B208" s="9">
        <v>0</v>
      </c>
      <c r="C208" s="9">
        <v>0</v>
      </c>
      <c r="D208" s="9" t="str">
        <v>Não atende</v>
      </c>
      <c r="F208" s="9" t="b">
        <f t="shared" si="28"/>
        <v>0</v>
      </c>
      <c r="G208" s="9" t="b">
        <f t="shared" si="29"/>
        <v>0</v>
      </c>
      <c r="H208" s="9" t="b">
        <f t="shared" si="30"/>
        <v>0</v>
      </c>
      <c r="I208" s="9" t="str">
        <f t="shared" si="31"/>
        <v>Não atende</v>
      </c>
    </row>
    <row r="209" spans="1:9">
      <c r="A209" s="9">
        <v>0</v>
      </c>
      <c r="B209" s="9">
        <v>0</v>
      </c>
      <c r="C209" s="9">
        <v>0</v>
      </c>
      <c r="D209" s="9" t="str">
        <v>Não atende</v>
      </c>
      <c r="F209" s="9" t="b">
        <f t="shared" si="28"/>
        <v>0</v>
      </c>
      <c r="G209" s="9" t="b">
        <f t="shared" si="29"/>
        <v>0</v>
      </c>
      <c r="H209" s="9" t="b">
        <f t="shared" si="30"/>
        <v>0</v>
      </c>
      <c r="I209" s="9" t="str">
        <f t="shared" si="31"/>
        <v>Não atende</v>
      </c>
    </row>
    <row r="210" spans="1:9">
      <c r="A210" s="9">
        <v>0</v>
      </c>
      <c r="B210" s="9">
        <v>0</v>
      </c>
      <c r="C210" s="9">
        <v>0</v>
      </c>
      <c r="D210" s="9" t="str">
        <v>Não atende</v>
      </c>
      <c r="F210" s="9" t="b">
        <f t="shared" si="28"/>
        <v>0</v>
      </c>
      <c r="G210" s="9" t="b">
        <f t="shared" si="29"/>
        <v>0</v>
      </c>
      <c r="H210" s="9" t="b">
        <f t="shared" si="30"/>
        <v>0</v>
      </c>
      <c r="I210" s="9" t="str">
        <f t="shared" si="31"/>
        <v>Não atende</v>
      </c>
    </row>
    <row r="211" spans="1:9">
      <c r="A211" s="9">
        <v>0</v>
      </c>
      <c r="B211" s="9">
        <v>0</v>
      </c>
      <c r="C211" s="9">
        <v>0</v>
      </c>
      <c r="D211" s="9" t="str">
        <v>Não atende</v>
      </c>
      <c r="F211" s="9" t="b">
        <f t="shared" si="28"/>
        <v>0</v>
      </c>
      <c r="G211" s="9" t="b">
        <f t="shared" si="29"/>
        <v>0</v>
      </c>
      <c r="H211" s="9" t="b">
        <f t="shared" si="30"/>
        <v>0</v>
      </c>
      <c r="I211" s="9" t="str">
        <f t="shared" si="31"/>
        <v>Não atende</v>
      </c>
    </row>
    <row r="212" spans="1:9">
      <c r="A212" s="9">
        <v>0</v>
      </c>
      <c r="B212" s="9">
        <v>0</v>
      </c>
      <c r="C212" s="9">
        <v>0</v>
      </c>
      <c r="D212" s="9" t="str">
        <v>Não atende</v>
      </c>
      <c r="F212" s="9" t="b">
        <f t="shared" si="28"/>
        <v>0</v>
      </c>
      <c r="G212" s="9" t="b">
        <f t="shared" si="29"/>
        <v>0</v>
      </c>
      <c r="H212" s="9" t="b">
        <f t="shared" si="30"/>
        <v>0</v>
      </c>
      <c r="I212" s="9" t="str">
        <f t="shared" si="31"/>
        <v>Não atende</v>
      </c>
    </row>
    <row r="213" spans="1:9">
      <c r="A213" s="9">
        <v>0</v>
      </c>
      <c r="B213" s="9">
        <v>0</v>
      </c>
      <c r="C213" s="9">
        <v>0</v>
      </c>
      <c r="D213" s="9" t="str">
        <v>Não atende</v>
      </c>
      <c r="F213" s="9" t="b">
        <f t="shared" si="28"/>
        <v>0</v>
      </c>
      <c r="G213" s="9" t="b">
        <f t="shared" si="29"/>
        <v>0</v>
      </c>
      <c r="H213" s="9" t="b">
        <f t="shared" si="30"/>
        <v>0</v>
      </c>
      <c r="I213" s="9" t="str">
        <f t="shared" si="31"/>
        <v>Não atende</v>
      </c>
    </row>
    <row r="214" spans="1:9">
      <c r="A214" s="9">
        <v>0</v>
      </c>
      <c r="B214" s="9">
        <v>0</v>
      </c>
      <c r="C214" s="9">
        <v>0</v>
      </c>
      <c r="D214" s="9" t="str">
        <v>Não atende</v>
      </c>
      <c r="F214" s="9" t="b">
        <f t="shared" si="28"/>
        <v>0</v>
      </c>
      <c r="G214" s="9" t="b">
        <f t="shared" si="29"/>
        <v>0</v>
      </c>
      <c r="H214" s="9" t="b">
        <f t="shared" si="30"/>
        <v>0</v>
      </c>
      <c r="I214" s="9" t="str">
        <f t="shared" si="31"/>
        <v>Não atende</v>
      </c>
    </row>
    <row r="215" spans="1:9">
      <c r="A215" s="9">
        <v>0</v>
      </c>
      <c r="B215" s="9">
        <v>0</v>
      </c>
      <c r="C215" s="9">
        <v>0</v>
      </c>
      <c r="D215" s="9" t="str">
        <v>Não atende</v>
      </c>
      <c r="F215" s="9" t="b">
        <f t="shared" si="28"/>
        <v>0</v>
      </c>
      <c r="G215" s="9" t="b">
        <f t="shared" si="29"/>
        <v>0</v>
      </c>
      <c r="H215" s="9" t="b">
        <f t="shared" si="30"/>
        <v>0</v>
      </c>
      <c r="I215" s="9" t="str">
        <f t="shared" si="31"/>
        <v>Não atende</v>
      </c>
    </row>
    <row r="216" spans="1:9">
      <c r="A216" s="9">
        <v>0</v>
      </c>
      <c r="B216" s="9">
        <v>0</v>
      </c>
      <c r="C216" s="9">
        <v>0</v>
      </c>
      <c r="D216" s="9" t="str">
        <v>Não atende</v>
      </c>
      <c r="F216" s="9" t="b">
        <f t="shared" si="28"/>
        <v>0</v>
      </c>
      <c r="G216" s="9" t="b">
        <f t="shared" si="29"/>
        <v>0</v>
      </c>
      <c r="H216" s="9" t="b">
        <f t="shared" si="30"/>
        <v>0</v>
      </c>
      <c r="I216" s="9" t="str">
        <f t="shared" si="31"/>
        <v>Não atende</v>
      </c>
    </row>
    <row r="217" spans="1:9">
      <c r="A217" s="9">
        <v>0</v>
      </c>
      <c r="B217" s="9">
        <v>0</v>
      </c>
      <c r="C217" s="9">
        <v>0</v>
      </c>
      <c r="D217" s="9" t="str">
        <v>Não atende</v>
      </c>
      <c r="F217" s="9" t="b">
        <f t="shared" si="28"/>
        <v>0</v>
      </c>
      <c r="G217" s="9" t="b">
        <f t="shared" si="29"/>
        <v>0</v>
      </c>
      <c r="H217" s="9" t="b">
        <f t="shared" si="30"/>
        <v>0</v>
      </c>
      <c r="I217" s="9" t="str">
        <f t="shared" si="31"/>
        <v>Não atende</v>
      </c>
    </row>
    <row r="218" spans="1:9">
      <c r="A218" s="9">
        <v>0</v>
      </c>
      <c r="B218" s="9">
        <v>0</v>
      </c>
      <c r="C218" s="9">
        <v>0</v>
      </c>
      <c r="D218" s="9" t="str">
        <v>Não atende</v>
      </c>
      <c r="F218" s="9" t="b">
        <f t="shared" si="28"/>
        <v>0</v>
      </c>
      <c r="G218" s="9" t="b">
        <f t="shared" si="29"/>
        <v>0</v>
      </c>
      <c r="H218" s="9" t="b">
        <f t="shared" si="30"/>
        <v>0</v>
      </c>
      <c r="I218" s="9" t="str">
        <f t="shared" si="31"/>
        <v>Não atende</v>
      </c>
    </row>
    <row r="219" spans="1:9">
      <c r="A219" s="9">
        <v>0</v>
      </c>
      <c r="B219" s="9">
        <v>0</v>
      </c>
      <c r="C219" s="9">
        <v>0</v>
      </c>
      <c r="D219" s="9" t="str">
        <v>Não atende</v>
      </c>
      <c r="F219" s="9" t="b">
        <f t="shared" si="28"/>
        <v>0</v>
      </c>
      <c r="G219" s="9" t="b">
        <f t="shared" si="29"/>
        <v>0</v>
      </c>
      <c r="H219" s="9" t="b">
        <f t="shared" si="30"/>
        <v>0</v>
      </c>
      <c r="I219" s="9" t="str">
        <f t="shared" si="31"/>
        <v>Não atende</v>
      </c>
    </row>
    <row r="220" spans="1:9">
      <c r="A220" s="9">
        <v>0</v>
      </c>
      <c r="B220" s="9">
        <v>0</v>
      </c>
      <c r="C220" s="9">
        <v>0</v>
      </c>
      <c r="D220" s="9" t="str">
        <v>Não atende</v>
      </c>
      <c r="F220" s="9" t="b">
        <f t="shared" si="28"/>
        <v>0</v>
      </c>
      <c r="G220" s="9" t="b">
        <f t="shared" si="29"/>
        <v>0</v>
      </c>
      <c r="H220" s="9" t="b">
        <f t="shared" si="30"/>
        <v>0</v>
      </c>
      <c r="I220" s="9" t="str">
        <f t="shared" si="31"/>
        <v>Não atende</v>
      </c>
    </row>
    <row r="221" spans="1:9">
      <c r="A221" s="9">
        <v>0</v>
      </c>
      <c r="B221" s="9">
        <v>0</v>
      </c>
      <c r="C221" s="9">
        <v>0</v>
      </c>
      <c r="D221" s="9" t="str">
        <v>Não atende</v>
      </c>
      <c r="F221" s="9" t="b">
        <f t="shared" si="28"/>
        <v>0</v>
      </c>
      <c r="G221" s="9" t="b">
        <f t="shared" si="29"/>
        <v>0</v>
      </c>
      <c r="H221" s="9" t="b">
        <f t="shared" si="30"/>
        <v>0</v>
      </c>
      <c r="I221" s="9" t="str">
        <f t="shared" si="31"/>
        <v>Não atende</v>
      </c>
    </row>
    <row r="222" spans="1:9">
      <c r="A222" s="9">
        <v>0</v>
      </c>
      <c r="B222" s="9">
        <v>0</v>
      </c>
      <c r="C222" s="9">
        <v>0</v>
      </c>
      <c r="D222" s="9" t="str">
        <v>Não atende</v>
      </c>
      <c r="F222" s="9" t="b">
        <f t="shared" si="28"/>
        <v>0</v>
      </c>
      <c r="G222" s="9" t="b">
        <f t="shared" si="29"/>
        <v>0</v>
      </c>
      <c r="H222" s="9" t="b">
        <f t="shared" si="30"/>
        <v>0</v>
      </c>
      <c r="I222" s="9" t="str">
        <f t="shared" si="31"/>
        <v>Não atende</v>
      </c>
    </row>
    <row r="223" spans="1:9">
      <c r="A223" s="9">
        <v>0</v>
      </c>
      <c r="B223" s="9">
        <v>0</v>
      </c>
      <c r="C223" s="9">
        <v>0</v>
      </c>
      <c r="D223" s="9" t="str">
        <v>Não atende</v>
      </c>
      <c r="F223" s="9" t="b">
        <f t="shared" si="28"/>
        <v>0</v>
      </c>
      <c r="G223" s="9" t="b">
        <f t="shared" si="29"/>
        <v>0</v>
      </c>
      <c r="H223" s="9" t="b">
        <f t="shared" si="30"/>
        <v>0</v>
      </c>
      <c r="I223" s="9" t="str">
        <f t="shared" si="31"/>
        <v>Não atende</v>
      </c>
    </row>
    <row r="224" spans="1:9">
      <c r="A224" s="9">
        <v>0</v>
      </c>
      <c r="B224" s="9">
        <v>0</v>
      </c>
      <c r="C224" s="9">
        <v>0</v>
      </c>
      <c r="D224" s="9" t="str">
        <v>Não atende</v>
      </c>
      <c r="F224" s="9" t="b">
        <f t="shared" si="28"/>
        <v>0</v>
      </c>
      <c r="G224" s="9" t="b">
        <f t="shared" si="29"/>
        <v>0</v>
      </c>
      <c r="H224" s="9" t="b">
        <f t="shared" si="30"/>
        <v>0</v>
      </c>
      <c r="I224" s="9" t="str">
        <f t="shared" si="31"/>
        <v>Não atende</v>
      </c>
    </row>
    <row r="225" spans="1:9">
      <c r="A225" s="9">
        <v>0</v>
      </c>
      <c r="B225" s="9">
        <v>0</v>
      </c>
      <c r="C225" s="9">
        <v>0</v>
      </c>
      <c r="D225" s="9" t="str">
        <v>Não atende</v>
      </c>
      <c r="F225" s="9" t="b">
        <f t="shared" si="28"/>
        <v>0</v>
      </c>
      <c r="G225" s="9" t="b">
        <f t="shared" si="29"/>
        <v>0</v>
      </c>
      <c r="H225" s="9" t="b">
        <f t="shared" si="30"/>
        <v>0</v>
      </c>
      <c r="I225" s="9" t="str">
        <f t="shared" si="31"/>
        <v>Não atende</v>
      </c>
    </row>
    <row r="226" spans="1:9">
      <c r="A226" s="9">
        <v>0</v>
      </c>
      <c r="B226" s="9">
        <v>0</v>
      </c>
      <c r="C226" s="9">
        <v>0</v>
      </c>
      <c r="D226" s="9" t="str">
        <v>Não atende</v>
      </c>
      <c r="F226" s="9" t="b">
        <f t="shared" si="28"/>
        <v>0</v>
      </c>
      <c r="G226" s="9" t="b">
        <f t="shared" si="29"/>
        <v>0</v>
      </c>
      <c r="H226" s="9" t="b">
        <f t="shared" si="30"/>
        <v>0</v>
      </c>
      <c r="I226" s="9" t="str">
        <f t="shared" si="31"/>
        <v>Não atende</v>
      </c>
    </row>
    <row r="227" spans="1:9">
      <c r="A227" s="9">
        <v>0</v>
      </c>
      <c r="B227" s="9">
        <v>0</v>
      </c>
      <c r="C227" s="9">
        <v>0</v>
      </c>
      <c r="D227" s="9" t="str">
        <v>Não atende</v>
      </c>
      <c r="F227" s="9" t="b">
        <f t="shared" si="28"/>
        <v>0</v>
      </c>
      <c r="G227" s="9" t="b">
        <f t="shared" si="29"/>
        <v>0</v>
      </c>
      <c r="H227" s="9" t="b">
        <f t="shared" si="30"/>
        <v>0</v>
      </c>
      <c r="I227" s="9" t="str">
        <f t="shared" si="31"/>
        <v>Não atende</v>
      </c>
    </row>
    <row r="228" spans="1:9">
      <c r="A228" s="9">
        <v>0</v>
      </c>
      <c r="B228" s="9">
        <v>0</v>
      </c>
      <c r="C228" s="9">
        <v>0</v>
      </c>
      <c r="D228" s="9" t="str">
        <v>Não atende</v>
      </c>
      <c r="F228" s="9" t="b">
        <f t="shared" si="28"/>
        <v>0</v>
      </c>
      <c r="G228" s="9" t="b">
        <f t="shared" si="29"/>
        <v>0</v>
      </c>
      <c r="H228" s="9" t="b">
        <f t="shared" si="30"/>
        <v>0</v>
      </c>
      <c r="I228" s="9" t="str">
        <f t="shared" si="31"/>
        <v>Não atende</v>
      </c>
    </row>
    <row r="229" spans="1:9">
      <c r="A229" s="9">
        <v>0</v>
      </c>
      <c r="B229" s="9">
        <v>0</v>
      </c>
      <c r="C229" s="9">
        <v>0</v>
      </c>
      <c r="D229" s="9" t="str">
        <v>Não atende</v>
      </c>
      <c r="F229" s="9" t="b">
        <f t="shared" si="28"/>
        <v>0</v>
      </c>
      <c r="G229" s="9" t="b">
        <f t="shared" si="29"/>
        <v>0</v>
      </c>
      <c r="H229" s="9" t="b">
        <f t="shared" si="30"/>
        <v>0</v>
      </c>
      <c r="I229" s="9" t="str">
        <f t="shared" si="31"/>
        <v>Não atende</v>
      </c>
    </row>
    <row r="230" spans="1:9">
      <c r="A230" s="9">
        <v>0</v>
      </c>
      <c r="B230" s="9">
        <v>0</v>
      </c>
      <c r="C230" s="9">
        <v>0</v>
      </c>
      <c r="D230" s="9" t="str">
        <v>Não atende</v>
      </c>
      <c r="F230" s="9" t="b">
        <f t="shared" si="28"/>
        <v>0</v>
      </c>
      <c r="G230" s="9" t="b">
        <f t="shared" si="29"/>
        <v>0</v>
      </c>
      <c r="H230" s="9" t="b">
        <f t="shared" si="30"/>
        <v>0</v>
      </c>
      <c r="I230" s="9" t="str">
        <f t="shared" si="31"/>
        <v>Não atende</v>
      </c>
    </row>
    <row r="231" spans="1:9">
      <c r="A231" s="9">
        <v>0</v>
      </c>
      <c r="B231" s="9">
        <v>0</v>
      </c>
      <c r="C231" s="9">
        <v>0</v>
      </c>
      <c r="D231" s="9" t="str">
        <v>Não atende</v>
      </c>
      <c r="F231" s="9" t="b">
        <f t="shared" si="28"/>
        <v>0</v>
      </c>
      <c r="G231" s="9" t="b">
        <f t="shared" si="29"/>
        <v>0</v>
      </c>
      <c r="H231" s="9" t="b">
        <f t="shared" si="30"/>
        <v>0</v>
      </c>
      <c r="I231" s="9" t="str">
        <f t="shared" si="31"/>
        <v>Não atende</v>
      </c>
    </row>
    <row r="232" spans="1:9">
      <c r="A232" s="9">
        <v>0</v>
      </c>
      <c r="B232" s="9">
        <v>0</v>
      </c>
      <c r="C232" s="9">
        <v>0</v>
      </c>
      <c r="D232" s="9" t="str">
        <v>Não atende</v>
      </c>
      <c r="F232" s="9" t="b">
        <f t="shared" si="28"/>
        <v>0</v>
      </c>
      <c r="G232" s="9" t="b">
        <f t="shared" si="29"/>
        <v>0</v>
      </c>
      <c r="H232" s="9" t="b">
        <f t="shared" si="30"/>
        <v>0</v>
      </c>
      <c r="I232" s="9" t="str">
        <f t="shared" si="31"/>
        <v>Não atende</v>
      </c>
    </row>
    <row r="233" spans="1:9">
      <c r="A233" s="9">
        <v>0</v>
      </c>
      <c r="B233" s="9">
        <v>0</v>
      </c>
      <c r="C233" s="9">
        <v>0</v>
      </c>
      <c r="D233" s="9" t="str">
        <v>Não atende</v>
      </c>
      <c r="F233" s="9" t="b">
        <f t="shared" si="28"/>
        <v>0</v>
      </c>
      <c r="G233" s="9" t="b">
        <f t="shared" si="29"/>
        <v>0</v>
      </c>
      <c r="H233" s="9" t="b">
        <f t="shared" si="30"/>
        <v>0</v>
      </c>
      <c r="I233" s="9" t="str">
        <f t="shared" si="31"/>
        <v>Não atende</v>
      </c>
    </row>
    <row r="234" spans="1:9">
      <c r="A234" s="9">
        <v>0</v>
      </c>
      <c r="B234" s="9">
        <v>0</v>
      </c>
      <c r="C234" s="9">
        <v>0</v>
      </c>
      <c r="D234" s="9" t="str">
        <v>Não atende</v>
      </c>
      <c r="F234" s="9" t="b">
        <f t="shared" si="28"/>
        <v>0</v>
      </c>
      <c r="G234" s="9" t="b">
        <f t="shared" si="29"/>
        <v>0</v>
      </c>
      <c r="H234" s="9" t="b">
        <f t="shared" si="30"/>
        <v>0</v>
      </c>
      <c r="I234" s="9" t="str">
        <f t="shared" si="31"/>
        <v>Não atende</v>
      </c>
    </row>
    <row r="235" spans="1:9">
      <c r="A235" s="9">
        <v>0</v>
      </c>
      <c r="B235" s="9">
        <v>0</v>
      </c>
      <c r="C235" s="9">
        <v>0</v>
      </c>
      <c r="D235" s="9" t="str">
        <v>Não atende</v>
      </c>
      <c r="F235" s="9" t="b">
        <f t="shared" si="28"/>
        <v>0</v>
      </c>
      <c r="G235" s="9" t="b">
        <f t="shared" si="29"/>
        <v>0</v>
      </c>
      <c r="H235" s="9" t="b">
        <f t="shared" si="30"/>
        <v>0</v>
      </c>
      <c r="I235" s="9" t="str">
        <f t="shared" si="31"/>
        <v>Não atende</v>
      </c>
    </row>
    <row r="236" spans="1:9">
      <c r="A236" s="9">
        <v>0</v>
      </c>
      <c r="B236" s="9">
        <v>0</v>
      </c>
      <c r="C236" s="9">
        <v>0</v>
      </c>
      <c r="D236" s="9" t="str">
        <v>Não atende</v>
      </c>
      <c r="F236" s="9" t="b">
        <f t="shared" si="28"/>
        <v>0</v>
      </c>
      <c r="G236" s="9" t="b">
        <f t="shared" si="29"/>
        <v>0</v>
      </c>
      <c r="H236" s="9" t="b">
        <f t="shared" si="30"/>
        <v>0</v>
      </c>
      <c r="I236" s="9" t="str">
        <f t="shared" si="31"/>
        <v>Não atende</v>
      </c>
    </row>
    <row r="237" spans="1:9">
      <c r="A237" s="9">
        <v>0</v>
      </c>
      <c r="B237" s="9">
        <v>0</v>
      </c>
      <c r="C237" s="9">
        <v>0</v>
      </c>
      <c r="D237" s="9" t="str">
        <v>Não atende</v>
      </c>
      <c r="F237" s="9" t="b">
        <f t="shared" si="28"/>
        <v>0</v>
      </c>
      <c r="G237" s="9" t="b">
        <f t="shared" si="29"/>
        <v>0</v>
      </c>
      <c r="H237" s="9" t="b">
        <f t="shared" si="30"/>
        <v>0</v>
      </c>
      <c r="I237" s="9" t="str">
        <f t="shared" si="31"/>
        <v>Não atende</v>
      </c>
    </row>
    <row r="238" spans="1:9">
      <c r="A238" s="9">
        <v>0</v>
      </c>
      <c r="B238" s="9">
        <v>0</v>
      </c>
      <c r="C238" s="9">
        <v>0</v>
      </c>
      <c r="D238" s="9" t="str">
        <v>Não atende</v>
      </c>
      <c r="F238" s="9" t="b">
        <f t="shared" si="28"/>
        <v>0</v>
      </c>
      <c r="G238" s="9" t="b">
        <f t="shared" si="29"/>
        <v>0</v>
      </c>
      <c r="H238" s="9" t="b">
        <f t="shared" si="30"/>
        <v>0</v>
      </c>
      <c r="I238" s="9" t="str">
        <f t="shared" si="31"/>
        <v>Não atende</v>
      </c>
    </row>
    <row r="239" spans="1:9">
      <c r="A239" s="9">
        <v>0</v>
      </c>
      <c r="B239" s="9">
        <v>0</v>
      </c>
      <c r="C239" s="9">
        <v>0</v>
      </c>
      <c r="D239" s="9" t="str">
        <v>Não atende</v>
      </c>
      <c r="F239" s="9" t="b">
        <f t="shared" si="28"/>
        <v>0</v>
      </c>
      <c r="G239" s="9" t="b">
        <f t="shared" si="29"/>
        <v>0</v>
      </c>
      <c r="H239" s="9" t="b">
        <f t="shared" si="30"/>
        <v>0</v>
      </c>
      <c r="I239" s="9" t="str">
        <f t="shared" si="31"/>
        <v>Não atende</v>
      </c>
    </row>
    <row r="240" spans="1:9">
      <c r="A240" s="9">
        <v>0</v>
      </c>
      <c r="B240" s="9">
        <v>0</v>
      </c>
      <c r="C240" s="9">
        <v>0</v>
      </c>
      <c r="D240" s="9" t="str">
        <v>Não atende</v>
      </c>
      <c r="F240" s="9" t="b">
        <f t="shared" si="28"/>
        <v>0</v>
      </c>
      <c r="G240" s="9" t="b">
        <f t="shared" si="29"/>
        <v>0</v>
      </c>
      <c r="H240" s="9" t="b">
        <f t="shared" si="30"/>
        <v>0</v>
      </c>
      <c r="I240" s="9" t="str">
        <f t="shared" si="31"/>
        <v>Não atende</v>
      </c>
    </row>
    <row r="241" spans="1:9">
      <c r="A241" s="9">
        <v>0</v>
      </c>
      <c r="B241" s="9">
        <v>0</v>
      </c>
      <c r="C241" s="9">
        <v>0</v>
      </c>
      <c r="D241" s="9" t="str">
        <v>Não atende</v>
      </c>
      <c r="F241" s="9" t="b">
        <f t="shared" si="28"/>
        <v>0</v>
      </c>
      <c r="G241" s="9" t="b">
        <f t="shared" si="29"/>
        <v>0</v>
      </c>
      <c r="H241" s="9" t="b">
        <f t="shared" si="30"/>
        <v>0</v>
      </c>
      <c r="I241" s="9" t="str">
        <f t="shared" si="31"/>
        <v>Não atende</v>
      </c>
    </row>
    <row r="242" spans="1:9">
      <c r="A242" s="9">
        <v>0</v>
      </c>
      <c r="B242" s="9">
        <v>0</v>
      </c>
      <c r="C242" s="9">
        <v>0</v>
      </c>
      <c r="D242" s="9" t="str">
        <v>Não atende</v>
      </c>
      <c r="F242" s="9" t="b">
        <f t="shared" si="28"/>
        <v>0</v>
      </c>
      <c r="G242" s="9" t="b">
        <f t="shared" si="29"/>
        <v>0</v>
      </c>
      <c r="H242" s="9" t="b">
        <f t="shared" si="30"/>
        <v>0</v>
      </c>
      <c r="I242" s="9" t="str">
        <f t="shared" si="31"/>
        <v>Não atende</v>
      </c>
    </row>
    <row r="243" spans="1:9">
      <c r="A243" s="9">
        <v>0</v>
      </c>
      <c r="B243" s="9">
        <v>0</v>
      </c>
      <c r="C243" s="9">
        <v>0</v>
      </c>
      <c r="D243" s="9" t="str">
        <v>Não atende</v>
      </c>
      <c r="F243" s="9" t="b">
        <f t="shared" si="28"/>
        <v>0</v>
      </c>
      <c r="G243" s="9" t="b">
        <f t="shared" si="29"/>
        <v>0</v>
      </c>
      <c r="H243" s="9" t="b">
        <f t="shared" si="30"/>
        <v>0</v>
      </c>
      <c r="I243" s="9" t="str">
        <f t="shared" si="31"/>
        <v>Não atende</v>
      </c>
    </row>
    <row r="244" spans="1:9">
      <c r="A244" s="9">
        <v>0</v>
      </c>
      <c r="B244" s="9">
        <v>0</v>
      </c>
      <c r="C244" s="9">
        <v>0</v>
      </c>
      <c r="D244" s="9" t="str">
        <v>Não atende</v>
      </c>
      <c r="F244" s="9" t="b">
        <f t="shared" si="28"/>
        <v>0</v>
      </c>
      <c r="G244" s="9" t="b">
        <f t="shared" si="29"/>
        <v>0</v>
      </c>
      <c r="H244" s="9" t="b">
        <f t="shared" si="30"/>
        <v>0</v>
      </c>
      <c r="I244" s="9" t="str">
        <f t="shared" si="31"/>
        <v>Não atende</v>
      </c>
    </row>
    <row r="245" spans="1:9">
      <c r="A245" s="9">
        <v>0</v>
      </c>
      <c r="B245" s="9">
        <v>0</v>
      </c>
      <c r="C245" s="9">
        <v>0</v>
      </c>
      <c r="D245" s="9" t="str">
        <v>Não atende</v>
      </c>
      <c r="F245" s="9" t="b">
        <f t="shared" si="28"/>
        <v>0</v>
      </c>
      <c r="G245" s="9" t="b">
        <f t="shared" si="29"/>
        <v>0</v>
      </c>
      <c r="H245" s="9" t="b">
        <f t="shared" si="30"/>
        <v>0</v>
      </c>
      <c r="I245" s="9" t="str">
        <f t="shared" si="31"/>
        <v>Não atende</v>
      </c>
    </row>
    <row r="246" spans="1:9">
      <c r="A246" s="9">
        <v>0</v>
      </c>
      <c r="B246" s="9">
        <v>0</v>
      </c>
      <c r="C246" s="9">
        <v>0</v>
      </c>
      <c r="D246" s="9" t="str">
        <v>Não atende</v>
      </c>
      <c r="F246" s="9" t="b">
        <f t="shared" si="28"/>
        <v>0</v>
      </c>
      <c r="G246" s="9" t="b">
        <f t="shared" si="29"/>
        <v>0</v>
      </c>
      <c r="H246" s="9" t="b">
        <f t="shared" si="30"/>
        <v>0</v>
      </c>
      <c r="I246" s="9" t="str">
        <f t="shared" si="31"/>
        <v>Não atende</v>
      </c>
    </row>
    <row r="247" spans="1:9">
      <c r="A247" s="9">
        <v>0</v>
      </c>
      <c r="B247" s="9">
        <v>0</v>
      </c>
      <c r="C247" s="9">
        <v>0</v>
      </c>
      <c r="D247" s="9" t="str">
        <v>Não atende</v>
      </c>
      <c r="F247" s="9" t="b">
        <f t="shared" si="28"/>
        <v>0</v>
      </c>
      <c r="G247" s="9" t="b">
        <f t="shared" si="29"/>
        <v>0</v>
      </c>
      <c r="H247" s="9" t="b">
        <f t="shared" si="30"/>
        <v>0</v>
      </c>
      <c r="I247" s="9" t="str">
        <f t="shared" si="31"/>
        <v>Não atende</v>
      </c>
    </row>
    <row r="248" spans="1:9">
      <c r="A248" s="9">
        <v>0</v>
      </c>
      <c r="B248" s="9">
        <v>0</v>
      </c>
      <c r="C248" s="9">
        <v>0</v>
      </c>
      <c r="D248" s="9" t="str">
        <v>Não atende</v>
      </c>
      <c r="F248" s="9" t="b">
        <f t="shared" si="28"/>
        <v>0</v>
      </c>
      <c r="G248" s="9" t="b">
        <f t="shared" si="29"/>
        <v>0</v>
      </c>
      <c r="H248" s="9" t="b">
        <f t="shared" si="30"/>
        <v>0</v>
      </c>
      <c r="I248" s="9" t="str">
        <f t="shared" si="31"/>
        <v>Não atende</v>
      </c>
    </row>
    <row r="249" spans="1:9">
      <c r="A249" s="9">
        <v>0</v>
      </c>
      <c r="B249" s="9">
        <v>0</v>
      </c>
      <c r="C249" s="9">
        <v>0</v>
      </c>
      <c r="D249" s="9" t="str">
        <v>Não atende</v>
      </c>
      <c r="F249" s="9" t="b">
        <f t="shared" si="28"/>
        <v>0</v>
      </c>
      <c r="G249" s="9" t="b">
        <f t="shared" si="29"/>
        <v>0</v>
      </c>
      <c r="H249" s="9" t="b">
        <f t="shared" si="30"/>
        <v>0</v>
      </c>
      <c r="I249" s="9" t="str">
        <f t="shared" si="31"/>
        <v>Não atende</v>
      </c>
    </row>
    <row r="250" spans="1:9">
      <c r="A250" s="9">
        <v>0</v>
      </c>
      <c r="B250" s="9">
        <v>0</v>
      </c>
      <c r="C250" s="9">
        <v>0</v>
      </c>
      <c r="D250" s="9" t="str">
        <v>Não atende</v>
      </c>
      <c r="F250" s="9" t="b">
        <f t="shared" si="28"/>
        <v>0</v>
      </c>
      <c r="G250" s="9" t="b">
        <f t="shared" si="29"/>
        <v>0</v>
      </c>
      <c r="H250" s="9" t="b">
        <f t="shared" si="30"/>
        <v>0</v>
      </c>
      <c r="I250" s="9" t="str">
        <f t="shared" si="31"/>
        <v>Não atende</v>
      </c>
    </row>
    <row r="251" spans="1:9">
      <c r="A251" s="9">
        <v>0</v>
      </c>
      <c r="B251" s="9">
        <v>0</v>
      </c>
      <c r="C251" s="9">
        <v>0</v>
      </c>
      <c r="D251" s="9" t="str">
        <v>Não atende</v>
      </c>
      <c r="F251" s="9" t="b">
        <f t="shared" si="28"/>
        <v>0</v>
      </c>
      <c r="G251" s="9" t="b">
        <f t="shared" si="29"/>
        <v>0</v>
      </c>
      <c r="H251" s="9" t="b">
        <f t="shared" si="30"/>
        <v>0</v>
      </c>
      <c r="I251" s="9" t="str">
        <f t="shared" si="31"/>
        <v>Não atende</v>
      </c>
    </row>
    <row r="252" spans="1:9">
      <c r="A252" s="9">
        <v>0</v>
      </c>
      <c r="B252" s="9">
        <v>0</v>
      </c>
      <c r="C252" s="9">
        <v>0</v>
      </c>
      <c r="D252" s="9" t="str">
        <v>Não atende</v>
      </c>
      <c r="F252" s="9" t="b">
        <f t="shared" si="28"/>
        <v>0</v>
      </c>
      <c r="G252" s="9" t="b">
        <f t="shared" si="29"/>
        <v>0</v>
      </c>
      <c r="H252" s="9" t="b">
        <f t="shared" si="30"/>
        <v>0</v>
      </c>
      <c r="I252" s="9" t="str">
        <f t="shared" si="31"/>
        <v>Não atende</v>
      </c>
    </row>
    <row r="253" spans="1:9">
      <c r="A253" s="9">
        <v>0</v>
      </c>
      <c r="B253" s="9">
        <v>0</v>
      </c>
      <c r="C253" s="9">
        <v>0</v>
      </c>
      <c r="D253" s="9" t="str">
        <v>Não atende</v>
      </c>
      <c r="F253" s="9" t="b">
        <f t="shared" si="28"/>
        <v>0</v>
      </c>
      <c r="G253" s="9" t="b">
        <f t="shared" si="29"/>
        <v>0</v>
      </c>
      <c r="H253" s="9" t="b">
        <f t="shared" si="30"/>
        <v>0</v>
      </c>
      <c r="I253" s="9" t="str">
        <f t="shared" si="31"/>
        <v>Não atende</v>
      </c>
    </row>
    <row r="254" spans="1:9">
      <c r="A254" s="9">
        <v>0</v>
      </c>
      <c r="B254" s="9">
        <v>0</v>
      </c>
      <c r="C254" s="9">
        <v>0</v>
      </c>
      <c r="D254" s="9" t="str">
        <v>Não atende</v>
      </c>
      <c r="F254" s="9" t="b">
        <f t="shared" si="28"/>
        <v>0</v>
      </c>
      <c r="G254" s="9" t="b">
        <f t="shared" si="29"/>
        <v>0</v>
      </c>
      <c r="H254" s="9" t="b">
        <f t="shared" si="30"/>
        <v>0</v>
      </c>
      <c r="I254" s="9" t="str">
        <f t="shared" si="31"/>
        <v>Não atende</v>
      </c>
    </row>
    <row r="255" spans="1:9">
      <c r="A255" s="9">
        <v>0</v>
      </c>
      <c r="B255" s="9">
        <v>0</v>
      </c>
      <c r="C255" s="9">
        <v>0</v>
      </c>
      <c r="D255" s="9" t="str">
        <v>Não atende</v>
      </c>
      <c r="F255" s="9" t="b">
        <f t="shared" si="28"/>
        <v>0</v>
      </c>
      <c r="G255" s="9" t="b">
        <f t="shared" si="29"/>
        <v>0</v>
      </c>
      <c r="H255" s="9" t="b">
        <f t="shared" si="30"/>
        <v>0</v>
      </c>
      <c r="I255" s="9" t="str">
        <f t="shared" si="31"/>
        <v>Não atende</v>
      </c>
    </row>
    <row r="256" spans="1:9">
      <c r="A256" s="9">
        <v>0</v>
      </c>
      <c r="B256" s="9">
        <v>0</v>
      </c>
      <c r="C256" s="9">
        <v>0</v>
      </c>
      <c r="D256" s="9" t="str">
        <v>Não atende</v>
      </c>
      <c r="F256" s="9" t="b">
        <f t="shared" si="28"/>
        <v>0</v>
      </c>
      <c r="G256" s="9" t="b">
        <f t="shared" si="29"/>
        <v>0</v>
      </c>
      <c r="H256" s="9" t="b">
        <f t="shared" si="30"/>
        <v>0</v>
      </c>
      <c r="I256" s="9" t="str">
        <f t="shared" si="31"/>
        <v>Não atende</v>
      </c>
    </row>
    <row r="257" spans="1:9">
      <c r="A257" s="9">
        <v>0</v>
      </c>
      <c r="B257" s="9">
        <v>0</v>
      </c>
      <c r="C257" s="9">
        <v>0</v>
      </c>
      <c r="D257" s="9" t="str">
        <v>Não atende</v>
      </c>
      <c r="F257" s="9" t="b">
        <f t="shared" si="28"/>
        <v>0</v>
      </c>
      <c r="G257" s="9" t="b">
        <f t="shared" si="29"/>
        <v>0</v>
      </c>
      <c r="H257" s="9" t="b">
        <f t="shared" si="30"/>
        <v>0</v>
      </c>
      <c r="I257" s="9" t="str">
        <f t="shared" si="31"/>
        <v>Não atende</v>
      </c>
    </row>
    <row r="258" spans="1:9">
      <c r="A258" s="9">
        <v>0</v>
      </c>
      <c r="B258" s="9">
        <v>0</v>
      </c>
      <c r="C258" s="9">
        <v>0</v>
      </c>
      <c r="D258" s="9" t="str">
        <v>Não atende</v>
      </c>
      <c r="F258" s="9" t="b">
        <f t="shared" si="28"/>
        <v>0</v>
      </c>
      <c r="G258" s="9" t="b">
        <f t="shared" si="29"/>
        <v>0</v>
      </c>
      <c r="H258" s="9" t="b">
        <f t="shared" si="30"/>
        <v>0</v>
      </c>
      <c r="I258" s="9" t="str">
        <f t="shared" si="31"/>
        <v>Não atende</v>
      </c>
    </row>
    <row r="259" spans="1:9">
      <c r="A259" s="9">
        <v>0</v>
      </c>
      <c r="B259" s="9">
        <v>0</v>
      </c>
      <c r="C259" s="9">
        <v>0</v>
      </c>
      <c r="D259" s="9" t="str">
        <v>Não atende</v>
      </c>
      <c r="F259" s="9" t="b">
        <f t="shared" ref="F259:F322" si="32">IF(D259="Atende",A259)</f>
        <v>0</v>
      </c>
      <c r="G259" s="9" t="b">
        <f t="shared" ref="G259:G322" si="33">IF(D259="Atende",B259)</f>
        <v>0</v>
      </c>
      <c r="H259" s="9" t="b">
        <f t="shared" ref="H259:H322" si="34">IF(D259="Atende",C259)</f>
        <v>0</v>
      </c>
      <c r="I259" s="9" t="str">
        <f t="shared" ref="I259:I322" si="35">D259</f>
        <v>Não atende</v>
      </c>
    </row>
    <row r="260" spans="1:9">
      <c r="A260" s="9">
        <v>0</v>
      </c>
      <c r="B260" s="9">
        <v>0</v>
      </c>
      <c r="C260" s="9">
        <v>0</v>
      </c>
      <c r="D260" s="9" t="str">
        <v>Não atende</v>
      </c>
      <c r="F260" s="9" t="b">
        <f t="shared" si="32"/>
        <v>0</v>
      </c>
      <c r="G260" s="9" t="b">
        <f t="shared" si="33"/>
        <v>0</v>
      </c>
      <c r="H260" s="9" t="b">
        <f t="shared" si="34"/>
        <v>0</v>
      </c>
      <c r="I260" s="9" t="str">
        <f t="shared" si="35"/>
        <v>Não atende</v>
      </c>
    </row>
    <row r="261" spans="1:9">
      <c r="A261" s="9">
        <v>0</v>
      </c>
      <c r="B261" s="9">
        <v>0</v>
      </c>
      <c r="C261" s="9">
        <v>0</v>
      </c>
      <c r="D261" s="9" t="str">
        <v>Não atende</v>
      </c>
      <c r="F261" s="9" t="b">
        <f t="shared" si="32"/>
        <v>0</v>
      </c>
      <c r="G261" s="9" t="b">
        <f t="shared" si="33"/>
        <v>0</v>
      </c>
      <c r="H261" s="9" t="b">
        <f t="shared" si="34"/>
        <v>0</v>
      </c>
      <c r="I261" s="9" t="str">
        <f t="shared" si="35"/>
        <v>Não atende</v>
      </c>
    </row>
    <row r="262" spans="1:9">
      <c r="A262" s="9">
        <v>0</v>
      </c>
      <c r="B262" s="9">
        <v>0</v>
      </c>
      <c r="C262" s="9">
        <v>0</v>
      </c>
      <c r="D262" s="9" t="str">
        <v>Não atende</v>
      </c>
      <c r="F262" s="9" t="b">
        <f t="shared" si="32"/>
        <v>0</v>
      </c>
      <c r="G262" s="9" t="b">
        <f t="shared" si="33"/>
        <v>0</v>
      </c>
      <c r="H262" s="9" t="b">
        <f t="shared" si="34"/>
        <v>0</v>
      </c>
      <c r="I262" s="9" t="str">
        <f t="shared" si="35"/>
        <v>Não atende</v>
      </c>
    </row>
    <row r="263" spans="1:9">
      <c r="A263" s="9">
        <v>0</v>
      </c>
      <c r="B263" s="9">
        <v>0</v>
      </c>
      <c r="C263" s="9">
        <v>0</v>
      </c>
      <c r="D263" s="9" t="str">
        <v>Não atende</v>
      </c>
      <c r="F263" s="9" t="b">
        <f t="shared" si="32"/>
        <v>0</v>
      </c>
      <c r="G263" s="9" t="b">
        <f t="shared" si="33"/>
        <v>0</v>
      </c>
      <c r="H263" s="9" t="b">
        <f t="shared" si="34"/>
        <v>0</v>
      </c>
      <c r="I263" s="9" t="str">
        <f t="shared" si="35"/>
        <v>Não atende</v>
      </c>
    </row>
    <row r="264" spans="1:9">
      <c r="A264" s="9">
        <v>0</v>
      </c>
      <c r="B264" s="9">
        <v>0</v>
      </c>
      <c r="C264" s="9">
        <v>0</v>
      </c>
      <c r="D264" s="9" t="str">
        <v>Não atende</v>
      </c>
      <c r="F264" s="9" t="b">
        <f t="shared" si="32"/>
        <v>0</v>
      </c>
      <c r="G264" s="9" t="b">
        <f t="shared" si="33"/>
        <v>0</v>
      </c>
      <c r="H264" s="9" t="b">
        <f t="shared" si="34"/>
        <v>0</v>
      </c>
      <c r="I264" s="9" t="str">
        <f t="shared" si="35"/>
        <v>Não atende</v>
      </c>
    </row>
    <row r="265" spans="1:9">
      <c r="A265" s="9">
        <v>0</v>
      </c>
      <c r="B265" s="9">
        <v>0</v>
      </c>
      <c r="C265" s="9">
        <v>0</v>
      </c>
      <c r="D265" s="9" t="str">
        <v>Não atende</v>
      </c>
      <c r="F265" s="9" t="b">
        <f t="shared" si="32"/>
        <v>0</v>
      </c>
      <c r="G265" s="9" t="b">
        <f t="shared" si="33"/>
        <v>0</v>
      </c>
      <c r="H265" s="9" t="b">
        <f t="shared" si="34"/>
        <v>0</v>
      </c>
      <c r="I265" s="9" t="str">
        <f t="shared" si="35"/>
        <v>Não atende</v>
      </c>
    </row>
    <row r="266" spans="1:9">
      <c r="A266" s="9">
        <v>0</v>
      </c>
      <c r="B266" s="9">
        <v>0</v>
      </c>
      <c r="C266" s="9">
        <v>0</v>
      </c>
      <c r="D266" s="9" t="str">
        <v>Não atende</v>
      </c>
      <c r="F266" s="9" t="b">
        <f t="shared" si="32"/>
        <v>0</v>
      </c>
      <c r="G266" s="9" t="b">
        <f t="shared" si="33"/>
        <v>0</v>
      </c>
      <c r="H266" s="9" t="b">
        <f t="shared" si="34"/>
        <v>0</v>
      </c>
      <c r="I266" s="9" t="str">
        <f t="shared" si="35"/>
        <v>Não atende</v>
      </c>
    </row>
    <row r="267" spans="1:9">
      <c r="A267" s="9">
        <v>0</v>
      </c>
      <c r="B267" s="9">
        <v>0</v>
      </c>
      <c r="C267" s="9">
        <v>0</v>
      </c>
      <c r="D267" s="9" t="str">
        <v>Não atende</v>
      </c>
      <c r="F267" s="9" t="b">
        <f t="shared" si="32"/>
        <v>0</v>
      </c>
      <c r="G267" s="9" t="b">
        <f t="shared" si="33"/>
        <v>0</v>
      </c>
      <c r="H267" s="9" t="b">
        <f t="shared" si="34"/>
        <v>0</v>
      </c>
      <c r="I267" s="9" t="str">
        <f t="shared" si="35"/>
        <v>Não atende</v>
      </c>
    </row>
    <row r="268" spans="1:9">
      <c r="A268" s="9">
        <v>0</v>
      </c>
      <c r="B268" s="9">
        <v>0</v>
      </c>
      <c r="C268" s="9">
        <v>0</v>
      </c>
      <c r="D268" s="9" t="str">
        <v>Não atende</v>
      </c>
      <c r="F268" s="9" t="b">
        <f t="shared" si="32"/>
        <v>0</v>
      </c>
      <c r="G268" s="9" t="b">
        <f t="shared" si="33"/>
        <v>0</v>
      </c>
      <c r="H268" s="9" t="b">
        <f t="shared" si="34"/>
        <v>0</v>
      </c>
      <c r="I268" s="9" t="str">
        <f t="shared" si="35"/>
        <v>Não atende</v>
      </c>
    </row>
    <row r="269" spans="1:9">
      <c r="A269" s="9">
        <v>0</v>
      </c>
      <c r="B269" s="9">
        <v>0</v>
      </c>
      <c r="C269" s="9">
        <v>0</v>
      </c>
      <c r="D269" s="9" t="str">
        <v>Não atende</v>
      </c>
      <c r="F269" s="9" t="b">
        <f t="shared" si="32"/>
        <v>0</v>
      </c>
      <c r="G269" s="9" t="b">
        <f t="shared" si="33"/>
        <v>0</v>
      </c>
      <c r="H269" s="9" t="b">
        <f t="shared" si="34"/>
        <v>0</v>
      </c>
      <c r="I269" s="9" t="str">
        <f t="shared" si="35"/>
        <v>Não atende</v>
      </c>
    </row>
    <row r="270" spans="1:9">
      <c r="A270" s="9">
        <v>0</v>
      </c>
      <c r="B270" s="9">
        <v>0</v>
      </c>
      <c r="C270" s="9">
        <v>0</v>
      </c>
      <c r="D270" s="9" t="str">
        <v>Não atende</v>
      </c>
      <c r="F270" s="9" t="b">
        <f t="shared" si="32"/>
        <v>0</v>
      </c>
      <c r="G270" s="9" t="b">
        <f t="shared" si="33"/>
        <v>0</v>
      </c>
      <c r="H270" s="9" t="b">
        <f t="shared" si="34"/>
        <v>0</v>
      </c>
      <c r="I270" s="9" t="str">
        <f t="shared" si="35"/>
        <v>Não atende</v>
      </c>
    </row>
    <row r="271" spans="1:9">
      <c r="A271" s="9">
        <v>0</v>
      </c>
      <c r="B271" s="9">
        <v>0</v>
      </c>
      <c r="C271" s="9">
        <v>0</v>
      </c>
      <c r="D271" s="9" t="str">
        <v>Não atende</v>
      </c>
      <c r="F271" s="9" t="b">
        <f t="shared" si="32"/>
        <v>0</v>
      </c>
      <c r="G271" s="9" t="b">
        <f t="shared" si="33"/>
        <v>0</v>
      </c>
      <c r="H271" s="9" t="b">
        <f t="shared" si="34"/>
        <v>0</v>
      </c>
      <c r="I271" s="9" t="str">
        <f t="shared" si="35"/>
        <v>Não atende</v>
      </c>
    </row>
    <row r="272" spans="1:9">
      <c r="A272" s="9">
        <v>0</v>
      </c>
      <c r="B272" s="9">
        <v>0</v>
      </c>
      <c r="C272" s="9">
        <v>0</v>
      </c>
      <c r="D272" s="9" t="str">
        <v>Não atende</v>
      </c>
      <c r="F272" s="9" t="b">
        <f t="shared" si="32"/>
        <v>0</v>
      </c>
      <c r="G272" s="9" t="b">
        <f t="shared" si="33"/>
        <v>0</v>
      </c>
      <c r="H272" s="9" t="b">
        <f t="shared" si="34"/>
        <v>0</v>
      </c>
      <c r="I272" s="9" t="str">
        <f t="shared" si="35"/>
        <v>Não atende</v>
      </c>
    </row>
    <row r="273" spans="1:9">
      <c r="A273" s="9">
        <v>0</v>
      </c>
      <c r="B273" s="9">
        <v>0</v>
      </c>
      <c r="C273" s="9">
        <v>0</v>
      </c>
      <c r="D273" s="9" t="str">
        <v>Não atende</v>
      </c>
      <c r="F273" s="9" t="b">
        <f t="shared" si="32"/>
        <v>0</v>
      </c>
      <c r="G273" s="9" t="b">
        <f t="shared" si="33"/>
        <v>0</v>
      </c>
      <c r="H273" s="9" t="b">
        <f t="shared" si="34"/>
        <v>0</v>
      </c>
      <c r="I273" s="9" t="str">
        <f t="shared" si="35"/>
        <v>Não atende</v>
      </c>
    </row>
    <row r="274" spans="1:9">
      <c r="A274" s="9">
        <v>0</v>
      </c>
      <c r="B274" s="9">
        <v>0</v>
      </c>
      <c r="C274" s="9">
        <v>0</v>
      </c>
      <c r="D274" s="9" t="str">
        <v>Não atende</v>
      </c>
      <c r="F274" s="9" t="b">
        <f t="shared" si="32"/>
        <v>0</v>
      </c>
      <c r="G274" s="9" t="b">
        <f t="shared" si="33"/>
        <v>0</v>
      </c>
      <c r="H274" s="9" t="b">
        <f t="shared" si="34"/>
        <v>0</v>
      </c>
      <c r="I274" s="9" t="str">
        <f t="shared" si="35"/>
        <v>Não atende</v>
      </c>
    </row>
    <row r="275" spans="1:9">
      <c r="A275" s="9">
        <v>0</v>
      </c>
      <c r="B275" s="9">
        <v>0</v>
      </c>
      <c r="C275" s="9">
        <v>0</v>
      </c>
      <c r="D275" s="9" t="str">
        <v>Não atende</v>
      </c>
      <c r="F275" s="9" t="b">
        <f t="shared" si="32"/>
        <v>0</v>
      </c>
      <c r="G275" s="9" t="b">
        <f t="shared" si="33"/>
        <v>0</v>
      </c>
      <c r="H275" s="9" t="b">
        <f t="shared" si="34"/>
        <v>0</v>
      </c>
      <c r="I275" s="9" t="str">
        <f t="shared" si="35"/>
        <v>Não atende</v>
      </c>
    </row>
    <row r="276" spans="1:9">
      <c r="A276" s="9">
        <v>0</v>
      </c>
      <c r="B276" s="9">
        <v>0</v>
      </c>
      <c r="C276" s="9">
        <v>0</v>
      </c>
      <c r="D276" s="9" t="str">
        <v>Não atende</v>
      </c>
      <c r="F276" s="9" t="b">
        <f t="shared" si="32"/>
        <v>0</v>
      </c>
      <c r="G276" s="9" t="b">
        <f t="shared" si="33"/>
        <v>0</v>
      </c>
      <c r="H276" s="9" t="b">
        <f t="shared" si="34"/>
        <v>0</v>
      </c>
      <c r="I276" s="9" t="str">
        <f t="shared" si="35"/>
        <v>Não atende</v>
      </c>
    </row>
    <row r="277" spans="1:9">
      <c r="A277" s="9">
        <v>0</v>
      </c>
      <c r="B277" s="9">
        <v>0</v>
      </c>
      <c r="C277" s="9">
        <v>0</v>
      </c>
      <c r="D277" s="9" t="str">
        <v>Não atende</v>
      </c>
      <c r="F277" s="9" t="b">
        <f t="shared" si="32"/>
        <v>0</v>
      </c>
      <c r="G277" s="9" t="b">
        <f t="shared" si="33"/>
        <v>0</v>
      </c>
      <c r="H277" s="9" t="b">
        <f t="shared" si="34"/>
        <v>0</v>
      </c>
      <c r="I277" s="9" t="str">
        <f t="shared" si="35"/>
        <v>Não atende</v>
      </c>
    </row>
    <row r="278" spans="1:9">
      <c r="A278" s="9">
        <v>0</v>
      </c>
      <c r="B278" s="9">
        <v>0</v>
      </c>
      <c r="C278" s="9">
        <v>0</v>
      </c>
      <c r="D278" s="9" t="str">
        <v>Não atende</v>
      </c>
      <c r="F278" s="9" t="b">
        <f t="shared" si="32"/>
        <v>0</v>
      </c>
      <c r="G278" s="9" t="b">
        <f t="shared" si="33"/>
        <v>0</v>
      </c>
      <c r="H278" s="9" t="b">
        <f t="shared" si="34"/>
        <v>0</v>
      </c>
      <c r="I278" s="9" t="str">
        <f t="shared" si="35"/>
        <v>Não atende</v>
      </c>
    </row>
    <row r="279" spans="1:9">
      <c r="A279" s="9">
        <v>0</v>
      </c>
      <c r="B279" s="9">
        <v>0</v>
      </c>
      <c r="C279" s="9">
        <v>0</v>
      </c>
      <c r="D279" s="9" t="str">
        <v>Não atende</v>
      </c>
      <c r="F279" s="9" t="b">
        <f t="shared" si="32"/>
        <v>0</v>
      </c>
      <c r="G279" s="9" t="b">
        <f t="shared" si="33"/>
        <v>0</v>
      </c>
      <c r="H279" s="9" t="b">
        <f t="shared" si="34"/>
        <v>0</v>
      </c>
      <c r="I279" s="9" t="str">
        <f t="shared" si="35"/>
        <v>Não atende</v>
      </c>
    </row>
    <row r="280" spans="1:9">
      <c r="A280" s="9">
        <v>0</v>
      </c>
      <c r="B280" s="9">
        <v>0</v>
      </c>
      <c r="C280" s="9">
        <v>0</v>
      </c>
      <c r="D280" s="9" t="str">
        <v>Não atende</v>
      </c>
      <c r="F280" s="9" t="b">
        <f t="shared" si="32"/>
        <v>0</v>
      </c>
      <c r="G280" s="9" t="b">
        <f t="shared" si="33"/>
        <v>0</v>
      </c>
      <c r="H280" s="9" t="b">
        <f t="shared" si="34"/>
        <v>0</v>
      </c>
      <c r="I280" s="9" t="str">
        <f t="shared" si="35"/>
        <v>Não atende</v>
      </c>
    </row>
    <row r="281" spans="1:9">
      <c r="A281" s="9">
        <v>0</v>
      </c>
      <c r="B281" s="9">
        <v>0</v>
      </c>
      <c r="C281" s="9">
        <v>0</v>
      </c>
      <c r="D281" s="9" t="str">
        <v>Não atende</v>
      </c>
      <c r="F281" s="9" t="b">
        <f t="shared" si="32"/>
        <v>0</v>
      </c>
      <c r="G281" s="9" t="b">
        <f t="shared" si="33"/>
        <v>0</v>
      </c>
      <c r="H281" s="9" t="b">
        <f t="shared" si="34"/>
        <v>0</v>
      </c>
      <c r="I281" s="9" t="str">
        <f t="shared" si="35"/>
        <v>Não atende</v>
      </c>
    </row>
    <row r="282" spans="1:9">
      <c r="A282" s="9">
        <v>0</v>
      </c>
      <c r="B282" s="9">
        <v>0</v>
      </c>
      <c r="C282" s="9">
        <v>0</v>
      </c>
      <c r="D282" s="9" t="str">
        <v>Não atende</v>
      </c>
      <c r="F282" s="9" t="b">
        <f t="shared" si="32"/>
        <v>0</v>
      </c>
      <c r="G282" s="9" t="b">
        <f t="shared" si="33"/>
        <v>0</v>
      </c>
      <c r="H282" s="9" t="b">
        <f t="shared" si="34"/>
        <v>0</v>
      </c>
      <c r="I282" s="9" t="str">
        <f t="shared" si="35"/>
        <v>Não atende</v>
      </c>
    </row>
    <row r="283" spans="1:9">
      <c r="A283" s="9">
        <v>0</v>
      </c>
      <c r="B283" s="9">
        <v>0</v>
      </c>
      <c r="C283" s="9">
        <v>0</v>
      </c>
      <c r="D283" s="9" t="str">
        <v>Não atende</v>
      </c>
      <c r="F283" s="9" t="b">
        <f t="shared" si="32"/>
        <v>0</v>
      </c>
      <c r="G283" s="9" t="b">
        <f t="shared" si="33"/>
        <v>0</v>
      </c>
      <c r="H283" s="9" t="b">
        <f t="shared" si="34"/>
        <v>0</v>
      </c>
      <c r="I283" s="9" t="str">
        <f t="shared" si="35"/>
        <v>Não atende</v>
      </c>
    </row>
    <row r="284" spans="1:9">
      <c r="A284" s="9">
        <v>0</v>
      </c>
      <c r="B284" s="9">
        <v>0</v>
      </c>
      <c r="C284" s="9">
        <v>0</v>
      </c>
      <c r="D284" s="9" t="str">
        <v>Não atende</v>
      </c>
      <c r="F284" s="9" t="b">
        <f t="shared" si="32"/>
        <v>0</v>
      </c>
      <c r="G284" s="9" t="b">
        <f t="shared" si="33"/>
        <v>0</v>
      </c>
      <c r="H284" s="9" t="b">
        <f t="shared" si="34"/>
        <v>0</v>
      </c>
      <c r="I284" s="9" t="str">
        <f t="shared" si="35"/>
        <v>Não atende</v>
      </c>
    </row>
    <row r="285" spans="1:9">
      <c r="A285" s="9">
        <v>0</v>
      </c>
      <c r="B285" s="9">
        <v>0</v>
      </c>
      <c r="C285" s="9">
        <v>0</v>
      </c>
      <c r="D285" s="9" t="str">
        <v>Não atende</v>
      </c>
      <c r="F285" s="9" t="b">
        <f t="shared" si="32"/>
        <v>0</v>
      </c>
      <c r="G285" s="9" t="b">
        <f t="shared" si="33"/>
        <v>0</v>
      </c>
      <c r="H285" s="9" t="b">
        <f t="shared" si="34"/>
        <v>0</v>
      </c>
      <c r="I285" s="9" t="str">
        <f t="shared" si="35"/>
        <v>Não atende</v>
      </c>
    </row>
    <row r="286" spans="1:9">
      <c r="A286" s="9">
        <v>0</v>
      </c>
      <c r="B286" s="9">
        <v>0</v>
      </c>
      <c r="C286" s="9">
        <v>0</v>
      </c>
      <c r="D286" s="9" t="str">
        <v>Não atende</v>
      </c>
      <c r="F286" s="9" t="b">
        <f t="shared" si="32"/>
        <v>0</v>
      </c>
      <c r="G286" s="9" t="b">
        <f t="shared" si="33"/>
        <v>0</v>
      </c>
      <c r="H286" s="9" t="b">
        <f t="shared" si="34"/>
        <v>0</v>
      </c>
      <c r="I286" s="9" t="str">
        <f t="shared" si="35"/>
        <v>Não atende</v>
      </c>
    </row>
    <row r="287" spans="1:9">
      <c r="A287" s="9">
        <v>0</v>
      </c>
      <c r="B287" s="9">
        <v>0</v>
      </c>
      <c r="C287" s="9">
        <v>0</v>
      </c>
      <c r="D287" s="9" t="str">
        <v>Não atende</v>
      </c>
      <c r="F287" s="9" t="b">
        <f t="shared" si="32"/>
        <v>0</v>
      </c>
      <c r="G287" s="9" t="b">
        <f t="shared" si="33"/>
        <v>0</v>
      </c>
      <c r="H287" s="9" t="b">
        <f t="shared" si="34"/>
        <v>0</v>
      </c>
      <c r="I287" s="9" t="str">
        <f t="shared" si="35"/>
        <v>Não atende</v>
      </c>
    </row>
    <row r="288" spans="1:9">
      <c r="A288" s="9">
        <v>0</v>
      </c>
      <c r="B288" s="9">
        <v>0</v>
      </c>
      <c r="C288" s="9">
        <v>0</v>
      </c>
      <c r="D288" s="9" t="str">
        <v>Não atende</v>
      </c>
      <c r="F288" s="9" t="b">
        <f t="shared" si="32"/>
        <v>0</v>
      </c>
      <c r="G288" s="9" t="b">
        <f t="shared" si="33"/>
        <v>0</v>
      </c>
      <c r="H288" s="9" t="b">
        <f t="shared" si="34"/>
        <v>0</v>
      </c>
      <c r="I288" s="9" t="str">
        <f t="shared" si="35"/>
        <v>Não atende</v>
      </c>
    </row>
    <row r="289" spans="1:9">
      <c r="A289" s="9">
        <v>0</v>
      </c>
      <c r="B289" s="9">
        <v>0</v>
      </c>
      <c r="C289" s="9">
        <v>0</v>
      </c>
      <c r="D289" s="9" t="str">
        <v>Não atende</v>
      </c>
      <c r="F289" s="9" t="b">
        <f t="shared" si="32"/>
        <v>0</v>
      </c>
      <c r="G289" s="9" t="b">
        <f t="shared" si="33"/>
        <v>0</v>
      </c>
      <c r="H289" s="9" t="b">
        <f t="shared" si="34"/>
        <v>0</v>
      </c>
      <c r="I289" s="9" t="str">
        <f t="shared" si="35"/>
        <v>Não atende</v>
      </c>
    </row>
    <row r="290" spans="1:9">
      <c r="B290" s="9">
        <v>0</v>
      </c>
      <c r="F290" s="9" t="b">
        <f t="shared" si="32"/>
        <v>0</v>
      </c>
      <c r="G290" s="9" t="b">
        <f t="shared" si="33"/>
        <v>0</v>
      </c>
      <c r="H290" s="9" t="b">
        <f t="shared" si="34"/>
        <v>0</v>
      </c>
      <c r="I290" s="9">
        <f t="shared" si="35"/>
        <v>0</v>
      </c>
    </row>
    <row r="291" spans="1:9">
      <c r="B291" s="9">
        <v>0</v>
      </c>
      <c r="F291" s="9" t="b">
        <f t="shared" si="32"/>
        <v>0</v>
      </c>
      <c r="G291" s="9" t="b">
        <f t="shared" si="33"/>
        <v>0</v>
      </c>
      <c r="H291" s="9" t="b">
        <f t="shared" si="34"/>
        <v>0</v>
      </c>
      <c r="I291" s="9">
        <f t="shared" si="35"/>
        <v>0</v>
      </c>
    </row>
    <row r="292" spans="1:9">
      <c r="B292" s="9">
        <v>0</v>
      </c>
      <c r="F292" s="9" t="b">
        <f t="shared" si="32"/>
        <v>0</v>
      </c>
      <c r="G292" s="9" t="b">
        <f t="shared" si="33"/>
        <v>0</v>
      </c>
      <c r="H292" s="9" t="b">
        <f t="shared" si="34"/>
        <v>0</v>
      </c>
      <c r="I292" s="9">
        <f t="shared" si="35"/>
        <v>0</v>
      </c>
    </row>
    <row r="293" spans="1:9">
      <c r="B293" s="9">
        <v>0</v>
      </c>
      <c r="F293" s="9" t="b">
        <f t="shared" si="32"/>
        <v>0</v>
      </c>
      <c r="G293" s="9" t="b">
        <f t="shared" si="33"/>
        <v>0</v>
      </c>
      <c r="H293" s="9" t="b">
        <f t="shared" si="34"/>
        <v>0</v>
      </c>
      <c r="I293" s="9">
        <f t="shared" si="35"/>
        <v>0</v>
      </c>
    </row>
    <row r="294" spans="1:9">
      <c r="B294" s="9">
        <v>0</v>
      </c>
      <c r="F294" s="9" t="b">
        <f t="shared" si="32"/>
        <v>0</v>
      </c>
      <c r="G294" s="9" t="b">
        <f t="shared" si="33"/>
        <v>0</v>
      </c>
      <c r="H294" s="9" t="b">
        <f t="shared" si="34"/>
        <v>0</v>
      </c>
      <c r="I294" s="9">
        <f t="shared" si="35"/>
        <v>0</v>
      </c>
    </row>
    <row r="295" spans="1:9">
      <c r="B295" s="9">
        <v>0</v>
      </c>
      <c r="F295" s="9" t="b">
        <f t="shared" si="32"/>
        <v>0</v>
      </c>
      <c r="G295" s="9" t="b">
        <f t="shared" si="33"/>
        <v>0</v>
      </c>
      <c r="H295" s="9" t="b">
        <f t="shared" si="34"/>
        <v>0</v>
      </c>
      <c r="I295" s="9">
        <f t="shared" si="35"/>
        <v>0</v>
      </c>
    </row>
    <row r="296" spans="1:9">
      <c r="B296" s="9">
        <v>0</v>
      </c>
      <c r="F296" s="9" t="b">
        <f t="shared" si="32"/>
        <v>0</v>
      </c>
      <c r="G296" s="9" t="b">
        <f t="shared" si="33"/>
        <v>0</v>
      </c>
      <c r="H296" s="9" t="b">
        <f t="shared" si="34"/>
        <v>0</v>
      </c>
      <c r="I296" s="9">
        <f t="shared" si="35"/>
        <v>0</v>
      </c>
    </row>
    <row r="297" spans="1:9">
      <c r="B297" s="9">
        <v>0</v>
      </c>
      <c r="F297" s="9" t="b">
        <f t="shared" si="32"/>
        <v>0</v>
      </c>
      <c r="G297" s="9" t="b">
        <f t="shared" si="33"/>
        <v>0</v>
      </c>
      <c r="H297" s="9" t="b">
        <f t="shared" si="34"/>
        <v>0</v>
      </c>
      <c r="I297" s="9">
        <f t="shared" si="35"/>
        <v>0</v>
      </c>
    </row>
    <row r="298" spans="1:9">
      <c r="B298" s="9">
        <v>0</v>
      </c>
      <c r="F298" s="9" t="b">
        <f t="shared" si="32"/>
        <v>0</v>
      </c>
      <c r="G298" s="9" t="b">
        <f t="shared" si="33"/>
        <v>0</v>
      </c>
      <c r="H298" s="9" t="b">
        <f t="shared" si="34"/>
        <v>0</v>
      </c>
      <c r="I298" s="9">
        <f t="shared" si="35"/>
        <v>0</v>
      </c>
    </row>
    <row r="299" spans="1:9">
      <c r="B299" s="9">
        <v>0</v>
      </c>
      <c r="F299" s="9" t="b">
        <f t="shared" si="32"/>
        <v>0</v>
      </c>
      <c r="G299" s="9" t="b">
        <f t="shared" si="33"/>
        <v>0</v>
      </c>
      <c r="H299" s="9" t="b">
        <f t="shared" si="34"/>
        <v>0</v>
      </c>
      <c r="I299" s="9">
        <f t="shared" si="35"/>
        <v>0</v>
      </c>
    </row>
    <row r="300" spans="1:9">
      <c r="B300" s="9">
        <v>0</v>
      </c>
      <c r="F300" s="9" t="b">
        <f t="shared" si="32"/>
        <v>0</v>
      </c>
      <c r="G300" s="9" t="b">
        <f t="shared" si="33"/>
        <v>0</v>
      </c>
      <c r="H300" s="9" t="b">
        <f t="shared" si="34"/>
        <v>0</v>
      </c>
      <c r="I300" s="9">
        <f t="shared" si="35"/>
        <v>0</v>
      </c>
    </row>
    <row r="301" spans="1:9">
      <c r="B301" s="9">
        <v>0</v>
      </c>
      <c r="F301" s="9" t="b">
        <f t="shared" si="32"/>
        <v>0</v>
      </c>
      <c r="G301" s="9" t="b">
        <f t="shared" si="33"/>
        <v>0</v>
      </c>
      <c r="H301" s="9" t="b">
        <f t="shared" si="34"/>
        <v>0</v>
      </c>
      <c r="I301" s="9">
        <f t="shared" si="35"/>
        <v>0</v>
      </c>
    </row>
    <row r="302" spans="1:9">
      <c r="B302" s="9">
        <v>0</v>
      </c>
      <c r="F302" s="9" t="b">
        <f t="shared" si="32"/>
        <v>0</v>
      </c>
      <c r="G302" s="9" t="b">
        <f t="shared" si="33"/>
        <v>0</v>
      </c>
      <c r="H302" s="9" t="b">
        <f t="shared" si="34"/>
        <v>0</v>
      </c>
      <c r="I302" s="9">
        <f t="shared" si="35"/>
        <v>0</v>
      </c>
    </row>
    <row r="303" spans="1:9">
      <c r="B303" s="9">
        <v>0</v>
      </c>
      <c r="F303" s="9" t="b">
        <f t="shared" si="32"/>
        <v>0</v>
      </c>
      <c r="G303" s="9" t="b">
        <f t="shared" si="33"/>
        <v>0</v>
      </c>
      <c r="H303" s="9" t="b">
        <f t="shared" si="34"/>
        <v>0</v>
      </c>
      <c r="I303" s="9">
        <f t="shared" si="35"/>
        <v>0</v>
      </c>
    </row>
    <row r="304" spans="1:9">
      <c r="B304" s="9">
        <v>0</v>
      </c>
      <c r="F304" s="9" t="b">
        <f t="shared" si="32"/>
        <v>0</v>
      </c>
      <c r="G304" s="9" t="b">
        <f t="shared" si="33"/>
        <v>0</v>
      </c>
      <c r="H304" s="9" t="b">
        <f t="shared" si="34"/>
        <v>0</v>
      </c>
      <c r="I304" s="9">
        <f t="shared" si="35"/>
        <v>0</v>
      </c>
    </row>
    <row r="305" spans="2:9">
      <c r="B305" s="9">
        <v>0</v>
      </c>
      <c r="F305" s="9" t="b">
        <f t="shared" si="32"/>
        <v>0</v>
      </c>
      <c r="G305" s="9" t="b">
        <f t="shared" si="33"/>
        <v>0</v>
      </c>
      <c r="H305" s="9" t="b">
        <f t="shared" si="34"/>
        <v>0</v>
      </c>
      <c r="I305" s="9">
        <f t="shared" si="35"/>
        <v>0</v>
      </c>
    </row>
    <row r="306" spans="2:9">
      <c r="B306" s="9">
        <v>0</v>
      </c>
      <c r="F306" s="9" t="b">
        <f t="shared" si="32"/>
        <v>0</v>
      </c>
      <c r="G306" s="9" t="b">
        <f t="shared" si="33"/>
        <v>0</v>
      </c>
      <c r="H306" s="9" t="b">
        <f t="shared" si="34"/>
        <v>0</v>
      </c>
      <c r="I306" s="9">
        <f t="shared" si="35"/>
        <v>0</v>
      </c>
    </row>
    <row r="307" spans="2:9">
      <c r="B307" s="9">
        <v>0</v>
      </c>
      <c r="F307" s="9" t="b">
        <f t="shared" si="32"/>
        <v>0</v>
      </c>
      <c r="G307" s="9" t="b">
        <f t="shared" si="33"/>
        <v>0</v>
      </c>
      <c r="H307" s="9" t="b">
        <f t="shared" si="34"/>
        <v>0</v>
      </c>
      <c r="I307" s="9">
        <f t="shared" si="35"/>
        <v>0</v>
      </c>
    </row>
    <row r="308" spans="2:9">
      <c r="B308" s="9">
        <v>0</v>
      </c>
      <c r="F308" s="9" t="b">
        <f t="shared" si="32"/>
        <v>0</v>
      </c>
      <c r="G308" s="9" t="b">
        <f t="shared" si="33"/>
        <v>0</v>
      </c>
      <c r="H308" s="9" t="b">
        <f t="shared" si="34"/>
        <v>0</v>
      </c>
      <c r="I308" s="9">
        <f t="shared" si="35"/>
        <v>0</v>
      </c>
    </row>
    <row r="309" spans="2:9">
      <c r="B309" s="9">
        <v>0</v>
      </c>
      <c r="F309" s="9" t="b">
        <f t="shared" si="32"/>
        <v>0</v>
      </c>
      <c r="G309" s="9" t="b">
        <f t="shared" si="33"/>
        <v>0</v>
      </c>
      <c r="H309" s="9" t="b">
        <f t="shared" si="34"/>
        <v>0</v>
      </c>
      <c r="I309" s="9">
        <f t="shared" si="35"/>
        <v>0</v>
      </c>
    </row>
    <row r="310" spans="2:9">
      <c r="B310" s="9">
        <v>0</v>
      </c>
      <c r="F310" s="9" t="b">
        <f t="shared" si="32"/>
        <v>0</v>
      </c>
      <c r="G310" s="9" t="b">
        <f t="shared" si="33"/>
        <v>0</v>
      </c>
      <c r="H310" s="9" t="b">
        <f t="shared" si="34"/>
        <v>0</v>
      </c>
      <c r="I310" s="9">
        <f t="shared" si="35"/>
        <v>0</v>
      </c>
    </row>
    <row r="311" spans="2:9">
      <c r="B311" s="9">
        <v>0</v>
      </c>
      <c r="F311" s="9" t="b">
        <f t="shared" si="32"/>
        <v>0</v>
      </c>
      <c r="G311" s="9" t="b">
        <f t="shared" si="33"/>
        <v>0</v>
      </c>
      <c r="H311" s="9" t="b">
        <f t="shared" si="34"/>
        <v>0</v>
      </c>
      <c r="I311" s="9">
        <f t="shared" si="35"/>
        <v>0</v>
      </c>
    </row>
    <row r="312" spans="2:9">
      <c r="B312" s="9">
        <v>0</v>
      </c>
      <c r="F312" s="9" t="b">
        <f t="shared" si="32"/>
        <v>0</v>
      </c>
      <c r="G312" s="9" t="b">
        <f t="shared" si="33"/>
        <v>0</v>
      </c>
      <c r="H312" s="9" t="b">
        <f t="shared" si="34"/>
        <v>0</v>
      </c>
      <c r="I312" s="9">
        <f t="shared" si="35"/>
        <v>0</v>
      </c>
    </row>
    <row r="313" spans="2:9">
      <c r="B313" s="9">
        <v>0</v>
      </c>
      <c r="F313" s="9" t="b">
        <f t="shared" si="32"/>
        <v>0</v>
      </c>
      <c r="G313" s="9" t="b">
        <f t="shared" si="33"/>
        <v>0</v>
      </c>
      <c r="H313" s="9" t="b">
        <f t="shared" si="34"/>
        <v>0</v>
      </c>
      <c r="I313" s="9">
        <f t="shared" si="35"/>
        <v>0</v>
      </c>
    </row>
    <row r="314" spans="2:9">
      <c r="B314" s="9">
        <v>0</v>
      </c>
      <c r="F314" s="9" t="b">
        <f t="shared" si="32"/>
        <v>0</v>
      </c>
      <c r="G314" s="9" t="b">
        <f t="shared" si="33"/>
        <v>0</v>
      </c>
      <c r="H314" s="9" t="b">
        <f t="shared" si="34"/>
        <v>0</v>
      </c>
      <c r="I314" s="9">
        <f t="shared" si="35"/>
        <v>0</v>
      </c>
    </row>
    <row r="315" spans="2:9">
      <c r="B315" s="9">
        <v>0</v>
      </c>
      <c r="F315" s="9" t="b">
        <f t="shared" si="32"/>
        <v>0</v>
      </c>
      <c r="G315" s="9" t="b">
        <f t="shared" si="33"/>
        <v>0</v>
      </c>
      <c r="H315" s="9" t="b">
        <f t="shared" si="34"/>
        <v>0</v>
      </c>
      <c r="I315" s="9">
        <f t="shared" si="35"/>
        <v>0</v>
      </c>
    </row>
    <row r="316" spans="2:9">
      <c r="B316" s="9">
        <v>0</v>
      </c>
      <c r="F316" s="9" t="b">
        <f t="shared" si="32"/>
        <v>0</v>
      </c>
      <c r="G316" s="9" t="b">
        <f t="shared" si="33"/>
        <v>0</v>
      </c>
      <c r="H316" s="9" t="b">
        <f t="shared" si="34"/>
        <v>0</v>
      </c>
      <c r="I316" s="9">
        <f t="shared" si="35"/>
        <v>0</v>
      </c>
    </row>
    <row r="317" spans="2:9">
      <c r="B317" s="9">
        <v>0</v>
      </c>
      <c r="F317" s="9" t="b">
        <f t="shared" si="32"/>
        <v>0</v>
      </c>
      <c r="G317" s="9" t="b">
        <f t="shared" si="33"/>
        <v>0</v>
      </c>
      <c r="H317" s="9" t="b">
        <f t="shared" si="34"/>
        <v>0</v>
      </c>
      <c r="I317" s="9">
        <f t="shared" si="35"/>
        <v>0</v>
      </c>
    </row>
    <row r="318" spans="2:9">
      <c r="B318" s="9">
        <v>0</v>
      </c>
      <c r="F318" s="9" t="b">
        <f t="shared" si="32"/>
        <v>0</v>
      </c>
      <c r="G318" s="9" t="b">
        <f t="shared" si="33"/>
        <v>0</v>
      </c>
      <c r="H318" s="9" t="b">
        <f t="shared" si="34"/>
        <v>0</v>
      </c>
      <c r="I318" s="9">
        <f t="shared" si="35"/>
        <v>0</v>
      </c>
    </row>
    <row r="319" spans="2:9">
      <c r="B319" s="9">
        <v>0</v>
      </c>
      <c r="F319" s="9" t="b">
        <f t="shared" si="32"/>
        <v>0</v>
      </c>
      <c r="G319" s="9" t="b">
        <f t="shared" si="33"/>
        <v>0</v>
      </c>
      <c r="H319" s="9" t="b">
        <f t="shared" si="34"/>
        <v>0</v>
      </c>
      <c r="I319" s="9">
        <f t="shared" si="35"/>
        <v>0</v>
      </c>
    </row>
    <row r="320" spans="2:9">
      <c r="B320" s="9">
        <v>0</v>
      </c>
      <c r="F320" s="9" t="b">
        <f t="shared" si="32"/>
        <v>0</v>
      </c>
      <c r="G320" s="9" t="b">
        <f t="shared" si="33"/>
        <v>0</v>
      </c>
      <c r="H320" s="9" t="b">
        <f t="shared" si="34"/>
        <v>0</v>
      </c>
      <c r="I320" s="9">
        <f t="shared" si="35"/>
        <v>0</v>
      </c>
    </row>
    <row r="321" spans="2:9">
      <c r="B321" s="9">
        <v>0</v>
      </c>
      <c r="F321" s="9" t="b">
        <f t="shared" si="32"/>
        <v>0</v>
      </c>
      <c r="G321" s="9" t="b">
        <f t="shared" si="33"/>
        <v>0</v>
      </c>
      <c r="H321" s="9" t="b">
        <f t="shared" si="34"/>
        <v>0</v>
      </c>
      <c r="I321" s="9">
        <f t="shared" si="35"/>
        <v>0</v>
      </c>
    </row>
    <row r="322" spans="2:9">
      <c r="B322" s="9">
        <v>0</v>
      </c>
      <c r="F322" s="9" t="b">
        <f t="shared" si="32"/>
        <v>0</v>
      </c>
      <c r="G322" s="9" t="b">
        <f t="shared" si="33"/>
        <v>0</v>
      </c>
      <c r="H322" s="9" t="b">
        <f t="shared" si="34"/>
        <v>0</v>
      </c>
      <c r="I322" s="9">
        <f t="shared" si="35"/>
        <v>0</v>
      </c>
    </row>
    <row r="323" spans="2:9">
      <c r="B323" s="9">
        <v>0</v>
      </c>
      <c r="F323" s="9" t="b">
        <f t="shared" ref="F323:F363" si="36">IF(D323="Atende",A323)</f>
        <v>0</v>
      </c>
      <c r="G323" s="9" t="b">
        <f t="shared" ref="G323:G363" si="37">IF(D323="Atende",B323)</f>
        <v>0</v>
      </c>
      <c r="H323" s="9" t="b">
        <f t="shared" ref="H323:H363" si="38">IF(D323="Atende",C323)</f>
        <v>0</v>
      </c>
      <c r="I323" s="9">
        <f t="shared" ref="I323:I363" si="39">D323</f>
        <v>0</v>
      </c>
    </row>
    <row r="324" spans="2:9">
      <c r="B324" s="9">
        <v>0</v>
      </c>
      <c r="F324" s="9" t="b">
        <f t="shared" si="36"/>
        <v>0</v>
      </c>
      <c r="G324" s="9" t="b">
        <f t="shared" si="37"/>
        <v>0</v>
      </c>
      <c r="H324" s="9" t="b">
        <f t="shared" si="38"/>
        <v>0</v>
      </c>
      <c r="I324" s="9">
        <f t="shared" si="39"/>
        <v>0</v>
      </c>
    </row>
    <row r="325" spans="2:9">
      <c r="B325" s="9">
        <v>0</v>
      </c>
      <c r="F325" s="9" t="b">
        <f t="shared" si="36"/>
        <v>0</v>
      </c>
      <c r="G325" s="9" t="b">
        <f t="shared" si="37"/>
        <v>0</v>
      </c>
      <c r="H325" s="9" t="b">
        <f t="shared" si="38"/>
        <v>0</v>
      </c>
      <c r="I325" s="9">
        <f t="shared" si="39"/>
        <v>0</v>
      </c>
    </row>
    <row r="326" spans="2:9">
      <c r="B326" s="9">
        <v>0</v>
      </c>
      <c r="F326" s="9" t="b">
        <f t="shared" si="36"/>
        <v>0</v>
      </c>
      <c r="G326" s="9" t="b">
        <f t="shared" si="37"/>
        <v>0</v>
      </c>
      <c r="H326" s="9" t="b">
        <f t="shared" si="38"/>
        <v>0</v>
      </c>
      <c r="I326" s="9">
        <f t="shared" si="39"/>
        <v>0</v>
      </c>
    </row>
    <row r="327" spans="2:9">
      <c r="F327" s="9" t="b">
        <f t="shared" si="36"/>
        <v>0</v>
      </c>
      <c r="G327" s="9" t="b">
        <f t="shared" si="37"/>
        <v>0</v>
      </c>
      <c r="H327" s="9" t="b">
        <f t="shared" si="38"/>
        <v>0</v>
      </c>
      <c r="I327" s="9">
        <f t="shared" si="39"/>
        <v>0</v>
      </c>
    </row>
    <row r="328" spans="2:9">
      <c r="F328" s="9" t="b">
        <f t="shared" si="36"/>
        <v>0</v>
      </c>
      <c r="G328" s="9" t="b">
        <f t="shared" si="37"/>
        <v>0</v>
      </c>
      <c r="H328" s="9" t="b">
        <f t="shared" si="38"/>
        <v>0</v>
      </c>
      <c r="I328" s="9">
        <f t="shared" si="39"/>
        <v>0</v>
      </c>
    </row>
    <row r="329" spans="2:9">
      <c r="F329" s="9" t="b">
        <f t="shared" si="36"/>
        <v>0</v>
      </c>
      <c r="G329" s="9" t="b">
        <f t="shared" si="37"/>
        <v>0</v>
      </c>
      <c r="H329" s="9" t="b">
        <f t="shared" si="38"/>
        <v>0</v>
      </c>
      <c r="I329" s="9">
        <f t="shared" si="39"/>
        <v>0</v>
      </c>
    </row>
    <row r="330" spans="2:9">
      <c r="F330" s="9" t="b">
        <f t="shared" si="36"/>
        <v>0</v>
      </c>
      <c r="G330" s="9" t="b">
        <f t="shared" si="37"/>
        <v>0</v>
      </c>
      <c r="H330" s="9" t="b">
        <f t="shared" si="38"/>
        <v>0</v>
      </c>
      <c r="I330" s="9">
        <f t="shared" si="39"/>
        <v>0</v>
      </c>
    </row>
    <row r="331" spans="2:9">
      <c r="F331" s="9" t="b">
        <f t="shared" si="36"/>
        <v>0</v>
      </c>
      <c r="G331" s="9" t="b">
        <f t="shared" si="37"/>
        <v>0</v>
      </c>
      <c r="H331" s="9" t="b">
        <f t="shared" si="38"/>
        <v>0</v>
      </c>
      <c r="I331" s="9">
        <f t="shared" si="39"/>
        <v>0</v>
      </c>
    </row>
    <row r="332" spans="2:9">
      <c r="F332" s="9" t="b">
        <f t="shared" si="36"/>
        <v>0</v>
      </c>
      <c r="G332" s="9" t="b">
        <f t="shared" si="37"/>
        <v>0</v>
      </c>
      <c r="H332" s="9" t="b">
        <f t="shared" si="38"/>
        <v>0</v>
      </c>
      <c r="I332" s="9">
        <f t="shared" si="39"/>
        <v>0</v>
      </c>
    </row>
    <row r="333" spans="2:9">
      <c r="F333" s="9" t="b">
        <f t="shared" si="36"/>
        <v>0</v>
      </c>
      <c r="G333" s="9" t="b">
        <f t="shared" si="37"/>
        <v>0</v>
      </c>
      <c r="H333" s="9" t="b">
        <f t="shared" si="38"/>
        <v>0</v>
      </c>
      <c r="I333" s="9">
        <f t="shared" si="39"/>
        <v>0</v>
      </c>
    </row>
    <row r="334" spans="2:9">
      <c r="F334" s="9" t="b">
        <f t="shared" si="36"/>
        <v>0</v>
      </c>
      <c r="G334" s="9" t="b">
        <f t="shared" si="37"/>
        <v>0</v>
      </c>
      <c r="H334" s="9" t="b">
        <f t="shared" si="38"/>
        <v>0</v>
      </c>
      <c r="I334" s="9">
        <f t="shared" si="39"/>
        <v>0</v>
      </c>
    </row>
    <row r="335" spans="2:9">
      <c r="F335" s="9" t="b">
        <f t="shared" si="36"/>
        <v>0</v>
      </c>
      <c r="G335" s="9" t="b">
        <f t="shared" si="37"/>
        <v>0</v>
      </c>
      <c r="H335" s="9" t="b">
        <f t="shared" si="38"/>
        <v>0</v>
      </c>
      <c r="I335" s="9">
        <f t="shared" si="39"/>
        <v>0</v>
      </c>
    </row>
    <row r="336" spans="2:9">
      <c r="F336" s="9" t="b">
        <f t="shared" si="36"/>
        <v>0</v>
      </c>
      <c r="G336" s="9" t="b">
        <f t="shared" si="37"/>
        <v>0</v>
      </c>
      <c r="H336" s="9" t="b">
        <f t="shared" si="38"/>
        <v>0</v>
      </c>
      <c r="I336" s="9">
        <f t="shared" si="39"/>
        <v>0</v>
      </c>
    </row>
    <row r="337" spans="6:9">
      <c r="F337" s="9" t="b">
        <f t="shared" si="36"/>
        <v>0</v>
      </c>
      <c r="G337" s="9" t="b">
        <f t="shared" si="37"/>
        <v>0</v>
      </c>
      <c r="H337" s="9" t="b">
        <f t="shared" si="38"/>
        <v>0</v>
      </c>
      <c r="I337" s="9">
        <f t="shared" si="39"/>
        <v>0</v>
      </c>
    </row>
    <row r="338" spans="6:9">
      <c r="F338" s="9" t="b">
        <f t="shared" si="36"/>
        <v>0</v>
      </c>
      <c r="G338" s="9" t="b">
        <f t="shared" si="37"/>
        <v>0</v>
      </c>
      <c r="H338" s="9" t="b">
        <f t="shared" si="38"/>
        <v>0</v>
      </c>
      <c r="I338" s="9">
        <f t="shared" si="39"/>
        <v>0</v>
      </c>
    </row>
    <row r="339" spans="6:9">
      <c r="F339" s="9" t="b">
        <f t="shared" si="36"/>
        <v>0</v>
      </c>
      <c r="G339" s="9" t="b">
        <f t="shared" si="37"/>
        <v>0</v>
      </c>
      <c r="H339" s="9" t="b">
        <f t="shared" si="38"/>
        <v>0</v>
      </c>
      <c r="I339" s="9">
        <f t="shared" si="39"/>
        <v>0</v>
      </c>
    </row>
    <row r="340" spans="6:9">
      <c r="F340" s="9" t="b">
        <f t="shared" si="36"/>
        <v>0</v>
      </c>
      <c r="G340" s="9" t="b">
        <f t="shared" si="37"/>
        <v>0</v>
      </c>
      <c r="H340" s="9" t="b">
        <f t="shared" si="38"/>
        <v>0</v>
      </c>
      <c r="I340" s="9">
        <f t="shared" si="39"/>
        <v>0</v>
      </c>
    </row>
    <row r="341" spans="6:9">
      <c r="F341" s="9" t="b">
        <f t="shared" si="36"/>
        <v>0</v>
      </c>
      <c r="G341" s="9" t="b">
        <f t="shared" si="37"/>
        <v>0</v>
      </c>
      <c r="H341" s="9" t="b">
        <f t="shared" si="38"/>
        <v>0</v>
      </c>
      <c r="I341" s="9">
        <f t="shared" si="39"/>
        <v>0</v>
      </c>
    </row>
    <row r="342" spans="6:9">
      <c r="F342" s="9" t="b">
        <f t="shared" si="36"/>
        <v>0</v>
      </c>
      <c r="G342" s="9" t="b">
        <f t="shared" si="37"/>
        <v>0</v>
      </c>
      <c r="H342" s="9" t="b">
        <f t="shared" si="38"/>
        <v>0</v>
      </c>
      <c r="I342" s="9">
        <f t="shared" si="39"/>
        <v>0</v>
      </c>
    </row>
    <row r="343" spans="6:9">
      <c r="F343" s="9" t="b">
        <f t="shared" si="36"/>
        <v>0</v>
      </c>
      <c r="G343" s="9" t="b">
        <f t="shared" si="37"/>
        <v>0</v>
      </c>
      <c r="H343" s="9" t="b">
        <f t="shared" si="38"/>
        <v>0</v>
      </c>
      <c r="I343" s="9">
        <f t="shared" si="39"/>
        <v>0</v>
      </c>
    </row>
    <row r="344" spans="6:9">
      <c r="F344" s="9" t="b">
        <f t="shared" si="36"/>
        <v>0</v>
      </c>
      <c r="G344" s="9" t="b">
        <f t="shared" si="37"/>
        <v>0</v>
      </c>
      <c r="H344" s="9" t="b">
        <f t="shared" si="38"/>
        <v>0</v>
      </c>
      <c r="I344" s="9">
        <f t="shared" si="39"/>
        <v>0</v>
      </c>
    </row>
    <row r="345" spans="6:9">
      <c r="F345" s="9" t="b">
        <f t="shared" si="36"/>
        <v>0</v>
      </c>
      <c r="G345" s="9" t="b">
        <f t="shared" si="37"/>
        <v>0</v>
      </c>
      <c r="H345" s="9" t="b">
        <f t="shared" si="38"/>
        <v>0</v>
      </c>
      <c r="I345" s="9">
        <f t="shared" si="39"/>
        <v>0</v>
      </c>
    </row>
    <row r="346" spans="6:9">
      <c r="F346" s="9" t="b">
        <f t="shared" si="36"/>
        <v>0</v>
      </c>
      <c r="G346" s="9" t="b">
        <f t="shared" si="37"/>
        <v>0</v>
      </c>
      <c r="H346" s="9" t="b">
        <f t="shared" si="38"/>
        <v>0</v>
      </c>
      <c r="I346" s="9">
        <f t="shared" si="39"/>
        <v>0</v>
      </c>
    </row>
    <row r="347" spans="6:9">
      <c r="F347" s="9" t="b">
        <f t="shared" si="36"/>
        <v>0</v>
      </c>
      <c r="G347" s="9" t="b">
        <f t="shared" si="37"/>
        <v>0</v>
      </c>
      <c r="H347" s="9" t="b">
        <f t="shared" si="38"/>
        <v>0</v>
      </c>
      <c r="I347" s="9">
        <f t="shared" si="39"/>
        <v>0</v>
      </c>
    </row>
    <row r="348" spans="6:9">
      <c r="F348" s="9" t="b">
        <f t="shared" si="36"/>
        <v>0</v>
      </c>
      <c r="G348" s="9" t="b">
        <f t="shared" si="37"/>
        <v>0</v>
      </c>
      <c r="H348" s="9" t="b">
        <f t="shared" si="38"/>
        <v>0</v>
      </c>
      <c r="I348" s="9">
        <f t="shared" si="39"/>
        <v>0</v>
      </c>
    </row>
    <row r="349" spans="6:9">
      <c r="F349" s="9" t="b">
        <f t="shared" si="36"/>
        <v>0</v>
      </c>
      <c r="G349" s="9" t="b">
        <f t="shared" si="37"/>
        <v>0</v>
      </c>
      <c r="H349" s="9" t="b">
        <f t="shared" si="38"/>
        <v>0</v>
      </c>
      <c r="I349" s="9">
        <f t="shared" si="39"/>
        <v>0</v>
      </c>
    </row>
    <row r="350" spans="6:9">
      <c r="F350" s="9" t="b">
        <f t="shared" si="36"/>
        <v>0</v>
      </c>
      <c r="G350" s="9" t="b">
        <f t="shared" si="37"/>
        <v>0</v>
      </c>
      <c r="H350" s="9" t="b">
        <f t="shared" si="38"/>
        <v>0</v>
      </c>
      <c r="I350" s="9">
        <f t="shared" si="39"/>
        <v>0</v>
      </c>
    </row>
    <row r="351" spans="6:9">
      <c r="F351" s="9" t="b">
        <f t="shared" si="36"/>
        <v>0</v>
      </c>
      <c r="G351" s="9" t="b">
        <f t="shared" si="37"/>
        <v>0</v>
      </c>
      <c r="H351" s="9" t="b">
        <f t="shared" si="38"/>
        <v>0</v>
      </c>
      <c r="I351" s="9">
        <f t="shared" si="39"/>
        <v>0</v>
      </c>
    </row>
    <row r="352" spans="6:9">
      <c r="F352" s="9" t="b">
        <f t="shared" si="36"/>
        <v>0</v>
      </c>
      <c r="G352" s="9" t="b">
        <f t="shared" si="37"/>
        <v>0</v>
      </c>
      <c r="H352" s="9" t="b">
        <f t="shared" si="38"/>
        <v>0</v>
      </c>
      <c r="I352" s="9">
        <f t="shared" si="39"/>
        <v>0</v>
      </c>
    </row>
    <row r="353" spans="6:9">
      <c r="F353" s="9" t="b">
        <f t="shared" si="36"/>
        <v>0</v>
      </c>
      <c r="G353" s="9" t="b">
        <f t="shared" si="37"/>
        <v>0</v>
      </c>
      <c r="H353" s="9" t="b">
        <f t="shared" si="38"/>
        <v>0</v>
      </c>
      <c r="I353" s="9">
        <f t="shared" si="39"/>
        <v>0</v>
      </c>
    </row>
    <row r="354" spans="6:9">
      <c r="F354" s="9" t="b">
        <f t="shared" si="36"/>
        <v>0</v>
      </c>
      <c r="G354" s="9" t="b">
        <f t="shared" si="37"/>
        <v>0</v>
      </c>
      <c r="H354" s="9" t="b">
        <f t="shared" si="38"/>
        <v>0</v>
      </c>
      <c r="I354" s="9">
        <f t="shared" si="39"/>
        <v>0</v>
      </c>
    </row>
    <row r="355" spans="6:9">
      <c r="F355" s="9" t="b">
        <f t="shared" si="36"/>
        <v>0</v>
      </c>
      <c r="G355" s="9" t="b">
        <f t="shared" si="37"/>
        <v>0</v>
      </c>
      <c r="H355" s="9" t="b">
        <f t="shared" si="38"/>
        <v>0</v>
      </c>
      <c r="I355" s="9">
        <f t="shared" si="39"/>
        <v>0</v>
      </c>
    </row>
    <row r="356" spans="6:9">
      <c r="F356" s="9" t="b">
        <f t="shared" si="36"/>
        <v>0</v>
      </c>
      <c r="G356" s="9" t="b">
        <f t="shared" si="37"/>
        <v>0</v>
      </c>
      <c r="H356" s="9" t="b">
        <f t="shared" si="38"/>
        <v>0</v>
      </c>
      <c r="I356" s="9">
        <f t="shared" si="39"/>
        <v>0</v>
      </c>
    </row>
    <row r="357" spans="6:9">
      <c r="F357" s="9" t="b">
        <f t="shared" si="36"/>
        <v>0</v>
      </c>
      <c r="G357" s="9" t="b">
        <f t="shared" si="37"/>
        <v>0</v>
      </c>
      <c r="H357" s="9" t="b">
        <f t="shared" si="38"/>
        <v>0</v>
      </c>
      <c r="I357" s="9">
        <f t="shared" si="39"/>
        <v>0</v>
      </c>
    </row>
    <row r="358" spans="6:9">
      <c r="F358" s="9" t="b">
        <f t="shared" si="36"/>
        <v>0</v>
      </c>
      <c r="G358" s="9" t="b">
        <f t="shared" si="37"/>
        <v>0</v>
      </c>
      <c r="H358" s="9" t="b">
        <f t="shared" si="38"/>
        <v>0</v>
      </c>
      <c r="I358" s="9">
        <f t="shared" si="39"/>
        <v>0</v>
      </c>
    </row>
    <row r="359" spans="6:9">
      <c r="F359" s="9" t="b">
        <f t="shared" si="36"/>
        <v>0</v>
      </c>
      <c r="G359" s="9" t="b">
        <f t="shared" si="37"/>
        <v>0</v>
      </c>
      <c r="H359" s="9" t="b">
        <f t="shared" si="38"/>
        <v>0</v>
      </c>
      <c r="I359" s="9">
        <f t="shared" si="39"/>
        <v>0</v>
      </c>
    </row>
    <row r="360" spans="6:9">
      <c r="F360" s="9" t="b">
        <f t="shared" si="36"/>
        <v>0</v>
      </c>
      <c r="G360" s="9" t="b">
        <f t="shared" si="37"/>
        <v>0</v>
      </c>
      <c r="H360" s="9" t="b">
        <f t="shared" si="38"/>
        <v>0</v>
      </c>
      <c r="I360" s="9">
        <f t="shared" si="39"/>
        <v>0</v>
      </c>
    </row>
    <row r="361" spans="6:9">
      <c r="F361" s="9" t="b">
        <f t="shared" si="36"/>
        <v>0</v>
      </c>
      <c r="G361" s="9" t="b">
        <f t="shared" si="37"/>
        <v>0</v>
      </c>
      <c r="H361" s="9" t="b">
        <f t="shared" si="38"/>
        <v>0</v>
      </c>
      <c r="I361" s="9">
        <f t="shared" si="39"/>
        <v>0</v>
      </c>
    </row>
    <row r="362" spans="6:9">
      <c r="F362" s="9" t="b">
        <f t="shared" si="36"/>
        <v>0</v>
      </c>
      <c r="G362" s="9" t="b">
        <f t="shared" si="37"/>
        <v>0</v>
      </c>
      <c r="H362" s="9" t="b">
        <f t="shared" si="38"/>
        <v>0</v>
      </c>
      <c r="I362" s="9">
        <f t="shared" si="39"/>
        <v>0</v>
      </c>
    </row>
    <row r="363" spans="6:9">
      <c r="F363" s="9" t="b">
        <f t="shared" si="36"/>
        <v>0</v>
      </c>
      <c r="G363" s="9" t="b">
        <f t="shared" si="37"/>
        <v>0</v>
      </c>
      <c r="H363" s="9" t="b">
        <f t="shared" si="38"/>
        <v>0</v>
      </c>
      <c r="I363" s="9">
        <f t="shared" si="39"/>
        <v>0</v>
      </c>
    </row>
  </sheetData>
  <autoFilter ref="A1:D50" xr:uid="{E3945C55-FA6B-4516-8B2D-7045B41DD93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D9AE-2896-4EF9-B8DB-44196B40FE73}">
  <sheetPr codeName="Planilha12"/>
  <dimension ref="A1:F43"/>
  <sheetViews>
    <sheetView topLeftCell="A19" workbookViewId="0">
      <selection activeCell="D35" sqref="D35"/>
    </sheetView>
  </sheetViews>
  <sheetFormatPr defaultColWidth="8.7109375" defaultRowHeight="15"/>
  <cols>
    <col min="1" max="1" width="23.7109375" customWidth="1"/>
    <col min="5" max="5" width="87.7109375" customWidth="1"/>
  </cols>
  <sheetData>
    <row r="1" spans="1:6">
      <c r="A1" s="2" t="s">
        <v>141</v>
      </c>
      <c r="B1" s="2" t="s">
        <v>95</v>
      </c>
      <c r="E1" s="2" t="s">
        <v>142</v>
      </c>
      <c r="F1" s="2" t="s">
        <v>95</v>
      </c>
    </row>
    <row r="2" spans="1:6">
      <c r="A2" s="2" t="s">
        <v>83</v>
      </c>
      <c r="B2" s="2">
        <v>0</v>
      </c>
      <c r="E2" s="2" t="s">
        <v>96</v>
      </c>
      <c r="F2" s="2">
        <v>3</v>
      </c>
    </row>
    <row r="3" spans="1:6">
      <c r="A3" s="2" t="s">
        <v>87</v>
      </c>
      <c r="B3" s="2">
        <v>0.5</v>
      </c>
      <c r="E3" s="2" t="s">
        <v>100</v>
      </c>
      <c r="F3" s="2">
        <v>1</v>
      </c>
    </row>
    <row r="4" spans="1:6">
      <c r="A4" s="2" t="s">
        <v>82</v>
      </c>
      <c r="B4" s="2">
        <v>1</v>
      </c>
      <c r="E4" s="2" t="s">
        <v>105</v>
      </c>
      <c r="F4" s="2">
        <v>1</v>
      </c>
    </row>
    <row r="5" spans="1:6">
      <c r="A5" s="2" t="s">
        <v>81</v>
      </c>
      <c r="B5" s="2">
        <v>2</v>
      </c>
      <c r="E5" s="2" t="s">
        <v>97</v>
      </c>
      <c r="F5" s="2">
        <v>3</v>
      </c>
    </row>
    <row r="6" spans="1:6">
      <c r="A6" s="2" t="s">
        <v>85</v>
      </c>
      <c r="B6" s="2">
        <v>2.5</v>
      </c>
      <c r="E6" s="2" t="s">
        <v>102</v>
      </c>
      <c r="F6" s="2">
        <v>1</v>
      </c>
    </row>
    <row r="7" spans="1:6">
      <c r="A7" s="2" t="s">
        <v>86</v>
      </c>
      <c r="B7" s="2">
        <v>3</v>
      </c>
      <c r="E7" s="2" t="s">
        <v>104</v>
      </c>
      <c r="F7" s="2">
        <v>1</v>
      </c>
    </row>
    <row r="8" spans="1:6">
      <c r="A8" s="2" t="s">
        <v>18</v>
      </c>
      <c r="B8" s="2">
        <v>3</v>
      </c>
      <c r="E8" s="2" t="s">
        <v>80</v>
      </c>
      <c r="F8" s="2">
        <v>3</v>
      </c>
    </row>
    <row r="9" spans="1:6">
      <c r="A9" s="2" t="s">
        <v>53</v>
      </c>
      <c r="B9" s="2">
        <v>0</v>
      </c>
      <c r="E9" s="2" t="s">
        <v>84</v>
      </c>
      <c r="F9" s="2">
        <v>2</v>
      </c>
    </row>
    <row r="10" spans="1:6">
      <c r="A10" s="2" t="s">
        <v>103</v>
      </c>
      <c r="B10" s="2">
        <v>1</v>
      </c>
      <c r="E10" s="2" t="s">
        <v>103</v>
      </c>
      <c r="F10" s="2">
        <v>1</v>
      </c>
    </row>
    <row r="11" spans="1:6">
      <c r="A11" s="2" t="s">
        <v>84</v>
      </c>
      <c r="B11" s="2">
        <v>2</v>
      </c>
      <c r="E11" s="2" t="s">
        <v>101</v>
      </c>
      <c r="F11" s="2">
        <v>1</v>
      </c>
    </row>
    <row r="12" spans="1:6">
      <c r="A12" s="2" t="s">
        <v>80</v>
      </c>
      <c r="B12" s="2">
        <v>3</v>
      </c>
      <c r="E12" s="2" t="s">
        <v>98</v>
      </c>
      <c r="F12" s="2">
        <v>3</v>
      </c>
    </row>
    <row r="13" spans="1:6">
      <c r="A13" s="2" t="s">
        <v>83</v>
      </c>
      <c r="B13" s="2">
        <v>0</v>
      </c>
      <c r="E13" s="2" t="s">
        <v>99</v>
      </c>
      <c r="F13" s="2">
        <v>2</v>
      </c>
    </row>
    <row r="14" spans="1:6">
      <c r="E14" s="2" t="s">
        <v>143</v>
      </c>
      <c r="F14" s="2">
        <v>3</v>
      </c>
    </row>
    <row r="15" spans="1:6">
      <c r="E15" s="2" t="s">
        <v>85</v>
      </c>
      <c r="F15" s="2">
        <v>3</v>
      </c>
    </row>
    <row r="16" spans="1:6">
      <c r="E16" s="2" t="s">
        <v>81</v>
      </c>
      <c r="F16" s="2">
        <v>2</v>
      </c>
    </row>
    <row r="17" spans="1:6">
      <c r="E17" s="2" t="s">
        <v>82</v>
      </c>
      <c r="F17" s="2">
        <v>1</v>
      </c>
    </row>
    <row r="18" spans="1:6">
      <c r="A18" t="s">
        <v>144</v>
      </c>
      <c r="E18" s="17" t="s">
        <v>145</v>
      </c>
      <c r="F18" s="18">
        <v>2</v>
      </c>
    </row>
    <row r="19" spans="1:6">
      <c r="A19" t="s">
        <v>146</v>
      </c>
    </row>
    <row r="20" spans="1:6">
      <c r="A20" t="s">
        <v>147</v>
      </c>
    </row>
    <row r="21" spans="1:6">
      <c r="A21" t="s">
        <v>148</v>
      </c>
    </row>
    <row r="22" spans="1:6">
      <c r="A22" t="s">
        <v>149</v>
      </c>
    </row>
    <row r="23" spans="1:6">
      <c r="A23" t="s">
        <v>150</v>
      </c>
    </row>
    <row r="24" spans="1:6">
      <c r="A24" t="s">
        <v>14</v>
      </c>
    </row>
    <row r="25" spans="1:6">
      <c r="A25" t="s">
        <v>151</v>
      </c>
    </row>
    <row r="26" spans="1:6">
      <c r="A26" t="s">
        <v>152</v>
      </c>
    </row>
    <row r="27" spans="1:6">
      <c r="A27" t="s">
        <v>153</v>
      </c>
    </row>
    <row r="28" spans="1:6">
      <c r="A28" t="s">
        <v>154</v>
      </c>
    </row>
    <row r="29" spans="1:6">
      <c r="A29" t="s">
        <v>155</v>
      </c>
    </row>
    <row r="30" spans="1:6">
      <c r="A30" t="s">
        <v>156</v>
      </c>
    </row>
    <row r="31" spans="1:6">
      <c r="A31" t="s">
        <v>157</v>
      </c>
    </row>
    <row r="32" spans="1:6">
      <c r="A32" t="s">
        <v>158</v>
      </c>
    </row>
    <row r="33" spans="1:1">
      <c r="A33" t="s">
        <v>159</v>
      </c>
    </row>
    <row r="34" spans="1:1">
      <c r="A34" t="s">
        <v>160</v>
      </c>
    </row>
    <row r="37" spans="1:1">
      <c r="A37" t="s">
        <v>161</v>
      </c>
    </row>
    <row r="38" spans="1:1">
      <c r="A38" t="s">
        <v>162</v>
      </c>
    </row>
    <row r="39" spans="1:1">
      <c r="A39" t="s">
        <v>163</v>
      </c>
    </row>
    <row r="40" spans="1:1">
      <c r="A40" t="s">
        <v>164</v>
      </c>
    </row>
    <row r="41" spans="1:1">
      <c r="A41" t="s">
        <v>165</v>
      </c>
    </row>
    <row r="42" spans="1:1">
      <c r="A42" t="s">
        <v>166</v>
      </c>
    </row>
    <row r="43" spans="1:1">
      <c r="A43" t="s">
        <v>167</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58cef2-5e33-4382-9f34-ebdf29ebf261" xsi:nil="true"/>
    <lcf76f155ced4ddcb4097134ff3c332f xmlns="1b481078-05fd-4425-adfc-5f858dcaa140">
      <Terms xmlns="http://schemas.microsoft.com/office/infopath/2007/PartnerControls"/>
    </lcf76f155ced4ddcb4097134ff3c332f>
    <SharedWithUsers xmlns="3358cef2-5e33-4382-9f34-ebdf29ebf261">
      <UserInfo>
        <DisplayName/>
        <AccountId xsi:nil="true"/>
        <AccountType/>
      </UserInfo>
    </SharedWithUsers>
    <_x00c1_reaRespons_x00e1_vel xmlns="1b481078-05fd-4425-adfc-5f858dcaa140" xsi:nil="true"/>
    <Coordena_x00e7__x00f5_esenvolvidas xmlns="1b481078-05fd-4425-adfc-5f858dcaa140" xsi:nil="true"/>
    <Disp_x002e_ARR xmlns="1b481078-05fd-4425-adfc-5f858dcaa140">false</Disp_x002e_ARR>
    <DatadeCria_x00e7__x00e3_o xmlns="1b481078-05fd-4425-adfc-5f858dcaa140" xsi:nil="true"/>
    <Disp_x002e_CP xmlns="1b481078-05fd-4425-adfc-5f858dcaa140">false</Disp_x002e_CP>
    <Disp_x002e_AIR xmlns="1b481078-05fd-4425-adfc-5f858dcaa140">false</Disp_x002e_AIR>
    <N_x00ba_ProcessoSEI xmlns="1b481078-05fd-4425-adfc-5f858dcaa1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EA23B54B4C11D478B02E3F24C9EDF15" ma:contentTypeVersion="29" ma:contentTypeDescription="Crie um novo documento." ma:contentTypeScope="" ma:versionID="136e3990d7562873f6533e50bea84146">
  <xsd:schema xmlns:xsd="http://www.w3.org/2001/XMLSchema" xmlns:xs="http://www.w3.org/2001/XMLSchema" xmlns:p="http://schemas.microsoft.com/office/2006/metadata/properties" xmlns:ns2="3358cef2-5e33-4382-9f34-ebdf29ebf261" xmlns:ns3="1b481078-05fd-4425-adfc-5f858dcaa140" targetNamespace="http://schemas.microsoft.com/office/2006/metadata/properties" ma:root="true" ma:fieldsID="521ae5b36496d2748eb153d8e1b4c6bc" ns2:_="" ns3:_="">
    <xsd:import namespace="3358cef2-5e33-4382-9f34-ebdf29ebf261"/>
    <xsd:import namespace="1b481078-05fd-4425-adfc-5f858dcaa14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_x00c1_reaRespons_x00e1_vel" minOccurs="0"/>
                <xsd:element ref="ns3:Disp_x002e_AIR" minOccurs="0"/>
                <xsd:element ref="ns3:Disp_x002e_CP" minOccurs="0"/>
                <xsd:element ref="ns3:Disp_x002e_ARR" minOccurs="0"/>
                <xsd:element ref="ns3:N_x00ba_ProcessoSEI" minOccurs="0"/>
                <xsd:element ref="ns3:DatadeCria_x00e7__x00e3_o" minOccurs="0"/>
                <xsd:element ref="ns3:Coordena_x00e7__x00f5_esenvolvida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8cef2-5e33-4382-9f34-ebdf29ebf261"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TaxCatchAll" ma:index="23" nillable="true" ma:displayName="Taxonomy Catch All Column" ma:hidden="true" ma:list="{76d5522c-33e0-42c0-94b7-dcb2cd0afda0}" ma:internalName="TaxCatchAll" ma:showField="CatchAllData" ma:web="3358cef2-5e33-4382-9f34-ebdf29ebf2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481078-05fd-4425-adfc-5f858dcaa14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_x00c1_reaRespons_x00e1_vel" ma:index="25" nillable="true" ma:displayName="Área Responsável" ma:format="Dropdown" ma:internalName="_x00c1_reaRespons_x00e1_vel">
      <xsd:simpleType>
        <xsd:restriction base="dms:Text">
          <xsd:maxLength value="255"/>
        </xsd:restriction>
      </xsd:simpleType>
    </xsd:element>
    <xsd:element name="Disp_x002e_AIR" ma:index="26" nillable="true" ma:displayName="Disp. AIR" ma:default="0" ma:description="Dispensa de AIR" ma:format="Dropdown" ma:internalName="Disp_x002e_AIR">
      <xsd:simpleType>
        <xsd:restriction base="dms:Boolean"/>
      </xsd:simpleType>
    </xsd:element>
    <xsd:element name="Disp_x002e_CP" ma:index="27" nillable="true" ma:displayName="Disp. CP" ma:default="0" ma:description="Dispensa de CP ?" ma:format="Dropdown" ma:internalName="Disp_x002e_CP">
      <xsd:simpleType>
        <xsd:restriction base="dms:Boolean"/>
      </xsd:simpleType>
    </xsd:element>
    <xsd:element name="Disp_x002e_ARR" ma:index="28" nillable="true" ma:displayName="Disp. ARR" ma:default="0" ma:description="Dispensa de ARR ?" ma:format="Dropdown" ma:internalName="Disp_x002e_ARR">
      <xsd:simpleType>
        <xsd:restriction base="dms:Boolean"/>
      </xsd:simpleType>
    </xsd:element>
    <xsd:element name="N_x00ba_ProcessoSEI" ma:index="29" nillable="true" ma:displayName="Nº Processo SEI" ma:format="Dropdown" ma:internalName="N_x00ba_ProcessoSEI">
      <xsd:simpleType>
        <xsd:restriction base="dms:Text">
          <xsd:maxLength value="255"/>
        </xsd:restriction>
      </xsd:simpleType>
    </xsd:element>
    <xsd:element name="DatadeCria_x00e7__x00e3_o" ma:index="30" nillable="true" ma:displayName="Data de Criação" ma:description="Data de criação da avaliação" ma:format="DateOnly" ma:internalName="DatadeCria_x00e7__x00e3_o">
      <xsd:simpleType>
        <xsd:restriction base="dms:DateTime"/>
      </xsd:simpleType>
    </xsd:element>
    <xsd:element name="Coordena_x00e7__x00f5_esenvolvidas" ma:index="31" nillable="true" ma:displayName="Coordenações envolvidas" ma:description="Selecionar as Coordenações" ma:format="Dropdown" ma:internalName="Coordena_x00e7__x00f5_esenvolvidas">
      <xsd:complexType>
        <xsd:complexContent>
          <xsd:extension base="dms:MultiChoice">
            <xsd:sequence>
              <xsd:element name="Value" maxOccurs="unbounded" minOccurs="0" nillable="true">
                <xsd:simpleType>
                  <xsd:restriction base="dms:Choice">
                    <xsd:enumeration value="CPROR"/>
                    <xsd:enumeration value="CMARR"/>
                    <xsd:enumeration value="COAIR"/>
                    <xsd:enumeration value="ASREG"/>
                  </xsd:restriction>
                </xsd:simpleType>
              </xsd:element>
            </xsd:sequence>
          </xsd:extension>
        </xsd:complexContent>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A6F80E-C85B-46F3-AF50-8160E8930554}"/>
</file>

<file path=customXml/itemProps2.xml><?xml version="1.0" encoding="utf-8"?>
<ds:datastoreItem xmlns:ds="http://schemas.openxmlformats.org/officeDocument/2006/customXml" ds:itemID="{BC39F6B0-1AE1-4442-B8F1-E7768790A7B1}"/>
</file>

<file path=customXml/itemProps3.xml><?xml version="1.0" encoding="utf-8"?>
<ds:datastoreItem xmlns:ds="http://schemas.openxmlformats.org/officeDocument/2006/customXml" ds:itemID="{CDF4E755-E203-4329-B898-5BC6B39216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de Souza Ferreira</dc:creator>
  <cp:keywords/>
  <dc:description/>
  <cp:lastModifiedBy>Raquel Pereira Guimaraes</cp:lastModifiedBy>
  <cp:revision/>
  <dcterms:created xsi:type="dcterms:W3CDTF">2023-07-12T13:13:54Z</dcterms:created>
  <dcterms:modified xsi:type="dcterms:W3CDTF">2024-11-27T13:42:19Z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a1669481-dfab-42d1-8299-7121ad318305</vt:lpwstr>
  </property>
  <property fmtid="{D5CDD505-2E9C-101B-9397-08002B2CF9AE}" pid="3" name="ContentTypeId">
    <vt:lpwstr>0x0101003EA23B54B4C11D478B02E3F24C9EDF15</vt:lpwstr>
  </property>
  <property fmtid="{D5CDD505-2E9C-101B-9397-08002B2CF9AE}" pid="4" name="MediaServiceImageTags">
    <vt:lpwstr/>
  </property>
  <property fmtid="{D5CDD505-2E9C-101B-9397-08002B2CF9AE}" pid="5" name="Order">
    <vt:r8>11438800</vt:r8>
  </property>
  <property fmtid="{D5CDD505-2E9C-101B-9397-08002B2CF9AE}" pid="6" name="xd_ProgID">
    <vt:lpwstr/>
  </property>
  <property fmtid="{D5CDD505-2E9C-101B-9397-08002B2CF9AE}" pid="7" name="Disp.AIR">
    <vt:bool>false</vt:bool>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Disp.ARR">
    <vt:bool>false</vt:bool>
  </property>
  <property fmtid="{D5CDD505-2E9C-101B-9397-08002B2CF9AE}" pid="12" name="TriggerFlowInfo">
    <vt:lpwstr/>
  </property>
  <property fmtid="{D5CDD505-2E9C-101B-9397-08002B2CF9AE}" pid="13" name="Disp.CP">
    <vt:bool>false</vt:bool>
  </property>
  <property fmtid="{D5CDD505-2E9C-101B-9397-08002B2CF9AE}" pid="14" name="xd_Signature">
    <vt:bool>false</vt:bool>
  </property>
</Properties>
</file>