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GPC\Técnico\Coordenação 2\Medicamentos\Reajuste anual de preços de medicamentos\Reajuste de Medicamentos CMED 2017\Plinio bases e procedimento\arquivos\"/>
    </mc:Choice>
  </mc:AlternateContent>
  <bookViews>
    <workbookView xWindow="0" yWindow="0" windowWidth="24000" windowHeight="9735" firstSheet="2" activeTab="4"/>
  </bookViews>
  <sheets>
    <sheet name="Observações" sheetId="16" r:id="rId1"/>
    <sheet name="Caged_2002_2003" sheetId="15" r:id="rId2"/>
    <sheet name="RAIS" sheetId="3" r:id="rId3"/>
    <sheet name="Caged 1.0" sheetId="4" r:id="rId4"/>
    <sheet name="Caged 2.0" sheetId="1" r:id="rId5"/>
    <sheet name="Séries ajustadas" sheetId="14" r:id="rId6"/>
  </sheets>
  <calcPr calcId="152511"/>
</workbook>
</file>

<file path=xl/calcChain.xml><?xml version="1.0" encoding="utf-8"?>
<calcChain xmlns="http://schemas.openxmlformats.org/spreadsheetml/2006/main">
  <c r="H166" i="14" l="1"/>
  <c r="H167" i="14"/>
  <c r="H168" i="14"/>
  <c r="H169" i="14"/>
  <c r="H170" i="14"/>
  <c r="H171" i="14"/>
  <c r="H172" i="14"/>
  <c r="H173" i="14"/>
  <c r="H174" i="14"/>
  <c r="H175" i="14"/>
  <c r="H176" i="14"/>
  <c r="C176" i="14"/>
  <c r="C175" i="14"/>
  <c r="C174" i="14"/>
  <c r="C173" i="14"/>
  <c r="C172" i="14"/>
  <c r="C171" i="14"/>
  <c r="C170" i="14"/>
  <c r="C167" i="14"/>
  <c r="C168" i="14"/>
  <c r="C169" i="14"/>
  <c r="C165" i="14"/>
  <c r="C166" i="14"/>
  <c r="B169" i="14"/>
  <c r="B41" i="3" l="1"/>
  <c r="B33" i="3"/>
  <c r="B34" i="3"/>
  <c r="B35" i="3"/>
  <c r="B36" i="3"/>
  <c r="B37" i="3"/>
  <c r="B38" i="3"/>
  <c r="B39" i="3"/>
  <c r="B40" i="3"/>
  <c r="B32" i="3"/>
  <c r="H3" i="14" l="1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2" i="14"/>
  <c r="C24" i="14" l="1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C25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61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62" i="14"/>
  <c r="B49" i="14"/>
  <c r="B37" i="14"/>
  <c r="B25" i="14"/>
  <c r="B13" i="14"/>
  <c r="B157" i="14"/>
  <c r="B145" i="14"/>
  <c r="B133" i="14"/>
  <c r="B121" i="14"/>
  <c r="B109" i="14"/>
  <c r="B97" i="14"/>
  <c r="B85" i="14"/>
  <c r="B73" i="14"/>
  <c r="B61" i="14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7" i="3"/>
  <c r="O7" i="3"/>
  <c r="N7" i="3"/>
  <c r="P6" i="3"/>
  <c r="O6" i="3"/>
  <c r="N6" i="3"/>
  <c r="P5" i="3"/>
  <c r="O5" i="3"/>
  <c r="N5" i="3"/>
  <c r="P4" i="3"/>
  <c r="O4" i="3"/>
  <c r="N4" i="3"/>
  <c r="D61" i="14" l="1"/>
  <c r="D62" i="14" l="1"/>
  <c r="D60" i="14"/>
  <c r="D59" i="14" l="1"/>
  <c r="D63" i="14"/>
  <c r="D64" i="14" l="1"/>
  <c r="D58" i="14"/>
  <c r="D65" i="14" l="1"/>
  <c r="D57" i="14"/>
  <c r="D66" i="14" l="1"/>
  <c r="D56" i="14"/>
  <c r="D55" i="14" l="1"/>
  <c r="D67" i="14"/>
  <c r="D54" i="14" l="1"/>
  <c r="D68" i="14"/>
  <c r="D53" i="14" l="1"/>
  <c r="D69" i="14"/>
  <c r="D52" i="14" l="1"/>
  <c r="D70" i="14"/>
  <c r="D51" i="14" l="1"/>
  <c r="D71" i="14"/>
  <c r="D50" i="14" l="1"/>
  <c r="D72" i="14"/>
  <c r="D49" i="14" l="1"/>
  <c r="D73" i="14"/>
  <c r="D74" i="14" l="1"/>
  <c r="D48" i="14"/>
  <c r="D75" i="14" l="1"/>
  <c r="D47" i="14"/>
  <c r="D76" i="14" l="1"/>
  <c r="D46" i="14"/>
  <c r="D77" i="14" l="1"/>
  <c r="D45" i="14"/>
  <c r="D44" i="14" l="1"/>
  <c r="D78" i="14"/>
  <c r="D43" i="14" l="1"/>
  <c r="D79" i="14"/>
  <c r="D80" i="14" l="1"/>
  <c r="D42" i="14"/>
  <c r="D81" i="14" l="1"/>
  <c r="D41" i="14"/>
  <c r="D82" i="14" l="1"/>
  <c r="D40" i="14"/>
  <c r="D39" i="14" l="1"/>
  <c r="D83" i="14"/>
  <c r="D38" i="14" l="1"/>
  <c r="D84" i="14"/>
  <c r="D85" i="14" l="1"/>
  <c r="D37" i="14"/>
  <c r="D86" i="14" l="1"/>
  <c r="D36" i="14"/>
  <c r="D35" i="14" l="1"/>
  <c r="D87" i="14"/>
  <c r="D34" i="14" l="1"/>
  <c r="D88" i="14"/>
  <c r="D33" i="14" l="1"/>
  <c r="D89" i="14"/>
  <c r="D32" i="14" l="1"/>
  <c r="D90" i="14"/>
  <c r="D91" i="14" l="1"/>
  <c r="D31" i="14"/>
  <c r="D92" i="14" l="1"/>
  <c r="D30" i="14"/>
  <c r="D93" i="14" l="1"/>
  <c r="D29" i="14"/>
  <c r="D28" i="14" l="1"/>
  <c r="D94" i="14"/>
  <c r="D95" i="14" l="1"/>
  <c r="D27" i="14"/>
  <c r="D96" i="14" l="1"/>
  <c r="D26" i="14"/>
  <c r="D97" i="14" l="1"/>
  <c r="D25" i="14"/>
  <c r="D98" i="14" l="1"/>
  <c r="D24" i="14"/>
  <c r="D23" i="14" l="1"/>
  <c r="D99" i="14"/>
  <c r="D22" i="14" l="1"/>
  <c r="D100" i="14"/>
  <c r="D21" i="14" l="1"/>
  <c r="D101" i="14"/>
  <c r="D20" i="14" l="1"/>
  <c r="D102" i="14"/>
  <c r="D19" i="14" l="1"/>
  <c r="D103" i="14"/>
  <c r="D18" i="14" l="1"/>
  <c r="D104" i="14"/>
  <c r="D17" i="14" l="1"/>
  <c r="D105" i="14"/>
  <c r="D16" i="14" l="1"/>
  <c r="D106" i="14"/>
  <c r="D107" i="14" l="1"/>
  <c r="D15" i="14"/>
  <c r="D108" i="14" l="1"/>
  <c r="D14" i="14"/>
  <c r="D109" i="14" l="1"/>
  <c r="D13" i="14"/>
  <c r="D110" i="14" l="1"/>
  <c r="D12" i="14"/>
  <c r="D111" i="14" l="1"/>
  <c r="D11" i="14"/>
  <c r="D112" i="14" l="1"/>
  <c r="D10" i="14"/>
  <c r="D113" i="14" l="1"/>
  <c r="D9" i="14"/>
  <c r="D8" i="14" l="1"/>
  <c r="D114" i="14"/>
  <c r="D7" i="14" l="1"/>
  <c r="D115" i="14"/>
  <c r="D6" i="14" l="1"/>
  <c r="D116" i="14"/>
  <c r="D5" i="14" l="1"/>
  <c r="D117" i="14"/>
  <c r="D4" i="14" l="1"/>
  <c r="D118" i="14"/>
  <c r="D3" i="14" l="1"/>
  <c r="D119" i="14"/>
  <c r="D2" i="14" l="1"/>
  <c r="D120" i="14"/>
  <c r="D121" i="14" l="1"/>
  <c r="D122" i="14" l="1"/>
  <c r="D123" i="14" l="1"/>
  <c r="D124" i="14" l="1"/>
  <c r="D125" i="14" l="1"/>
  <c r="D126" i="14" l="1"/>
  <c r="D127" i="14" l="1"/>
  <c r="D128" i="14" l="1"/>
  <c r="D129" i="14" l="1"/>
  <c r="D130" i="14" l="1"/>
  <c r="D131" i="14" l="1"/>
  <c r="D132" i="14" l="1"/>
  <c r="D133" i="14" l="1"/>
  <c r="D134" i="14" l="1"/>
  <c r="D135" i="14" l="1"/>
  <c r="D136" i="14" l="1"/>
  <c r="D137" i="14" l="1"/>
  <c r="D138" i="14" l="1"/>
  <c r="D139" i="14" l="1"/>
  <c r="D140" i="14" l="1"/>
  <c r="D141" i="14" l="1"/>
  <c r="D142" i="14" l="1"/>
  <c r="D143" i="14" l="1"/>
  <c r="D144" i="14" l="1"/>
  <c r="D145" i="14" l="1"/>
  <c r="D146" i="14" l="1"/>
  <c r="D147" i="14" l="1"/>
  <c r="D148" i="14" l="1"/>
  <c r="D149" i="14" l="1"/>
  <c r="D150" i="14" l="1"/>
  <c r="D151" i="14" l="1"/>
  <c r="D152" i="14" l="1"/>
  <c r="D153" i="14" l="1"/>
  <c r="D154" i="14" l="1"/>
  <c r="D155" i="14" l="1"/>
  <c r="D156" i="14" l="1"/>
  <c r="D157" i="14" l="1"/>
  <c r="D158" i="14" l="1"/>
  <c r="D159" i="14" l="1"/>
  <c r="D160" i="14" l="1"/>
  <c r="D161" i="14" l="1"/>
  <c r="D162" i="14" l="1"/>
  <c r="D163" i="14" l="1"/>
  <c r="D164" i="14" l="1"/>
  <c r="D165" i="14" l="1"/>
  <c r="D166" i="14" s="1"/>
  <c r="D167" i="14" s="1"/>
  <c r="D168" i="14" s="1"/>
  <c r="D169" i="14" s="1"/>
  <c r="D170" i="14" s="1"/>
  <c r="D171" i="14" s="1"/>
  <c r="D172" i="14" s="1"/>
  <c r="D173" i="14" s="1"/>
  <c r="D174" i="14" s="1"/>
  <c r="D175" i="14" s="1"/>
  <c r="D176" i="14" s="1"/>
</calcChain>
</file>

<file path=xl/sharedStrings.xml><?xml version="1.0" encoding="utf-8"?>
<sst xmlns="http://schemas.openxmlformats.org/spreadsheetml/2006/main" count="153" uniqueCount="46">
  <si>
    <t>Dados CAGED</t>
  </si>
  <si>
    <t>Período</t>
  </si>
  <si>
    <t>Movimentação</t>
  </si>
  <si>
    <t>Admitidos</t>
  </si>
  <si>
    <t>Desligados</t>
  </si>
  <si>
    <t xml:space="preserve">Quantidade de Horas Contratuais - Média para admitidos </t>
  </si>
  <si>
    <t>CLASSE 24520 - Fabricaçao de medicamentos para uso humano</t>
  </si>
  <si>
    <t>CLASSE 24546 - Fabrç. de materiais para usos medicos, hospitalares e odo</t>
  </si>
  <si>
    <t>CLT</t>
  </si>
  <si>
    <t>24.52-0</t>
  </si>
  <si>
    <t>Fabricação de medicamentos para uso humano</t>
  </si>
  <si>
    <t>24.53-8</t>
  </si>
  <si>
    <t>Fabricação de medicamentos para uso veterinário</t>
  </si>
  <si>
    <t>24.54-6</t>
  </si>
  <si>
    <t>Fabricação de materiais para usos médicos, hospitalares e odontológicos</t>
  </si>
  <si>
    <t>CLASSE 24.53-8 - Fabricação de medicamentos para uso veterinário</t>
  </si>
  <si>
    <t>21.21-1</t>
  </si>
  <si>
    <t>21.22-0</t>
  </si>
  <si>
    <t>21.23-8</t>
  </si>
  <si>
    <t>Fabricação de preparações farmacêuticas</t>
  </si>
  <si>
    <t>Outros tipos de vínculos (estatutários, avulsos, temporários)</t>
  </si>
  <si>
    <t>Pessoal ocupado em 31/12</t>
  </si>
  <si>
    <t>Horas contratadas (média do pessoal ocupado em 31/12; se não estiver disponível, média do ano)</t>
  </si>
  <si>
    <t>Número de Admitidos</t>
  </si>
  <si>
    <t>Número de Desligados</t>
  </si>
  <si>
    <t>BRASIL - ESTIMATIVA DA PRODUTIVIDADE NA INDÚSTRIA DE PRODUTOS FARMACÊUTICOS A PARTIR DE DADOS DA PIM-PF (INDÚSTRIA FARMACÊUTICA), DO PESSOAL OCUPADO E MÉDIA DE HORAS (TABULAÇÃO ESPECIAL DA RAIS) E NÚMERO MÉDIO DE HORAS CONTRATUAIS POR SEMANA DOS ADMITIDOS</t>
  </si>
  <si>
    <t>Mês_Ano</t>
  </si>
  <si>
    <t>Fonte: CAGED - Lei 4.923/65</t>
  </si>
  <si>
    <t>Elaboração: CGET/DES/SPPE/MTE</t>
  </si>
  <si>
    <t>Horas mensais</t>
  </si>
  <si>
    <t xml:space="preserve"> (1) Horas potenciais /semana RAIS</t>
  </si>
  <si>
    <t>(3) Horas potenciais / semana - Série encadeada preliminar</t>
  </si>
  <si>
    <t>(2) Variação nas Horas potenciais /semana - CAGED</t>
  </si>
  <si>
    <t>(4) Horas no mês com correção dias úteis - Série ajustada pelo método de Denton</t>
  </si>
  <si>
    <t>(5) Índice de produção física - Fabricação de produtos farmoquímicos e farmacêuticos - Índice de base fixa com ajuste sazonal (Base: média de 2012 = 100) (Número índice) - IBGE</t>
  </si>
  <si>
    <t>(6) Índice de produtividade</t>
  </si>
  <si>
    <t>Cálculo das séries de horas trabalhadas e produtividade no Setor Farmacêutico</t>
  </si>
  <si>
    <t xml:space="preserve">Quantidade de Horas Contratuais Semanais - Média para admitidos </t>
  </si>
  <si>
    <t>Quantidade de Horas Contratuais Semanais - Média para demitidos</t>
  </si>
  <si>
    <t>Nº Médio de Horas Contratuais Semanais dos Desligados</t>
  </si>
  <si>
    <t>Nº Médio de Horas Contratuais Semanais dos Admitidos</t>
  </si>
  <si>
    <t>Aba Caged_2002_2003: Entre 2002 e 2003 as séries de dados de números de admitidos e desligados e suas respectivas médias de horas semanais oriundos do Caged foram recuperadas dos arquivos enviados na época pelo MTE à SDE.</t>
  </si>
  <si>
    <t xml:space="preserve">Abas Caged 1.0 e Caged 2.0: as séries de dados de emprego e horas contratadas dos admitidos e desligados do CAGED de 2004 a 2014 foram extraídas do site http://bi.mte.gov.br através do usuário “basico”. </t>
  </si>
  <si>
    <t xml:space="preserve">Aba RAIS: as séries de dados de emprego e horas contratadas da RAIS de 2002 a 2014 foram extraídas do site http://bi.mte.gov.br através do usuário “basico”. </t>
  </si>
  <si>
    <t>Aba Séries Ajustadas:  série (4) Horas no mês com correção dias úteis - Série ajustada pelo método de Denton - obtida com o uso do programa em linguagem R "denton_FATORX.R"</t>
  </si>
  <si>
    <t>Quantidade de Horas Contratuais - Média para demitidos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</si>
</sst>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3" xfId="0" applyBorder="1"/>
    <xf numFmtId="17" fontId="0" fillId="0" borderId="4" xfId="0" applyNumberFormat="1" applyBorder="1"/>
    <xf numFmtId="17" fontId="0" fillId="0" borderId="2" xfId="0" applyNumberFormat="1" applyBorder="1"/>
    <xf numFmtId="17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0" xfId="0" applyBorder="1"/>
    <xf numFmtId="3" fontId="0" fillId="0" borderId="6" xfId="0" applyNumberFormat="1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0" xfId="0" applyNumberFormat="1"/>
    <xf numFmtId="2" fontId="0" fillId="0" borderId="4" xfId="0" applyNumberFormat="1" applyBorder="1"/>
    <xf numFmtId="2" fontId="0" fillId="0" borderId="1" xfId="0" applyNumberFormat="1" applyBorder="1"/>
    <xf numFmtId="17" fontId="0" fillId="0" borderId="0" xfId="0" applyNumberFormat="1" applyBorder="1"/>
    <xf numFmtId="2" fontId="0" fillId="0" borderId="0" xfId="0" applyNumberFormat="1" applyBorder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2" fontId="0" fillId="0" borderId="4" xfId="0" applyNumberFormat="1" applyBorder="1" applyAlignment="1">
      <alignment horizontal="center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3" xfId="0" applyBorder="1"/>
    <xf numFmtId="0" fontId="0" fillId="0" borderId="13" xfId="0" applyFill="1" applyBorder="1"/>
    <xf numFmtId="0" fontId="0" fillId="0" borderId="14" xfId="0" applyBorder="1" applyAlignment="1">
      <alignment horizont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>
      <alignment horizontal="left" vertical="center" wrapText="1"/>
    </xf>
    <xf numFmtId="4" fontId="0" fillId="0" borderId="14" xfId="0" applyNumberFormat="1" applyBorder="1"/>
    <xf numFmtId="4" fontId="0" fillId="0" borderId="6" xfId="0" applyNumberFormat="1" applyBorder="1"/>
    <xf numFmtId="0" fontId="0" fillId="0" borderId="14" xfId="0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4" fillId="2" borderId="15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17" fontId="2" fillId="0" borderId="18" xfId="0" applyNumberFormat="1" applyFont="1" applyBorder="1" applyAlignment="1">
      <alignment horizontal="left"/>
    </xf>
    <xf numFmtId="3" fontId="2" fillId="0" borderId="19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7" fontId="2" fillId="0" borderId="0" xfId="0" applyNumberFormat="1" applyFont="1" applyBorder="1" applyAlignment="1">
      <alignment horizontal="left"/>
    </xf>
    <xf numFmtId="0" fontId="6" fillId="0" borderId="0" xfId="0" applyFont="1"/>
    <xf numFmtId="17" fontId="7" fillId="0" borderId="6" xfId="0" applyNumberFormat="1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1" fontId="8" fillId="0" borderId="0" xfId="0" applyNumberFormat="1" applyFont="1" applyFill="1"/>
    <xf numFmtId="3" fontId="7" fillId="0" borderId="0" xfId="0" applyNumberFormat="1" applyFont="1" applyFill="1"/>
    <xf numFmtId="3" fontId="7" fillId="0" borderId="0" xfId="3" applyNumberFormat="1" applyFont="1" applyFill="1"/>
    <xf numFmtId="1" fontId="9" fillId="0" borderId="0" xfId="0" applyNumberFormat="1" applyFont="1" applyFill="1"/>
    <xf numFmtId="1" fontId="7" fillId="0" borderId="0" xfId="0" applyNumberFormat="1" applyFont="1" applyFill="1"/>
    <xf numFmtId="0" fontId="7" fillId="3" borderId="0" xfId="0" applyFont="1" applyFill="1" applyAlignment="1">
      <alignment wrapText="1"/>
    </xf>
    <xf numFmtId="0" fontId="7" fillId="3" borderId="0" xfId="0" applyFont="1" applyFill="1"/>
    <xf numFmtId="2" fontId="7" fillId="3" borderId="0" xfId="0" applyNumberFormat="1" applyFont="1" applyFill="1"/>
    <xf numFmtId="2" fontId="0" fillId="0" borderId="18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4" xfId="0" applyBorder="1"/>
    <xf numFmtId="164" fontId="0" fillId="0" borderId="6" xfId="4" applyNumberFormat="1" applyFont="1" applyBorder="1"/>
    <xf numFmtId="164" fontId="0" fillId="0" borderId="2" xfId="4" applyNumberFormat="1" applyFont="1" applyBorder="1"/>
    <xf numFmtId="0" fontId="0" fillId="0" borderId="19" xfId="0" applyFill="1" applyBorder="1"/>
    <xf numFmtId="3" fontId="0" fillId="0" borderId="0" xfId="0" applyNumberFormat="1"/>
    <xf numFmtId="0" fontId="0" fillId="4" borderId="0" xfId="0" applyFill="1"/>
    <xf numFmtId="43" fontId="0" fillId="0" borderId="0" xfId="4" applyFont="1"/>
    <xf numFmtId="164" fontId="7" fillId="3" borderId="0" xfId="4" applyNumberFormat="1" applyFont="1" applyFill="1" applyAlignment="1">
      <alignment wrapText="1"/>
    </xf>
    <xf numFmtId="164" fontId="7" fillId="3" borderId="0" xfId="4" applyNumberFormat="1" applyFont="1" applyFill="1"/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Porcentagem" xfId="3" builtinId="5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5" x14ac:dyDescent="0.25"/>
  <cols>
    <col min="1" max="1" width="15" bestFit="1" customWidth="1"/>
  </cols>
  <sheetData>
    <row r="1" spans="1:1" x14ac:dyDescent="0.25">
      <c r="A1" s="55" t="s">
        <v>36</v>
      </c>
    </row>
    <row r="2" spans="1:1" x14ac:dyDescent="0.25">
      <c r="A2" t="s">
        <v>41</v>
      </c>
    </row>
    <row r="3" spans="1:1" x14ac:dyDescent="0.25">
      <c r="A3" t="s">
        <v>43</v>
      </c>
    </row>
    <row r="4" spans="1:1" x14ac:dyDescent="0.25">
      <c r="A4" t="s">
        <v>42</v>
      </c>
    </row>
    <row r="5" spans="1:1" x14ac:dyDescent="0.25">
      <c r="A5" t="s">
        <v>44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8" sqref="E28"/>
    </sheetView>
  </sheetViews>
  <sheetFormatPr defaultRowHeight="15" x14ac:dyDescent="0.25"/>
  <cols>
    <col min="2" max="2" width="11" bestFit="1" customWidth="1"/>
    <col min="3" max="3" width="17.28515625" bestFit="1" customWidth="1"/>
    <col min="4" max="4" width="11" bestFit="1" customWidth="1"/>
    <col min="5" max="5" width="17.28515625" bestFit="1" customWidth="1"/>
  </cols>
  <sheetData>
    <row r="1" spans="1:5" x14ac:dyDescent="0.25">
      <c r="A1" s="41" t="s">
        <v>25</v>
      </c>
      <c r="B1" s="42"/>
      <c r="C1" s="42"/>
      <c r="D1" s="41"/>
      <c r="E1" s="41"/>
    </row>
    <row r="2" spans="1:5" x14ac:dyDescent="0.25">
      <c r="A2" s="43"/>
      <c r="B2" s="44"/>
      <c r="C2" s="45"/>
      <c r="D2" s="44"/>
      <c r="E2" s="45"/>
    </row>
    <row r="3" spans="1:5" ht="15.75" thickBot="1" x14ac:dyDescent="0.3">
      <c r="A3" s="43"/>
      <c r="B3" s="44"/>
      <c r="C3" s="45"/>
      <c r="D3" s="44"/>
      <c r="E3" s="45"/>
    </row>
    <row r="4" spans="1:5" ht="51.75" thickBot="1" x14ac:dyDescent="0.3">
      <c r="A4" s="46" t="s">
        <v>26</v>
      </c>
      <c r="B4" s="48" t="s">
        <v>24</v>
      </c>
      <c r="C4" s="47" t="s">
        <v>39</v>
      </c>
      <c r="D4" s="49" t="s">
        <v>23</v>
      </c>
      <c r="E4" s="47" t="s">
        <v>40</v>
      </c>
    </row>
    <row r="5" spans="1:5" x14ac:dyDescent="0.25">
      <c r="A5" s="50">
        <v>37257</v>
      </c>
      <c r="B5" s="51">
        <v>1117</v>
      </c>
      <c r="C5" s="52">
        <v>43.07</v>
      </c>
      <c r="D5" s="53">
        <v>1960</v>
      </c>
      <c r="E5" s="52">
        <v>42.96</v>
      </c>
    </row>
    <row r="6" spans="1:5" x14ac:dyDescent="0.25">
      <c r="A6" s="50">
        <v>37288</v>
      </c>
      <c r="B6" s="51">
        <v>1232</v>
      </c>
      <c r="C6" s="52">
        <v>43.06</v>
      </c>
      <c r="D6" s="53">
        <v>1528</v>
      </c>
      <c r="E6" s="52">
        <v>43.36</v>
      </c>
    </row>
    <row r="7" spans="1:5" x14ac:dyDescent="0.25">
      <c r="A7" s="50">
        <v>37316</v>
      </c>
      <c r="B7" s="51">
        <v>1420</v>
      </c>
      <c r="C7" s="52">
        <v>43.11</v>
      </c>
      <c r="D7" s="53">
        <v>2034</v>
      </c>
      <c r="E7" s="52">
        <v>43.39</v>
      </c>
    </row>
    <row r="8" spans="1:5" x14ac:dyDescent="0.25">
      <c r="A8" s="50">
        <v>37347</v>
      </c>
      <c r="B8" s="51">
        <v>1495</v>
      </c>
      <c r="C8" s="52">
        <v>42.91</v>
      </c>
      <c r="D8" s="53">
        <v>1827</v>
      </c>
      <c r="E8" s="52">
        <v>43.12</v>
      </c>
    </row>
    <row r="9" spans="1:5" x14ac:dyDescent="0.25">
      <c r="A9" s="50">
        <v>37377</v>
      </c>
      <c r="B9" s="51">
        <v>1629</v>
      </c>
      <c r="C9" s="52">
        <v>43.33</v>
      </c>
      <c r="D9" s="53">
        <v>1665</v>
      </c>
      <c r="E9" s="52">
        <v>42.78</v>
      </c>
    </row>
    <row r="10" spans="1:5" x14ac:dyDescent="0.25">
      <c r="A10" s="50">
        <v>37408</v>
      </c>
      <c r="B10" s="51">
        <v>1634</v>
      </c>
      <c r="C10" s="52">
        <v>43.19</v>
      </c>
      <c r="D10" s="53">
        <v>1537</v>
      </c>
      <c r="E10" s="52">
        <v>43.34</v>
      </c>
    </row>
    <row r="11" spans="1:5" x14ac:dyDescent="0.25">
      <c r="A11" s="50">
        <v>37438</v>
      </c>
      <c r="B11" s="51">
        <v>1423</v>
      </c>
      <c r="C11" s="52">
        <v>42.89</v>
      </c>
      <c r="D11" s="53">
        <v>1734</v>
      </c>
      <c r="E11" s="52">
        <v>43.04</v>
      </c>
    </row>
    <row r="12" spans="1:5" x14ac:dyDescent="0.25">
      <c r="A12" s="50">
        <v>37469</v>
      </c>
      <c r="B12" s="51">
        <v>1590</v>
      </c>
      <c r="C12" s="52">
        <v>43.13</v>
      </c>
      <c r="D12" s="53">
        <v>1626</v>
      </c>
      <c r="E12" s="52">
        <v>42.92</v>
      </c>
    </row>
    <row r="13" spans="1:5" x14ac:dyDescent="0.25">
      <c r="A13" s="50">
        <v>37500</v>
      </c>
      <c r="B13" s="51">
        <v>1430</v>
      </c>
      <c r="C13" s="52">
        <v>43.29</v>
      </c>
      <c r="D13" s="53">
        <v>1359</v>
      </c>
      <c r="E13" s="52">
        <v>43.27</v>
      </c>
    </row>
    <row r="14" spans="1:5" x14ac:dyDescent="0.25">
      <c r="A14" s="50">
        <v>37530</v>
      </c>
      <c r="B14" s="51">
        <v>1218</v>
      </c>
      <c r="C14" s="52">
        <v>43.17</v>
      </c>
      <c r="D14" s="53">
        <v>1440</v>
      </c>
      <c r="E14" s="52">
        <v>43.53</v>
      </c>
    </row>
    <row r="15" spans="1:5" x14ac:dyDescent="0.25">
      <c r="A15" s="50">
        <v>37561</v>
      </c>
      <c r="B15" s="51">
        <v>1326</v>
      </c>
      <c r="C15" s="52">
        <v>43.23</v>
      </c>
      <c r="D15" s="53">
        <v>1022</v>
      </c>
      <c r="E15" s="52">
        <v>43.2</v>
      </c>
    </row>
    <row r="16" spans="1:5" x14ac:dyDescent="0.25">
      <c r="A16" s="50">
        <v>37591</v>
      </c>
      <c r="B16" s="51">
        <v>1255</v>
      </c>
      <c r="C16" s="52">
        <v>43.14</v>
      </c>
      <c r="D16" s="53">
        <v>917</v>
      </c>
      <c r="E16" s="52">
        <v>43.6</v>
      </c>
    </row>
    <row r="17" spans="1:5" x14ac:dyDescent="0.25">
      <c r="A17" s="50">
        <v>37622</v>
      </c>
      <c r="B17" s="51">
        <v>1006</v>
      </c>
      <c r="C17" s="52">
        <v>43.13</v>
      </c>
      <c r="D17" s="53">
        <v>1600</v>
      </c>
      <c r="E17" s="52">
        <v>43.52</v>
      </c>
    </row>
    <row r="18" spans="1:5" x14ac:dyDescent="0.25">
      <c r="A18" s="50">
        <v>37653</v>
      </c>
      <c r="B18" s="51">
        <v>1421</v>
      </c>
      <c r="C18" s="52">
        <v>43.13</v>
      </c>
      <c r="D18" s="53">
        <v>1431</v>
      </c>
      <c r="E18" s="52">
        <v>43.15</v>
      </c>
    </row>
    <row r="19" spans="1:5" x14ac:dyDescent="0.25">
      <c r="A19" s="50">
        <v>37681</v>
      </c>
      <c r="B19" s="51">
        <v>1364</v>
      </c>
      <c r="C19" s="52">
        <v>43.03</v>
      </c>
      <c r="D19" s="53">
        <v>1397</v>
      </c>
      <c r="E19" s="52">
        <v>43.28</v>
      </c>
    </row>
    <row r="20" spans="1:5" x14ac:dyDescent="0.25">
      <c r="A20" s="50">
        <v>37712</v>
      </c>
      <c r="B20" s="51">
        <v>1364</v>
      </c>
      <c r="C20" s="52">
        <v>42.8</v>
      </c>
      <c r="D20" s="53">
        <v>1553</v>
      </c>
      <c r="E20" s="52">
        <v>43.2</v>
      </c>
    </row>
    <row r="21" spans="1:5" x14ac:dyDescent="0.25">
      <c r="A21" s="50">
        <v>37742</v>
      </c>
      <c r="B21" s="51">
        <v>1292</v>
      </c>
      <c r="C21" s="52">
        <v>43.24</v>
      </c>
      <c r="D21" s="53">
        <v>1488</v>
      </c>
      <c r="E21" s="52">
        <v>43.3</v>
      </c>
    </row>
    <row r="22" spans="1:5" x14ac:dyDescent="0.25">
      <c r="A22" s="50">
        <v>37773</v>
      </c>
      <c r="B22" s="51">
        <v>1522</v>
      </c>
      <c r="C22" s="52">
        <v>43.19</v>
      </c>
      <c r="D22" s="53">
        <v>1600</v>
      </c>
      <c r="E22" s="52">
        <v>43.08</v>
      </c>
    </row>
    <row r="23" spans="1:5" x14ac:dyDescent="0.25">
      <c r="A23" s="50">
        <v>37803</v>
      </c>
      <c r="B23" s="51">
        <v>1378</v>
      </c>
      <c r="C23" s="52">
        <v>43.05</v>
      </c>
      <c r="D23" s="53">
        <v>1546</v>
      </c>
      <c r="E23" s="52">
        <v>43.15</v>
      </c>
    </row>
    <row r="24" spans="1:5" x14ac:dyDescent="0.25">
      <c r="A24" s="50">
        <v>37834</v>
      </c>
      <c r="B24" s="51">
        <v>1366</v>
      </c>
      <c r="C24" s="52">
        <v>42.98</v>
      </c>
      <c r="D24" s="53">
        <v>1573</v>
      </c>
      <c r="E24" s="52">
        <v>43.05</v>
      </c>
    </row>
    <row r="25" spans="1:5" x14ac:dyDescent="0.25">
      <c r="A25" s="50">
        <v>37865</v>
      </c>
      <c r="B25" s="51">
        <v>1140</v>
      </c>
      <c r="C25" s="52">
        <v>43.29</v>
      </c>
      <c r="D25" s="53">
        <v>1611</v>
      </c>
      <c r="E25" s="52">
        <v>43.37</v>
      </c>
    </row>
    <row r="26" spans="1:5" x14ac:dyDescent="0.25">
      <c r="A26" s="50">
        <v>37895</v>
      </c>
      <c r="B26" s="51">
        <v>1274</v>
      </c>
      <c r="C26" s="52">
        <v>43.35</v>
      </c>
      <c r="D26" s="53">
        <v>1481</v>
      </c>
      <c r="E26" s="52">
        <v>43.38</v>
      </c>
    </row>
    <row r="27" spans="1:5" x14ac:dyDescent="0.25">
      <c r="A27" s="50">
        <v>37926</v>
      </c>
      <c r="B27" s="51">
        <v>1455</v>
      </c>
      <c r="C27" s="52">
        <v>42.91</v>
      </c>
      <c r="D27" s="53">
        <v>1296</v>
      </c>
      <c r="E27" s="52">
        <v>43.19</v>
      </c>
    </row>
    <row r="28" spans="1:5" x14ac:dyDescent="0.25">
      <c r="A28" s="50">
        <v>37956</v>
      </c>
      <c r="B28" s="51">
        <v>1290</v>
      </c>
      <c r="C28" s="52">
        <v>42.6</v>
      </c>
      <c r="D28" s="53">
        <v>826</v>
      </c>
      <c r="E28" s="52">
        <v>43.42</v>
      </c>
    </row>
    <row r="29" spans="1:5" x14ac:dyDescent="0.25">
      <c r="A29" s="54"/>
      <c r="B29" s="44"/>
      <c r="C29" s="45"/>
      <c r="D29" s="44"/>
      <c r="E29" s="45"/>
    </row>
    <row r="30" spans="1:5" x14ac:dyDescent="0.25">
      <c r="A30" s="43" t="s">
        <v>27</v>
      </c>
      <c r="B30" s="44"/>
      <c r="C30" s="45"/>
      <c r="D30" s="44"/>
      <c r="E30" s="45"/>
    </row>
    <row r="31" spans="1:5" x14ac:dyDescent="0.25">
      <c r="A31" s="43" t="s">
        <v>28</v>
      </c>
      <c r="B31" s="44"/>
      <c r="C31" s="45"/>
      <c r="D31" s="44"/>
      <c r="E31" s="4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pane xSplit="1" ySplit="3" topLeftCell="C16" activePane="bottomRight" state="frozen"/>
      <selection pane="topRight" activeCell="B1" sqref="B1"/>
      <selection pane="bottomLeft" activeCell="A4" sqref="A4"/>
      <selection pane="bottomRight" activeCell="G35" sqref="G35"/>
    </sheetView>
  </sheetViews>
  <sheetFormatPr defaultRowHeight="15" x14ac:dyDescent="0.25"/>
  <cols>
    <col min="2" max="3" width="22" customWidth="1"/>
    <col min="4" max="4" width="22.7109375" bestFit="1" customWidth="1"/>
    <col min="5" max="6" width="20.5703125" bestFit="1" customWidth="1"/>
    <col min="7" max="7" width="19.85546875" bestFit="1" customWidth="1"/>
    <col min="8" max="8" width="15.140625" bestFit="1" customWidth="1"/>
    <col min="9" max="9" width="14.5703125" bestFit="1" customWidth="1"/>
    <col min="10" max="10" width="17.5703125" bestFit="1" customWidth="1"/>
    <col min="11" max="12" width="14.28515625" bestFit="1" customWidth="1"/>
    <col min="13" max="13" width="17.5703125" bestFit="1" customWidth="1"/>
    <col min="14" max="14" width="15.140625" bestFit="1" customWidth="1"/>
    <col min="15" max="15" width="15.140625" customWidth="1"/>
    <col min="16" max="16" width="17.5703125" bestFit="1" customWidth="1"/>
  </cols>
  <sheetData>
    <row r="1" spans="1:16" x14ac:dyDescent="0.25">
      <c r="B1" s="80" t="s">
        <v>21</v>
      </c>
      <c r="C1" s="80"/>
      <c r="D1" s="80"/>
      <c r="E1" s="80"/>
      <c r="F1" s="80"/>
      <c r="G1" s="80"/>
      <c r="H1" s="83" t="s">
        <v>22</v>
      </c>
      <c r="I1" s="83"/>
      <c r="J1" s="83"/>
      <c r="K1" s="83"/>
      <c r="L1" s="83"/>
      <c r="M1" s="79"/>
      <c r="N1" s="81" t="s">
        <v>29</v>
      </c>
      <c r="O1" s="82"/>
      <c r="P1" s="82"/>
    </row>
    <row r="2" spans="1:16" ht="30.75" customHeight="1" x14ac:dyDescent="0.25">
      <c r="B2" s="80" t="s">
        <v>8</v>
      </c>
      <c r="C2" s="80"/>
      <c r="D2" s="80"/>
      <c r="E2" s="80" t="s">
        <v>20</v>
      </c>
      <c r="F2" s="80"/>
      <c r="G2" s="80"/>
      <c r="H2" s="79" t="s">
        <v>8</v>
      </c>
      <c r="I2" s="80"/>
      <c r="J2" s="80"/>
      <c r="K2" s="84" t="s">
        <v>20</v>
      </c>
      <c r="L2" s="85"/>
      <c r="M2" s="86"/>
      <c r="N2" s="79" t="s">
        <v>8</v>
      </c>
      <c r="O2" s="80"/>
      <c r="P2" s="80"/>
    </row>
    <row r="3" spans="1:16" ht="84.75" customHeight="1" x14ac:dyDescent="0.25">
      <c r="A3" s="31" t="s">
        <v>1</v>
      </c>
      <c r="B3" s="11" t="s">
        <v>6</v>
      </c>
      <c r="C3" s="11" t="s">
        <v>15</v>
      </c>
      <c r="D3" s="12" t="s">
        <v>7</v>
      </c>
      <c r="E3" s="11" t="s">
        <v>6</v>
      </c>
      <c r="F3" s="11" t="s">
        <v>15</v>
      </c>
      <c r="G3" s="12" t="s">
        <v>7</v>
      </c>
      <c r="H3" s="33" t="s">
        <v>6</v>
      </c>
      <c r="I3" s="11" t="s">
        <v>15</v>
      </c>
      <c r="J3" s="12" t="s">
        <v>7</v>
      </c>
      <c r="K3" s="11" t="s">
        <v>6</v>
      </c>
      <c r="L3" s="11" t="s">
        <v>15</v>
      </c>
      <c r="M3" s="12" t="s">
        <v>7</v>
      </c>
      <c r="N3" s="40" t="s">
        <v>6</v>
      </c>
      <c r="O3" s="11" t="s">
        <v>15</v>
      </c>
      <c r="P3" s="12" t="s">
        <v>7</v>
      </c>
    </row>
    <row r="4" spans="1:16" x14ac:dyDescent="0.25">
      <c r="A4" s="31">
        <v>2002</v>
      </c>
      <c r="B4" s="10">
        <v>52610</v>
      </c>
      <c r="C4" s="10">
        <v>4725</v>
      </c>
      <c r="D4" s="10">
        <v>12243</v>
      </c>
      <c r="E4" s="15">
        <v>269</v>
      </c>
      <c r="F4" s="15">
        <v>17</v>
      </c>
      <c r="G4" s="15">
        <v>58</v>
      </c>
      <c r="H4" s="38">
        <v>42.813837673446102</v>
      </c>
      <c r="I4" s="39">
        <v>43.536507936507903</v>
      </c>
      <c r="J4" s="39">
        <v>43.243976149636502</v>
      </c>
      <c r="K4" s="39">
        <v>41.769516728624502</v>
      </c>
      <c r="L4" s="39">
        <v>32.764705882352899</v>
      </c>
      <c r="M4" s="39">
        <v>31.948275862069</v>
      </c>
      <c r="N4" s="38" t="e">
        <f>H4*#REF!/5</f>
        <v>#REF!</v>
      </c>
      <c r="O4" s="38" t="e">
        <f>I4*#REF!/5</f>
        <v>#REF!</v>
      </c>
      <c r="P4" s="38" t="e">
        <f>J4*#REF!/5</f>
        <v>#REF!</v>
      </c>
    </row>
    <row r="5" spans="1:16" x14ac:dyDescent="0.25">
      <c r="A5" s="31">
        <v>2003</v>
      </c>
      <c r="B5" s="10">
        <v>55742</v>
      </c>
      <c r="C5" s="10">
        <v>5268</v>
      </c>
      <c r="D5" s="10">
        <v>13858</v>
      </c>
      <c r="E5" s="15">
        <v>150</v>
      </c>
      <c r="F5" s="15">
        <v>16</v>
      </c>
      <c r="G5" s="15">
        <v>72</v>
      </c>
      <c r="H5" s="38">
        <v>42.9885364716013</v>
      </c>
      <c r="I5" s="39">
        <v>43.480068337129801</v>
      </c>
      <c r="J5" s="39">
        <v>43.365781498051703</v>
      </c>
      <c r="K5" s="39">
        <v>37.8066666666667</v>
      </c>
      <c r="L5" s="39">
        <v>34</v>
      </c>
      <c r="M5" s="39">
        <v>31.6805555555556</v>
      </c>
      <c r="N5" s="38" t="e">
        <f>H5*#REF!/5</f>
        <v>#REF!</v>
      </c>
      <c r="O5" s="38" t="e">
        <f>I5*#REF!/5</f>
        <v>#REF!</v>
      </c>
      <c r="P5" s="38" t="e">
        <f>J5*#REF!/5</f>
        <v>#REF!</v>
      </c>
    </row>
    <row r="6" spans="1:16" x14ac:dyDescent="0.25">
      <c r="A6" s="31">
        <v>2004</v>
      </c>
      <c r="B6" s="10">
        <v>57937</v>
      </c>
      <c r="C6" s="10">
        <v>5634</v>
      </c>
      <c r="D6" s="10">
        <v>15178</v>
      </c>
      <c r="E6" s="15">
        <v>281</v>
      </c>
      <c r="F6" s="15">
        <v>30</v>
      </c>
      <c r="G6" s="15">
        <v>59</v>
      </c>
      <c r="H6" s="38">
        <v>43.008198560505399</v>
      </c>
      <c r="I6" s="39">
        <v>43.400780972665999</v>
      </c>
      <c r="J6" s="39">
        <v>42.894518381868501</v>
      </c>
      <c r="K6" s="39">
        <v>40.355871886121001</v>
      </c>
      <c r="L6" s="39">
        <v>35.533333333333303</v>
      </c>
      <c r="M6" s="39">
        <v>30.677966101694899</v>
      </c>
      <c r="N6" s="38" t="e">
        <f>H6*#REF!/5</f>
        <v>#REF!</v>
      </c>
      <c r="O6" s="38" t="e">
        <f>I6*#REF!/5</f>
        <v>#REF!</v>
      </c>
      <c r="P6" s="38" t="e">
        <f>J6*#REF!/5</f>
        <v>#REF!</v>
      </c>
    </row>
    <row r="7" spans="1:16" x14ac:dyDescent="0.25">
      <c r="A7" s="31">
        <v>2005</v>
      </c>
      <c r="B7" s="10">
        <v>58604</v>
      </c>
      <c r="C7" s="10">
        <v>5503</v>
      </c>
      <c r="D7" s="10">
        <v>15773</v>
      </c>
      <c r="E7" s="15">
        <v>194</v>
      </c>
      <c r="F7" s="15">
        <v>23</v>
      </c>
      <c r="G7" s="15">
        <v>111</v>
      </c>
      <c r="H7" s="38">
        <v>42.959610265510896</v>
      </c>
      <c r="I7" s="39">
        <v>43.422496819916397</v>
      </c>
      <c r="J7" s="39">
        <v>42.9594877322006</v>
      </c>
      <c r="K7" s="39">
        <v>40.206185567010301</v>
      </c>
      <c r="L7" s="39">
        <v>34.260869565217398</v>
      </c>
      <c r="M7" s="39">
        <v>32.828828828828797</v>
      </c>
      <c r="N7" s="38" t="e">
        <f>H7*#REF!/5</f>
        <v>#REF!</v>
      </c>
      <c r="O7" s="38" t="e">
        <f>I7*#REF!/5</f>
        <v>#REF!</v>
      </c>
      <c r="P7" s="38" t="e">
        <f>J7*#REF!/5</f>
        <v>#REF!</v>
      </c>
    </row>
    <row r="8" spans="1:16" s="14" customFormat="1" x14ac:dyDescent="0.25">
      <c r="A8" s="13"/>
      <c r="B8" s="36" t="s">
        <v>16</v>
      </c>
      <c r="C8" s="36" t="s">
        <v>17</v>
      </c>
      <c r="D8" s="37" t="s">
        <v>18</v>
      </c>
      <c r="E8" s="36" t="s">
        <v>16</v>
      </c>
      <c r="F8" s="36" t="s">
        <v>17</v>
      </c>
      <c r="G8" s="37" t="s">
        <v>18</v>
      </c>
      <c r="H8" s="34" t="s">
        <v>16</v>
      </c>
      <c r="I8" s="27" t="s">
        <v>17</v>
      </c>
      <c r="J8" s="29" t="s">
        <v>18</v>
      </c>
      <c r="K8" s="27" t="s">
        <v>16</v>
      </c>
      <c r="L8" s="27" t="s">
        <v>17</v>
      </c>
      <c r="M8" s="29" t="s">
        <v>18</v>
      </c>
      <c r="N8" s="34" t="s">
        <v>16</v>
      </c>
      <c r="O8" s="27" t="s">
        <v>17</v>
      </c>
      <c r="P8" s="29" t="s">
        <v>18</v>
      </c>
    </row>
    <row r="9" spans="1:16" ht="48" x14ac:dyDescent="0.25">
      <c r="A9" s="31" t="s">
        <v>1</v>
      </c>
      <c r="B9" s="36" t="s">
        <v>10</v>
      </c>
      <c r="C9" s="36" t="s">
        <v>12</v>
      </c>
      <c r="D9" s="36" t="s">
        <v>19</v>
      </c>
      <c r="E9" s="36" t="s">
        <v>10</v>
      </c>
      <c r="F9" s="36" t="s">
        <v>12</v>
      </c>
      <c r="G9" s="36" t="s">
        <v>19</v>
      </c>
      <c r="H9" s="35" t="s">
        <v>10</v>
      </c>
      <c r="I9" s="28" t="s">
        <v>12</v>
      </c>
      <c r="J9" s="30" t="s">
        <v>19</v>
      </c>
      <c r="K9" s="28" t="s">
        <v>10</v>
      </c>
      <c r="L9" s="28" t="s">
        <v>12</v>
      </c>
      <c r="M9" s="30" t="s">
        <v>19</v>
      </c>
      <c r="N9" s="35" t="s">
        <v>10</v>
      </c>
      <c r="O9" s="28" t="s">
        <v>12</v>
      </c>
      <c r="P9" s="30" t="s">
        <v>19</v>
      </c>
    </row>
    <row r="10" spans="1:16" x14ac:dyDescent="0.25">
      <c r="A10" s="31">
        <v>2006</v>
      </c>
      <c r="B10" s="10">
        <v>67455</v>
      </c>
      <c r="C10" s="10">
        <v>6685</v>
      </c>
      <c r="D10" s="10">
        <v>3178</v>
      </c>
      <c r="E10" s="15">
        <v>283</v>
      </c>
      <c r="F10" s="15">
        <v>30</v>
      </c>
      <c r="G10" s="15">
        <v>6</v>
      </c>
      <c r="H10" s="38">
        <v>42.088043881105897</v>
      </c>
      <c r="I10" s="39">
        <v>43.497382198952899</v>
      </c>
      <c r="J10" s="39">
        <v>43.382630585273802</v>
      </c>
      <c r="K10" s="39">
        <v>35.2508833922262</v>
      </c>
      <c r="L10" s="39">
        <v>33.866666666666703</v>
      </c>
      <c r="M10" s="39">
        <v>39</v>
      </c>
      <c r="N10" s="38" t="e">
        <f>H10*#REF!/5</f>
        <v>#REF!</v>
      </c>
      <c r="O10" s="38" t="e">
        <f>I10*#REF!/5</f>
        <v>#REF!</v>
      </c>
      <c r="P10" s="38" t="e">
        <f>J10*#REF!/5</f>
        <v>#REF!</v>
      </c>
    </row>
    <row r="11" spans="1:16" x14ac:dyDescent="0.25">
      <c r="A11" s="31">
        <v>2007</v>
      </c>
      <c r="B11" s="10">
        <v>69864</v>
      </c>
      <c r="C11" s="10">
        <v>6838</v>
      </c>
      <c r="D11" s="10">
        <v>1758</v>
      </c>
      <c r="E11" s="15">
        <v>460</v>
      </c>
      <c r="F11" s="15">
        <v>39</v>
      </c>
      <c r="G11" s="15">
        <v>1</v>
      </c>
      <c r="H11" s="38">
        <v>41.970757471659198</v>
      </c>
      <c r="I11" s="39">
        <v>43.4183971921615</v>
      </c>
      <c r="J11" s="39">
        <v>43.810011376564297</v>
      </c>
      <c r="K11" s="39">
        <v>33.510869565217398</v>
      </c>
      <c r="L11" s="39">
        <v>38.512820512820497</v>
      </c>
      <c r="M11" s="39">
        <v>44</v>
      </c>
      <c r="N11" s="38" t="e">
        <f>H11*#REF!/5</f>
        <v>#REF!</v>
      </c>
      <c r="O11" s="38" t="e">
        <f>I11*#REF!/5</f>
        <v>#REF!</v>
      </c>
      <c r="P11" s="38" t="e">
        <f>J11*#REF!/5</f>
        <v>#REF!</v>
      </c>
    </row>
    <row r="12" spans="1:16" x14ac:dyDescent="0.25">
      <c r="A12" s="31">
        <v>2008</v>
      </c>
      <c r="B12" s="10">
        <v>73253</v>
      </c>
      <c r="C12" s="10">
        <v>7434</v>
      </c>
      <c r="D12" s="10">
        <v>3748</v>
      </c>
      <c r="E12" s="15">
        <v>402</v>
      </c>
      <c r="F12" s="15">
        <v>52</v>
      </c>
      <c r="G12" s="15">
        <v>60</v>
      </c>
      <c r="H12" s="38">
        <v>41.7349869629913</v>
      </c>
      <c r="I12" s="39">
        <v>43.486817325800402</v>
      </c>
      <c r="J12" s="39">
        <v>42.588313767342598</v>
      </c>
      <c r="K12" s="39">
        <v>29.796019900497502</v>
      </c>
      <c r="L12" s="39">
        <v>35.538461538461497</v>
      </c>
      <c r="M12" s="39">
        <v>24</v>
      </c>
      <c r="N12" s="38" t="e">
        <f>H12*#REF!/5</f>
        <v>#REF!</v>
      </c>
      <c r="O12" s="38" t="e">
        <f>I12*#REF!/5</f>
        <v>#REF!</v>
      </c>
      <c r="P12" s="38" t="e">
        <f>J12*#REF!/5</f>
        <v>#REF!</v>
      </c>
    </row>
    <row r="13" spans="1:16" x14ac:dyDescent="0.25">
      <c r="A13" s="31">
        <v>2009</v>
      </c>
      <c r="B13" s="10">
        <v>73835</v>
      </c>
      <c r="C13" s="10">
        <v>7309</v>
      </c>
      <c r="D13" s="10">
        <v>4050</v>
      </c>
      <c r="E13" s="15">
        <v>667</v>
      </c>
      <c r="F13" s="15">
        <v>57</v>
      </c>
      <c r="G13" s="15">
        <v>75</v>
      </c>
      <c r="H13" s="38">
        <v>41.389625516354002</v>
      </c>
      <c r="I13" s="39">
        <v>43.511013818579798</v>
      </c>
      <c r="J13" s="39">
        <v>43.127160493827198</v>
      </c>
      <c r="K13" s="39">
        <v>33.5367316341829</v>
      </c>
      <c r="L13" s="39">
        <v>36.105263157894697</v>
      </c>
      <c r="M13" s="39">
        <v>22.6933333333333</v>
      </c>
      <c r="N13" s="38" t="e">
        <f>H13*#REF!/5</f>
        <v>#REF!</v>
      </c>
      <c r="O13" s="38" t="e">
        <f>I13*#REF!/5</f>
        <v>#REF!</v>
      </c>
      <c r="P13" s="38" t="e">
        <f>J13*#REF!/5</f>
        <v>#REF!</v>
      </c>
    </row>
    <row r="14" spans="1:16" x14ac:dyDescent="0.25">
      <c r="A14" s="31">
        <v>2010</v>
      </c>
      <c r="B14" s="10">
        <v>74850</v>
      </c>
      <c r="C14" s="10">
        <v>7281</v>
      </c>
      <c r="D14" s="10">
        <v>3627</v>
      </c>
      <c r="E14" s="15">
        <v>522</v>
      </c>
      <c r="F14" s="15">
        <v>104</v>
      </c>
      <c r="G14" s="15">
        <v>63</v>
      </c>
      <c r="H14" s="38">
        <v>41.372865731462902</v>
      </c>
      <c r="I14" s="39">
        <v>43.5629721192144</v>
      </c>
      <c r="J14" s="39">
        <v>42.864902122966598</v>
      </c>
      <c r="K14" s="39">
        <v>29.737547892720301</v>
      </c>
      <c r="L14" s="39">
        <v>35.913461538461497</v>
      </c>
      <c r="M14" s="39">
        <v>22</v>
      </c>
      <c r="N14" s="38" t="e">
        <f>H14*#REF!/5</f>
        <v>#REF!</v>
      </c>
      <c r="O14" s="38" t="e">
        <f>I14*#REF!/5</f>
        <v>#REF!</v>
      </c>
      <c r="P14" s="38" t="e">
        <f>J14*#REF!/5</f>
        <v>#REF!</v>
      </c>
    </row>
    <row r="15" spans="1:16" x14ac:dyDescent="0.25">
      <c r="A15" s="31">
        <v>2011</v>
      </c>
      <c r="B15" s="10">
        <v>75112</v>
      </c>
      <c r="C15" s="10">
        <v>7960</v>
      </c>
      <c r="D15" s="10">
        <v>3216</v>
      </c>
      <c r="E15" s="15">
        <v>541</v>
      </c>
      <c r="F15" s="15">
        <v>52</v>
      </c>
      <c r="G15" s="15">
        <v>77</v>
      </c>
      <c r="H15" s="38">
        <v>41.415632655234901</v>
      </c>
      <c r="I15" s="39">
        <v>43.474120603015102</v>
      </c>
      <c r="J15" s="39">
        <v>42.037002487562198</v>
      </c>
      <c r="K15" s="39">
        <v>28.9685767097967</v>
      </c>
      <c r="L15" s="39">
        <v>29.346153846153801</v>
      </c>
      <c r="M15" s="39">
        <v>21.3766233766234</v>
      </c>
      <c r="N15" s="38" t="e">
        <f>H15*#REF!/5</f>
        <v>#REF!</v>
      </c>
      <c r="O15" s="38" t="e">
        <f>I15*#REF!/5</f>
        <v>#REF!</v>
      </c>
      <c r="P15" s="38" t="e">
        <f>J15*#REF!/5</f>
        <v>#REF!</v>
      </c>
    </row>
    <row r="16" spans="1:16" x14ac:dyDescent="0.25">
      <c r="A16" s="31">
        <v>2012</v>
      </c>
      <c r="B16" s="10">
        <v>78346</v>
      </c>
      <c r="C16" s="10">
        <v>8252</v>
      </c>
      <c r="D16" s="10">
        <v>3386</v>
      </c>
      <c r="E16" s="15">
        <v>676</v>
      </c>
      <c r="F16" s="15">
        <v>86</v>
      </c>
      <c r="G16" s="15">
        <v>88</v>
      </c>
      <c r="H16" s="38">
        <v>41.421502054986902</v>
      </c>
      <c r="I16" s="39">
        <v>43.462312166747502</v>
      </c>
      <c r="J16" s="39">
        <v>42.427643236857598</v>
      </c>
      <c r="K16" s="39">
        <v>29.711538461538499</v>
      </c>
      <c r="L16" s="39">
        <v>27.790697674418599</v>
      </c>
      <c r="M16" s="39">
        <v>22.261363636363601</v>
      </c>
      <c r="N16" s="38" t="e">
        <f>H16*#REF!/5</f>
        <v>#REF!</v>
      </c>
      <c r="O16" s="38" t="e">
        <f>I16*#REF!/5</f>
        <v>#REF!</v>
      </c>
      <c r="P16" s="38" t="e">
        <f>J16*#REF!/5</f>
        <v>#REF!</v>
      </c>
    </row>
    <row r="17" spans="1:16" x14ac:dyDescent="0.25">
      <c r="A17" s="31">
        <v>2013</v>
      </c>
      <c r="B17" s="10">
        <v>82708</v>
      </c>
      <c r="C17" s="10">
        <v>8638</v>
      </c>
      <c r="D17" s="10">
        <v>1539</v>
      </c>
      <c r="E17" s="15">
        <v>994</v>
      </c>
      <c r="F17" s="15">
        <v>99</v>
      </c>
      <c r="G17" s="15">
        <v>16</v>
      </c>
      <c r="H17" s="38">
        <v>41.514919959375099</v>
      </c>
      <c r="I17" s="39">
        <v>43.3101412363973</v>
      </c>
      <c r="J17" s="39">
        <v>42.577647823261898</v>
      </c>
      <c r="K17" s="39">
        <v>29.282696177062402</v>
      </c>
      <c r="L17" s="39">
        <v>28.8888888888889</v>
      </c>
      <c r="M17" s="39">
        <v>27.8125</v>
      </c>
      <c r="N17" s="38" t="e">
        <f>H17*#REF!/5</f>
        <v>#REF!</v>
      </c>
      <c r="O17" s="38" t="e">
        <f>I17*#REF!/5</f>
        <v>#REF!</v>
      </c>
      <c r="P17" s="38" t="e">
        <f>J17*#REF!/5</f>
        <v>#REF!</v>
      </c>
    </row>
    <row r="18" spans="1:16" x14ac:dyDescent="0.25">
      <c r="A18" s="32">
        <v>2014</v>
      </c>
      <c r="B18" s="10">
        <v>86133</v>
      </c>
      <c r="C18" s="10">
        <v>9308</v>
      </c>
      <c r="D18" s="10">
        <v>1333</v>
      </c>
      <c r="E18" s="15">
        <v>1003</v>
      </c>
      <c r="F18" s="15">
        <v>85</v>
      </c>
      <c r="G18" s="15">
        <v>9</v>
      </c>
      <c r="H18" s="38">
        <v>41.409169540129803</v>
      </c>
      <c r="I18" s="39">
        <v>43.099591749033102</v>
      </c>
      <c r="J18" s="39">
        <v>42.348837209302303</v>
      </c>
      <c r="K18" s="39">
        <v>29.183449651046899</v>
      </c>
      <c r="L18" s="39">
        <v>25.9294117647059</v>
      </c>
      <c r="M18" s="39">
        <v>24.8888888888889</v>
      </c>
      <c r="N18" s="38" t="e">
        <f>H18*#REF!/5</f>
        <v>#REF!</v>
      </c>
      <c r="O18" s="38" t="e">
        <f>I18*#REF!/5</f>
        <v>#REF!</v>
      </c>
      <c r="P18" s="38" t="e">
        <f>J18*#REF!/5</f>
        <v>#REF!</v>
      </c>
    </row>
    <row r="19" spans="1:16" x14ac:dyDescent="0.25">
      <c r="A19" s="73">
        <v>2015</v>
      </c>
      <c r="C19" s="74">
        <v>9635</v>
      </c>
      <c r="D19" s="74">
        <v>1740</v>
      </c>
      <c r="E19" s="74">
        <v>1032</v>
      </c>
      <c r="F19" s="74">
        <v>112</v>
      </c>
      <c r="G19" s="74">
        <v>36</v>
      </c>
      <c r="H19" s="18">
        <v>41.365590646543701</v>
      </c>
      <c r="I19" s="18">
        <v>43.067981318111102</v>
      </c>
      <c r="J19" s="18">
        <v>42.456321839080502</v>
      </c>
      <c r="K19" s="18">
        <v>27.185077519379799</v>
      </c>
      <c r="L19" s="18">
        <v>26.0178571428571</v>
      </c>
      <c r="M19" s="18">
        <v>30.3055555555556</v>
      </c>
    </row>
    <row r="21" spans="1:16" x14ac:dyDescent="0.25">
      <c r="B21" s="74">
        <v>67455</v>
      </c>
      <c r="C21" s="74"/>
      <c r="D21" s="74"/>
      <c r="E21" s="74"/>
      <c r="F21" s="74"/>
      <c r="G21" s="74"/>
      <c r="H21" s="18"/>
      <c r="I21" s="18"/>
      <c r="J21" s="18"/>
      <c r="K21" s="18"/>
      <c r="L21" s="18"/>
      <c r="M21" s="18"/>
    </row>
    <row r="22" spans="1:16" x14ac:dyDescent="0.25">
      <c r="B22" s="74">
        <v>69864</v>
      </c>
      <c r="C22" s="74"/>
      <c r="D22" s="74"/>
      <c r="E22" s="74"/>
      <c r="F22" s="74"/>
      <c r="G22" s="74"/>
      <c r="H22" s="18"/>
      <c r="I22" s="18"/>
      <c r="J22" s="18"/>
      <c r="K22" s="18"/>
      <c r="L22" s="18"/>
      <c r="M22" s="18"/>
    </row>
    <row r="23" spans="1:16" x14ac:dyDescent="0.25">
      <c r="B23" s="74">
        <v>73253</v>
      </c>
      <c r="C23" s="74"/>
      <c r="D23" s="74"/>
      <c r="E23" s="74"/>
      <c r="F23" s="74"/>
      <c r="G23" s="74"/>
      <c r="H23" s="18"/>
      <c r="I23" s="18"/>
      <c r="J23" s="18"/>
      <c r="K23" s="18"/>
      <c r="L23" s="18"/>
      <c r="M23" s="18"/>
    </row>
    <row r="24" spans="1:16" x14ac:dyDescent="0.25">
      <c r="B24" s="74">
        <v>73835</v>
      </c>
      <c r="C24" s="74"/>
      <c r="D24" s="74"/>
      <c r="E24" s="74"/>
      <c r="F24" s="74"/>
      <c r="G24" s="74"/>
      <c r="H24" s="18"/>
      <c r="I24" s="18"/>
      <c r="J24" s="18"/>
      <c r="K24" s="18"/>
      <c r="L24" s="18"/>
      <c r="M24" s="18"/>
    </row>
    <row r="25" spans="1:16" x14ac:dyDescent="0.25">
      <c r="B25" s="74">
        <v>74850</v>
      </c>
      <c r="C25" s="74"/>
      <c r="D25" s="74"/>
      <c r="E25" s="74"/>
      <c r="F25" s="74"/>
      <c r="G25" s="74"/>
      <c r="H25" s="18"/>
      <c r="I25" s="18"/>
      <c r="J25" s="18"/>
      <c r="K25" s="18"/>
      <c r="L25" s="18"/>
      <c r="M25" s="18"/>
    </row>
    <row r="26" spans="1:16" x14ac:dyDescent="0.25">
      <c r="B26" s="74">
        <v>75112</v>
      </c>
      <c r="C26" s="74"/>
      <c r="D26" s="74"/>
      <c r="E26" s="74"/>
      <c r="F26" s="74"/>
      <c r="G26" s="74"/>
      <c r="H26" s="18"/>
      <c r="I26" s="18"/>
      <c r="J26" s="18"/>
      <c r="K26" s="18"/>
      <c r="L26" s="18"/>
      <c r="M26" s="18"/>
    </row>
    <row r="27" spans="1:16" x14ac:dyDescent="0.25">
      <c r="B27" s="74">
        <v>78346</v>
      </c>
      <c r="C27" s="74"/>
      <c r="D27" s="74"/>
      <c r="E27" s="74"/>
      <c r="F27" s="74"/>
      <c r="G27" s="74"/>
      <c r="H27" s="18"/>
      <c r="I27" s="18"/>
      <c r="J27" s="18"/>
      <c r="K27" s="18"/>
      <c r="L27" s="18"/>
      <c r="M27" s="18"/>
    </row>
    <row r="28" spans="1:16" x14ac:dyDescent="0.25">
      <c r="B28" s="74">
        <v>82708</v>
      </c>
      <c r="C28" s="74"/>
      <c r="D28" s="74"/>
      <c r="E28" s="74"/>
      <c r="F28" s="74"/>
      <c r="G28" s="74"/>
      <c r="H28" s="18"/>
      <c r="I28" s="18"/>
      <c r="J28" s="18"/>
      <c r="K28" s="18"/>
      <c r="L28" s="18"/>
      <c r="M28" s="18"/>
    </row>
    <row r="29" spans="1:16" x14ac:dyDescent="0.25">
      <c r="B29" s="74">
        <v>86133</v>
      </c>
      <c r="C29" s="74"/>
      <c r="D29" s="74"/>
      <c r="E29" s="74"/>
      <c r="F29" s="74"/>
      <c r="G29" s="74"/>
      <c r="H29" s="18"/>
      <c r="I29" s="18"/>
      <c r="J29" s="18"/>
      <c r="K29" s="18"/>
      <c r="L29" s="18"/>
      <c r="M29" s="18"/>
    </row>
    <row r="30" spans="1:16" x14ac:dyDescent="0.25">
      <c r="B30" s="74">
        <v>85872</v>
      </c>
    </row>
    <row r="32" spans="1:16" x14ac:dyDescent="0.25">
      <c r="B32" t="b">
        <f>B21=B10</f>
        <v>1</v>
      </c>
    </row>
    <row r="33" spans="2:2" x14ac:dyDescent="0.25">
      <c r="B33" t="b">
        <f t="shared" ref="B33" si="0">B22=B11</f>
        <v>1</v>
      </c>
    </row>
    <row r="34" spans="2:2" x14ac:dyDescent="0.25">
      <c r="B34" t="b">
        <f t="shared" ref="B34" si="1">B23=B12</f>
        <v>1</v>
      </c>
    </row>
    <row r="35" spans="2:2" x14ac:dyDescent="0.25">
      <c r="B35" t="b">
        <f t="shared" ref="B35" si="2">B24=B13</f>
        <v>1</v>
      </c>
    </row>
    <row r="36" spans="2:2" x14ac:dyDescent="0.25">
      <c r="B36" t="b">
        <f t="shared" ref="B36" si="3">B25=B14</f>
        <v>1</v>
      </c>
    </row>
    <row r="37" spans="2:2" x14ac:dyDescent="0.25">
      <c r="B37" t="b">
        <f t="shared" ref="B37" si="4">B26=B15</f>
        <v>1</v>
      </c>
    </row>
    <row r="38" spans="2:2" x14ac:dyDescent="0.25">
      <c r="B38" t="b">
        <f t="shared" ref="B38" si="5">B27=B16</f>
        <v>1</v>
      </c>
    </row>
    <row r="39" spans="2:2" x14ac:dyDescent="0.25">
      <c r="B39" t="b">
        <f t="shared" ref="B39" si="6">B28=B17</f>
        <v>1</v>
      </c>
    </row>
    <row r="40" spans="2:2" x14ac:dyDescent="0.25">
      <c r="B40" t="b">
        <f t="shared" ref="B40" si="7">B29=B18</f>
        <v>1</v>
      </c>
    </row>
    <row r="41" spans="2:2" x14ac:dyDescent="0.25">
      <c r="B41" t="b">
        <f>B30=B19</f>
        <v>0</v>
      </c>
    </row>
  </sheetData>
  <mergeCells count="8">
    <mergeCell ref="N2:P2"/>
    <mergeCell ref="N1:P1"/>
    <mergeCell ref="B2:D2"/>
    <mergeCell ref="E2:G2"/>
    <mergeCell ref="B1:G1"/>
    <mergeCell ref="H1:M1"/>
    <mergeCell ref="H2:J2"/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21" sqref="J21"/>
    </sheetView>
  </sheetViews>
  <sheetFormatPr defaultRowHeight="15" x14ac:dyDescent="0.25"/>
  <cols>
    <col min="1" max="1" width="12.85546875" bestFit="1" customWidth="1"/>
    <col min="2" max="7" width="7.28515625" style="18" bestFit="1" customWidth="1"/>
    <col min="8" max="8" width="2.28515625" customWidth="1"/>
    <col min="9" max="14" width="9.5703125" customWidth="1"/>
  </cols>
  <sheetData>
    <row r="1" spans="1:14" x14ac:dyDescent="0.25">
      <c r="A1" t="s">
        <v>0</v>
      </c>
      <c r="D1" s="26" t="s">
        <v>9</v>
      </c>
      <c r="E1" s="18" t="s">
        <v>10</v>
      </c>
    </row>
    <row r="2" spans="1:14" x14ac:dyDescent="0.25">
      <c r="D2" s="26" t="s">
        <v>11</v>
      </c>
      <c r="E2" s="18" t="s">
        <v>12</v>
      </c>
    </row>
    <row r="3" spans="1:14" x14ac:dyDescent="0.25">
      <c r="D3" s="26" t="s">
        <v>13</v>
      </c>
      <c r="E3" s="18" t="s">
        <v>14</v>
      </c>
    </row>
    <row r="4" spans="1:14" ht="17.25" customHeight="1" x14ac:dyDescent="0.25">
      <c r="B4" s="87" t="s">
        <v>5</v>
      </c>
      <c r="C4" s="88"/>
      <c r="D4" s="89"/>
      <c r="E4" s="87" t="s">
        <v>38</v>
      </c>
      <c r="F4" s="88"/>
      <c r="G4" s="89"/>
      <c r="I4" s="80" t="s">
        <v>2</v>
      </c>
      <c r="J4" s="80"/>
      <c r="K4" s="80"/>
      <c r="L4" s="80"/>
      <c r="M4" s="80"/>
      <c r="N4" s="80"/>
    </row>
    <row r="5" spans="1:14" ht="33" customHeight="1" x14ac:dyDescent="0.25">
      <c r="B5" s="90"/>
      <c r="C5" s="91"/>
      <c r="D5" s="92"/>
      <c r="E5" s="90"/>
      <c r="F5" s="91"/>
      <c r="G5" s="92"/>
      <c r="I5" s="80" t="s">
        <v>3</v>
      </c>
      <c r="J5" s="93"/>
      <c r="K5" s="94"/>
      <c r="L5" s="79" t="s">
        <v>4</v>
      </c>
      <c r="M5" s="79"/>
      <c r="N5" s="80"/>
    </row>
    <row r="6" spans="1:14" s="1" customFormat="1" x14ac:dyDescent="0.25">
      <c r="A6" s="10" t="s">
        <v>1</v>
      </c>
      <c r="B6" s="26" t="s">
        <v>9</v>
      </c>
      <c r="C6" s="26" t="s">
        <v>11</v>
      </c>
      <c r="D6" s="26" t="s">
        <v>13</v>
      </c>
      <c r="E6" s="26" t="s">
        <v>9</v>
      </c>
      <c r="F6" s="26" t="s">
        <v>11</v>
      </c>
      <c r="G6" s="26" t="s">
        <v>13</v>
      </c>
      <c r="I6" s="67" t="s">
        <v>9</v>
      </c>
      <c r="J6" s="67" t="s">
        <v>11</v>
      </c>
      <c r="K6" s="67" t="s">
        <v>13</v>
      </c>
      <c r="L6" s="67" t="s">
        <v>9</v>
      </c>
      <c r="M6" s="67" t="s">
        <v>11</v>
      </c>
      <c r="N6" s="26" t="s">
        <v>13</v>
      </c>
    </row>
    <row r="7" spans="1:14" x14ac:dyDescent="0.25">
      <c r="A7" s="7">
        <v>36526</v>
      </c>
      <c r="B7" s="19">
        <v>42.070422535211264</v>
      </c>
      <c r="C7" s="19"/>
      <c r="D7" s="19">
        <v>43.625954198473281</v>
      </c>
      <c r="E7" s="19">
        <v>42.045378151260508</v>
      </c>
      <c r="F7" s="19"/>
      <c r="G7" s="19">
        <v>43.546391752577321</v>
      </c>
      <c r="I7" s="71">
        <v>1562</v>
      </c>
      <c r="J7" s="71"/>
      <c r="K7" s="71">
        <v>262</v>
      </c>
      <c r="L7" s="71">
        <v>1190</v>
      </c>
      <c r="M7" s="71"/>
      <c r="N7" s="72">
        <v>291</v>
      </c>
    </row>
    <row r="8" spans="1:14" x14ac:dyDescent="0.25">
      <c r="A8" s="8">
        <v>36557</v>
      </c>
      <c r="B8" s="16">
        <v>42.112438891906571</v>
      </c>
      <c r="C8" s="16"/>
      <c r="D8" s="16">
        <v>43.703264094955493</v>
      </c>
      <c r="E8" s="16">
        <v>42.838006230529594</v>
      </c>
      <c r="F8" s="16"/>
      <c r="G8" s="16">
        <v>43.551470588235297</v>
      </c>
      <c r="I8" s="71">
        <v>1841</v>
      </c>
      <c r="J8" s="71"/>
      <c r="K8" s="71">
        <v>337</v>
      </c>
      <c r="L8" s="71">
        <v>1284</v>
      </c>
      <c r="M8" s="71"/>
      <c r="N8" s="72">
        <v>272</v>
      </c>
    </row>
    <row r="9" spans="1:14" x14ac:dyDescent="0.25">
      <c r="A9" s="8">
        <v>36586</v>
      </c>
      <c r="B9" s="16">
        <v>42.833093525179855</v>
      </c>
      <c r="C9" s="16"/>
      <c r="D9" s="16">
        <v>43.774086378737543</v>
      </c>
      <c r="E9" s="16">
        <v>42.750961538461539</v>
      </c>
      <c r="F9" s="16"/>
      <c r="G9" s="16">
        <v>43.744</v>
      </c>
      <c r="I9" s="71">
        <v>1390</v>
      </c>
      <c r="J9" s="71"/>
      <c r="K9" s="71">
        <v>301</v>
      </c>
      <c r="L9" s="71">
        <v>1040</v>
      </c>
      <c r="M9" s="71"/>
      <c r="N9" s="72">
        <v>250</v>
      </c>
    </row>
    <row r="10" spans="1:14" x14ac:dyDescent="0.25">
      <c r="A10" s="8">
        <v>36617</v>
      </c>
      <c r="B10" s="16">
        <v>42.946123521681997</v>
      </c>
      <c r="C10" s="16"/>
      <c r="D10" s="16">
        <v>43.78125</v>
      </c>
      <c r="E10" s="16">
        <v>42.566364385820279</v>
      </c>
      <c r="F10" s="16"/>
      <c r="G10" s="16">
        <v>43.38</v>
      </c>
      <c r="I10" s="71">
        <v>1522</v>
      </c>
      <c r="J10" s="71"/>
      <c r="K10" s="71">
        <v>384</v>
      </c>
      <c r="L10" s="71">
        <v>1213</v>
      </c>
      <c r="M10" s="71"/>
      <c r="N10" s="72">
        <v>200</v>
      </c>
    </row>
    <row r="11" spans="1:14" x14ac:dyDescent="0.25">
      <c r="A11" s="8">
        <v>36647</v>
      </c>
      <c r="B11" s="16">
        <v>43.324393358876115</v>
      </c>
      <c r="C11" s="16"/>
      <c r="D11" s="16">
        <v>43.850267379679146</v>
      </c>
      <c r="E11" s="16">
        <v>43.210603829160533</v>
      </c>
      <c r="F11" s="16"/>
      <c r="G11" s="16">
        <v>43.608333333333334</v>
      </c>
      <c r="I11" s="71">
        <v>1566</v>
      </c>
      <c r="J11" s="71"/>
      <c r="K11" s="71">
        <v>374</v>
      </c>
      <c r="L11" s="71">
        <v>1358</v>
      </c>
      <c r="M11" s="71"/>
      <c r="N11" s="72">
        <v>240</v>
      </c>
    </row>
    <row r="12" spans="1:14" x14ac:dyDescent="0.25">
      <c r="A12" s="8">
        <v>36678</v>
      </c>
      <c r="B12" s="16">
        <v>42.725931131412509</v>
      </c>
      <c r="C12" s="16"/>
      <c r="D12" s="16">
        <v>43.245901639344261</v>
      </c>
      <c r="E12" s="16">
        <v>42.372192513368987</v>
      </c>
      <c r="F12" s="16"/>
      <c r="G12" s="16">
        <v>43.656565656565654</v>
      </c>
      <c r="I12" s="71">
        <v>1423</v>
      </c>
      <c r="J12" s="71"/>
      <c r="K12" s="71">
        <v>244</v>
      </c>
      <c r="L12" s="71">
        <v>935</v>
      </c>
      <c r="M12" s="71"/>
      <c r="N12" s="72">
        <v>198</v>
      </c>
    </row>
    <row r="13" spans="1:14" x14ac:dyDescent="0.25">
      <c r="A13" s="8">
        <v>36708</v>
      </c>
      <c r="B13" s="16">
        <v>43.089595375722546</v>
      </c>
      <c r="C13" s="16"/>
      <c r="D13" s="16">
        <v>43.566265060240966</v>
      </c>
      <c r="E13" s="16">
        <v>42.633285302593663</v>
      </c>
      <c r="F13" s="16"/>
      <c r="G13" s="16">
        <v>43.833333333333336</v>
      </c>
      <c r="I13" s="71">
        <v>1730</v>
      </c>
      <c r="J13" s="71"/>
      <c r="K13" s="71">
        <v>332</v>
      </c>
      <c r="L13" s="71">
        <v>1388</v>
      </c>
      <c r="M13" s="71"/>
      <c r="N13" s="72">
        <v>288</v>
      </c>
    </row>
    <row r="14" spans="1:14" x14ac:dyDescent="0.25">
      <c r="A14" s="8">
        <v>36739</v>
      </c>
      <c r="B14" s="16">
        <v>43.188896411645224</v>
      </c>
      <c r="C14" s="16"/>
      <c r="D14" s="16">
        <v>43.234234234234236</v>
      </c>
      <c r="E14" s="16">
        <v>42.211987381703473</v>
      </c>
      <c r="F14" s="16"/>
      <c r="G14" s="16">
        <v>43.364102564102566</v>
      </c>
      <c r="I14" s="71">
        <v>1477</v>
      </c>
      <c r="J14" s="71"/>
      <c r="K14" s="71">
        <v>222</v>
      </c>
      <c r="L14" s="71">
        <v>1585</v>
      </c>
      <c r="M14" s="71"/>
      <c r="N14" s="72">
        <v>195</v>
      </c>
    </row>
    <row r="15" spans="1:14" x14ac:dyDescent="0.25">
      <c r="A15" s="8">
        <v>36770</v>
      </c>
      <c r="B15" s="16">
        <v>43.365114560236513</v>
      </c>
      <c r="C15" s="16"/>
      <c r="D15" s="16">
        <v>43.589743589743591</v>
      </c>
      <c r="E15" s="16">
        <v>43.014300306435139</v>
      </c>
      <c r="F15" s="16"/>
      <c r="G15" s="16">
        <v>43.228070175438596</v>
      </c>
      <c r="I15" s="71">
        <v>1353</v>
      </c>
      <c r="J15" s="71"/>
      <c r="K15" s="71">
        <v>273</v>
      </c>
      <c r="L15" s="71">
        <v>979</v>
      </c>
      <c r="M15" s="71"/>
      <c r="N15" s="72">
        <v>228</v>
      </c>
    </row>
    <row r="16" spans="1:14" x14ac:dyDescent="0.25">
      <c r="A16" s="8">
        <v>36800</v>
      </c>
      <c r="B16" s="16">
        <v>43.171406003159561</v>
      </c>
      <c r="C16" s="16"/>
      <c r="D16" s="16">
        <v>43.578571428571429</v>
      </c>
      <c r="E16" s="16">
        <v>42.253189401373895</v>
      </c>
      <c r="F16" s="16"/>
      <c r="G16" s="16">
        <v>43.714285714285715</v>
      </c>
      <c r="I16" s="71">
        <v>1266</v>
      </c>
      <c r="J16" s="71"/>
      <c r="K16" s="71">
        <v>280</v>
      </c>
      <c r="L16" s="71">
        <v>1019</v>
      </c>
      <c r="M16" s="71"/>
      <c r="N16" s="72">
        <v>189</v>
      </c>
    </row>
    <row r="17" spans="1:14" x14ac:dyDescent="0.25">
      <c r="A17" s="8">
        <v>36831</v>
      </c>
      <c r="B17" s="16">
        <v>43.37052200614125</v>
      </c>
      <c r="C17" s="16"/>
      <c r="D17" s="16">
        <v>43.858823529411765</v>
      </c>
      <c r="E17" s="16">
        <v>43.144473455178414</v>
      </c>
      <c r="F17" s="16"/>
      <c r="G17" s="16">
        <v>43.774193548387096</v>
      </c>
      <c r="I17" s="71">
        <v>977</v>
      </c>
      <c r="J17" s="71"/>
      <c r="K17" s="71">
        <v>340</v>
      </c>
      <c r="L17" s="71">
        <v>1149</v>
      </c>
      <c r="M17" s="71"/>
      <c r="N17" s="72">
        <v>186</v>
      </c>
    </row>
    <row r="18" spans="1:14" x14ac:dyDescent="0.25">
      <c r="A18" s="8">
        <v>36861</v>
      </c>
      <c r="B18" s="16">
        <v>43.41970021413276</v>
      </c>
      <c r="C18" s="16"/>
      <c r="D18" s="16">
        <v>43.354330708661415</v>
      </c>
      <c r="E18" s="16">
        <v>42.317757009345797</v>
      </c>
      <c r="F18" s="16"/>
      <c r="G18" s="16">
        <v>43.596059113300491</v>
      </c>
      <c r="I18" s="71">
        <v>934</v>
      </c>
      <c r="J18" s="71"/>
      <c r="K18" s="71">
        <v>127</v>
      </c>
      <c r="L18" s="71">
        <v>1284</v>
      </c>
      <c r="M18" s="71"/>
      <c r="N18" s="72">
        <v>203</v>
      </c>
    </row>
    <row r="19" spans="1:14" x14ac:dyDescent="0.25">
      <c r="A19" s="8">
        <v>36892</v>
      </c>
      <c r="B19" s="16">
        <v>43.47113702623907</v>
      </c>
      <c r="C19" s="16"/>
      <c r="D19" s="16">
        <v>43.607999999999997</v>
      </c>
      <c r="E19" s="16">
        <v>43.321174377224196</v>
      </c>
      <c r="F19" s="16"/>
      <c r="G19" s="16">
        <v>43.597883597883595</v>
      </c>
      <c r="I19" s="71">
        <v>1715</v>
      </c>
      <c r="J19" s="71"/>
      <c r="K19" s="71">
        <v>250</v>
      </c>
      <c r="L19" s="71">
        <v>1124</v>
      </c>
      <c r="M19" s="71"/>
      <c r="N19" s="72">
        <v>189</v>
      </c>
    </row>
    <row r="20" spans="1:14" x14ac:dyDescent="0.25">
      <c r="A20" s="8">
        <v>36923</v>
      </c>
      <c r="B20" s="16">
        <v>42.87065637065637</v>
      </c>
      <c r="C20" s="16"/>
      <c r="D20" s="16">
        <v>43.516908212560388</v>
      </c>
      <c r="E20" s="16">
        <v>43.023588879528219</v>
      </c>
      <c r="F20" s="16"/>
      <c r="G20" s="16">
        <v>43.468085106382979</v>
      </c>
      <c r="I20" s="71">
        <v>1036</v>
      </c>
      <c r="J20" s="71"/>
      <c r="K20" s="71">
        <v>207</v>
      </c>
      <c r="L20" s="71">
        <v>1187</v>
      </c>
      <c r="M20" s="71"/>
      <c r="N20" s="72">
        <v>188</v>
      </c>
    </row>
    <row r="21" spans="1:14" x14ac:dyDescent="0.25">
      <c r="A21" s="8">
        <v>36951</v>
      </c>
      <c r="B21" s="16">
        <v>43.124907063197028</v>
      </c>
      <c r="C21" s="16"/>
      <c r="D21" s="16">
        <v>43.689655172413794</v>
      </c>
      <c r="E21" s="16">
        <v>43.3403964456596</v>
      </c>
      <c r="F21" s="16"/>
      <c r="G21" s="16">
        <v>43.471337579617831</v>
      </c>
      <c r="I21" s="71">
        <v>1345</v>
      </c>
      <c r="J21" s="71"/>
      <c r="K21" s="71">
        <v>232</v>
      </c>
      <c r="L21" s="71">
        <v>1463</v>
      </c>
      <c r="M21" s="71"/>
      <c r="N21" s="72">
        <v>314</v>
      </c>
    </row>
    <row r="22" spans="1:14" x14ac:dyDescent="0.25">
      <c r="A22" s="8">
        <v>36982</v>
      </c>
      <c r="B22" s="16">
        <v>43.278098908156714</v>
      </c>
      <c r="C22" s="16"/>
      <c r="D22" s="16">
        <v>43.511278195488721</v>
      </c>
      <c r="E22" s="16">
        <v>43.37909992372235</v>
      </c>
      <c r="F22" s="16"/>
      <c r="G22" s="16">
        <v>43.668965517241382</v>
      </c>
      <c r="I22" s="71">
        <v>1557</v>
      </c>
      <c r="J22" s="71"/>
      <c r="K22" s="71">
        <v>266</v>
      </c>
      <c r="L22" s="71">
        <v>1311</v>
      </c>
      <c r="M22" s="71"/>
      <c r="N22" s="72">
        <v>290</v>
      </c>
    </row>
    <row r="23" spans="1:14" x14ac:dyDescent="0.25">
      <c r="A23" s="8">
        <v>37012</v>
      </c>
      <c r="B23" s="16">
        <v>43.381455399061032</v>
      </c>
      <c r="C23" s="16"/>
      <c r="D23" s="16">
        <v>42.685512367491164</v>
      </c>
      <c r="E23" s="16">
        <v>43.240162822252373</v>
      </c>
      <c r="F23" s="16"/>
      <c r="G23" s="16">
        <v>42.820652173913047</v>
      </c>
      <c r="I23" s="71">
        <v>1704</v>
      </c>
      <c r="J23" s="71"/>
      <c r="K23" s="71">
        <v>283</v>
      </c>
      <c r="L23" s="71">
        <v>1474</v>
      </c>
      <c r="M23" s="71"/>
      <c r="N23" s="72">
        <v>368</v>
      </c>
    </row>
    <row r="24" spans="1:14" x14ac:dyDescent="0.25">
      <c r="A24" s="8">
        <v>37043</v>
      </c>
      <c r="B24" s="16">
        <v>43.238814642649622</v>
      </c>
      <c r="C24" s="16"/>
      <c r="D24" s="16">
        <v>43.694915254237287</v>
      </c>
      <c r="E24" s="16">
        <v>43.269513008672448</v>
      </c>
      <c r="F24" s="16"/>
      <c r="G24" s="16">
        <v>43.216101694915253</v>
      </c>
      <c r="I24" s="71">
        <v>1721</v>
      </c>
      <c r="J24" s="71"/>
      <c r="K24" s="71">
        <v>295</v>
      </c>
      <c r="L24" s="71">
        <v>1499</v>
      </c>
      <c r="M24" s="71"/>
      <c r="N24" s="72">
        <v>236</v>
      </c>
    </row>
    <row r="25" spans="1:14" x14ac:dyDescent="0.25">
      <c r="A25" s="8">
        <v>37073</v>
      </c>
      <c r="B25" s="16">
        <v>43.432793807178044</v>
      </c>
      <c r="C25" s="16"/>
      <c r="D25" s="16">
        <v>43.73394495412844</v>
      </c>
      <c r="E25" s="16">
        <v>43.35310344827586</v>
      </c>
      <c r="F25" s="16"/>
      <c r="G25" s="16">
        <v>43.438661710037174</v>
      </c>
      <c r="I25" s="71">
        <v>1421</v>
      </c>
      <c r="J25" s="71"/>
      <c r="K25" s="71">
        <v>218</v>
      </c>
      <c r="L25" s="71">
        <v>1450</v>
      </c>
      <c r="M25" s="71"/>
      <c r="N25" s="72">
        <v>269</v>
      </c>
    </row>
    <row r="26" spans="1:14" x14ac:dyDescent="0.25">
      <c r="A26" s="8">
        <v>37104</v>
      </c>
      <c r="B26" s="16">
        <v>42.803291536050153</v>
      </c>
      <c r="C26" s="16"/>
      <c r="D26" s="16">
        <v>43.794964028776981</v>
      </c>
      <c r="E26" s="16">
        <v>41.952737298148875</v>
      </c>
      <c r="F26" s="16"/>
      <c r="G26" s="16">
        <v>43.507042253521128</v>
      </c>
      <c r="I26" s="71">
        <v>1276</v>
      </c>
      <c r="J26" s="71"/>
      <c r="K26" s="71">
        <v>278</v>
      </c>
      <c r="L26" s="71">
        <v>2539</v>
      </c>
      <c r="M26" s="71"/>
      <c r="N26" s="72">
        <v>355</v>
      </c>
    </row>
    <row r="27" spans="1:14" x14ac:dyDescent="0.25">
      <c r="A27" s="8">
        <v>37135</v>
      </c>
      <c r="B27" s="16">
        <v>42.207513416815743</v>
      </c>
      <c r="C27" s="16"/>
      <c r="D27" s="16">
        <v>43.601719197707737</v>
      </c>
      <c r="E27" s="16">
        <v>43.209169054441261</v>
      </c>
      <c r="F27" s="16"/>
      <c r="G27" s="16">
        <v>43.636363636363633</v>
      </c>
      <c r="I27" s="71">
        <v>2795</v>
      </c>
      <c r="J27" s="71"/>
      <c r="K27" s="71">
        <v>349</v>
      </c>
      <c r="L27" s="71">
        <v>1396</v>
      </c>
      <c r="M27" s="71"/>
      <c r="N27" s="72">
        <v>242</v>
      </c>
    </row>
    <row r="28" spans="1:14" x14ac:dyDescent="0.25">
      <c r="A28" s="8">
        <v>37165</v>
      </c>
      <c r="B28" s="16">
        <v>43.05952380952381</v>
      </c>
      <c r="C28" s="16"/>
      <c r="D28" s="16">
        <v>43.678010471204189</v>
      </c>
      <c r="E28" s="16">
        <v>42.774377224199291</v>
      </c>
      <c r="F28" s="16"/>
      <c r="G28" s="16">
        <v>43.692307692307693</v>
      </c>
      <c r="I28" s="71">
        <v>1512</v>
      </c>
      <c r="J28" s="71"/>
      <c r="K28" s="71">
        <v>382</v>
      </c>
      <c r="L28" s="71">
        <v>1405</v>
      </c>
      <c r="M28" s="71"/>
      <c r="N28" s="72">
        <v>286</v>
      </c>
    </row>
    <row r="29" spans="1:14" x14ac:dyDescent="0.25">
      <c r="A29" s="8">
        <v>37196</v>
      </c>
      <c r="B29" s="16">
        <v>43.176642335766424</v>
      </c>
      <c r="C29" s="16"/>
      <c r="D29" s="16">
        <v>43.70564516129032</v>
      </c>
      <c r="E29" s="16">
        <v>42.703136954858458</v>
      </c>
      <c r="F29" s="16"/>
      <c r="G29" s="16">
        <v>43.540106951871657</v>
      </c>
      <c r="I29" s="71">
        <v>1370</v>
      </c>
      <c r="J29" s="71"/>
      <c r="K29" s="71">
        <v>248</v>
      </c>
      <c r="L29" s="71">
        <v>1307</v>
      </c>
      <c r="M29" s="71"/>
      <c r="N29" s="72">
        <v>187</v>
      </c>
    </row>
    <row r="30" spans="1:14" x14ac:dyDescent="0.25">
      <c r="A30" s="8">
        <v>37226</v>
      </c>
      <c r="B30" s="16">
        <v>43.11619396157365</v>
      </c>
      <c r="C30" s="16"/>
      <c r="D30" s="16">
        <v>43.905138339920946</v>
      </c>
      <c r="E30" s="16">
        <v>42.942616679418514</v>
      </c>
      <c r="F30" s="16"/>
      <c r="G30" s="16">
        <v>43.653136531365313</v>
      </c>
      <c r="I30" s="71">
        <v>1093</v>
      </c>
      <c r="J30" s="71"/>
      <c r="K30" s="71">
        <v>253</v>
      </c>
      <c r="L30" s="71">
        <v>1307</v>
      </c>
      <c r="M30" s="71"/>
      <c r="N30" s="72">
        <v>271</v>
      </c>
    </row>
    <row r="31" spans="1:14" x14ac:dyDescent="0.25">
      <c r="A31" s="8">
        <v>37257</v>
      </c>
      <c r="B31" s="16">
        <v>42.823867721063984</v>
      </c>
      <c r="C31" s="16"/>
      <c r="D31" s="16">
        <v>43.593939393939394</v>
      </c>
      <c r="E31" s="16">
        <v>42.874643874643873</v>
      </c>
      <c r="F31" s="16"/>
      <c r="G31" s="16">
        <v>43.59375</v>
      </c>
      <c r="I31" s="71">
        <v>1391</v>
      </c>
      <c r="J31" s="71"/>
      <c r="K31" s="71">
        <v>330</v>
      </c>
      <c r="L31" s="71">
        <v>702</v>
      </c>
      <c r="M31" s="71"/>
      <c r="N31" s="72">
        <v>256</v>
      </c>
    </row>
    <row r="32" spans="1:14" x14ac:dyDescent="0.25">
      <c r="A32" s="8">
        <v>37288</v>
      </c>
      <c r="B32" s="16">
        <v>43.279961649089167</v>
      </c>
      <c r="C32" s="16"/>
      <c r="D32" s="16">
        <v>43.687732342007436</v>
      </c>
      <c r="E32" s="16">
        <v>42.975028376844492</v>
      </c>
      <c r="F32" s="16"/>
      <c r="G32" s="16">
        <v>43.740112994350284</v>
      </c>
      <c r="I32" s="71">
        <v>1043</v>
      </c>
      <c r="J32" s="71"/>
      <c r="K32" s="71">
        <v>269</v>
      </c>
      <c r="L32" s="71">
        <v>881</v>
      </c>
      <c r="M32" s="71"/>
      <c r="N32" s="72">
        <v>177</v>
      </c>
    </row>
    <row r="33" spans="1:14" x14ac:dyDescent="0.25">
      <c r="A33" s="8">
        <v>37316</v>
      </c>
      <c r="B33" s="16">
        <v>43.427924528301887</v>
      </c>
      <c r="C33" s="16"/>
      <c r="D33" s="16">
        <v>43.539682539682538</v>
      </c>
      <c r="E33" s="16">
        <v>43.022411953041619</v>
      </c>
      <c r="F33" s="16"/>
      <c r="G33" s="16">
        <v>43.712280701754388</v>
      </c>
      <c r="I33" s="71">
        <v>1325</v>
      </c>
      <c r="J33" s="71"/>
      <c r="K33" s="71">
        <v>378</v>
      </c>
      <c r="L33" s="71">
        <v>937</v>
      </c>
      <c r="M33" s="71"/>
      <c r="N33" s="72">
        <v>285</v>
      </c>
    </row>
    <row r="34" spans="1:14" x14ac:dyDescent="0.25">
      <c r="A34" s="8">
        <v>37347</v>
      </c>
      <c r="B34" s="16">
        <v>43.06065573770492</v>
      </c>
      <c r="C34" s="16"/>
      <c r="D34" s="16">
        <v>43.349845201238388</v>
      </c>
      <c r="E34" s="16">
        <v>42.757717492984099</v>
      </c>
      <c r="F34" s="16"/>
      <c r="G34" s="16">
        <v>43.207207207207205</v>
      </c>
      <c r="I34" s="71">
        <v>1220</v>
      </c>
      <c r="J34" s="71"/>
      <c r="K34" s="71">
        <v>323</v>
      </c>
      <c r="L34" s="71">
        <v>1069</v>
      </c>
      <c r="M34" s="71"/>
      <c r="N34" s="72">
        <v>222</v>
      </c>
    </row>
    <row r="35" spans="1:14" x14ac:dyDescent="0.25">
      <c r="A35" s="8">
        <v>37377</v>
      </c>
      <c r="B35" s="16">
        <v>43.029543419874663</v>
      </c>
      <c r="C35" s="16"/>
      <c r="D35" s="16">
        <v>41.88111888111888</v>
      </c>
      <c r="E35" s="16">
        <v>43.285091543156057</v>
      </c>
      <c r="F35" s="16"/>
      <c r="G35" s="16">
        <v>43.590361445783131</v>
      </c>
      <c r="I35" s="71">
        <v>1117</v>
      </c>
      <c r="J35" s="71"/>
      <c r="K35" s="71">
        <v>286</v>
      </c>
      <c r="L35" s="71">
        <v>1147</v>
      </c>
      <c r="M35" s="71"/>
      <c r="N35" s="72">
        <v>249</v>
      </c>
    </row>
    <row r="36" spans="1:14" x14ac:dyDescent="0.25">
      <c r="A36" s="8">
        <v>37408</v>
      </c>
      <c r="B36" s="16">
        <v>43.4273127753304</v>
      </c>
      <c r="C36" s="16"/>
      <c r="D36" s="16">
        <v>42.686567164179102</v>
      </c>
      <c r="E36" s="16">
        <v>43.155864197530867</v>
      </c>
      <c r="F36" s="16"/>
      <c r="G36" s="16">
        <v>43.481012658227847</v>
      </c>
      <c r="I36" s="71">
        <v>1135</v>
      </c>
      <c r="J36" s="71"/>
      <c r="K36" s="71">
        <v>201</v>
      </c>
      <c r="L36" s="71">
        <v>1296</v>
      </c>
      <c r="M36" s="71"/>
      <c r="N36" s="72">
        <v>158</v>
      </c>
    </row>
    <row r="37" spans="1:14" x14ac:dyDescent="0.25">
      <c r="A37" s="8">
        <v>37438</v>
      </c>
      <c r="B37" s="16">
        <v>43.216117216117219</v>
      </c>
      <c r="C37" s="16"/>
      <c r="D37" s="16">
        <v>42.152542372881356</v>
      </c>
      <c r="E37" s="16">
        <v>42.748478701825555</v>
      </c>
      <c r="F37" s="16"/>
      <c r="G37" s="16">
        <v>43.273504273504273</v>
      </c>
      <c r="I37" s="71">
        <v>1092</v>
      </c>
      <c r="J37" s="71"/>
      <c r="K37" s="71">
        <v>354</v>
      </c>
      <c r="L37" s="71">
        <v>986</v>
      </c>
      <c r="M37" s="71"/>
      <c r="N37" s="72">
        <v>234</v>
      </c>
    </row>
    <row r="38" spans="1:14" x14ac:dyDescent="0.25">
      <c r="A38" s="8">
        <v>37469</v>
      </c>
      <c r="B38" s="16">
        <v>42.767950963222418</v>
      </c>
      <c r="C38" s="16"/>
      <c r="D38" s="16">
        <v>43.381526104417674</v>
      </c>
      <c r="E38" s="16">
        <v>42.953363228699551</v>
      </c>
      <c r="F38" s="16"/>
      <c r="G38" s="16">
        <v>43.721804511278194</v>
      </c>
      <c r="I38" s="71">
        <v>1142</v>
      </c>
      <c r="J38" s="71"/>
      <c r="K38" s="71">
        <v>249</v>
      </c>
      <c r="L38" s="71">
        <v>1115</v>
      </c>
      <c r="M38" s="71"/>
      <c r="N38" s="72">
        <v>266</v>
      </c>
    </row>
    <row r="39" spans="1:14" x14ac:dyDescent="0.25">
      <c r="A39" s="8">
        <v>37500</v>
      </c>
      <c r="B39" s="16">
        <v>43.260089686098652</v>
      </c>
      <c r="C39" s="16"/>
      <c r="D39" s="16">
        <v>43.417322834645667</v>
      </c>
      <c r="E39" s="16">
        <v>43.229323308270679</v>
      </c>
      <c r="F39" s="16"/>
      <c r="G39" s="16">
        <v>43.435406698564591</v>
      </c>
      <c r="I39" s="71">
        <v>892</v>
      </c>
      <c r="J39" s="71"/>
      <c r="K39" s="71">
        <v>254</v>
      </c>
      <c r="L39" s="71">
        <v>1064</v>
      </c>
      <c r="M39" s="71"/>
      <c r="N39" s="72">
        <v>209</v>
      </c>
    </row>
    <row r="40" spans="1:14" x14ac:dyDescent="0.25">
      <c r="A40" s="8">
        <v>37530</v>
      </c>
      <c r="B40" s="16">
        <v>43.488567990373042</v>
      </c>
      <c r="C40" s="16"/>
      <c r="D40" s="16">
        <v>43.722222222222221</v>
      </c>
      <c r="E40" s="16">
        <v>43.117575757575757</v>
      </c>
      <c r="F40" s="16"/>
      <c r="G40" s="16">
        <v>43.308755760368662</v>
      </c>
      <c r="I40" s="71">
        <v>831</v>
      </c>
      <c r="J40" s="71"/>
      <c r="K40" s="71">
        <v>396</v>
      </c>
      <c r="L40" s="71">
        <v>825</v>
      </c>
      <c r="M40" s="71"/>
      <c r="N40" s="72">
        <v>217</v>
      </c>
    </row>
    <row r="41" spans="1:14" x14ac:dyDescent="0.25">
      <c r="A41" s="8">
        <v>37561</v>
      </c>
      <c r="B41" s="16">
        <v>43.499238964992387</v>
      </c>
      <c r="C41" s="16"/>
      <c r="D41" s="16">
        <v>42.958549222797927</v>
      </c>
      <c r="E41" s="16">
        <v>43.099571734475376</v>
      </c>
      <c r="F41" s="16"/>
      <c r="G41" s="16">
        <v>43.635627530364374</v>
      </c>
      <c r="I41" s="71">
        <v>657</v>
      </c>
      <c r="J41" s="71"/>
      <c r="K41" s="71">
        <v>193</v>
      </c>
      <c r="L41" s="71">
        <v>934</v>
      </c>
      <c r="M41" s="71"/>
      <c r="N41" s="72">
        <v>247</v>
      </c>
    </row>
    <row r="42" spans="1:14" x14ac:dyDescent="0.25">
      <c r="A42" s="8">
        <v>37591</v>
      </c>
      <c r="B42" s="16">
        <v>43.669950738916256</v>
      </c>
      <c r="C42" s="16"/>
      <c r="D42" s="16">
        <v>43.938461538461539</v>
      </c>
      <c r="E42" s="16">
        <v>43.100801832760595</v>
      </c>
      <c r="F42" s="16"/>
      <c r="G42" s="16">
        <v>43.44</v>
      </c>
      <c r="I42" s="71">
        <v>609</v>
      </c>
      <c r="J42" s="71"/>
      <c r="K42" s="71">
        <v>195</v>
      </c>
      <c r="L42" s="71">
        <v>873</v>
      </c>
      <c r="M42" s="71"/>
      <c r="N42" s="72">
        <v>225</v>
      </c>
    </row>
    <row r="43" spans="1:14" x14ac:dyDescent="0.25">
      <c r="A43" s="8">
        <v>37622</v>
      </c>
      <c r="B43" s="16">
        <v>43.506616257088844</v>
      </c>
      <c r="C43" s="16"/>
      <c r="D43" s="16">
        <v>43.60771704180064</v>
      </c>
      <c r="E43" s="16">
        <v>43.168209876543209</v>
      </c>
      <c r="F43" s="16"/>
      <c r="G43" s="16">
        <v>43.33</v>
      </c>
      <c r="I43" s="71">
        <v>1058</v>
      </c>
      <c r="J43" s="71"/>
      <c r="K43" s="71">
        <v>311</v>
      </c>
      <c r="L43" s="71">
        <v>648</v>
      </c>
      <c r="M43" s="71"/>
      <c r="N43" s="72">
        <v>200</v>
      </c>
    </row>
    <row r="44" spans="1:14" x14ac:dyDescent="0.25">
      <c r="A44" s="8">
        <v>37653</v>
      </c>
      <c r="B44" s="16">
        <v>43.135025380710658</v>
      </c>
      <c r="C44" s="16"/>
      <c r="D44" s="16">
        <v>43.268085106382976</v>
      </c>
      <c r="E44" s="16">
        <v>43.045586808923375</v>
      </c>
      <c r="F44" s="16"/>
      <c r="G44" s="16">
        <v>43.554054054054056</v>
      </c>
      <c r="I44" s="71">
        <v>985</v>
      </c>
      <c r="J44" s="71"/>
      <c r="K44" s="71">
        <v>235</v>
      </c>
      <c r="L44" s="71">
        <v>1031</v>
      </c>
      <c r="M44" s="71"/>
      <c r="N44" s="72">
        <v>222</v>
      </c>
    </row>
    <row r="45" spans="1:14" x14ac:dyDescent="0.25">
      <c r="A45" s="8">
        <v>37681</v>
      </c>
      <c r="B45" s="16">
        <v>43.312280701754389</v>
      </c>
      <c r="C45" s="16"/>
      <c r="D45" s="16">
        <v>43.639455782312922</v>
      </c>
      <c r="E45" s="16">
        <v>42.690663667041619</v>
      </c>
      <c r="F45" s="16"/>
      <c r="G45" s="16">
        <v>43.797833935018048</v>
      </c>
      <c r="I45" s="71">
        <v>855</v>
      </c>
      <c r="J45" s="71"/>
      <c r="K45" s="71">
        <v>294</v>
      </c>
      <c r="L45" s="71">
        <v>889</v>
      </c>
      <c r="M45" s="71"/>
      <c r="N45" s="72">
        <v>277</v>
      </c>
    </row>
    <row r="46" spans="1:14" x14ac:dyDescent="0.25">
      <c r="A46" s="8">
        <v>37712</v>
      </c>
      <c r="B46" s="16">
        <v>43.15036045314109</v>
      </c>
      <c r="C46" s="16"/>
      <c r="D46" s="16">
        <v>43.578082191780823</v>
      </c>
      <c r="E46" s="16">
        <v>42.623983739837399</v>
      </c>
      <c r="F46" s="16"/>
      <c r="G46" s="16">
        <v>43.233830845771145</v>
      </c>
      <c r="I46" s="71">
        <v>971</v>
      </c>
      <c r="J46" s="71"/>
      <c r="K46" s="71">
        <v>365</v>
      </c>
      <c r="L46" s="71">
        <v>984</v>
      </c>
      <c r="M46" s="71"/>
      <c r="N46" s="72">
        <v>201</v>
      </c>
    </row>
    <row r="47" spans="1:14" x14ac:dyDescent="0.25">
      <c r="A47" s="8">
        <v>37742</v>
      </c>
      <c r="B47" s="16">
        <v>43.248152059134107</v>
      </c>
      <c r="C47" s="16"/>
      <c r="D47" s="16">
        <v>43.516025641025642</v>
      </c>
      <c r="E47" s="16">
        <v>43.174200661521496</v>
      </c>
      <c r="F47" s="16"/>
      <c r="G47" s="16">
        <v>43.537777777777777</v>
      </c>
      <c r="I47" s="71">
        <v>947</v>
      </c>
      <c r="J47" s="71"/>
      <c r="K47" s="71">
        <v>312</v>
      </c>
      <c r="L47" s="71">
        <v>907</v>
      </c>
      <c r="M47" s="71"/>
      <c r="N47" s="72">
        <v>225</v>
      </c>
    </row>
    <row r="48" spans="1:14" x14ac:dyDescent="0.25">
      <c r="A48" s="8">
        <v>37773</v>
      </c>
      <c r="B48" s="16">
        <v>43.206963249516441</v>
      </c>
      <c r="C48" s="16"/>
      <c r="D48" s="16">
        <v>42.437869822485204</v>
      </c>
      <c r="E48" s="16">
        <v>43.133027522935777</v>
      </c>
      <c r="F48" s="16"/>
      <c r="G48" s="16">
        <v>43.546938775510206</v>
      </c>
      <c r="I48" s="71">
        <v>1034</v>
      </c>
      <c r="J48" s="71"/>
      <c r="K48" s="71">
        <v>338</v>
      </c>
      <c r="L48" s="71">
        <v>1090</v>
      </c>
      <c r="M48" s="71"/>
      <c r="N48" s="72">
        <v>245</v>
      </c>
    </row>
    <row r="49" spans="1:14" x14ac:dyDescent="0.25">
      <c r="A49" s="8">
        <v>37803</v>
      </c>
      <c r="B49" s="16">
        <v>42.889763779527556</v>
      </c>
      <c r="C49" s="16"/>
      <c r="D49" s="16">
        <v>43.883870967741935</v>
      </c>
      <c r="E49" s="16">
        <v>42.950323974082075</v>
      </c>
      <c r="F49" s="16"/>
      <c r="G49" s="16">
        <v>43.39855072463768</v>
      </c>
      <c r="I49" s="71">
        <v>1016</v>
      </c>
      <c r="J49" s="71"/>
      <c r="K49" s="71">
        <v>310</v>
      </c>
      <c r="L49" s="71">
        <v>926</v>
      </c>
      <c r="M49" s="71"/>
      <c r="N49" s="72">
        <v>276</v>
      </c>
    </row>
    <row r="50" spans="1:14" x14ac:dyDescent="0.25">
      <c r="A50" s="8">
        <v>37834</v>
      </c>
      <c r="B50" s="16">
        <v>43.163730569948186</v>
      </c>
      <c r="C50" s="16"/>
      <c r="D50" s="16">
        <v>42.859042553191486</v>
      </c>
      <c r="E50" s="16">
        <v>43.008255933952526</v>
      </c>
      <c r="F50" s="16"/>
      <c r="G50" s="16">
        <v>42.969298245614034</v>
      </c>
      <c r="I50" s="71">
        <v>965</v>
      </c>
      <c r="J50" s="71"/>
      <c r="K50" s="71">
        <v>376</v>
      </c>
      <c r="L50" s="71">
        <v>969</v>
      </c>
      <c r="M50" s="71"/>
      <c r="N50" s="72">
        <v>228</v>
      </c>
    </row>
    <row r="51" spans="1:14" x14ac:dyDescent="0.25">
      <c r="A51" s="8">
        <v>37865</v>
      </c>
      <c r="B51" s="16">
        <v>43.44761904761905</v>
      </c>
      <c r="C51" s="16"/>
      <c r="D51" s="16">
        <v>43.065868263473057</v>
      </c>
      <c r="E51" s="16">
        <v>43.090163934426229</v>
      </c>
      <c r="F51" s="16"/>
      <c r="G51" s="16">
        <v>43.843621399176953</v>
      </c>
      <c r="I51" s="71">
        <v>1050</v>
      </c>
      <c r="J51" s="71"/>
      <c r="K51" s="71">
        <v>334</v>
      </c>
      <c r="L51" s="71">
        <v>732</v>
      </c>
      <c r="M51" s="71"/>
      <c r="N51" s="72">
        <v>243</v>
      </c>
    </row>
    <row r="52" spans="1:14" x14ac:dyDescent="0.25">
      <c r="A52" s="8">
        <v>37895</v>
      </c>
      <c r="B52" s="16">
        <v>43.393408856848609</v>
      </c>
      <c r="C52" s="16"/>
      <c r="D52" s="16">
        <v>43.466666666666669</v>
      </c>
      <c r="E52" s="16">
        <v>43.329241071428569</v>
      </c>
      <c r="F52" s="16"/>
      <c r="G52" s="16">
        <v>43.426829268292686</v>
      </c>
      <c r="I52" s="71">
        <v>971</v>
      </c>
      <c r="J52" s="71"/>
      <c r="K52" s="71">
        <v>315</v>
      </c>
      <c r="L52" s="71">
        <v>896</v>
      </c>
      <c r="M52" s="71"/>
      <c r="N52" s="72">
        <v>246</v>
      </c>
    </row>
    <row r="53" spans="1:14" x14ac:dyDescent="0.25">
      <c r="A53" s="8">
        <v>37926</v>
      </c>
      <c r="B53" s="16">
        <v>43.25257731958763</v>
      </c>
      <c r="C53" s="16"/>
      <c r="D53" s="16">
        <v>42.730375426621158</v>
      </c>
      <c r="E53" s="16">
        <v>42.940130963517305</v>
      </c>
      <c r="F53" s="16"/>
      <c r="G53" s="16">
        <v>43.324022346368714</v>
      </c>
      <c r="I53" s="71">
        <v>776</v>
      </c>
      <c r="J53" s="71"/>
      <c r="K53" s="71">
        <v>293</v>
      </c>
      <c r="L53" s="71">
        <v>1069</v>
      </c>
      <c r="M53" s="71"/>
      <c r="N53" s="72">
        <v>179</v>
      </c>
    </row>
    <row r="54" spans="1:14" x14ac:dyDescent="0.25">
      <c r="A54" s="8">
        <v>37956</v>
      </c>
      <c r="B54" s="16">
        <v>43.548657718120808</v>
      </c>
      <c r="C54" s="16"/>
      <c r="D54" s="16">
        <v>42.692982456140349</v>
      </c>
      <c r="E54" s="16">
        <v>42.760547320410488</v>
      </c>
      <c r="F54" s="16"/>
      <c r="G54" s="16">
        <v>41.282296650717704</v>
      </c>
      <c r="I54" s="71">
        <v>596</v>
      </c>
      <c r="J54" s="71"/>
      <c r="K54" s="71">
        <v>114</v>
      </c>
      <c r="L54" s="71">
        <v>877</v>
      </c>
      <c r="M54" s="71"/>
      <c r="N54" s="72">
        <v>209</v>
      </c>
    </row>
    <row r="55" spans="1:14" x14ac:dyDescent="0.25">
      <c r="A55" s="8">
        <v>37987</v>
      </c>
      <c r="B55" s="16">
        <v>43.4560143626571</v>
      </c>
      <c r="C55" s="16">
        <v>43.460869565217401</v>
      </c>
      <c r="D55" s="16">
        <v>43.649122807017498</v>
      </c>
      <c r="E55" s="16">
        <v>42.754385964912302</v>
      </c>
      <c r="F55" s="16">
        <v>42.950819672131097</v>
      </c>
      <c r="G55" s="16">
        <v>42.538461538461497</v>
      </c>
      <c r="I55" s="71">
        <v>1114</v>
      </c>
      <c r="J55" s="71">
        <v>115</v>
      </c>
      <c r="K55" s="71">
        <v>342</v>
      </c>
      <c r="L55" s="71">
        <v>741</v>
      </c>
      <c r="M55" s="71">
        <v>61</v>
      </c>
      <c r="N55" s="72">
        <v>169</v>
      </c>
    </row>
    <row r="56" spans="1:14" x14ac:dyDescent="0.25">
      <c r="A56" s="8">
        <v>38018</v>
      </c>
      <c r="B56" s="16">
        <v>43.069930069930102</v>
      </c>
      <c r="C56" s="16">
        <v>43.191489361702097</v>
      </c>
      <c r="D56" s="16">
        <v>43.409774436090203</v>
      </c>
      <c r="E56" s="16">
        <v>43.541430192962501</v>
      </c>
      <c r="F56" s="16">
        <v>42.933333333333302</v>
      </c>
      <c r="G56" s="16">
        <v>43.586854460093903</v>
      </c>
      <c r="I56" s="71">
        <v>1144</v>
      </c>
      <c r="J56" s="71">
        <v>188</v>
      </c>
      <c r="K56" s="71">
        <v>266</v>
      </c>
      <c r="L56" s="71">
        <v>881</v>
      </c>
      <c r="M56" s="71">
        <v>90</v>
      </c>
      <c r="N56" s="72">
        <v>213</v>
      </c>
    </row>
    <row r="57" spans="1:14" x14ac:dyDescent="0.25">
      <c r="A57" s="8">
        <v>38047</v>
      </c>
      <c r="B57" s="16">
        <v>43.332245430809401</v>
      </c>
      <c r="C57" s="16">
        <v>43.454545454545503</v>
      </c>
      <c r="D57" s="16">
        <v>43.289562289562298</v>
      </c>
      <c r="E57" s="16">
        <v>43.279581151832502</v>
      </c>
      <c r="F57" s="16">
        <v>43.301204819277103</v>
      </c>
      <c r="G57" s="16">
        <v>43.189655172413801</v>
      </c>
      <c r="I57" s="71">
        <v>1532</v>
      </c>
      <c r="J57" s="71">
        <v>154</v>
      </c>
      <c r="K57" s="71">
        <v>297</v>
      </c>
      <c r="L57" s="71">
        <v>955</v>
      </c>
      <c r="M57" s="71">
        <v>83</v>
      </c>
      <c r="N57" s="72">
        <v>232</v>
      </c>
    </row>
    <row r="58" spans="1:14" x14ac:dyDescent="0.25">
      <c r="A58" s="8">
        <v>38078</v>
      </c>
      <c r="B58" s="16">
        <v>43.0529100529101</v>
      </c>
      <c r="C58" s="16">
        <v>42.816666666666698</v>
      </c>
      <c r="D58" s="16">
        <v>42.414285714285697</v>
      </c>
      <c r="E58" s="16">
        <v>43.371871275327798</v>
      </c>
      <c r="F58" s="16">
        <v>43.402597402597401</v>
      </c>
      <c r="G58" s="16">
        <v>43.096638655462201</v>
      </c>
      <c r="I58" s="71">
        <v>1512</v>
      </c>
      <c r="J58" s="71">
        <v>120</v>
      </c>
      <c r="K58" s="71">
        <v>280</v>
      </c>
      <c r="L58" s="71">
        <v>839</v>
      </c>
      <c r="M58" s="71">
        <v>77</v>
      </c>
      <c r="N58" s="72">
        <v>238</v>
      </c>
    </row>
    <row r="59" spans="1:14" x14ac:dyDescent="0.25">
      <c r="A59" s="8">
        <v>38108</v>
      </c>
      <c r="B59" s="16">
        <v>43.085922009253103</v>
      </c>
      <c r="C59" s="16">
        <v>43.203252032520297</v>
      </c>
      <c r="D59" s="16">
        <v>43.6</v>
      </c>
      <c r="E59" s="16">
        <v>43.135011441647599</v>
      </c>
      <c r="F59" s="16">
        <v>43.492063492063501</v>
      </c>
      <c r="G59" s="16">
        <v>43.181102362204697</v>
      </c>
      <c r="I59" s="71">
        <v>1513</v>
      </c>
      <c r="J59" s="71">
        <v>123</v>
      </c>
      <c r="K59" s="71">
        <v>335</v>
      </c>
      <c r="L59" s="71">
        <v>874</v>
      </c>
      <c r="M59" s="71">
        <v>63</v>
      </c>
      <c r="N59" s="72">
        <v>254</v>
      </c>
    </row>
    <row r="60" spans="1:14" x14ac:dyDescent="0.25">
      <c r="A60" s="8">
        <v>38139</v>
      </c>
      <c r="B60" s="16">
        <v>43.3541260558804</v>
      </c>
      <c r="C60" s="16">
        <v>43.365853658536601</v>
      </c>
      <c r="D60" s="16">
        <v>43.148337595907897</v>
      </c>
      <c r="E60" s="16">
        <v>43.232291666666697</v>
      </c>
      <c r="F60" s="16">
        <v>43.816091954023001</v>
      </c>
      <c r="G60" s="16">
        <v>42.803149606299201</v>
      </c>
      <c r="I60" s="71">
        <v>1539</v>
      </c>
      <c r="J60" s="71">
        <v>82</v>
      </c>
      <c r="K60" s="71">
        <v>391</v>
      </c>
      <c r="L60" s="71">
        <v>960</v>
      </c>
      <c r="M60" s="71">
        <v>87</v>
      </c>
      <c r="N60" s="72">
        <v>254</v>
      </c>
    </row>
    <row r="61" spans="1:14" x14ac:dyDescent="0.25">
      <c r="A61" s="8">
        <v>38169</v>
      </c>
      <c r="B61" s="16">
        <v>43.401402961808301</v>
      </c>
      <c r="C61" s="16">
        <v>43.056179775280903</v>
      </c>
      <c r="D61" s="16">
        <v>43.206730769230802</v>
      </c>
      <c r="E61" s="16">
        <v>43.195945945945901</v>
      </c>
      <c r="F61" s="16">
        <v>43.8139534883721</v>
      </c>
      <c r="G61" s="16">
        <v>43.19921875</v>
      </c>
      <c r="I61" s="71">
        <v>1283</v>
      </c>
      <c r="J61" s="71">
        <v>89</v>
      </c>
      <c r="K61" s="71">
        <v>416</v>
      </c>
      <c r="L61" s="71">
        <v>1036</v>
      </c>
      <c r="M61" s="71">
        <v>86</v>
      </c>
      <c r="N61" s="72">
        <v>256</v>
      </c>
    </row>
    <row r="62" spans="1:14" x14ac:dyDescent="0.25">
      <c r="A62" s="8">
        <v>38200</v>
      </c>
      <c r="B62" s="16">
        <v>43.483751846381097</v>
      </c>
      <c r="C62" s="16">
        <v>43.899159663865497</v>
      </c>
      <c r="D62" s="16">
        <v>43.153679653679703</v>
      </c>
      <c r="E62" s="16">
        <v>43.199594731509599</v>
      </c>
      <c r="F62" s="16">
        <v>43.7777777777778</v>
      </c>
      <c r="G62" s="16">
        <v>43.1189427312775</v>
      </c>
      <c r="I62" s="71">
        <v>1354</v>
      </c>
      <c r="J62" s="71">
        <v>119</v>
      </c>
      <c r="K62" s="71">
        <v>462</v>
      </c>
      <c r="L62" s="71">
        <v>987</v>
      </c>
      <c r="M62" s="71">
        <v>72</v>
      </c>
      <c r="N62" s="72">
        <v>227</v>
      </c>
    </row>
    <row r="63" spans="1:14" x14ac:dyDescent="0.25">
      <c r="A63" s="8">
        <v>38231</v>
      </c>
      <c r="B63" s="16">
        <v>43.125806451612902</v>
      </c>
      <c r="C63" s="16">
        <v>43.873684210526299</v>
      </c>
      <c r="D63" s="16">
        <v>43.6009975062344</v>
      </c>
      <c r="E63" s="16">
        <v>43.532416502947001</v>
      </c>
      <c r="F63" s="16">
        <v>43.6883116883117</v>
      </c>
      <c r="G63" s="16">
        <v>42.766233766233803</v>
      </c>
      <c r="I63" s="71">
        <v>1240</v>
      </c>
      <c r="J63" s="71">
        <v>95</v>
      </c>
      <c r="K63" s="71">
        <v>401</v>
      </c>
      <c r="L63" s="71">
        <v>1018</v>
      </c>
      <c r="M63" s="71">
        <v>77</v>
      </c>
      <c r="N63" s="72">
        <v>308</v>
      </c>
    </row>
    <row r="64" spans="1:14" x14ac:dyDescent="0.25">
      <c r="A64" s="8">
        <v>38261</v>
      </c>
      <c r="B64" s="16">
        <v>43.480240549828203</v>
      </c>
      <c r="C64" s="16">
        <v>43.905882352941198</v>
      </c>
      <c r="D64" s="16">
        <v>43.387755102040799</v>
      </c>
      <c r="E64" s="16">
        <v>43.399774774774798</v>
      </c>
      <c r="F64" s="16">
        <v>43.733333333333299</v>
      </c>
      <c r="G64" s="16">
        <v>43.266666666666701</v>
      </c>
      <c r="I64" s="71">
        <v>1164</v>
      </c>
      <c r="J64" s="71">
        <v>85</v>
      </c>
      <c r="K64" s="71">
        <v>343</v>
      </c>
      <c r="L64" s="71">
        <v>888</v>
      </c>
      <c r="M64" s="71">
        <v>75</v>
      </c>
      <c r="N64" s="72">
        <v>300</v>
      </c>
    </row>
    <row r="65" spans="1:14" x14ac:dyDescent="0.25">
      <c r="A65" s="8">
        <v>38292</v>
      </c>
      <c r="B65" s="16">
        <v>43.2481203007519</v>
      </c>
      <c r="C65" s="16">
        <v>43.824175824175803</v>
      </c>
      <c r="D65" s="16">
        <v>42.937677053824402</v>
      </c>
      <c r="E65" s="16">
        <v>42.496544916090798</v>
      </c>
      <c r="F65" s="16">
        <v>43.8441558441558</v>
      </c>
      <c r="G65" s="16">
        <v>43.546511627907002</v>
      </c>
      <c r="I65" s="71">
        <v>1064</v>
      </c>
      <c r="J65" s="71">
        <v>91</v>
      </c>
      <c r="K65" s="71">
        <v>353</v>
      </c>
      <c r="L65" s="71">
        <v>1013</v>
      </c>
      <c r="M65" s="71">
        <v>77</v>
      </c>
      <c r="N65" s="72">
        <v>258</v>
      </c>
    </row>
    <row r="66" spans="1:14" x14ac:dyDescent="0.25">
      <c r="A66" s="8">
        <v>38322</v>
      </c>
      <c r="B66" s="16">
        <v>43.235294117647101</v>
      </c>
      <c r="C66" s="16">
        <v>43.943661971830998</v>
      </c>
      <c r="D66" s="16">
        <v>43.9106145251397</v>
      </c>
      <c r="E66" s="16">
        <v>43.314606741573002</v>
      </c>
      <c r="F66" s="16">
        <v>43.353535353535399</v>
      </c>
      <c r="G66" s="16">
        <v>42.884</v>
      </c>
      <c r="I66" s="71">
        <v>663</v>
      </c>
      <c r="J66" s="71">
        <v>71</v>
      </c>
      <c r="K66" s="71">
        <v>179</v>
      </c>
      <c r="L66" s="71">
        <v>979</v>
      </c>
      <c r="M66" s="71">
        <v>99</v>
      </c>
      <c r="N66" s="72">
        <v>250</v>
      </c>
    </row>
    <row r="67" spans="1:14" x14ac:dyDescent="0.25">
      <c r="A67" s="8">
        <v>38353</v>
      </c>
      <c r="B67" s="16">
        <v>43.384748700173297</v>
      </c>
      <c r="C67" s="16">
        <v>43.753333333333302</v>
      </c>
      <c r="D67" s="16">
        <v>43.264516129032302</v>
      </c>
      <c r="E67" s="16">
        <v>43.403244495944399</v>
      </c>
      <c r="F67" s="16">
        <v>42.551724137930997</v>
      </c>
      <c r="G67" s="16">
        <v>42.937007874015698</v>
      </c>
      <c r="I67" s="71">
        <v>1154</v>
      </c>
      <c r="J67" s="71">
        <v>150</v>
      </c>
      <c r="K67" s="71">
        <v>465</v>
      </c>
      <c r="L67" s="71">
        <v>863</v>
      </c>
      <c r="M67" s="71">
        <v>87</v>
      </c>
      <c r="N67" s="72">
        <v>254</v>
      </c>
    </row>
    <row r="68" spans="1:14" x14ac:dyDescent="0.25">
      <c r="A68" s="8">
        <v>38384</v>
      </c>
      <c r="B68" s="16">
        <v>43.361237488626003</v>
      </c>
      <c r="C68" s="16">
        <v>42.529411764705898</v>
      </c>
      <c r="D68" s="16">
        <v>43.397350993377501</v>
      </c>
      <c r="E68" s="16">
        <v>43.339581831290602</v>
      </c>
      <c r="F68" s="16">
        <v>43.284210526315803</v>
      </c>
      <c r="G68" s="16">
        <v>43.208020050125299</v>
      </c>
      <c r="I68" s="71">
        <v>1099</v>
      </c>
      <c r="J68" s="71">
        <v>102</v>
      </c>
      <c r="K68" s="71">
        <v>302</v>
      </c>
      <c r="L68" s="71">
        <v>1387</v>
      </c>
      <c r="M68" s="71">
        <v>95</v>
      </c>
      <c r="N68" s="72">
        <v>399</v>
      </c>
    </row>
    <row r="69" spans="1:14" x14ac:dyDescent="0.25">
      <c r="A69" s="8">
        <v>38412</v>
      </c>
      <c r="B69" s="16">
        <v>43.378140703517602</v>
      </c>
      <c r="C69" s="16">
        <v>43.375838926174502</v>
      </c>
      <c r="D69" s="16">
        <v>42.8320987654321</v>
      </c>
      <c r="E69" s="16">
        <v>43.335532516493899</v>
      </c>
      <c r="F69" s="16">
        <v>43.4157303370786</v>
      </c>
      <c r="G69" s="16">
        <v>43.549356223175998</v>
      </c>
      <c r="I69" s="71">
        <v>1592</v>
      </c>
      <c r="J69" s="71">
        <v>149</v>
      </c>
      <c r="K69" s="71">
        <v>405</v>
      </c>
      <c r="L69" s="71">
        <v>1061</v>
      </c>
      <c r="M69" s="71">
        <v>89</v>
      </c>
      <c r="N69" s="72">
        <v>466</v>
      </c>
    </row>
    <row r="70" spans="1:14" x14ac:dyDescent="0.25">
      <c r="A70" s="8">
        <v>38443</v>
      </c>
      <c r="B70" s="16">
        <v>43.486504279130997</v>
      </c>
      <c r="C70" s="16">
        <v>43.237704918032797</v>
      </c>
      <c r="D70" s="16">
        <v>43.056782334384899</v>
      </c>
      <c r="E70" s="16">
        <v>43.3257839721254</v>
      </c>
      <c r="F70" s="16">
        <v>43.615384615384599</v>
      </c>
      <c r="G70" s="16">
        <v>43.563291139240498</v>
      </c>
      <c r="I70" s="71">
        <v>1519</v>
      </c>
      <c r="J70" s="71">
        <v>122</v>
      </c>
      <c r="K70" s="71">
        <v>317</v>
      </c>
      <c r="L70" s="71">
        <v>1148</v>
      </c>
      <c r="M70" s="71">
        <v>78</v>
      </c>
      <c r="N70" s="72">
        <v>316</v>
      </c>
    </row>
    <row r="71" spans="1:14" x14ac:dyDescent="0.25">
      <c r="A71" s="8">
        <v>38473</v>
      </c>
      <c r="B71" s="16">
        <v>43.480632411067198</v>
      </c>
      <c r="C71" s="16">
        <v>42.858490566037702</v>
      </c>
      <c r="D71" s="16">
        <v>43.3357314148681</v>
      </c>
      <c r="E71" s="16">
        <v>43.261070110701098</v>
      </c>
      <c r="F71" s="16">
        <v>43.056179775280903</v>
      </c>
      <c r="G71" s="16">
        <v>43.175925925925903</v>
      </c>
      <c r="I71" s="71">
        <v>1265</v>
      </c>
      <c r="J71" s="71">
        <v>106</v>
      </c>
      <c r="K71" s="71">
        <v>417</v>
      </c>
      <c r="L71" s="71">
        <v>1084</v>
      </c>
      <c r="M71" s="71">
        <v>89</v>
      </c>
      <c r="N71" s="72">
        <v>324</v>
      </c>
    </row>
    <row r="72" spans="1:14" x14ac:dyDescent="0.25">
      <c r="A72" s="8">
        <v>38504</v>
      </c>
      <c r="B72" s="16">
        <v>43.541422594142297</v>
      </c>
      <c r="C72" s="16">
        <v>43.394957983193301</v>
      </c>
      <c r="D72" s="16">
        <v>41.801418439716301</v>
      </c>
      <c r="E72" s="16">
        <v>43.056117755289797</v>
      </c>
      <c r="F72" s="16">
        <v>43.304347826087003</v>
      </c>
      <c r="G72" s="16">
        <v>43.538690476190503</v>
      </c>
      <c r="I72" s="71">
        <v>1195</v>
      </c>
      <c r="J72" s="71">
        <v>119</v>
      </c>
      <c r="K72" s="71">
        <v>423</v>
      </c>
      <c r="L72" s="71">
        <v>1087</v>
      </c>
      <c r="M72" s="71">
        <v>115</v>
      </c>
      <c r="N72" s="72">
        <v>336</v>
      </c>
    </row>
    <row r="73" spans="1:14" x14ac:dyDescent="0.25">
      <c r="A73" s="8">
        <v>38534</v>
      </c>
      <c r="B73" s="16">
        <v>43.363013698630098</v>
      </c>
      <c r="C73" s="16">
        <v>43.566666666666698</v>
      </c>
      <c r="D73" s="16">
        <v>43.393188854489203</v>
      </c>
      <c r="E73" s="16">
        <v>43.2561983471074</v>
      </c>
      <c r="F73" s="16">
        <v>43.25</v>
      </c>
      <c r="G73" s="16">
        <v>43.4970930232558</v>
      </c>
      <c r="I73" s="71">
        <v>1460</v>
      </c>
      <c r="J73" s="71">
        <v>120</v>
      </c>
      <c r="K73" s="71">
        <v>323</v>
      </c>
      <c r="L73" s="71">
        <v>1089</v>
      </c>
      <c r="M73" s="71">
        <v>84</v>
      </c>
      <c r="N73" s="72">
        <v>344</v>
      </c>
    </row>
    <row r="74" spans="1:14" x14ac:dyDescent="0.25">
      <c r="A74" s="8">
        <v>38565</v>
      </c>
      <c r="B74" s="16">
        <v>43.208783783783801</v>
      </c>
      <c r="C74" s="16">
        <v>43.608333333333299</v>
      </c>
      <c r="D74" s="16">
        <v>43.3600713012478</v>
      </c>
      <c r="E74" s="16">
        <v>43.4577530176416</v>
      </c>
      <c r="F74" s="16">
        <v>43.697674418604599</v>
      </c>
      <c r="G74" s="16">
        <v>43.220708446866503</v>
      </c>
      <c r="I74" s="71">
        <v>1480</v>
      </c>
      <c r="J74" s="71">
        <v>120</v>
      </c>
      <c r="K74" s="71">
        <v>561</v>
      </c>
      <c r="L74" s="71">
        <v>1077</v>
      </c>
      <c r="M74" s="71">
        <v>86</v>
      </c>
      <c r="N74" s="72">
        <v>367</v>
      </c>
    </row>
    <row r="75" spans="1:14" x14ac:dyDescent="0.25">
      <c r="A75" s="8">
        <v>38596</v>
      </c>
      <c r="B75" s="16">
        <v>43.252186588921298</v>
      </c>
      <c r="C75" s="16">
        <v>43.229508196721298</v>
      </c>
      <c r="D75" s="16">
        <v>43.077858880778599</v>
      </c>
      <c r="E75" s="16">
        <v>43.510721247563403</v>
      </c>
      <c r="F75" s="16">
        <v>43.1860465116279</v>
      </c>
      <c r="G75" s="16">
        <v>43.371657754010698</v>
      </c>
      <c r="I75" s="71">
        <v>1372</v>
      </c>
      <c r="J75" s="71">
        <v>122</v>
      </c>
      <c r="K75" s="71">
        <v>411</v>
      </c>
      <c r="L75" s="71">
        <v>1026</v>
      </c>
      <c r="M75" s="71">
        <v>86</v>
      </c>
      <c r="N75" s="72">
        <v>374</v>
      </c>
    </row>
    <row r="76" spans="1:14" x14ac:dyDescent="0.25">
      <c r="A76" s="8">
        <v>38626</v>
      </c>
      <c r="B76" s="16">
        <v>43.187370600414098</v>
      </c>
      <c r="C76" s="16">
        <v>43.675675675675699</v>
      </c>
      <c r="D76" s="16">
        <v>42.583098591549302</v>
      </c>
      <c r="E76" s="16">
        <v>43.226640159045701</v>
      </c>
      <c r="F76" s="16">
        <v>43.952380952380899</v>
      </c>
      <c r="G76" s="16">
        <v>43.375</v>
      </c>
      <c r="I76" s="71">
        <v>966</v>
      </c>
      <c r="J76" s="71">
        <v>111</v>
      </c>
      <c r="K76" s="71">
        <v>355</v>
      </c>
      <c r="L76" s="71">
        <v>1006</v>
      </c>
      <c r="M76" s="71">
        <v>84</v>
      </c>
      <c r="N76" s="72">
        <v>312</v>
      </c>
    </row>
    <row r="77" spans="1:14" x14ac:dyDescent="0.25">
      <c r="A77" s="8">
        <v>38657</v>
      </c>
      <c r="B77" s="16">
        <v>42.421940928269997</v>
      </c>
      <c r="C77" s="16">
        <v>43.255319148936202</v>
      </c>
      <c r="D77" s="16">
        <v>43.024464831804302</v>
      </c>
      <c r="E77" s="16">
        <v>43.434579439252303</v>
      </c>
      <c r="F77" s="16">
        <v>42.574712643678197</v>
      </c>
      <c r="G77" s="16">
        <v>43.304812834224599</v>
      </c>
      <c r="I77" s="71">
        <v>948</v>
      </c>
      <c r="J77" s="71">
        <v>94</v>
      </c>
      <c r="K77" s="71">
        <v>327</v>
      </c>
      <c r="L77" s="71">
        <v>1070</v>
      </c>
      <c r="M77" s="71">
        <v>87</v>
      </c>
      <c r="N77" s="72">
        <v>374</v>
      </c>
    </row>
    <row r="78" spans="1:14" x14ac:dyDescent="0.25">
      <c r="A78" s="8">
        <v>38687</v>
      </c>
      <c r="B78" s="16">
        <v>43.363408521303299</v>
      </c>
      <c r="C78" s="16">
        <v>43.539823008849602</v>
      </c>
      <c r="D78" s="16">
        <v>43.606557377049199</v>
      </c>
      <c r="E78" s="16">
        <v>42.599689681923998</v>
      </c>
      <c r="F78" s="16">
        <v>43.058823529411796</v>
      </c>
      <c r="G78" s="16">
        <v>43.153605015674003</v>
      </c>
      <c r="I78" s="71">
        <v>798</v>
      </c>
      <c r="J78" s="71">
        <v>113</v>
      </c>
      <c r="K78" s="71">
        <v>244</v>
      </c>
      <c r="L78" s="71">
        <v>1289</v>
      </c>
      <c r="M78" s="71">
        <v>102</v>
      </c>
      <c r="N78" s="72">
        <v>319</v>
      </c>
    </row>
    <row r="79" spans="1:14" x14ac:dyDescent="0.25">
      <c r="A79" s="8">
        <v>38718</v>
      </c>
      <c r="B79" s="16">
        <v>42.9568733153639</v>
      </c>
      <c r="C79" s="16">
        <v>43.115853658536601</v>
      </c>
      <c r="D79" s="16">
        <v>43.502982107355898</v>
      </c>
      <c r="E79" s="16">
        <v>43.293750000000003</v>
      </c>
      <c r="F79" s="16">
        <v>43.394957983193301</v>
      </c>
      <c r="G79" s="16">
        <v>41.957957957958001</v>
      </c>
      <c r="I79" s="71">
        <v>1855</v>
      </c>
      <c r="J79" s="71">
        <v>164</v>
      </c>
      <c r="K79" s="71">
        <v>503</v>
      </c>
      <c r="L79" s="71">
        <v>800</v>
      </c>
      <c r="M79" s="71">
        <v>119</v>
      </c>
      <c r="N79" s="72">
        <v>333</v>
      </c>
    </row>
    <row r="80" spans="1:14" x14ac:dyDescent="0.25">
      <c r="A80" s="8">
        <v>38749</v>
      </c>
      <c r="B80" s="16">
        <v>42.830818109610803</v>
      </c>
      <c r="C80" s="16">
        <v>43.3888888888889</v>
      </c>
      <c r="D80" s="16">
        <v>42.7780979827089</v>
      </c>
      <c r="E80" s="16">
        <v>43.2</v>
      </c>
      <c r="F80" s="16">
        <v>43.483606557377101</v>
      </c>
      <c r="G80" s="16">
        <v>43.494915254237299</v>
      </c>
      <c r="I80" s="71">
        <v>1259</v>
      </c>
      <c r="J80" s="71">
        <v>126</v>
      </c>
      <c r="K80" s="71">
        <v>347</v>
      </c>
      <c r="L80" s="71">
        <v>1055</v>
      </c>
      <c r="M80" s="71">
        <v>122</v>
      </c>
      <c r="N80" s="72">
        <v>295</v>
      </c>
    </row>
    <row r="81" spans="1:14" x14ac:dyDescent="0.25">
      <c r="A81" s="8">
        <v>38777</v>
      </c>
      <c r="B81" s="16">
        <v>42.5405204460967</v>
      </c>
      <c r="C81" s="16">
        <v>43.6410256410256</v>
      </c>
      <c r="D81" s="16">
        <v>42.982608695652203</v>
      </c>
      <c r="E81" s="16">
        <v>42.843833185448098</v>
      </c>
      <c r="F81" s="16">
        <v>43.339285714285701</v>
      </c>
      <c r="G81" s="16">
        <v>43.515789473684201</v>
      </c>
      <c r="I81" s="71">
        <v>1345</v>
      </c>
      <c r="J81" s="71">
        <v>156</v>
      </c>
      <c r="K81" s="71">
        <v>460</v>
      </c>
      <c r="L81" s="71">
        <v>1127</v>
      </c>
      <c r="M81" s="71">
        <v>112</v>
      </c>
      <c r="N81" s="72">
        <v>380</v>
      </c>
    </row>
    <row r="82" spans="1:14" x14ac:dyDescent="0.25">
      <c r="A82" s="8">
        <v>38808</v>
      </c>
      <c r="B82" s="16">
        <v>42.669986719787502</v>
      </c>
      <c r="C82" s="16">
        <v>43.748031496063</v>
      </c>
      <c r="D82" s="16">
        <v>43.395280235988203</v>
      </c>
      <c r="E82" s="16">
        <v>42.732229795520901</v>
      </c>
      <c r="F82" s="16">
        <v>43.955056179775298</v>
      </c>
      <c r="G82" s="16">
        <v>43.378571428571398</v>
      </c>
      <c r="I82" s="71">
        <v>1506</v>
      </c>
      <c r="J82" s="71">
        <v>127</v>
      </c>
      <c r="K82" s="71">
        <v>339</v>
      </c>
      <c r="L82" s="71">
        <v>1027</v>
      </c>
      <c r="M82" s="71">
        <v>89</v>
      </c>
      <c r="N82" s="72">
        <v>280</v>
      </c>
    </row>
    <row r="83" spans="1:14" x14ac:dyDescent="0.25">
      <c r="A83" s="8">
        <v>38838</v>
      </c>
      <c r="B83" s="16">
        <v>42.685148514851498</v>
      </c>
      <c r="C83" s="16">
        <v>42.902985074626898</v>
      </c>
      <c r="D83" s="16">
        <v>42.864130434782602</v>
      </c>
      <c r="E83" s="16">
        <v>42.871772805507703</v>
      </c>
      <c r="F83" s="16">
        <v>42.909090909090899</v>
      </c>
      <c r="G83" s="16">
        <v>43.5972222222222</v>
      </c>
      <c r="I83" s="71">
        <v>1515</v>
      </c>
      <c r="J83" s="71">
        <v>134</v>
      </c>
      <c r="K83" s="71">
        <v>368</v>
      </c>
      <c r="L83" s="71">
        <v>1162</v>
      </c>
      <c r="M83" s="71">
        <v>110</v>
      </c>
      <c r="N83" s="72">
        <v>432</v>
      </c>
    </row>
    <row r="84" spans="1:14" x14ac:dyDescent="0.25">
      <c r="A84" s="8">
        <v>38869</v>
      </c>
      <c r="B84" s="16">
        <v>42.710759493670899</v>
      </c>
      <c r="C84" s="16">
        <v>43.56</v>
      </c>
      <c r="D84" s="16">
        <v>42.518181818181802</v>
      </c>
      <c r="E84" s="16">
        <v>42.794736842105301</v>
      </c>
      <c r="F84" s="16">
        <v>43.9304347826087</v>
      </c>
      <c r="G84" s="16">
        <v>43.177018633540399</v>
      </c>
      <c r="I84" s="71">
        <v>1580</v>
      </c>
      <c r="J84" s="71">
        <v>150</v>
      </c>
      <c r="K84" s="71">
        <v>330</v>
      </c>
      <c r="L84" s="71">
        <v>1140</v>
      </c>
      <c r="M84" s="71">
        <v>115</v>
      </c>
      <c r="N84" s="72">
        <v>322</v>
      </c>
    </row>
    <row r="85" spans="1:14" x14ac:dyDescent="0.25">
      <c r="A85" s="8">
        <v>38899</v>
      </c>
      <c r="B85" s="16">
        <v>42.435323383084601</v>
      </c>
      <c r="C85" s="16">
        <v>43.158730158730201</v>
      </c>
      <c r="D85" s="16">
        <v>42.272093023255799</v>
      </c>
      <c r="E85" s="16">
        <v>42.598559855985599</v>
      </c>
      <c r="F85" s="16">
        <v>41.604395604395599</v>
      </c>
      <c r="G85" s="16">
        <v>43.264150943396203</v>
      </c>
      <c r="I85" s="71">
        <v>1608</v>
      </c>
      <c r="J85" s="71">
        <v>126</v>
      </c>
      <c r="K85" s="71">
        <v>430</v>
      </c>
      <c r="L85" s="71">
        <v>1111</v>
      </c>
      <c r="M85" s="71">
        <v>91</v>
      </c>
      <c r="N85" s="72">
        <v>318</v>
      </c>
    </row>
    <row r="86" spans="1:14" x14ac:dyDescent="0.25">
      <c r="A86" s="8">
        <v>38930</v>
      </c>
      <c r="B86" s="16">
        <v>42.469516027655601</v>
      </c>
      <c r="C86" s="16">
        <v>43.435897435897402</v>
      </c>
      <c r="D86" s="16">
        <v>42.574412532637098</v>
      </c>
      <c r="E86" s="16">
        <v>42.840853158326503</v>
      </c>
      <c r="F86" s="16">
        <v>43.826771653543297</v>
      </c>
      <c r="G86" s="16">
        <v>43.410714285714299</v>
      </c>
      <c r="I86" s="71">
        <v>1591</v>
      </c>
      <c r="J86" s="71">
        <v>117</v>
      </c>
      <c r="K86" s="71">
        <v>383</v>
      </c>
      <c r="L86" s="71">
        <v>1219</v>
      </c>
      <c r="M86" s="71">
        <v>127</v>
      </c>
      <c r="N86" s="72">
        <v>336</v>
      </c>
    </row>
    <row r="87" spans="1:14" x14ac:dyDescent="0.25">
      <c r="A87" s="8">
        <v>38961</v>
      </c>
      <c r="B87" s="16">
        <v>42.311028500619599</v>
      </c>
      <c r="C87" s="16">
        <v>43.204724409448801</v>
      </c>
      <c r="D87" s="16">
        <v>41.624657534246602</v>
      </c>
      <c r="E87" s="16">
        <v>42.7136824324324</v>
      </c>
      <c r="F87" s="16">
        <v>43.158536585365901</v>
      </c>
      <c r="G87" s="16">
        <v>42.554878048780502</v>
      </c>
      <c r="I87" s="71">
        <v>1614</v>
      </c>
      <c r="J87" s="71">
        <v>127</v>
      </c>
      <c r="K87" s="71">
        <v>365</v>
      </c>
      <c r="L87" s="71">
        <v>1184</v>
      </c>
      <c r="M87" s="71">
        <v>82</v>
      </c>
      <c r="N87" s="72">
        <v>328</v>
      </c>
    </row>
    <row r="88" spans="1:14" x14ac:dyDescent="0.25">
      <c r="A88" s="8">
        <v>38991</v>
      </c>
      <c r="B88" s="16">
        <v>42.497374343585903</v>
      </c>
      <c r="C88" s="16">
        <v>43.515837104072403</v>
      </c>
      <c r="D88" s="16">
        <v>42.596685082872902</v>
      </c>
      <c r="E88" s="16">
        <v>42.777178796046698</v>
      </c>
      <c r="F88" s="16">
        <v>43.701492537313399</v>
      </c>
      <c r="G88" s="16">
        <v>41.978647686832701</v>
      </c>
      <c r="I88" s="71">
        <v>1333</v>
      </c>
      <c r="J88" s="71">
        <v>221</v>
      </c>
      <c r="K88" s="71">
        <v>362</v>
      </c>
      <c r="L88" s="71">
        <v>1113</v>
      </c>
      <c r="M88" s="71">
        <v>67</v>
      </c>
      <c r="N88" s="72">
        <v>281</v>
      </c>
    </row>
    <row r="89" spans="1:14" x14ac:dyDescent="0.25">
      <c r="A89" s="8">
        <v>39022</v>
      </c>
      <c r="B89" s="16">
        <v>42.768306010929003</v>
      </c>
      <c r="C89" s="16">
        <v>43.723880597014897</v>
      </c>
      <c r="D89" s="16">
        <v>42.282051282051299</v>
      </c>
      <c r="E89" s="16">
        <v>42.710852148579797</v>
      </c>
      <c r="F89" s="16">
        <v>43.464285714285701</v>
      </c>
      <c r="G89" s="16">
        <v>43.080555555555598</v>
      </c>
      <c r="I89" s="71">
        <v>915</v>
      </c>
      <c r="J89" s="71">
        <v>134</v>
      </c>
      <c r="K89" s="71">
        <v>273</v>
      </c>
      <c r="L89" s="71">
        <v>1373</v>
      </c>
      <c r="M89" s="71">
        <v>84</v>
      </c>
      <c r="N89" s="72">
        <v>360</v>
      </c>
    </row>
    <row r="90" spans="1:14" x14ac:dyDescent="0.25">
      <c r="A90" s="8">
        <v>39052</v>
      </c>
      <c r="B90" s="16">
        <v>42.511848341232202</v>
      </c>
      <c r="C90" s="16">
        <v>43.324324324324301</v>
      </c>
      <c r="D90" s="16">
        <v>41.879377431906597</v>
      </c>
      <c r="E90" s="16">
        <v>42.025145067698297</v>
      </c>
      <c r="F90" s="16">
        <v>42.368852459016402</v>
      </c>
      <c r="G90" s="16">
        <v>43.253012048192801</v>
      </c>
      <c r="I90" s="71">
        <v>844</v>
      </c>
      <c r="J90" s="71">
        <v>74</v>
      </c>
      <c r="K90" s="71">
        <v>257</v>
      </c>
      <c r="L90" s="71">
        <v>1034</v>
      </c>
      <c r="M90" s="71">
        <v>122</v>
      </c>
      <c r="N90" s="72">
        <v>249</v>
      </c>
    </row>
    <row r="91" spans="1:14" x14ac:dyDescent="0.25">
      <c r="A91" s="21"/>
      <c r="B91" s="22"/>
      <c r="C91" s="22"/>
      <c r="D91" s="22"/>
      <c r="E91" s="22"/>
      <c r="F91" s="22"/>
      <c r="G91" s="22"/>
      <c r="I91" s="68"/>
      <c r="J91" s="69"/>
      <c r="K91" s="69"/>
      <c r="L91" s="70"/>
      <c r="M91" s="70"/>
      <c r="N91" s="3"/>
    </row>
    <row r="92" spans="1:14" x14ac:dyDescent="0.25">
      <c r="I92" s="2"/>
      <c r="J92" s="4"/>
      <c r="K92" s="4"/>
      <c r="L92" s="2"/>
      <c r="M92" s="4"/>
      <c r="N92" s="4"/>
    </row>
    <row r="93" spans="1:14" x14ac:dyDescent="0.25">
      <c r="B93"/>
      <c r="C93"/>
      <c r="E93"/>
      <c r="F93"/>
    </row>
    <row r="94" spans="1:14" x14ac:dyDescent="0.25">
      <c r="B94"/>
      <c r="C94"/>
      <c r="E94"/>
      <c r="F94"/>
    </row>
    <row r="95" spans="1:14" x14ac:dyDescent="0.25">
      <c r="B95"/>
      <c r="C95"/>
      <c r="E95"/>
      <c r="F95"/>
    </row>
    <row r="96" spans="1:14" x14ac:dyDescent="0.25">
      <c r="B96"/>
      <c r="C96"/>
      <c r="E96"/>
      <c r="F96"/>
    </row>
    <row r="97" spans="2:6" x14ac:dyDescent="0.25">
      <c r="B97"/>
      <c r="C97"/>
      <c r="E97"/>
      <c r="F97"/>
    </row>
    <row r="98" spans="2:6" x14ac:dyDescent="0.25">
      <c r="B98"/>
      <c r="C98"/>
      <c r="E98"/>
      <c r="F98"/>
    </row>
    <row r="99" spans="2:6" x14ac:dyDescent="0.25">
      <c r="B99"/>
      <c r="C99"/>
      <c r="E99"/>
      <c r="F99"/>
    </row>
  </sheetData>
  <mergeCells count="5">
    <mergeCell ref="B4:D5"/>
    <mergeCell ref="E4:G5"/>
    <mergeCell ref="I4:N4"/>
    <mergeCell ref="I5:K5"/>
    <mergeCell ref="L5:N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workbookViewId="0">
      <pane xSplit="4" ySplit="7" topLeftCell="K119" activePane="bottomRight" state="frozen"/>
      <selection pane="topRight" activeCell="E1" sqref="E1"/>
      <selection pane="bottomLeft" activeCell="A8" sqref="A8"/>
      <selection pane="bottomRight" activeCell="A129" sqref="A129"/>
    </sheetView>
  </sheetViews>
  <sheetFormatPr defaultRowHeight="15" x14ac:dyDescent="0.25"/>
  <cols>
    <col min="1" max="1" width="12.85546875" bestFit="1" customWidth="1"/>
    <col min="2" max="3" width="20.5703125" style="18" bestFit="1" customWidth="1"/>
    <col min="4" max="4" width="23" style="18" bestFit="1" customWidth="1"/>
    <col min="5" max="6" width="20.5703125" style="18" bestFit="1" customWidth="1"/>
    <col min="7" max="7" width="23" style="18" bestFit="1" customWidth="1"/>
    <col min="8" max="8" width="2.28515625" customWidth="1"/>
    <col min="9" max="14" width="24.7109375" customWidth="1"/>
  </cols>
  <sheetData>
    <row r="1" spans="1:14" x14ac:dyDescent="0.25">
      <c r="A1" t="s">
        <v>0</v>
      </c>
      <c r="C1" s="27"/>
      <c r="D1" s="28"/>
    </row>
    <row r="2" spans="1:14" x14ac:dyDescent="0.25">
      <c r="C2" s="27"/>
      <c r="D2" s="28"/>
    </row>
    <row r="3" spans="1:14" x14ac:dyDescent="0.25">
      <c r="C3" s="29"/>
      <c r="D3" s="30"/>
    </row>
    <row r="4" spans="1:14" ht="17.25" customHeight="1" x14ac:dyDescent="0.25">
      <c r="B4" s="87" t="s">
        <v>37</v>
      </c>
      <c r="C4" s="88"/>
      <c r="D4" s="89"/>
      <c r="E4" s="87" t="s">
        <v>38</v>
      </c>
      <c r="F4" s="88"/>
      <c r="G4" s="89"/>
      <c r="I4" s="80" t="s">
        <v>2</v>
      </c>
      <c r="J4" s="80"/>
      <c r="K4" s="80"/>
      <c r="L4" s="80"/>
      <c r="M4" s="80"/>
      <c r="N4" s="80"/>
    </row>
    <row r="5" spans="1:14" ht="33" customHeight="1" x14ac:dyDescent="0.25">
      <c r="B5" s="90"/>
      <c r="C5" s="91"/>
      <c r="D5" s="92"/>
      <c r="E5" s="90"/>
      <c r="F5" s="91"/>
      <c r="G5" s="92"/>
      <c r="I5" s="80" t="s">
        <v>3</v>
      </c>
      <c r="J5" s="93"/>
      <c r="K5" s="94"/>
      <c r="L5" s="79" t="s">
        <v>4</v>
      </c>
      <c r="M5" s="79"/>
      <c r="N5" s="80"/>
    </row>
    <row r="6" spans="1:14" ht="33" customHeight="1" x14ac:dyDescent="0.25">
      <c r="B6" s="27" t="s">
        <v>16</v>
      </c>
      <c r="C6" s="27" t="s">
        <v>17</v>
      </c>
      <c r="D6" s="29" t="s">
        <v>18</v>
      </c>
      <c r="E6" s="27" t="s">
        <v>16</v>
      </c>
      <c r="F6" s="27" t="s">
        <v>17</v>
      </c>
      <c r="G6" s="29" t="s">
        <v>18</v>
      </c>
      <c r="I6" s="27" t="s">
        <v>16</v>
      </c>
      <c r="J6" s="27" t="s">
        <v>17</v>
      </c>
      <c r="K6" s="29" t="s">
        <v>18</v>
      </c>
      <c r="L6" s="27" t="s">
        <v>16</v>
      </c>
      <c r="M6" s="27" t="s">
        <v>17</v>
      </c>
      <c r="N6" s="29" t="s">
        <v>18</v>
      </c>
    </row>
    <row r="7" spans="1:14" s="1" customFormat="1" ht="36" x14ac:dyDescent="0.25">
      <c r="A7" s="10" t="s">
        <v>1</v>
      </c>
      <c r="B7" s="28" t="s">
        <v>10</v>
      </c>
      <c r="C7" s="28" t="s">
        <v>12</v>
      </c>
      <c r="D7" s="30" t="s">
        <v>19</v>
      </c>
      <c r="E7" s="28" t="s">
        <v>10</v>
      </c>
      <c r="F7" s="28" t="s">
        <v>12</v>
      </c>
      <c r="G7" s="30" t="s">
        <v>19</v>
      </c>
      <c r="I7" s="28" t="s">
        <v>10</v>
      </c>
      <c r="J7" s="28" t="s">
        <v>12</v>
      </c>
      <c r="K7" s="30" t="s">
        <v>19</v>
      </c>
      <c r="L7" s="28" t="s">
        <v>10</v>
      </c>
      <c r="M7" s="28" t="s">
        <v>12</v>
      </c>
      <c r="N7" s="30" t="s">
        <v>19</v>
      </c>
    </row>
    <row r="8" spans="1:14" x14ac:dyDescent="0.25">
      <c r="A8" s="8">
        <v>39083</v>
      </c>
      <c r="B8" s="16">
        <v>42.396215915414601</v>
      </c>
      <c r="C8" s="16">
        <v>43.575342465753401</v>
      </c>
      <c r="D8" s="16">
        <v>0</v>
      </c>
      <c r="E8" s="20">
        <v>42.4635416666667</v>
      </c>
      <c r="F8" s="16">
        <v>43.346938775510203</v>
      </c>
      <c r="G8" s="16">
        <v>0</v>
      </c>
      <c r="I8" s="5">
        <v>1797</v>
      </c>
      <c r="J8" s="23">
        <v>219</v>
      </c>
      <c r="K8" s="6">
        <v>0</v>
      </c>
      <c r="L8" s="3">
        <v>1152</v>
      </c>
      <c r="M8" s="3">
        <v>98</v>
      </c>
      <c r="N8" s="3">
        <v>0</v>
      </c>
    </row>
    <row r="9" spans="1:14" x14ac:dyDescent="0.25">
      <c r="A9" s="8">
        <v>39114</v>
      </c>
      <c r="B9" s="16">
        <v>42.233277591973199</v>
      </c>
      <c r="C9" s="16">
        <v>42.903225806451601</v>
      </c>
      <c r="D9" s="16">
        <v>0</v>
      </c>
      <c r="E9" s="20">
        <v>42.516483516483497</v>
      </c>
      <c r="F9" s="16">
        <v>43.353535353535399</v>
      </c>
      <c r="G9" s="16">
        <v>0</v>
      </c>
      <c r="I9" s="5">
        <v>1196</v>
      </c>
      <c r="J9" s="23">
        <v>155</v>
      </c>
      <c r="K9" s="6">
        <v>0</v>
      </c>
      <c r="L9" s="3">
        <v>1001</v>
      </c>
      <c r="M9" s="3">
        <v>99</v>
      </c>
      <c r="N9" s="3">
        <v>0</v>
      </c>
    </row>
    <row r="10" spans="1:14" x14ac:dyDescent="0.25">
      <c r="A10" s="8">
        <v>39142</v>
      </c>
      <c r="B10" s="16">
        <v>41.857653791130197</v>
      </c>
      <c r="C10" s="16">
        <v>42.677215189873401</v>
      </c>
      <c r="D10" s="16">
        <v>0</v>
      </c>
      <c r="E10" s="20">
        <v>42.133380884450801</v>
      </c>
      <c r="F10" s="16">
        <v>43.258333333333297</v>
      </c>
      <c r="G10" s="16">
        <v>0</v>
      </c>
      <c r="I10" s="5">
        <v>1398</v>
      </c>
      <c r="J10" s="23">
        <v>158</v>
      </c>
      <c r="K10" s="6">
        <v>0</v>
      </c>
      <c r="L10" s="3">
        <v>1402</v>
      </c>
      <c r="M10" s="3">
        <v>120</v>
      </c>
      <c r="N10" s="3">
        <v>0</v>
      </c>
    </row>
    <row r="11" spans="1:14" x14ac:dyDescent="0.25">
      <c r="A11" s="8">
        <v>39173</v>
      </c>
      <c r="B11" s="16">
        <v>42.340682788051197</v>
      </c>
      <c r="C11" s="16">
        <v>42.472049689441</v>
      </c>
      <c r="D11" s="16">
        <v>35.857142857142897</v>
      </c>
      <c r="E11" s="20">
        <v>42.583159359777298</v>
      </c>
      <c r="F11" s="16">
        <v>43.4579439252336</v>
      </c>
      <c r="G11" s="16">
        <v>44</v>
      </c>
      <c r="I11" s="5">
        <v>1406</v>
      </c>
      <c r="J11" s="23">
        <v>161</v>
      </c>
      <c r="K11" s="6">
        <v>7</v>
      </c>
      <c r="L11" s="3">
        <v>1437</v>
      </c>
      <c r="M11" s="3">
        <v>107</v>
      </c>
      <c r="N11" s="3">
        <v>1</v>
      </c>
    </row>
    <row r="12" spans="1:14" x14ac:dyDescent="0.25">
      <c r="A12" s="8">
        <v>39203</v>
      </c>
      <c r="B12" s="16">
        <v>42.243284727551803</v>
      </c>
      <c r="C12" s="16">
        <v>43.207792207792203</v>
      </c>
      <c r="D12" s="16">
        <v>0</v>
      </c>
      <c r="E12" s="20">
        <v>42.240287769784203</v>
      </c>
      <c r="F12" s="16">
        <v>43.558558558558602</v>
      </c>
      <c r="G12" s="16">
        <v>37.6666666666667</v>
      </c>
      <c r="I12" s="5">
        <v>1303</v>
      </c>
      <c r="J12" s="23">
        <v>154</v>
      </c>
      <c r="K12" s="6">
        <v>0</v>
      </c>
      <c r="L12" s="3">
        <v>1390</v>
      </c>
      <c r="M12" s="3">
        <v>111</v>
      </c>
      <c r="N12" s="3">
        <v>3</v>
      </c>
    </row>
    <row r="13" spans="1:14" x14ac:dyDescent="0.25">
      <c r="A13" s="8">
        <v>39234</v>
      </c>
      <c r="B13" s="16">
        <v>42.476220672162299</v>
      </c>
      <c r="C13" s="16">
        <v>42.861313868613102</v>
      </c>
      <c r="D13" s="16">
        <v>44</v>
      </c>
      <c r="E13" s="20">
        <v>42.016997167138797</v>
      </c>
      <c r="F13" s="16">
        <v>43.458646616541401</v>
      </c>
      <c r="G13" s="16">
        <v>40.200000000000003</v>
      </c>
      <c r="I13" s="5">
        <v>1577</v>
      </c>
      <c r="J13" s="23">
        <v>137</v>
      </c>
      <c r="K13" s="6">
        <v>1</v>
      </c>
      <c r="L13" s="3">
        <v>1412</v>
      </c>
      <c r="M13" s="3">
        <v>133</v>
      </c>
      <c r="N13" s="3">
        <v>5</v>
      </c>
    </row>
    <row r="14" spans="1:14" x14ac:dyDescent="0.25">
      <c r="A14" s="8">
        <v>39264</v>
      </c>
      <c r="B14" s="16">
        <v>42.094642857142901</v>
      </c>
      <c r="C14" s="16">
        <v>43.187096774193499</v>
      </c>
      <c r="D14" s="16">
        <v>44</v>
      </c>
      <c r="E14" s="20">
        <v>41.666153846153797</v>
      </c>
      <c r="F14" s="16">
        <v>42.517241379310299</v>
      </c>
      <c r="G14" s="16">
        <v>41.625</v>
      </c>
      <c r="I14" s="5">
        <v>1680</v>
      </c>
      <c r="J14" s="23">
        <v>155</v>
      </c>
      <c r="K14" s="6">
        <v>4</v>
      </c>
      <c r="L14" s="3">
        <v>1300</v>
      </c>
      <c r="M14" s="3">
        <v>116</v>
      </c>
      <c r="N14" s="3">
        <v>8</v>
      </c>
    </row>
    <row r="15" spans="1:14" x14ac:dyDescent="0.25">
      <c r="A15" s="8">
        <v>39295</v>
      </c>
      <c r="B15" s="16">
        <v>41.592723004694797</v>
      </c>
      <c r="C15" s="16">
        <v>43.316326530612201</v>
      </c>
      <c r="D15" s="16">
        <v>44</v>
      </c>
      <c r="E15" s="20">
        <v>42.113553113553102</v>
      </c>
      <c r="F15" s="16">
        <v>43.058394160583902</v>
      </c>
      <c r="G15" s="16">
        <v>44</v>
      </c>
      <c r="I15" s="5">
        <v>1704</v>
      </c>
      <c r="J15" s="23">
        <v>196</v>
      </c>
      <c r="K15" s="6">
        <v>1</v>
      </c>
      <c r="L15" s="3">
        <v>1365</v>
      </c>
      <c r="M15" s="3">
        <v>137</v>
      </c>
      <c r="N15" s="3">
        <v>13</v>
      </c>
    </row>
    <row r="16" spans="1:14" x14ac:dyDescent="0.25">
      <c r="A16" s="8">
        <v>39326</v>
      </c>
      <c r="B16" s="16">
        <v>42.218236173393102</v>
      </c>
      <c r="C16" s="16">
        <v>43.801242236024798</v>
      </c>
      <c r="D16" s="16">
        <v>0</v>
      </c>
      <c r="E16" s="20">
        <v>42.290322580645203</v>
      </c>
      <c r="F16" s="16">
        <v>43.2</v>
      </c>
      <c r="G16" s="16">
        <v>42.1</v>
      </c>
      <c r="I16" s="5">
        <v>1338</v>
      </c>
      <c r="J16" s="23">
        <v>161</v>
      </c>
      <c r="K16" s="6">
        <v>0</v>
      </c>
      <c r="L16" s="3">
        <v>1209</v>
      </c>
      <c r="M16" s="3">
        <v>105</v>
      </c>
      <c r="N16" s="3">
        <v>10</v>
      </c>
    </row>
    <row r="17" spans="1:14" x14ac:dyDescent="0.25">
      <c r="A17" s="8">
        <v>39356</v>
      </c>
      <c r="B17" s="16">
        <v>41.935166994106098</v>
      </c>
      <c r="C17" s="16">
        <v>43.625730994152001</v>
      </c>
      <c r="D17" s="16">
        <v>44</v>
      </c>
      <c r="E17" s="20">
        <v>42.1950509461427</v>
      </c>
      <c r="F17" s="16">
        <v>43.6170212765957</v>
      </c>
      <c r="G17" s="16">
        <v>0</v>
      </c>
      <c r="I17" s="5">
        <v>1527</v>
      </c>
      <c r="J17" s="23">
        <v>171</v>
      </c>
      <c r="K17" s="6">
        <v>2</v>
      </c>
      <c r="L17" s="3">
        <v>1374</v>
      </c>
      <c r="M17" s="3">
        <v>94</v>
      </c>
      <c r="N17" s="3">
        <v>0</v>
      </c>
    </row>
    <row r="18" spans="1:14" x14ac:dyDescent="0.25">
      <c r="A18" s="8">
        <v>39387</v>
      </c>
      <c r="B18" s="16">
        <v>42.3040136635354</v>
      </c>
      <c r="C18" s="16">
        <v>43.731884057971001</v>
      </c>
      <c r="D18" s="16">
        <v>0</v>
      </c>
      <c r="E18" s="20">
        <v>42.113601236476001</v>
      </c>
      <c r="F18" s="16">
        <v>43.5112781954887</v>
      </c>
      <c r="G18" s="16">
        <v>44</v>
      </c>
      <c r="I18" s="5">
        <v>1171</v>
      </c>
      <c r="J18" s="23">
        <v>138</v>
      </c>
      <c r="K18" s="6">
        <v>0</v>
      </c>
      <c r="L18" s="3">
        <v>1294</v>
      </c>
      <c r="M18" s="3">
        <v>133</v>
      </c>
      <c r="N18" s="3">
        <v>2</v>
      </c>
    </row>
    <row r="19" spans="1:14" x14ac:dyDescent="0.25">
      <c r="A19" s="8">
        <v>39417</v>
      </c>
      <c r="B19" s="16">
        <v>42.647199046483898</v>
      </c>
      <c r="C19" s="16">
        <v>43.2735849056604</v>
      </c>
      <c r="D19" s="16">
        <v>0</v>
      </c>
      <c r="E19" s="20">
        <v>41.392434988179701</v>
      </c>
      <c r="F19" s="16">
        <v>42.450331125827802</v>
      </c>
      <c r="G19" s="16">
        <v>36</v>
      </c>
      <c r="I19" s="5">
        <v>839</v>
      </c>
      <c r="J19" s="23">
        <v>106</v>
      </c>
      <c r="K19" s="6">
        <v>0</v>
      </c>
      <c r="L19" s="3">
        <v>1269</v>
      </c>
      <c r="M19" s="3">
        <v>151</v>
      </c>
      <c r="N19" s="3">
        <v>3</v>
      </c>
    </row>
    <row r="20" spans="1:14" x14ac:dyDescent="0.25">
      <c r="A20" s="8">
        <v>39448</v>
      </c>
      <c r="B20" s="16">
        <v>41.697880539499003</v>
      </c>
      <c r="C20" s="16">
        <v>43.290697674418603</v>
      </c>
      <c r="D20" s="16">
        <v>43.707317073170699</v>
      </c>
      <c r="E20" s="20">
        <v>41.972668810289399</v>
      </c>
      <c r="F20" s="16">
        <v>43.374149659863903</v>
      </c>
      <c r="G20" s="16">
        <v>44</v>
      </c>
      <c r="I20" s="5">
        <v>2595</v>
      </c>
      <c r="J20" s="23">
        <v>172</v>
      </c>
      <c r="K20" s="6">
        <v>41</v>
      </c>
      <c r="L20" s="3">
        <v>1244</v>
      </c>
      <c r="M20" s="3">
        <v>147</v>
      </c>
      <c r="N20" s="3">
        <v>46</v>
      </c>
    </row>
    <row r="21" spans="1:14" x14ac:dyDescent="0.25">
      <c r="A21" s="8">
        <v>39479</v>
      </c>
      <c r="B21" s="16">
        <v>42.130512514898697</v>
      </c>
      <c r="C21" s="16">
        <v>43.019607843137301</v>
      </c>
      <c r="D21" s="16">
        <v>43.3333333333333</v>
      </c>
      <c r="E21" s="20">
        <v>42.179611650485398</v>
      </c>
      <c r="F21" s="16">
        <v>43.315436241610698</v>
      </c>
      <c r="G21" s="16">
        <v>43.323529411764703</v>
      </c>
      <c r="I21" s="5">
        <v>1678</v>
      </c>
      <c r="J21" s="23">
        <v>204</v>
      </c>
      <c r="K21" s="6">
        <v>36</v>
      </c>
      <c r="L21" s="3">
        <v>1236</v>
      </c>
      <c r="M21" s="3">
        <v>149</v>
      </c>
      <c r="N21" s="3">
        <v>34</v>
      </c>
    </row>
    <row r="22" spans="1:14" x14ac:dyDescent="0.25">
      <c r="A22" s="8">
        <v>39508</v>
      </c>
      <c r="B22" s="16">
        <v>41.644059153493103</v>
      </c>
      <c r="C22" s="16">
        <v>41.326633165829101</v>
      </c>
      <c r="D22" s="16">
        <v>43.6041666666667</v>
      </c>
      <c r="E22" s="20">
        <v>41.918740849194698</v>
      </c>
      <c r="F22" s="16">
        <v>42.527131782945702</v>
      </c>
      <c r="G22" s="16">
        <v>44</v>
      </c>
      <c r="I22" s="5">
        <v>1961</v>
      </c>
      <c r="J22" s="23">
        <v>199</v>
      </c>
      <c r="K22" s="6">
        <v>48</v>
      </c>
      <c r="L22" s="3">
        <v>1366</v>
      </c>
      <c r="M22" s="3">
        <v>129</v>
      </c>
      <c r="N22" s="3">
        <v>33</v>
      </c>
    </row>
    <row r="23" spans="1:14" x14ac:dyDescent="0.25">
      <c r="A23" s="8">
        <v>39539</v>
      </c>
      <c r="B23" s="16">
        <v>42.055050045495904</v>
      </c>
      <c r="C23" s="16">
        <v>43.051886792452798</v>
      </c>
      <c r="D23" s="16">
        <v>44</v>
      </c>
      <c r="E23" s="20">
        <v>42.128031584884397</v>
      </c>
      <c r="F23" s="16">
        <v>43.229508196721298</v>
      </c>
      <c r="G23" s="16">
        <v>44</v>
      </c>
      <c r="I23" s="5">
        <v>2198</v>
      </c>
      <c r="J23" s="23">
        <v>212</v>
      </c>
      <c r="K23" s="6">
        <v>53</v>
      </c>
      <c r="L23" s="3">
        <v>1773</v>
      </c>
      <c r="M23" s="3">
        <v>122</v>
      </c>
      <c r="N23" s="3">
        <v>62</v>
      </c>
    </row>
    <row r="24" spans="1:14" x14ac:dyDescent="0.25">
      <c r="A24" s="8">
        <v>39569</v>
      </c>
      <c r="B24" s="16">
        <v>42.348152115693601</v>
      </c>
      <c r="C24" s="16">
        <v>43.319018404908</v>
      </c>
      <c r="D24" s="16">
        <v>43.076923076923102</v>
      </c>
      <c r="E24" s="20">
        <v>42.159310344827603</v>
      </c>
      <c r="F24" s="16">
        <v>43.718954248366003</v>
      </c>
      <c r="G24" s="16">
        <v>43.465116279069797</v>
      </c>
      <c r="I24" s="5">
        <v>1867</v>
      </c>
      <c r="J24" s="23">
        <v>163</v>
      </c>
      <c r="K24" s="6">
        <v>65</v>
      </c>
      <c r="L24" s="3">
        <v>1450</v>
      </c>
      <c r="M24" s="3">
        <v>153</v>
      </c>
      <c r="N24" s="3">
        <v>43</v>
      </c>
    </row>
    <row r="25" spans="1:14" x14ac:dyDescent="0.25">
      <c r="A25" s="8">
        <v>39600</v>
      </c>
      <c r="B25" s="16">
        <v>42.028571428571396</v>
      </c>
      <c r="C25" s="16">
        <v>43.313186813186803</v>
      </c>
      <c r="D25" s="16">
        <v>44</v>
      </c>
      <c r="E25" s="20">
        <v>41.9262343842951</v>
      </c>
      <c r="F25" s="16">
        <v>43.185714285714297</v>
      </c>
      <c r="G25" s="16">
        <v>44</v>
      </c>
      <c r="I25" s="5">
        <v>2030</v>
      </c>
      <c r="J25" s="23">
        <v>182</v>
      </c>
      <c r="K25" s="6">
        <v>87</v>
      </c>
      <c r="L25" s="3">
        <v>1681</v>
      </c>
      <c r="M25" s="3">
        <v>140</v>
      </c>
      <c r="N25" s="3">
        <v>48</v>
      </c>
    </row>
    <row r="26" spans="1:14" x14ac:dyDescent="0.25">
      <c r="A26" s="8">
        <v>39630</v>
      </c>
      <c r="B26" s="16">
        <v>42.095602294455098</v>
      </c>
      <c r="C26" s="16">
        <v>43.628691983122401</v>
      </c>
      <c r="D26" s="16">
        <v>43.672413793103402</v>
      </c>
      <c r="E26" s="20">
        <v>41.894354387926199</v>
      </c>
      <c r="F26" s="16">
        <v>43.028985507246396</v>
      </c>
      <c r="G26" s="16">
        <v>43.262295081967203</v>
      </c>
      <c r="I26" s="5">
        <v>2092</v>
      </c>
      <c r="J26" s="23">
        <v>237</v>
      </c>
      <c r="K26" s="6">
        <v>116</v>
      </c>
      <c r="L26" s="3">
        <v>1789</v>
      </c>
      <c r="M26" s="3">
        <v>138</v>
      </c>
      <c r="N26" s="3">
        <v>61</v>
      </c>
    </row>
    <row r="27" spans="1:14" x14ac:dyDescent="0.25">
      <c r="A27" s="8">
        <v>39661</v>
      </c>
      <c r="B27" s="16">
        <v>41.806835836354203</v>
      </c>
      <c r="C27" s="16">
        <v>43.292307692307702</v>
      </c>
      <c r="D27" s="16">
        <v>44</v>
      </c>
      <c r="E27" s="20">
        <v>42.184182015167899</v>
      </c>
      <c r="F27" s="16">
        <v>43.4868421052632</v>
      </c>
      <c r="G27" s="16">
        <v>43.635135135135101</v>
      </c>
      <c r="I27" s="5">
        <v>1931</v>
      </c>
      <c r="J27" s="23">
        <v>195</v>
      </c>
      <c r="K27" s="6">
        <v>103</v>
      </c>
      <c r="L27" s="3">
        <v>1846</v>
      </c>
      <c r="M27" s="3">
        <v>152</v>
      </c>
      <c r="N27" s="3">
        <v>74</v>
      </c>
    </row>
    <row r="28" spans="1:14" x14ac:dyDescent="0.25">
      <c r="A28" s="8">
        <v>39692</v>
      </c>
      <c r="B28" s="16">
        <v>41.429646017699099</v>
      </c>
      <c r="C28" s="16">
        <v>43.679611650485398</v>
      </c>
      <c r="D28" s="16">
        <v>43.717948717948701</v>
      </c>
      <c r="E28" s="20">
        <v>42.4036458333333</v>
      </c>
      <c r="F28" s="16">
        <v>43.202702702702702</v>
      </c>
      <c r="G28" s="16">
        <v>44</v>
      </c>
      <c r="I28" s="5">
        <v>2260</v>
      </c>
      <c r="J28" s="23">
        <v>206</v>
      </c>
      <c r="K28" s="6">
        <v>78</v>
      </c>
      <c r="L28" s="3">
        <v>1920</v>
      </c>
      <c r="M28" s="3">
        <v>148</v>
      </c>
      <c r="N28" s="3">
        <v>63</v>
      </c>
    </row>
    <row r="29" spans="1:14" x14ac:dyDescent="0.25">
      <c r="A29" s="8">
        <v>39722</v>
      </c>
      <c r="B29" s="16">
        <v>42.085182963407298</v>
      </c>
      <c r="C29" s="16">
        <v>43.6727272727273</v>
      </c>
      <c r="D29" s="16">
        <v>44</v>
      </c>
      <c r="E29" s="20">
        <v>42.299561883899202</v>
      </c>
      <c r="F29" s="16">
        <v>43.739130434782602</v>
      </c>
      <c r="G29" s="16">
        <v>44</v>
      </c>
      <c r="I29" s="5">
        <v>1667</v>
      </c>
      <c r="J29" s="23">
        <v>165</v>
      </c>
      <c r="K29" s="6">
        <v>74</v>
      </c>
      <c r="L29" s="3">
        <v>1826</v>
      </c>
      <c r="M29" s="3">
        <v>138</v>
      </c>
      <c r="N29" s="3">
        <v>56</v>
      </c>
    </row>
    <row r="30" spans="1:14" x14ac:dyDescent="0.25">
      <c r="A30" s="8">
        <v>39753</v>
      </c>
      <c r="B30" s="16">
        <v>41.898041863605698</v>
      </c>
      <c r="C30" s="16">
        <v>42.633802816901401</v>
      </c>
      <c r="D30" s="16">
        <v>44</v>
      </c>
      <c r="E30" s="20">
        <v>42.202358783364403</v>
      </c>
      <c r="F30" s="16">
        <v>43.233082706766901</v>
      </c>
      <c r="G30" s="16">
        <v>44</v>
      </c>
      <c r="I30" s="5">
        <v>1481</v>
      </c>
      <c r="J30" s="23">
        <v>142</v>
      </c>
      <c r="K30" s="6">
        <v>70</v>
      </c>
      <c r="L30" s="3">
        <v>1611</v>
      </c>
      <c r="M30" s="3">
        <v>133</v>
      </c>
      <c r="N30" s="3">
        <v>77</v>
      </c>
    </row>
    <row r="31" spans="1:14" x14ac:dyDescent="0.25">
      <c r="A31" s="8">
        <v>39783</v>
      </c>
      <c r="B31" s="16">
        <v>41.958011049723801</v>
      </c>
      <c r="C31" s="16">
        <v>43.090909090909101</v>
      </c>
      <c r="D31" s="16">
        <v>44</v>
      </c>
      <c r="E31" s="20">
        <v>41.707887049659199</v>
      </c>
      <c r="F31" s="16">
        <v>40.994897959183703</v>
      </c>
      <c r="G31" s="16">
        <v>44</v>
      </c>
      <c r="I31" s="5">
        <v>905</v>
      </c>
      <c r="J31" s="23">
        <v>66</v>
      </c>
      <c r="K31" s="6">
        <v>38</v>
      </c>
      <c r="L31" s="3">
        <v>2054</v>
      </c>
      <c r="M31" s="3">
        <v>196</v>
      </c>
      <c r="N31" s="3">
        <v>46</v>
      </c>
    </row>
    <row r="32" spans="1:14" x14ac:dyDescent="0.25">
      <c r="A32" s="8">
        <v>39814</v>
      </c>
      <c r="B32" s="16">
        <v>41.938611589213998</v>
      </c>
      <c r="C32" s="16">
        <v>43.2960893854749</v>
      </c>
      <c r="D32" s="16">
        <v>43.722627737226297</v>
      </c>
      <c r="E32" s="20">
        <v>41.975862068965498</v>
      </c>
      <c r="F32" s="16">
        <v>43.347457627118601</v>
      </c>
      <c r="G32" s="16">
        <v>43.130434782608702</v>
      </c>
      <c r="I32" s="5">
        <v>1743</v>
      </c>
      <c r="J32" s="23">
        <v>179</v>
      </c>
      <c r="K32" s="6">
        <v>137</v>
      </c>
      <c r="L32" s="3">
        <v>1450</v>
      </c>
      <c r="M32" s="3">
        <v>118</v>
      </c>
      <c r="N32" s="3">
        <v>92</v>
      </c>
    </row>
    <row r="33" spans="1:14" x14ac:dyDescent="0.25">
      <c r="A33" s="8">
        <v>39845</v>
      </c>
      <c r="B33" s="16">
        <v>41.564859299931399</v>
      </c>
      <c r="C33" s="16">
        <v>43.341772151898702</v>
      </c>
      <c r="D33" s="16">
        <v>39.119999999999997</v>
      </c>
      <c r="E33" s="20">
        <v>42.299303944315497</v>
      </c>
      <c r="F33" s="16">
        <v>43.658682634730503</v>
      </c>
      <c r="G33" s="16">
        <v>41.614457831325304</v>
      </c>
      <c r="I33" s="5">
        <v>1457</v>
      </c>
      <c r="J33" s="23">
        <v>158</v>
      </c>
      <c r="K33" s="6">
        <v>100</v>
      </c>
      <c r="L33" s="3">
        <v>1293</v>
      </c>
      <c r="M33" s="3">
        <v>167</v>
      </c>
      <c r="N33" s="3">
        <v>83</v>
      </c>
    </row>
    <row r="34" spans="1:14" x14ac:dyDescent="0.25">
      <c r="A34" s="8">
        <v>39873</v>
      </c>
      <c r="B34" s="16">
        <v>41.636849132176202</v>
      </c>
      <c r="C34" s="16">
        <v>43.131221719457002</v>
      </c>
      <c r="D34" s="16">
        <v>39.017241379310299</v>
      </c>
      <c r="E34" s="20">
        <v>41.913103448275898</v>
      </c>
      <c r="F34" s="16">
        <v>42.527607361963199</v>
      </c>
      <c r="G34" s="16">
        <v>40.341085271317802</v>
      </c>
      <c r="I34" s="5">
        <v>1498</v>
      </c>
      <c r="J34" s="23">
        <v>221</v>
      </c>
      <c r="K34" s="6">
        <v>116</v>
      </c>
      <c r="L34" s="3">
        <v>1450</v>
      </c>
      <c r="M34" s="3">
        <v>163</v>
      </c>
      <c r="N34" s="3">
        <v>129</v>
      </c>
    </row>
    <row r="35" spans="1:14" x14ac:dyDescent="0.25">
      <c r="A35" s="8">
        <v>39904</v>
      </c>
      <c r="B35" s="16">
        <v>41.736980883322303</v>
      </c>
      <c r="C35" s="16">
        <v>40.988095238095198</v>
      </c>
      <c r="D35" s="16">
        <v>43.698630136986303</v>
      </c>
      <c r="E35" s="20">
        <v>42.115332428765299</v>
      </c>
      <c r="F35" s="16">
        <v>43.317365269461099</v>
      </c>
      <c r="G35" s="16">
        <v>43.414634146341498</v>
      </c>
      <c r="I35" s="5">
        <v>1517</v>
      </c>
      <c r="J35" s="23">
        <v>168</v>
      </c>
      <c r="K35" s="6">
        <v>73</v>
      </c>
      <c r="L35" s="3">
        <v>1474</v>
      </c>
      <c r="M35" s="3">
        <v>167</v>
      </c>
      <c r="N35" s="3">
        <v>82</v>
      </c>
    </row>
    <row r="36" spans="1:14" x14ac:dyDescent="0.25">
      <c r="A36" s="8">
        <v>39934</v>
      </c>
      <c r="B36" s="16">
        <v>41.854581673306797</v>
      </c>
      <c r="C36" s="16">
        <v>42.8263888888889</v>
      </c>
      <c r="D36" s="16">
        <v>43.212765957446798</v>
      </c>
      <c r="E36" s="20">
        <v>42.222372881355902</v>
      </c>
      <c r="F36" s="16">
        <v>43.788617886178898</v>
      </c>
      <c r="G36" s="16">
        <v>43.328125</v>
      </c>
      <c r="I36" s="5">
        <v>1506</v>
      </c>
      <c r="J36" s="23">
        <v>144</v>
      </c>
      <c r="K36" s="6">
        <v>94</v>
      </c>
      <c r="L36" s="3">
        <v>1475</v>
      </c>
      <c r="M36" s="3">
        <v>123</v>
      </c>
      <c r="N36" s="3">
        <v>64</v>
      </c>
    </row>
    <row r="37" spans="1:14" x14ac:dyDescent="0.25">
      <c r="A37" s="8">
        <v>39965</v>
      </c>
      <c r="B37" s="16">
        <v>41.962264150943398</v>
      </c>
      <c r="C37" s="16">
        <v>42.9503546099291</v>
      </c>
      <c r="D37" s="16">
        <v>43.709090909090897</v>
      </c>
      <c r="E37" s="20">
        <v>41.772036474164103</v>
      </c>
      <c r="F37" s="16">
        <v>43.2</v>
      </c>
      <c r="G37" s="16">
        <v>43.607142857142897</v>
      </c>
      <c r="I37" s="5">
        <v>1749</v>
      </c>
      <c r="J37" s="23">
        <v>141</v>
      </c>
      <c r="K37" s="6">
        <v>110</v>
      </c>
      <c r="L37" s="3">
        <v>1316</v>
      </c>
      <c r="M37" s="3">
        <v>180</v>
      </c>
      <c r="N37" s="3">
        <v>84</v>
      </c>
    </row>
    <row r="38" spans="1:14" x14ac:dyDescent="0.25">
      <c r="A38" s="8">
        <v>39995</v>
      </c>
      <c r="B38" s="16">
        <v>42.33604473818</v>
      </c>
      <c r="C38" s="16">
        <v>43.254658385093201</v>
      </c>
      <c r="D38" s="16">
        <v>41.904000000000003</v>
      </c>
      <c r="E38" s="20">
        <v>41.8943965517241</v>
      </c>
      <c r="F38" s="16">
        <v>43.1216216216216</v>
      </c>
      <c r="G38" s="16">
        <v>43.2826086956522</v>
      </c>
      <c r="I38" s="5">
        <v>1967</v>
      </c>
      <c r="J38" s="23">
        <v>161</v>
      </c>
      <c r="K38" s="6">
        <v>125</v>
      </c>
      <c r="L38" s="3">
        <v>1392</v>
      </c>
      <c r="M38" s="3">
        <v>148</v>
      </c>
      <c r="N38" s="3">
        <v>92</v>
      </c>
    </row>
    <row r="39" spans="1:14" x14ac:dyDescent="0.25">
      <c r="A39" s="8">
        <v>40026</v>
      </c>
      <c r="B39" s="16">
        <v>41.787590832867501</v>
      </c>
      <c r="C39" s="16">
        <v>43.739130434782602</v>
      </c>
      <c r="D39" s="16">
        <v>42.946236559139798</v>
      </c>
      <c r="E39" s="20">
        <v>41.884428223844303</v>
      </c>
      <c r="F39" s="16">
        <v>43.092198581560297</v>
      </c>
      <c r="G39" s="16">
        <v>42.518987341772203</v>
      </c>
      <c r="I39" s="5">
        <v>1789</v>
      </c>
      <c r="J39" s="23">
        <v>230</v>
      </c>
      <c r="K39" s="6">
        <v>93</v>
      </c>
      <c r="L39" s="3">
        <v>1644</v>
      </c>
      <c r="M39" s="3">
        <v>141</v>
      </c>
      <c r="N39" s="3">
        <v>79</v>
      </c>
    </row>
    <row r="40" spans="1:14" x14ac:dyDescent="0.25">
      <c r="A40" s="8">
        <v>40057</v>
      </c>
      <c r="B40" s="16">
        <v>41.767848227658497</v>
      </c>
      <c r="C40" s="16">
        <v>43.847058823529402</v>
      </c>
      <c r="D40" s="16">
        <v>41.8888888888889</v>
      </c>
      <c r="E40" s="20">
        <v>41.854105571847498</v>
      </c>
      <c r="F40" s="16">
        <v>43.145695364238399</v>
      </c>
      <c r="G40" s="16">
        <v>41.140186915887902</v>
      </c>
      <c r="I40" s="5">
        <v>2003</v>
      </c>
      <c r="J40" s="23">
        <v>170</v>
      </c>
      <c r="K40" s="6">
        <v>90</v>
      </c>
      <c r="L40" s="3">
        <v>1364</v>
      </c>
      <c r="M40" s="3">
        <v>151</v>
      </c>
      <c r="N40" s="3">
        <v>107</v>
      </c>
    </row>
    <row r="41" spans="1:14" x14ac:dyDescent="0.25">
      <c r="A41" s="8">
        <v>40087</v>
      </c>
      <c r="B41" s="16">
        <v>41.9145845438698</v>
      </c>
      <c r="C41" s="16">
        <v>43.790055248618799</v>
      </c>
      <c r="D41" s="16">
        <v>41.2173913043478</v>
      </c>
      <c r="E41" s="20">
        <v>41.972201352366604</v>
      </c>
      <c r="F41" s="16">
        <v>43.7265625</v>
      </c>
      <c r="G41" s="16">
        <v>43.564102564102598</v>
      </c>
      <c r="I41" s="5">
        <v>1721</v>
      </c>
      <c r="J41" s="23">
        <v>181</v>
      </c>
      <c r="K41" s="6">
        <v>69</v>
      </c>
      <c r="L41" s="3">
        <v>1331</v>
      </c>
      <c r="M41" s="3">
        <v>128</v>
      </c>
      <c r="N41" s="3">
        <v>78</v>
      </c>
    </row>
    <row r="42" spans="1:14" x14ac:dyDescent="0.25">
      <c r="A42" s="8">
        <v>40118</v>
      </c>
      <c r="B42" s="16">
        <v>42.0160394818014</v>
      </c>
      <c r="C42" s="16">
        <v>43.769662921348299</v>
      </c>
      <c r="D42" s="16">
        <v>42.7222222222222</v>
      </c>
      <c r="E42" s="20">
        <v>41.787592717464598</v>
      </c>
      <c r="F42" s="16">
        <v>42.452229299363097</v>
      </c>
      <c r="G42" s="16">
        <v>43.380952380952401</v>
      </c>
      <c r="I42" s="5">
        <v>1621</v>
      </c>
      <c r="J42" s="23">
        <v>178</v>
      </c>
      <c r="K42" s="6">
        <v>108</v>
      </c>
      <c r="L42" s="3">
        <v>1483</v>
      </c>
      <c r="M42" s="3">
        <v>157</v>
      </c>
      <c r="N42" s="3">
        <v>84</v>
      </c>
    </row>
    <row r="43" spans="1:14" x14ac:dyDescent="0.25">
      <c r="A43" s="8">
        <v>40148</v>
      </c>
      <c r="B43" s="16">
        <v>42.076297049847398</v>
      </c>
      <c r="C43" s="16">
        <v>43.627450980392197</v>
      </c>
      <c r="D43" s="16">
        <v>36.184210526315802</v>
      </c>
      <c r="E43" s="20">
        <v>40.774149659863902</v>
      </c>
      <c r="F43" s="16">
        <v>41.718390804597703</v>
      </c>
      <c r="G43" s="16">
        <v>36.633663366336599</v>
      </c>
      <c r="I43" s="5">
        <v>983</v>
      </c>
      <c r="J43" s="23">
        <v>102</v>
      </c>
      <c r="K43" s="6">
        <v>76</v>
      </c>
      <c r="L43" s="3">
        <v>1470</v>
      </c>
      <c r="M43" s="3">
        <v>174</v>
      </c>
      <c r="N43" s="3">
        <v>101</v>
      </c>
    </row>
    <row r="44" spans="1:14" x14ac:dyDescent="0.25">
      <c r="A44" s="8">
        <v>40179</v>
      </c>
      <c r="B44" s="16">
        <v>41.7672373900972</v>
      </c>
      <c r="C44" s="16">
        <v>43.8316831683168</v>
      </c>
      <c r="D44" s="16">
        <v>42.459259259259298</v>
      </c>
      <c r="E44" s="20">
        <v>41.212709620476602</v>
      </c>
      <c r="F44" s="16">
        <v>43.536585365853703</v>
      </c>
      <c r="G44" s="16">
        <v>43.3106796116505</v>
      </c>
      <c r="I44" s="5">
        <v>2161</v>
      </c>
      <c r="J44" s="23">
        <v>202</v>
      </c>
      <c r="K44" s="6">
        <v>135</v>
      </c>
      <c r="L44" s="3">
        <v>1133</v>
      </c>
      <c r="M44" s="3">
        <v>123</v>
      </c>
      <c r="N44" s="3">
        <v>103</v>
      </c>
    </row>
    <row r="45" spans="1:14" x14ac:dyDescent="0.25">
      <c r="A45" s="8">
        <v>40210</v>
      </c>
      <c r="B45" s="16">
        <v>41.1313782991202</v>
      </c>
      <c r="C45" s="16">
        <v>43.032432432432401</v>
      </c>
      <c r="D45" s="16">
        <v>43.296703296703299</v>
      </c>
      <c r="E45" s="20">
        <v>41.630522088353402</v>
      </c>
      <c r="F45" s="16">
        <v>42.854014598540097</v>
      </c>
      <c r="G45" s="16">
        <v>43.366071428571402</v>
      </c>
      <c r="I45" s="5">
        <v>1705</v>
      </c>
      <c r="J45" s="23">
        <v>185</v>
      </c>
      <c r="K45" s="6">
        <v>91</v>
      </c>
      <c r="L45" s="3">
        <v>1245</v>
      </c>
      <c r="M45" s="3">
        <v>137</v>
      </c>
      <c r="N45" s="3">
        <v>112</v>
      </c>
    </row>
    <row r="46" spans="1:14" x14ac:dyDescent="0.25">
      <c r="A46" s="8">
        <v>40238</v>
      </c>
      <c r="B46" s="16">
        <v>41.354490500863598</v>
      </c>
      <c r="C46" s="16">
        <v>43.366812227074199</v>
      </c>
      <c r="D46" s="16">
        <v>43.036144578313298</v>
      </c>
      <c r="E46" s="20">
        <v>41.732316227461901</v>
      </c>
      <c r="F46" s="16">
        <v>43.267759562841498</v>
      </c>
      <c r="G46" s="16">
        <v>40.797687861271697</v>
      </c>
      <c r="I46" s="5">
        <v>2316</v>
      </c>
      <c r="J46" s="23">
        <v>229</v>
      </c>
      <c r="K46" s="6">
        <v>83</v>
      </c>
      <c r="L46" s="3">
        <v>1442</v>
      </c>
      <c r="M46" s="3">
        <v>183</v>
      </c>
      <c r="N46" s="3">
        <v>173</v>
      </c>
    </row>
    <row r="47" spans="1:14" x14ac:dyDescent="0.25">
      <c r="A47" s="8">
        <v>40269</v>
      </c>
      <c r="B47" s="16">
        <v>41.777595628415298</v>
      </c>
      <c r="C47" s="16">
        <v>43.273195876288703</v>
      </c>
      <c r="D47" s="16">
        <v>40.238993710691801</v>
      </c>
      <c r="E47" s="20">
        <v>41.598849748382499</v>
      </c>
      <c r="F47" s="16">
        <v>43.397379912663801</v>
      </c>
      <c r="G47" s="16">
        <v>43.468354430379698</v>
      </c>
      <c r="I47" s="5">
        <v>1830</v>
      </c>
      <c r="J47" s="23">
        <v>194</v>
      </c>
      <c r="K47" s="6">
        <v>159</v>
      </c>
      <c r="L47" s="3">
        <v>1391</v>
      </c>
      <c r="M47" s="3">
        <v>229</v>
      </c>
      <c r="N47" s="3">
        <v>79</v>
      </c>
    </row>
    <row r="48" spans="1:14" x14ac:dyDescent="0.25">
      <c r="A48" s="8">
        <v>40299</v>
      </c>
      <c r="B48" s="16">
        <v>41.878419452887499</v>
      </c>
      <c r="C48" s="16">
        <v>42.622222222222199</v>
      </c>
      <c r="D48" s="16">
        <v>43.397590361445801</v>
      </c>
      <c r="E48" s="20">
        <v>41.6562889165629</v>
      </c>
      <c r="F48" s="16">
        <v>42.938775510204103</v>
      </c>
      <c r="G48" s="16">
        <v>43.711538461538503</v>
      </c>
      <c r="I48" s="5">
        <v>1974</v>
      </c>
      <c r="J48" s="23">
        <v>180</v>
      </c>
      <c r="K48" s="6">
        <v>83</v>
      </c>
      <c r="L48" s="3">
        <v>1606</v>
      </c>
      <c r="M48" s="3">
        <v>147</v>
      </c>
      <c r="N48" s="3">
        <v>104</v>
      </c>
    </row>
    <row r="49" spans="1:14" x14ac:dyDescent="0.25">
      <c r="A49" s="8">
        <v>40330</v>
      </c>
      <c r="B49" s="16">
        <v>41.825282631038</v>
      </c>
      <c r="C49" s="16">
        <v>43.770270270270302</v>
      </c>
      <c r="D49" s="16">
        <v>38.651162790697697</v>
      </c>
      <c r="E49" s="20">
        <v>41.599754450583198</v>
      </c>
      <c r="F49" s="16">
        <v>43.662337662337698</v>
      </c>
      <c r="G49" s="16">
        <v>42.457627118644098</v>
      </c>
      <c r="I49" s="5">
        <v>1946</v>
      </c>
      <c r="J49" s="23">
        <v>148</v>
      </c>
      <c r="K49" s="6">
        <v>86</v>
      </c>
      <c r="L49" s="3">
        <v>1629</v>
      </c>
      <c r="M49" s="3">
        <v>154</v>
      </c>
      <c r="N49" s="3">
        <v>59</v>
      </c>
    </row>
    <row r="50" spans="1:14" x14ac:dyDescent="0.25">
      <c r="A50" s="8">
        <v>40360</v>
      </c>
      <c r="B50" s="16">
        <v>41.5324675324675</v>
      </c>
      <c r="C50" s="16">
        <v>43.490099009901002</v>
      </c>
      <c r="D50" s="16">
        <v>43.6933333333333</v>
      </c>
      <c r="E50" s="20">
        <v>40.751489868891497</v>
      </c>
      <c r="F50" s="16">
        <v>43.154255319148902</v>
      </c>
      <c r="G50" s="16">
        <v>42.4</v>
      </c>
      <c r="I50" s="5">
        <v>1925</v>
      </c>
      <c r="J50" s="23">
        <v>202</v>
      </c>
      <c r="K50" s="6">
        <v>75</v>
      </c>
      <c r="L50" s="3">
        <v>1678</v>
      </c>
      <c r="M50" s="3">
        <v>188</v>
      </c>
      <c r="N50" s="3">
        <v>95</v>
      </c>
    </row>
    <row r="51" spans="1:14" x14ac:dyDescent="0.25">
      <c r="A51" s="8">
        <v>40391</v>
      </c>
      <c r="B51" s="16">
        <v>41.229508196721298</v>
      </c>
      <c r="C51" s="16">
        <v>43.578378378378403</v>
      </c>
      <c r="D51" s="16">
        <v>43.099099099099099</v>
      </c>
      <c r="E51" s="20">
        <v>41.85346215781</v>
      </c>
      <c r="F51" s="16">
        <v>43.6</v>
      </c>
      <c r="G51" s="16">
        <v>41.539215686274503</v>
      </c>
      <c r="I51" s="5">
        <v>2013</v>
      </c>
      <c r="J51" s="23">
        <v>185</v>
      </c>
      <c r="K51" s="6">
        <v>111</v>
      </c>
      <c r="L51" s="3">
        <v>1863</v>
      </c>
      <c r="M51" s="3">
        <v>160</v>
      </c>
      <c r="N51" s="3">
        <v>102</v>
      </c>
    </row>
    <row r="52" spans="1:14" x14ac:dyDescent="0.25">
      <c r="A52" s="8">
        <v>40422</v>
      </c>
      <c r="B52" s="16">
        <v>41.3189550425273</v>
      </c>
      <c r="C52" s="16">
        <v>43.428571428571402</v>
      </c>
      <c r="D52" s="16">
        <v>43.489361702127702</v>
      </c>
      <c r="E52" s="20">
        <v>41.593955321944797</v>
      </c>
      <c r="F52" s="16">
        <v>43.844999999999999</v>
      </c>
      <c r="G52" s="16">
        <v>39.623076923076901</v>
      </c>
      <c r="I52" s="5">
        <v>1646</v>
      </c>
      <c r="J52" s="23">
        <v>161</v>
      </c>
      <c r="K52" s="6">
        <v>94</v>
      </c>
      <c r="L52" s="3">
        <v>1522</v>
      </c>
      <c r="M52" s="3">
        <v>200</v>
      </c>
      <c r="N52" s="3">
        <v>130</v>
      </c>
    </row>
    <row r="53" spans="1:14" x14ac:dyDescent="0.25">
      <c r="A53" s="8">
        <v>40452</v>
      </c>
      <c r="B53" s="16">
        <v>41.654740608228998</v>
      </c>
      <c r="C53" s="16">
        <v>43.105263157894697</v>
      </c>
      <c r="D53" s="16">
        <v>37.410852713178301</v>
      </c>
      <c r="E53" s="20">
        <v>41.809756097560999</v>
      </c>
      <c r="F53" s="16">
        <v>43.453333333333298</v>
      </c>
      <c r="G53" s="16">
        <v>41.828828828828797</v>
      </c>
      <c r="I53" s="5">
        <v>1677</v>
      </c>
      <c r="J53" s="23">
        <v>133</v>
      </c>
      <c r="K53" s="6">
        <v>129</v>
      </c>
      <c r="L53" s="3">
        <v>1640</v>
      </c>
      <c r="M53" s="3">
        <v>150</v>
      </c>
      <c r="N53" s="3">
        <v>111</v>
      </c>
    </row>
    <row r="54" spans="1:14" x14ac:dyDescent="0.25">
      <c r="A54" s="8">
        <v>40483</v>
      </c>
      <c r="B54" s="16">
        <v>41.630494505494497</v>
      </c>
      <c r="C54" s="16">
        <v>43.096551724137903</v>
      </c>
      <c r="D54" s="16">
        <v>43.84</v>
      </c>
      <c r="E54" s="20">
        <v>41.593220338983102</v>
      </c>
      <c r="F54" s="16">
        <v>43.562874251497</v>
      </c>
      <c r="G54" s="16">
        <v>43.4444444444444</v>
      </c>
      <c r="I54" s="5">
        <v>1456</v>
      </c>
      <c r="J54" s="23">
        <v>145</v>
      </c>
      <c r="K54" s="6">
        <v>50</v>
      </c>
      <c r="L54" s="3">
        <v>1416</v>
      </c>
      <c r="M54" s="3">
        <v>167</v>
      </c>
      <c r="N54" s="3">
        <v>54</v>
      </c>
    </row>
    <row r="55" spans="1:14" x14ac:dyDescent="0.25">
      <c r="A55" s="8">
        <v>40513</v>
      </c>
      <c r="B55" s="16">
        <v>41.910609857978301</v>
      </c>
      <c r="C55" s="16">
        <v>43.506172839506199</v>
      </c>
      <c r="D55" s="16">
        <v>42.459459459459502</v>
      </c>
      <c r="E55" s="20">
        <v>40.8639726807058</v>
      </c>
      <c r="F55" s="16">
        <v>42.757142857142902</v>
      </c>
      <c r="G55" s="16">
        <v>40.274336283185797</v>
      </c>
      <c r="I55" s="5">
        <v>1197</v>
      </c>
      <c r="J55" s="23">
        <v>81</v>
      </c>
      <c r="K55" s="6">
        <v>74</v>
      </c>
      <c r="L55" s="3">
        <v>1757</v>
      </c>
      <c r="M55" s="3">
        <v>140</v>
      </c>
      <c r="N55" s="3">
        <v>113</v>
      </c>
    </row>
    <row r="56" spans="1:14" x14ac:dyDescent="0.25">
      <c r="A56" s="8">
        <v>40544</v>
      </c>
      <c r="B56" s="16">
        <v>41.498381877022702</v>
      </c>
      <c r="C56" s="16">
        <v>42.6279069767442</v>
      </c>
      <c r="D56" s="16">
        <v>43.06</v>
      </c>
      <c r="E56" s="20">
        <v>41.6536741214058</v>
      </c>
      <c r="F56" s="16">
        <v>42.813559322033903</v>
      </c>
      <c r="G56" s="16">
        <v>42.9752066115703</v>
      </c>
      <c r="I56" s="5">
        <v>2472</v>
      </c>
      <c r="J56" s="23">
        <v>215</v>
      </c>
      <c r="K56" s="6">
        <v>100</v>
      </c>
      <c r="L56" s="3">
        <v>1565</v>
      </c>
      <c r="M56" s="3">
        <v>118</v>
      </c>
      <c r="N56" s="3">
        <v>121</v>
      </c>
    </row>
    <row r="57" spans="1:14" x14ac:dyDescent="0.25">
      <c r="A57" s="8">
        <v>40575</v>
      </c>
      <c r="B57" s="16">
        <v>41.636503067484703</v>
      </c>
      <c r="C57" s="16">
        <v>43.429133858267697</v>
      </c>
      <c r="D57" s="16">
        <v>41.887323943661997</v>
      </c>
      <c r="E57" s="20">
        <v>41.841127482383101</v>
      </c>
      <c r="F57" s="16">
        <v>43.549132947976901</v>
      </c>
      <c r="G57" s="16">
        <v>38.873786407767</v>
      </c>
      <c r="I57" s="5">
        <v>1956</v>
      </c>
      <c r="J57" s="23">
        <v>254</v>
      </c>
      <c r="K57" s="6">
        <v>71</v>
      </c>
      <c r="L57" s="3">
        <v>1561</v>
      </c>
      <c r="M57" s="3">
        <v>173</v>
      </c>
      <c r="N57" s="3">
        <v>103</v>
      </c>
    </row>
    <row r="58" spans="1:14" x14ac:dyDescent="0.25">
      <c r="A58" s="8">
        <v>40603</v>
      </c>
      <c r="B58" s="16">
        <v>41.6603965429588</v>
      </c>
      <c r="C58" s="16">
        <v>42.75</v>
      </c>
      <c r="D58" s="16">
        <v>42.563829787233999</v>
      </c>
      <c r="E58" s="20">
        <v>41.382047071702203</v>
      </c>
      <c r="F58" s="16">
        <v>43.186813186813197</v>
      </c>
      <c r="G58" s="16">
        <v>43.674999999999997</v>
      </c>
      <c r="I58" s="5">
        <v>1967</v>
      </c>
      <c r="J58" s="23">
        <v>232</v>
      </c>
      <c r="K58" s="6">
        <v>94</v>
      </c>
      <c r="L58" s="3">
        <v>1827</v>
      </c>
      <c r="M58" s="3">
        <v>182</v>
      </c>
      <c r="N58" s="3">
        <v>80</v>
      </c>
    </row>
    <row r="59" spans="1:14" x14ac:dyDescent="0.25">
      <c r="A59" s="8">
        <v>40634</v>
      </c>
      <c r="B59" s="16">
        <v>41.682059664895803</v>
      </c>
      <c r="C59" s="16">
        <v>43.616935483871003</v>
      </c>
      <c r="D59" s="16">
        <v>38.725490196078397</v>
      </c>
      <c r="E59" s="20">
        <v>41.629219143576798</v>
      </c>
      <c r="F59" s="16">
        <v>42.916129032258098</v>
      </c>
      <c r="G59" s="16">
        <v>42.547619047619101</v>
      </c>
      <c r="I59" s="5">
        <v>2447</v>
      </c>
      <c r="J59" s="23">
        <v>248</v>
      </c>
      <c r="K59" s="6">
        <v>102</v>
      </c>
      <c r="L59" s="3">
        <v>1985</v>
      </c>
      <c r="M59" s="3">
        <v>155</v>
      </c>
      <c r="N59" s="3">
        <v>84</v>
      </c>
    </row>
    <row r="60" spans="1:14" x14ac:dyDescent="0.25">
      <c r="A60" s="8">
        <v>40664</v>
      </c>
      <c r="B60" s="16">
        <v>41.486750917244201</v>
      </c>
      <c r="C60" s="16">
        <v>42.816949152542399</v>
      </c>
      <c r="D60" s="16">
        <v>38.344827586206897</v>
      </c>
      <c r="E60" s="20">
        <v>41.707936507936502</v>
      </c>
      <c r="F60" s="16">
        <v>42.747572815533999</v>
      </c>
      <c r="G60" s="16">
        <v>42.585365853658502</v>
      </c>
      <c r="I60" s="5">
        <v>2453</v>
      </c>
      <c r="J60" s="23">
        <v>295</v>
      </c>
      <c r="K60" s="6">
        <v>87</v>
      </c>
      <c r="L60" s="3">
        <v>1890</v>
      </c>
      <c r="M60" s="3">
        <v>206</v>
      </c>
      <c r="N60" s="3">
        <v>82</v>
      </c>
    </row>
    <row r="61" spans="1:14" x14ac:dyDescent="0.25">
      <c r="A61" s="8">
        <v>40695</v>
      </c>
      <c r="B61" s="16">
        <v>41.423875432526003</v>
      </c>
      <c r="C61" s="16">
        <v>42.380165289256198</v>
      </c>
      <c r="D61" s="16">
        <v>42.973684210526301</v>
      </c>
      <c r="E61" s="20">
        <v>41.4036914339801</v>
      </c>
      <c r="F61" s="16">
        <v>43.005714285714298</v>
      </c>
      <c r="G61" s="16">
        <v>42.918918918918898</v>
      </c>
      <c r="I61" s="5">
        <v>2312</v>
      </c>
      <c r="J61" s="23">
        <v>242</v>
      </c>
      <c r="K61" s="6">
        <v>76</v>
      </c>
      <c r="L61" s="3">
        <v>2113</v>
      </c>
      <c r="M61" s="3">
        <v>175</v>
      </c>
      <c r="N61" s="3">
        <v>74</v>
      </c>
    </row>
    <row r="62" spans="1:14" x14ac:dyDescent="0.25">
      <c r="A62" s="8">
        <v>40725</v>
      </c>
      <c r="B62" s="16">
        <v>41.417965850037099</v>
      </c>
      <c r="C62" s="16">
        <v>43</v>
      </c>
      <c r="D62" s="16">
        <v>41.716049382716101</v>
      </c>
      <c r="E62" s="20">
        <v>41.346192893401003</v>
      </c>
      <c r="F62" s="16">
        <v>43.4051282051282</v>
      </c>
      <c r="G62" s="16">
        <v>42.644067796610202</v>
      </c>
      <c r="I62" s="5">
        <v>2694</v>
      </c>
      <c r="J62" s="23">
        <v>256</v>
      </c>
      <c r="K62" s="6">
        <v>81</v>
      </c>
      <c r="L62" s="3">
        <v>1970</v>
      </c>
      <c r="M62" s="3">
        <v>195</v>
      </c>
      <c r="N62" s="3">
        <v>59</v>
      </c>
    </row>
    <row r="63" spans="1:14" x14ac:dyDescent="0.25">
      <c r="A63" s="8">
        <v>40756</v>
      </c>
      <c r="B63" s="16">
        <v>41.038775510204097</v>
      </c>
      <c r="C63" s="16">
        <v>43.013100436681199</v>
      </c>
      <c r="D63" s="16">
        <v>43.367088607594901</v>
      </c>
      <c r="E63" s="20">
        <v>41.447000000000003</v>
      </c>
      <c r="F63" s="16">
        <v>43.237623762376202</v>
      </c>
      <c r="G63" s="16">
        <v>43.265822784810098</v>
      </c>
      <c r="I63" s="5">
        <v>2450</v>
      </c>
      <c r="J63" s="23">
        <v>229</v>
      </c>
      <c r="K63" s="6">
        <v>79</v>
      </c>
      <c r="L63" s="3">
        <v>2000</v>
      </c>
      <c r="M63" s="3">
        <v>202</v>
      </c>
      <c r="N63" s="3">
        <v>79</v>
      </c>
    </row>
    <row r="64" spans="1:14" x14ac:dyDescent="0.25">
      <c r="A64" s="8">
        <v>40787</v>
      </c>
      <c r="B64" s="16">
        <v>41.981560283687898</v>
      </c>
      <c r="C64" s="16">
        <v>43.637426900584799</v>
      </c>
      <c r="D64" s="16">
        <v>42.3193277310924</v>
      </c>
      <c r="E64" s="20">
        <v>41.746131805157603</v>
      </c>
      <c r="F64" s="16">
        <v>43.783132530120497</v>
      </c>
      <c r="G64" s="16">
        <v>43.256410256410298</v>
      </c>
      <c r="I64" s="5">
        <v>2115</v>
      </c>
      <c r="J64" s="23">
        <v>171</v>
      </c>
      <c r="K64" s="6">
        <v>119</v>
      </c>
      <c r="L64" s="3">
        <v>1745</v>
      </c>
      <c r="M64" s="3">
        <v>166</v>
      </c>
      <c r="N64" s="3">
        <v>78</v>
      </c>
    </row>
    <row r="65" spans="1:14" x14ac:dyDescent="0.25">
      <c r="A65" s="8">
        <v>40817</v>
      </c>
      <c r="B65" s="16">
        <v>41.777896422851001</v>
      </c>
      <c r="C65" s="16">
        <v>42.844999999999999</v>
      </c>
      <c r="D65" s="16">
        <v>42.6666666666667</v>
      </c>
      <c r="E65" s="20">
        <v>41.518711018711002</v>
      </c>
      <c r="F65" s="16">
        <v>43.532544378698198</v>
      </c>
      <c r="G65" s="16">
        <v>38.943820224719097</v>
      </c>
      <c r="I65" s="5">
        <v>1873</v>
      </c>
      <c r="J65" s="23">
        <v>200</v>
      </c>
      <c r="K65" s="6">
        <v>69</v>
      </c>
      <c r="L65" s="3">
        <v>1924</v>
      </c>
      <c r="M65" s="3">
        <v>169</v>
      </c>
      <c r="N65" s="3">
        <v>89</v>
      </c>
    </row>
    <row r="66" spans="1:14" x14ac:dyDescent="0.25">
      <c r="A66" s="8">
        <v>40848</v>
      </c>
      <c r="B66" s="16">
        <v>42.129242819843299</v>
      </c>
      <c r="C66" s="16">
        <v>43.8187919463087</v>
      </c>
      <c r="D66" s="16">
        <v>40.340000000000003</v>
      </c>
      <c r="E66" s="20">
        <v>41.573199527744997</v>
      </c>
      <c r="F66" s="16">
        <v>42.945205479452099</v>
      </c>
      <c r="G66" s="16">
        <v>43.318181818181799</v>
      </c>
      <c r="I66" s="5">
        <v>1532</v>
      </c>
      <c r="J66" s="23">
        <v>149</v>
      </c>
      <c r="K66" s="6">
        <v>100</v>
      </c>
      <c r="L66" s="3">
        <v>1694</v>
      </c>
      <c r="M66" s="3">
        <v>146</v>
      </c>
      <c r="N66" s="3">
        <v>66</v>
      </c>
    </row>
    <row r="67" spans="1:14" x14ac:dyDescent="0.25">
      <c r="A67" s="8">
        <v>40878</v>
      </c>
      <c r="B67" s="16">
        <v>42.2</v>
      </c>
      <c r="C67" s="16">
        <v>43.373015873015902</v>
      </c>
      <c r="D67" s="16">
        <v>43.3061224489796</v>
      </c>
      <c r="E67" s="20">
        <v>40.359253499222397</v>
      </c>
      <c r="F67" s="16">
        <v>41.473684210526301</v>
      </c>
      <c r="G67" s="16">
        <v>40.4578313253012</v>
      </c>
      <c r="I67" s="5">
        <v>1050</v>
      </c>
      <c r="J67" s="23">
        <v>126</v>
      </c>
      <c r="K67" s="6">
        <v>49</v>
      </c>
      <c r="L67" s="3">
        <v>1929</v>
      </c>
      <c r="M67" s="3">
        <v>190</v>
      </c>
      <c r="N67" s="3">
        <v>83</v>
      </c>
    </row>
    <row r="68" spans="1:14" x14ac:dyDescent="0.25">
      <c r="A68" s="8">
        <v>40909</v>
      </c>
      <c r="B68" s="16">
        <v>41.199602780536203</v>
      </c>
      <c r="C68" s="16">
        <v>42.671999999999997</v>
      </c>
      <c r="D68" s="16">
        <v>41.92</v>
      </c>
      <c r="E68" s="20">
        <v>41.671663097787302</v>
      </c>
      <c r="F68" s="16">
        <v>43.612903225806399</v>
      </c>
      <c r="G68" s="16">
        <v>40.941176470588204</v>
      </c>
      <c r="I68" s="5">
        <v>2014</v>
      </c>
      <c r="J68" s="23">
        <v>250</v>
      </c>
      <c r="K68" s="6">
        <v>25</v>
      </c>
      <c r="L68" s="3">
        <v>1401</v>
      </c>
      <c r="M68" s="3">
        <v>155</v>
      </c>
      <c r="N68" s="3">
        <v>17</v>
      </c>
    </row>
    <row r="69" spans="1:14" x14ac:dyDescent="0.25">
      <c r="A69" s="8">
        <v>40940</v>
      </c>
      <c r="B69" s="16">
        <v>41.426280393171197</v>
      </c>
      <c r="C69" s="16">
        <v>42.883597883597901</v>
      </c>
      <c r="D69" s="16">
        <v>41.862068965517203</v>
      </c>
      <c r="E69" s="20">
        <v>42.064427312775301</v>
      </c>
      <c r="F69" s="16">
        <v>43.562091503268</v>
      </c>
      <c r="G69" s="16">
        <v>41.4375</v>
      </c>
      <c r="I69" s="5">
        <v>1933</v>
      </c>
      <c r="J69" s="23">
        <v>189</v>
      </c>
      <c r="K69" s="6">
        <v>29</v>
      </c>
      <c r="L69" s="3">
        <v>1816</v>
      </c>
      <c r="M69" s="3">
        <v>153</v>
      </c>
      <c r="N69" s="3">
        <v>32</v>
      </c>
    </row>
    <row r="70" spans="1:14" x14ac:dyDescent="0.25">
      <c r="A70" s="8">
        <v>40969</v>
      </c>
      <c r="B70" s="16">
        <v>41.275446213217599</v>
      </c>
      <c r="C70" s="16">
        <v>42.404255319148902</v>
      </c>
      <c r="D70" s="16">
        <v>42.727272727272698</v>
      </c>
      <c r="E70" s="20">
        <v>41.545182525433901</v>
      </c>
      <c r="F70" s="16">
        <v>43.505000000000003</v>
      </c>
      <c r="G70" s="16">
        <v>42.285714285714299</v>
      </c>
      <c r="I70" s="5">
        <v>2073</v>
      </c>
      <c r="J70" s="23">
        <v>235</v>
      </c>
      <c r="K70" s="6">
        <v>33</v>
      </c>
      <c r="L70" s="3">
        <v>1671</v>
      </c>
      <c r="M70" s="3">
        <v>200</v>
      </c>
      <c r="N70" s="3">
        <v>28</v>
      </c>
    </row>
    <row r="71" spans="1:14" x14ac:dyDescent="0.25">
      <c r="A71" s="8">
        <v>41000</v>
      </c>
      <c r="B71" s="16">
        <v>41.816901408450697</v>
      </c>
      <c r="C71" s="16">
        <v>43.5346153846154</v>
      </c>
      <c r="D71" s="16">
        <v>41.142857142857103</v>
      </c>
      <c r="E71" s="20">
        <v>41.895634721525298</v>
      </c>
      <c r="F71" s="16">
        <v>43.660714285714299</v>
      </c>
      <c r="G71" s="16">
        <v>41.571428571428598</v>
      </c>
      <c r="I71" s="5">
        <v>2201</v>
      </c>
      <c r="J71" s="23">
        <v>260</v>
      </c>
      <c r="K71" s="6">
        <v>42</v>
      </c>
      <c r="L71" s="3">
        <v>1993</v>
      </c>
      <c r="M71" s="3">
        <v>168</v>
      </c>
      <c r="N71" s="3">
        <v>28</v>
      </c>
    </row>
    <row r="72" spans="1:14" x14ac:dyDescent="0.25">
      <c r="A72" s="8">
        <v>41030</v>
      </c>
      <c r="B72" s="16">
        <v>41.071844660194202</v>
      </c>
      <c r="C72" s="16">
        <v>43.24</v>
      </c>
      <c r="D72" s="16">
        <v>43.6</v>
      </c>
      <c r="E72" s="20">
        <v>41.777612679544298</v>
      </c>
      <c r="F72" s="16">
        <v>43.068783068783098</v>
      </c>
      <c r="G72" s="16">
        <v>43.047619047619101</v>
      </c>
      <c r="I72" s="5">
        <v>2575</v>
      </c>
      <c r="J72" s="23">
        <v>225</v>
      </c>
      <c r="K72" s="6">
        <v>30</v>
      </c>
      <c r="L72" s="3">
        <v>2019</v>
      </c>
      <c r="M72" s="3">
        <v>189</v>
      </c>
      <c r="N72" s="3">
        <v>21</v>
      </c>
    </row>
    <row r="73" spans="1:14" x14ac:dyDescent="0.25">
      <c r="A73" s="8">
        <v>41061</v>
      </c>
      <c r="B73" s="16">
        <v>41.396247654784197</v>
      </c>
      <c r="C73" s="16">
        <v>43.532188841201702</v>
      </c>
      <c r="D73" s="16">
        <v>42.387096774193601</v>
      </c>
      <c r="E73" s="20">
        <v>41.505055611728999</v>
      </c>
      <c r="F73" s="16">
        <v>43.531428571428599</v>
      </c>
      <c r="G73" s="16">
        <v>39.346153846153797</v>
      </c>
      <c r="I73" s="5">
        <v>2665</v>
      </c>
      <c r="J73" s="23">
        <v>233</v>
      </c>
      <c r="K73" s="6">
        <v>62</v>
      </c>
      <c r="L73" s="3">
        <v>1978</v>
      </c>
      <c r="M73" s="3">
        <v>175</v>
      </c>
      <c r="N73" s="3">
        <v>52</v>
      </c>
    </row>
    <row r="74" spans="1:14" x14ac:dyDescent="0.25">
      <c r="A74" s="8">
        <v>41091</v>
      </c>
      <c r="B74" s="16">
        <v>40.501943844492402</v>
      </c>
      <c r="C74" s="16">
        <v>43.005494505494497</v>
      </c>
      <c r="D74" s="16">
        <v>40.3888888888889</v>
      </c>
      <c r="E74" s="20">
        <v>41.479366873940101</v>
      </c>
      <c r="F74" s="16">
        <v>43.3333333333333</v>
      </c>
      <c r="G74" s="16">
        <v>38.813559322033903</v>
      </c>
      <c r="I74" s="5">
        <v>2315</v>
      </c>
      <c r="J74" s="23">
        <v>182</v>
      </c>
      <c r="K74" s="6">
        <v>72</v>
      </c>
      <c r="L74" s="3">
        <v>1769</v>
      </c>
      <c r="M74" s="3">
        <v>195</v>
      </c>
      <c r="N74" s="3">
        <v>59</v>
      </c>
    </row>
    <row r="75" spans="1:14" x14ac:dyDescent="0.25">
      <c r="A75" s="8">
        <v>41122</v>
      </c>
      <c r="B75" s="16">
        <v>41.5320088300221</v>
      </c>
      <c r="C75" s="16">
        <v>43.188524590163901</v>
      </c>
      <c r="D75" s="16">
        <v>42.25</v>
      </c>
      <c r="E75" s="20">
        <v>41.613582018173098</v>
      </c>
      <c r="F75" s="16">
        <v>43.260683760683797</v>
      </c>
      <c r="G75" s="16">
        <v>42</v>
      </c>
      <c r="I75" s="5">
        <v>2265</v>
      </c>
      <c r="J75" s="23">
        <v>244</v>
      </c>
      <c r="K75" s="6">
        <v>72</v>
      </c>
      <c r="L75" s="3">
        <v>2091</v>
      </c>
      <c r="M75" s="3">
        <v>234</v>
      </c>
      <c r="N75" s="3">
        <v>50</v>
      </c>
    </row>
    <row r="76" spans="1:14" x14ac:dyDescent="0.25">
      <c r="A76" s="8">
        <v>41153</v>
      </c>
      <c r="B76" s="16">
        <v>41.441962117532803</v>
      </c>
      <c r="C76" s="16">
        <v>43.393203883495097</v>
      </c>
      <c r="D76" s="16">
        <v>40.528301886792498</v>
      </c>
      <c r="E76" s="20">
        <v>41.631365740740698</v>
      </c>
      <c r="F76" s="16">
        <v>42.562130177514803</v>
      </c>
      <c r="G76" s="16">
        <v>36.531914893617</v>
      </c>
      <c r="I76" s="5">
        <v>2059</v>
      </c>
      <c r="J76" s="23">
        <v>206</v>
      </c>
      <c r="K76" s="6">
        <v>53</v>
      </c>
      <c r="L76" s="3">
        <v>1728</v>
      </c>
      <c r="M76" s="3">
        <v>169</v>
      </c>
      <c r="N76" s="3">
        <v>94</v>
      </c>
    </row>
    <row r="77" spans="1:14" x14ac:dyDescent="0.25">
      <c r="A77" s="8">
        <v>41183</v>
      </c>
      <c r="B77" s="16">
        <v>41.936609336609301</v>
      </c>
      <c r="C77" s="16">
        <v>43.598765432098801</v>
      </c>
      <c r="D77" s="16">
        <v>33.384615384615401</v>
      </c>
      <c r="E77" s="20">
        <v>41.876923076923099</v>
      </c>
      <c r="F77" s="16">
        <v>43.751592356687901</v>
      </c>
      <c r="G77" s="16">
        <v>40.2222222222222</v>
      </c>
      <c r="I77" s="5">
        <v>2035</v>
      </c>
      <c r="J77" s="23">
        <v>162</v>
      </c>
      <c r="K77" s="6">
        <v>104</v>
      </c>
      <c r="L77" s="3">
        <v>1625</v>
      </c>
      <c r="M77" s="3">
        <v>157</v>
      </c>
      <c r="N77" s="3">
        <v>45</v>
      </c>
    </row>
    <row r="78" spans="1:14" x14ac:dyDescent="0.25">
      <c r="A78" s="8">
        <v>41214</v>
      </c>
      <c r="B78" s="16">
        <v>41.6735086593971</v>
      </c>
      <c r="C78" s="16">
        <v>42.544378698224897</v>
      </c>
      <c r="D78" s="16">
        <v>41.527272727272702</v>
      </c>
      <c r="E78" s="20">
        <v>41.752557544757003</v>
      </c>
      <c r="F78" s="16">
        <v>43.582677165354298</v>
      </c>
      <c r="G78" s="16">
        <v>42.689655172413801</v>
      </c>
      <c r="I78" s="5">
        <v>1559</v>
      </c>
      <c r="J78" s="23">
        <v>169</v>
      </c>
      <c r="K78" s="6">
        <v>55</v>
      </c>
      <c r="L78" s="3">
        <v>1564</v>
      </c>
      <c r="M78" s="3">
        <v>254</v>
      </c>
      <c r="N78" s="3">
        <v>29</v>
      </c>
    </row>
    <row r="79" spans="1:14" x14ac:dyDescent="0.25">
      <c r="A79" s="8">
        <v>41244</v>
      </c>
      <c r="B79" s="16">
        <v>41.950316169828398</v>
      </c>
      <c r="C79" s="16">
        <v>41.079710144927503</v>
      </c>
      <c r="D79" s="16">
        <v>42.2545454545455</v>
      </c>
      <c r="E79" s="20">
        <v>40.457048458149799</v>
      </c>
      <c r="F79" s="16">
        <v>41.8888888888889</v>
      </c>
      <c r="G79" s="16">
        <v>38.936708860759502</v>
      </c>
      <c r="I79" s="5">
        <v>1107</v>
      </c>
      <c r="J79" s="23">
        <v>138</v>
      </c>
      <c r="K79" s="6">
        <v>55</v>
      </c>
      <c r="L79" s="3">
        <v>1816</v>
      </c>
      <c r="M79" s="3">
        <v>189</v>
      </c>
      <c r="N79" s="3">
        <v>79</v>
      </c>
    </row>
    <row r="80" spans="1:14" x14ac:dyDescent="0.25">
      <c r="A80" s="8">
        <v>41275</v>
      </c>
      <c r="B80" s="16">
        <v>41.145176252319096</v>
      </c>
      <c r="C80" s="16">
        <v>41.909090909090899</v>
      </c>
      <c r="D80" s="16">
        <v>42.105263157894697</v>
      </c>
      <c r="E80" s="20">
        <v>41.897790055248599</v>
      </c>
      <c r="F80" s="16">
        <v>43.219354838709698</v>
      </c>
      <c r="G80" s="16">
        <v>43.018181818181802</v>
      </c>
      <c r="I80" s="5">
        <v>2156</v>
      </c>
      <c r="J80" s="23">
        <v>209</v>
      </c>
      <c r="K80" s="6">
        <v>57</v>
      </c>
      <c r="L80" s="3">
        <v>1448</v>
      </c>
      <c r="M80" s="3">
        <v>155</v>
      </c>
      <c r="N80" s="3">
        <v>55</v>
      </c>
    </row>
    <row r="81" spans="1:14" x14ac:dyDescent="0.25">
      <c r="A81" s="8">
        <v>41306</v>
      </c>
      <c r="B81" s="16">
        <v>41.493850520340601</v>
      </c>
      <c r="C81" s="16">
        <v>42.949494949494898</v>
      </c>
      <c r="D81" s="16">
        <v>42.279069767441896</v>
      </c>
      <c r="E81" s="20">
        <v>41.905838041431302</v>
      </c>
      <c r="F81" s="16">
        <v>43.420289855072497</v>
      </c>
      <c r="G81" s="16">
        <v>41.681818181818201</v>
      </c>
      <c r="I81" s="5">
        <v>2114</v>
      </c>
      <c r="J81" s="23">
        <v>198</v>
      </c>
      <c r="K81" s="6">
        <v>43</v>
      </c>
      <c r="L81" s="3">
        <v>1593</v>
      </c>
      <c r="M81" s="3">
        <v>345</v>
      </c>
      <c r="N81" s="3">
        <v>44</v>
      </c>
    </row>
    <row r="82" spans="1:14" x14ac:dyDescent="0.25">
      <c r="A82" s="8">
        <v>41334</v>
      </c>
      <c r="B82" s="16">
        <v>40.788004997917497</v>
      </c>
      <c r="C82" s="16">
        <v>43.109090909090902</v>
      </c>
      <c r="D82" s="16">
        <v>42.565217391304401</v>
      </c>
      <c r="E82" s="20">
        <v>41.75</v>
      </c>
      <c r="F82" s="16">
        <v>43.483091787439598</v>
      </c>
      <c r="G82" s="16">
        <v>42.625</v>
      </c>
      <c r="I82" s="5">
        <v>2401</v>
      </c>
      <c r="J82" s="23">
        <v>385</v>
      </c>
      <c r="K82" s="6">
        <v>46</v>
      </c>
      <c r="L82" s="3">
        <v>1940</v>
      </c>
      <c r="M82" s="3">
        <v>207</v>
      </c>
      <c r="N82" s="3">
        <v>48</v>
      </c>
    </row>
    <row r="83" spans="1:14" x14ac:dyDescent="0.25">
      <c r="A83" s="8">
        <v>41365</v>
      </c>
      <c r="B83" s="16">
        <v>41.434158593469697</v>
      </c>
      <c r="C83" s="16">
        <v>43.3774193548387</v>
      </c>
      <c r="D83" s="16">
        <v>41.674418604651201</v>
      </c>
      <c r="E83" s="20">
        <v>41.473848904783203</v>
      </c>
      <c r="F83" s="16">
        <v>43.4664031620553</v>
      </c>
      <c r="G83" s="16">
        <v>42.2083333333333</v>
      </c>
      <c r="I83" s="5">
        <v>2787</v>
      </c>
      <c r="J83" s="23">
        <v>310</v>
      </c>
      <c r="K83" s="6">
        <v>43</v>
      </c>
      <c r="L83" s="3">
        <v>2237</v>
      </c>
      <c r="M83" s="3">
        <v>253</v>
      </c>
      <c r="N83" s="3">
        <v>48</v>
      </c>
    </row>
    <row r="84" spans="1:14" x14ac:dyDescent="0.25">
      <c r="A84" s="8">
        <v>41395</v>
      </c>
      <c r="B84" s="16">
        <v>41.361847733105201</v>
      </c>
      <c r="C84" s="16">
        <v>43.085501858736102</v>
      </c>
      <c r="D84" s="16">
        <v>43.090909090909101</v>
      </c>
      <c r="E84" s="20">
        <v>41.7078986587183</v>
      </c>
      <c r="F84" s="16">
        <v>43.098265895953801</v>
      </c>
      <c r="G84" s="16">
        <v>42.054054054054099</v>
      </c>
      <c r="I84" s="5">
        <v>2338</v>
      </c>
      <c r="J84" s="23">
        <v>269</v>
      </c>
      <c r="K84" s="6">
        <v>55</v>
      </c>
      <c r="L84" s="3">
        <v>2013</v>
      </c>
      <c r="M84" s="3">
        <v>173</v>
      </c>
      <c r="N84" s="3">
        <v>37</v>
      </c>
    </row>
    <row r="85" spans="1:14" x14ac:dyDescent="0.25">
      <c r="A85" s="8">
        <v>41426</v>
      </c>
      <c r="B85" s="16">
        <v>42.0860411899314</v>
      </c>
      <c r="C85" s="16">
        <v>43.100840336134503</v>
      </c>
      <c r="D85" s="16">
        <v>42.16</v>
      </c>
      <c r="E85" s="20">
        <v>40.415951539626398</v>
      </c>
      <c r="F85" s="16">
        <v>43.41796875</v>
      </c>
      <c r="G85" s="16">
        <v>42.5</v>
      </c>
      <c r="I85" s="5">
        <v>2185</v>
      </c>
      <c r="J85" s="23">
        <v>238</v>
      </c>
      <c r="K85" s="6">
        <v>50</v>
      </c>
      <c r="L85" s="3">
        <v>1981</v>
      </c>
      <c r="M85" s="3">
        <v>256</v>
      </c>
      <c r="N85" s="3">
        <v>32</v>
      </c>
    </row>
    <row r="86" spans="1:14" x14ac:dyDescent="0.25">
      <c r="A86" s="8">
        <v>41456</v>
      </c>
      <c r="B86" s="16">
        <v>41.123505976095601</v>
      </c>
      <c r="C86" s="16">
        <v>43.0275229357798</v>
      </c>
      <c r="D86" s="16">
        <v>40.656716417910403</v>
      </c>
      <c r="E86" s="20">
        <v>41.817599999999999</v>
      </c>
      <c r="F86" s="16">
        <v>43.5414847161572</v>
      </c>
      <c r="G86" s="16">
        <v>42.925925925925903</v>
      </c>
      <c r="I86" s="5">
        <v>2510</v>
      </c>
      <c r="J86" s="23">
        <v>218</v>
      </c>
      <c r="K86" s="6">
        <v>67</v>
      </c>
      <c r="L86" s="3">
        <v>1875</v>
      </c>
      <c r="M86" s="3">
        <v>229</v>
      </c>
      <c r="N86" s="3">
        <v>54</v>
      </c>
    </row>
    <row r="87" spans="1:14" x14ac:dyDescent="0.25">
      <c r="A87" s="8">
        <v>41487</v>
      </c>
      <c r="B87" s="16">
        <v>41.593447161975099</v>
      </c>
      <c r="C87" s="16">
        <v>43.422131147541002</v>
      </c>
      <c r="D87" s="16">
        <v>42.168831168831197</v>
      </c>
      <c r="E87" s="20">
        <v>41.854387656702002</v>
      </c>
      <c r="F87" s="16">
        <v>43.464788732394403</v>
      </c>
      <c r="G87" s="16">
        <v>36.717948717948701</v>
      </c>
      <c r="I87" s="5">
        <v>2167</v>
      </c>
      <c r="J87" s="23">
        <v>244</v>
      </c>
      <c r="K87" s="6">
        <v>77</v>
      </c>
      <c r="L87" s="3">
        <v>2074</v>
      </c>
      <c r="M87" s="3">
        <v>213</v>
      </c>
      <c r="N87" s="3">
        <v>78</v>
      </c>
    </row>
    <row r="88" spans="1:14" x14ac:dyDescent="0.25">
      <c r="A88" s="8">
        <v>41518</v>
      </c>
      <c r="B88" s="16">
        <v>41.984669294787601</v>
      </c>
      <c r="C88" s="16">
        <v>42.887387387387399</v>
      </c>
      <c r="D88" s="16">
        <v>41.430379746835399</v>
      </c>
      <c r="E88" s="20">
        <v>41.847594936708902</v>
      </c>
      <c r="F88" s="16">
        <v>43.297872340425499</v>
      </c>
      <c r="G88" s="16">
        <v>40.931034482758598</v>
      </c>
      <c r="I88" s="5">
        <v>2283</v>
      </c>
      <c r="J88" s="23">
        <v>222</v>
      </c>
      <c r="K88" s="6">
        <v>79</v>
      </c>
      <c r="L88" s="3">
        <v>1975</v>
      </c>
      <c r="M88" s="3">
        <v>188</v>
      </c>
      <c r="N88" s="3">
        <v>58</v>
      </c>
    </row>
    <row r="89" spans="1:14" x14ac:dyDescent="0.25">
      <c r="A89" s="8">
        <v>41548</v>
      </c>
      <c r="B89" s="16">
        <v>42.112745098039198</v>
      </c>
      <c r="C89" s="16">
        <v>43</v>
      </c>
      <c r="D89" s="16">
        <v>42.315789473684198</v>
      </c>
      <c r="E89" s="20">
        <v>41.909446618222503</v>
      </c>
      <c r="F89" s="16">
        <v>43.497142857142897</v>
      </c>
      <c r="G89" s="16">
        <v>35.631578947368403</v>
      </c>
      <c r="I89" s="5">
        <v>2244</v>
      </c>
      <c r="J89" s="23">
        <v>227</v>
      </c>
      <c r="K89" s="6">
        <v>57</v>
      </c>
      <c r="L89" s="3">
        <v>1789</v>
      </c>
      <c r="M89" s="3">
        <v>175</v>
      </c>
      <c r="N89" s="3">
        <v>76</v>
      </c>
    </row>
    <row r="90" spans="1:14" x14ac:dyDescent="0.25">
      <c r="A90" s="8">
        <v>41579</v>
      </c>
      <c r="B90" s="16">
        <v>41.983793517407001</v>
      </c>
      <c r="C90" s="16">
        <v>43.086734693877602</v>
      </c>
      <c r="D90" s="16">
        <v>41.125</v>
      </c>
      <c r="E90" s="20">
        <v>41.964859437751002</v>
      </c>
      <c r="F90" s="16">
        <v>43.5</v>
      </c>
      <c r="G90" s="16">
        <v>42.052631578947398</v>
      </c>
      <c r="I90" s="5">
        <v>1666</v>
      </c>
      <c r="J90" s="23">
        <v>196</v>
      </c>
      <c r="K90" s="6">
        <v>64</v>
      </c>
      <c r="L90" s="3">
        <v>1992</v>
      </c>
      <c r="M90" s="3">
        <v>188</v>
      </c>
      <c r="N90" s="3">
        <v>38</v>
      </c>
    </row>
    <row r="91" spans="1:14" x14ac:dyDescent="0.25">
      <c r="A91" s="8">
        <v>41609</v>
      </c>
      <c r="B91" s="16">
        <v>41.692233009708701</v>
      </c>
      <c r="C91" s="16">
        <v>43.397435897435898</v>
      </c>
      <c r="D91" s="16">
        <v>42.142857142857103</v>
      </c>
      <c r="E91" s="20">
        <v>40.371710526315802</v>
      </c>
      <c r="F91" s="16">
        <v>41.241025641025601</v>
      </c>
      <c r="G91" s="16">
        <v>40</v>
      </c>
      <c r="I91" s="5">
        <v>1030</v>
      </c>
      <c r="J91" s="23">
        <v>78</v>
      </c>
      <c r="K91" s="6">
        <v>28</v>
      </c>
      <c r="L91" s="3">
        <v>1520</v>
      </c>
      <c r="M91" s="3">
        <v>195</v>
      </c>
      <c r="N91" s="3">
        <v>47</v>
      </c>
    </row>
    <row r="92" spans="1:14" x14ac:dyDescent="0.25">
      <c r="A92" s="8">
        <v>41640</v>
      </c>
      <c r="B92" s="16">
        <v>40.783605112384301</v>
      </c>
      <c r="C92" s="16">
        <v>41.832669322709201</v>
      </c>
      <c r="D92" s="16">
        <v>40.857142857142897</v>
      </c>
      <c r="E92" s="20">
        <v>42.0811320754717</v>
      </c>
      <c r="F92" s="16">
        <v>43.051612903225802</v>
      </c>
      <c r="G92" s="16">
        <v>42.296296296296298</v>
      </c>
      <c r="I92" s="5">
        <v>2269</v>
      </c>
      <c r="J92" s="23">
        <v>251</v>
      </c>
      <c r="K92" s="6">
        <v>42</v>
      </c>
      <c r="L92" s="3">
        <v>1590</v>
      </c>
      <c r="M92" s="3">
        <v>155</v>
      </c>
      <c r="N92" s="3">
        <v>27</v>
      </c>
    </row>
    <row r="93" spans="1:14" x14ac:dyDescent="0.25">
      <c r="A93" s="8">
        <v>41671</v>
      </c>
      <c r="B93" s="16">
        <v>41.088430074016401</v>
      </c>
      <c r="C93" s="16">
        <v>42.865384615384599</v>
      </c>
      <c r="D93" s="16">
        <v>41.890909090909098</v>
      </c>
      <c r="E93" s="20">
        <v>41.721231766612597</v>
      </c>
      <c r="F93" s="16">
        <v>42.931372549019599</v>
      </c>
      <c r="G93" s="16">
        <v>42.230769230769198</v>
      </c>
      <c r="I93" s="5">
        <v>2567</v>
      </c>
      <c r="J93" s="23">
        <v>260</v>
      </c>
      <c r="K93" s="6">
        <v>55</v>
      </c>
      <c r="L93" s="3">
        <v>1851</v>
      </c>
      <c r="M93" s="3">
        <v>204</v>
      </c>
      <c r="N93" s="3">
        <v>26</v>
      </c>
    </row>
    <row r="94" spans="1:14" x14ac:dyDescent="0.25">
      <c r="A94" s="8">
        <v>41699</v>
      </c>
      <c r="B94" s="16">
        <v>41.503213049925897</v>
      </c>
      <c r="C94" s="16">
        <v>42.357466063348397</v>
      </c>
      <c r="D94" s="16">
        <v>41.463414634146297</v>
      </c>
      <c r="E94" s="20">
        <v>41.413749204328496</v>
      </c>
      <c r="F94" s="16">
        <v>42.989247311828002</v>
      </c>
      <c r="G94" s="16">
        <v>41.5</v>
      </c>
      <c r="I94" s="5">
        <v>2023</v>
      </c>
      <c r="J94" s="23">
        <v>221</v>
      </c>
      <c r="K94" s="6">
        <v>41</v>
      </c>
      <c r="L94" s="3">
        <v>1571</v>
      </c>
      <c r="M94" s="3">
        <v>186</v>
      </c>
      <c r="N94" s="3">
        <v>36</v>
      </c>
    </row>
    <row r="95" spans="1:14" x14ac:dyDescent="0.25">
      <c r="A95" s="8">
        <v>41730</v>
      </c>
      <c r="B95" s="16">
        <v>41.607843137254903</v>
      </c>
      <c r="C95" s="16">
        <v>42.589147286821699</v>
      </c>
      <c r="D95" s="16">
        <v>43</v>
      </c>
      <c r="E95" s="20">
        <v>41.795368620037799</v>
      </c>
      <c r="F95" s="16">
        <v>43.264248704663203</v>
      </c>
      <c r="G95" s="16">
        <v>42.12</v>
      </c>
      <c r="I95" s="5">
        <v>2295</v>
      </c>
      <c r="J95" s="23">
        <v>258</v>
      </c>
      <c r="K95" s="6">
        <v>40</v>
      </c>
      <c r="L95" s="3">
        <v>2116</v>
      </c>
      <c r="M95" s="3">
        <v>193</v>
      </c>
      <c r="N95" s="3">
        <v>50</v>
      </c>
    </row>
    <row r="96" spans="1:14" x14ac:dyDescent="0.25">
      <c r="A96" s="8">
        <v>41760</v>
      </c>
      <c r="B96" s="16">
        <v>41.586666666666702</v>
      </c>
      <c r="C96" s="16">
        <v>42.943396226415103</v>
      </c>
      <c r="D96" s="16">
        <v>40.844444444444399</v>
      </c>
      <c r="E96" s="20">
        <v>41.813837730213997</v>
      </c>
      <c r="F96" s="16">
        <v>43.262857142857101</v>
      </c>
      <c r="G96" s="16">
        <v>42.6</v>
      </c>
      <c r="I96" s="5">
        <v>2325</v>
      </c>
      <c r="J96" s="23">
        <v>212</v>
      </c>
      <c r="K96" s="6">
        <v>45</v>
      </c>
      <c r="L96" s="3">
        <v>2009</v>
      </c>
      <c r="M96" s="3">
        <v>175</v>
      </c>
      <c r="N96" s="3">
        <v>40</v>
      </c>
    </row>
    <row r="97" spans="1:14" x14ac:dyDescent="0.25">
      <c r="A97" s="8">
        <v>41791</v>
      </c>
      <c r="B97" s="16">
        <v>41.737315010570804</v>
      </c>
      <c r="C97" s="16">
        <v>43.052419354838698</v>
      </c>
      <c r="D97" s="16">
        <v>41.882352941176499</v>
      </c>
      <c r="E97" s="20">
        <v>41.5842636895268</v>
      </c>
      <c r="F97" s="16">
        <v>43.005181347150298</v>
      </c>
      <c r="G97" s="16">
        <v>41.3333333333333</v>
      </c>
      <c r="I97" s="5">
        <v>1892</v>
      </c>
      <c r="J97" s="23">
        <v>248</v>
      </c>
      <c r="K97" s="6">
        <v>51</v>
      </c>
      <c r="L97" s="3">
        <v>1881</v>
      </c>
      <c r="M97" s="3">
        <v>193</v>
      </c>
      <c r="N97" s="3">
        <v>36</v>
      </c>
    </row>
    <row r="98" spans="1:14" x14ac:dyDescent="0.25">
      <c r="A98" s="9">
        <v>41821</v>
      </c>
      <c r="B98" s="17">
        <v>40.413659793814404</v>
      </c>
      <c r="C98" s="17">
        <v>42.683544303797497</v>
      </c>
      <c r="D98" s="17">
        <v>39.076923076923102</v>
      </c>
      <c r="E98" s="20">
        <v>40.3127510040161</v>
      </c>
      <c r="F98" s="16">
        <v>42.260638297872298</v>
      </c>
      <c r="G98" s="16">
        <v>38.264705882352899</v>
      </c>
      <c r="I98" s="5">
        <v>2328</v>
      </c>
      <c r="J98" s="23">
        <v>237</v>
      </c>
      <c r="K98" s="6">
        <v>52</v>
      </c>
      <c r="L98" s="3">
        <v>1992</v>
      </c>
      <c r="M98" s="3">
        <v>188</v>
      </c>
      <c r="N98" s="3">
        <v>34</v>
      </c>
    </row>
    <row r="99" spans="1:14" x14ac:dyDescent="0.25">
      <c r="A99" s="9">
        <v>41852</v>
      </c>
      <c r="B99" s="16">
        <v>40.713122171945699</v>
      </c>
      <c r="C99" s="16">
        <v>42.281632653061202</v>
      </c>
      <c r="D99" s="16">
        <v>41.076923076923102</v>
      </c>
      <c r="E99" s="20">
        <v>41.718550106609797</v>
      </c>
      <c r="F99" s="16">
        <v>43.115740740740698</v>
      </c>
      <c r="G99" s="16">
        <v>43.1111111111111</v>
      </c>
      <c r="I99" s="5">
        <v>2210</v>
      </c>
      <c r="J99" s="23">
        <v>245</v>
      </c>
      <c r="K99" s="6">
        <v>52</v>
      </c>
      <c r="L99" s="3">
        <v>1876</v>
      </c>
      <c r="M99" s="3">
        <v>216</v>
      </c>
      <c r="N99" s="3">
        <v>36</v>
      </c>
    </row>
    <row r="100" spans="1:14" x14ac:dyDescent="0.25">
      <c r="A100" s="9">
        <v>41883</v>
      </c>
      <c r="B100" s="17">
        <v>41.8648401826484</v>
      </c>
      <c r="C100" s="17">
        <v>43</v>
      </c>
      <c r="D100" s="17">
        <v>42.048780487804898</v>
      </c>
      <c r="E100" s="20">
        <v>41.940106951871698</v>
      </c>
      <c r="F100" s="16">
        <v>42.943750000000001</v>
      </c>
      <c r="G100" s="16">
        <v>40.105263157894697</v>
      </c>
      <c r="I100" s="5">
        <v>2190</v>
      </c>
      <c r="J100" s="23">
        <v>197</v>
      </c>
      <c r="K100" s="6">
        <v>41</v>
      </c>
      <c r="L100" s="3">
        <v>1870</v>
      </c>
      <c r="M100" s="3">
        <v>160</v>
      </c>
      <c r="N100" s="3">
        <v>38</v>
      </c>
    </row>
    <row r="101" spans="1:14" x14ac:dyDescent="0.25">
      <c r="A101" s="9">
        <v>41913</v>
      </c>
      <c r="B101" s="16">
        <v>41.975540921919098</v>
      </c>
      <c r="C101" s="16">
        <v>43.24609375</v>
      </c>
      <c r="D101" s="16">
        <v>39.96875</v>
      </c>
      <c r="E101" s="20">
        <v>41.6382874015748</v>
      </c>
      <c r="F101" s="16">
        <v>43.347826086956502</v>
      </c>
      <c r="G101" s="16">
        <v>41.761904761904802</v>
      </c>
      <c r="I101" s="5">
        <v>2126</v>
      </c>
      <c r="J101" s="23">
        <v>256</v>
      </c>
      <c r="K101" s="6">
        <v>64</v>
      </c>
      <c r="L101" s="3">
        <v>2032</v>
      </c>
      <c r="M101" s="3">
        <v>207</v>
      </c>
      <c r="N101" s="3">
        <v>42</v>
      </c>
    </row>
    <row r="102" spans="1:14" x14ac:dyDescent="0.25">
      <c r="A102" s="9">
        <v>41944</v>
      </c>
      <c r="B102" s="17">
        <v>41.066553863508197</v>
      </c>
      <c r="C102" s="17">
        <v>43.158163265306101</v>
      </c>
      <c r="D102" s="17">
        <v>42.307692307692299</v>
      </c>
      <c r="E102" s="20">
        <v>41.686994063680501</v>
      </c>
      <c r="F102" s="16">
        <v>43.1111111111111</v>
      </c>
      <c r="G102" s="16">
        <v>41.08</v>
      </c>
      <c r="I102" s="5">
        <v>1773</v>
      </c>
      <c r="J102" s="23">
        <v>196</v>
      </c>
      <c r="K102" s="6">
        <v>39</v>
      </c>
      <c r="L102" s="3">
        <v>1853</v>
      </c>
      <c r="M102" s="3">
        <v>171</v>
      </c>
      <c r="N102" s="3">
        <v>50</v>
      </c>
    </row>
    <row r="103" spans="1:14" x14ac:dyDescent="0.25">
      <c r="A103" s="9">
        <v>41974</v>
      </c>
      <c r="B103" s="16">
        <v>41.697998259355998</v>
      </c>
      <c r="C103" s="16">
        <v>42.829629629629601</v>
      </c>
      <c r="D103" s="16">
        <v>40</v>
      </c>
      <c r="E103" s="20">
        <v>39.376583882412604</v>
      </c>
      <c r="F103" s="16">
        <v>40.199052132701397</v>
      </c>
      <c r="G103" s="16">
        <v>38.9268292682927</v>
      </c>
      <c r="I103" s="5">
        <v>1149</v>
      </c>
      <c r="J103" s="23">
        <v>135</v>
      </c>
      <c r="K103" s="6">
        <v>18</v>
      </c>
      <c r="L103" s="3">
        <v>1973</v>
      </c>
      <c r="M103" s="3">
        <v>211</v>
      </c>
      <c r="N103" s="3">
        <v>41</v>
      </c>
    </row>
    <row r="104" spans="1:14" x14ac:dyDescent="0.25">
      <c r="A104" s="9">
        <v>42005</v>
      </c>
      <c r="B104" s="17">
        <v>41.520784680056003</v>
      </c>
      <c r="C104" s="17">
        <v>40.40625</v>
      </c>
      <c r="D104" s="17">
        <v>41.4444444444444</v>
      </c>
      <c r="E104" s="20">
        <v>41.607042253521101</v>
      </c>
      <c r="F104" s="16">
        <v>43.171597633136102</v>
      </c>
      <c r="G104" s="16">
        <v>42.060606060606098</v>
      </c>
      <c r="I104" s="5">
        <v>2141</v>
      </c>
      <c r="J104" s="23">
        <v>256</v>
      </c>
      <c r="K104" s="6">
        <v>36</v>
      </c>
      <c r="L104" s="3">
        <v>1420</v>
      </c>
      <c r="M104" s="3">
        <v>169</v>
      </c>
      <c r="N104" s="3">
        <v>33</v>
      </c>
    </row>
    <row r="105" spans="1:14" x14ac:dyDescent="0.25">
      <c r="A105" s="9">
        <v>42036</v>
      </c>
      <c r="B105" s="16">
        <v>39.356499356499398</v>
      </c>
      <c r="C105" s="16">
        <v>41.816901408450697</v>
      </c>
      <c r="D105" s="16">
        <v>39.609375</v>
      </c>
      <c r="E105" s="20">
        <v>41.787313432835802</v>
      </c>
      <c r="F105" s="16">
        <v>42.262222222222199</v>
      </c>
      <c r="G105" s="16">
        <v>42.829268292682897</v>
      </c>
      <c r="I105" s="5">
        <v>2331</v>
      </c>
      <c r="J105" s="23">
        <v>213</v>
      </c>
      <c r="K105" s="6">
        <v>64</v>
      </c>
      <c r="L105" s="3">
        <v>1608</v>
      </c>
      <c r="M105" s="3">
        <v>225</v>
      </c>
      <c r="N105" s="3">
        <v>41</v>
      </c>
    </row>
    <row r="106" spans="1:14" x14ac:dyDescent="0.25">
      <c r="A106" s="9">
        <v>42064</v>
      </c>
      <c r="B106" s="17">
        <v>41.017535545023698</v>
      </c>
      <c r="C106" s="17">
        <v>42.786516853932604</v>
      </c>
      <c r="D106" s="17">
        <v>41.609756097560997</v>
      </c>
      <c r="E106" s="20">
        <v>40.838465694219302</v>
      </c>
      <c r="F106" s="16">
        <v>42.324607329842898</v>
      </c>
      <c r="G106" s="16">
        <v>41.913043478260903</v>
      </c>
      <c r="I106" s="5">
        <v>2110</v>
      </c>
      <c r="J106" s="23">
        <v>267</v>
      </c>
      <c r="K106" s="6">
        <v>41</v>
      </c>
      <c r="L106" s="3">
        <v>1851</v>
      </c>
      <c r="M106" s="3">
        <v>191</v>
      </c>
      <c r="N106" s="3">
        <v>46</v>
      </c>
    </row>
    <row r="107" spans="1:14" x14ac:dyDescent="0.25">
      <c r="A107" s="9">
        <v>42095</v>
      </c>
      <c r="B107" s="16">
        <v>41.613748763600398</v>
      </c>
      <c r="C107" s="16">
        <v>42.171673819742502</v>
      </c>
      <c r="D107" s="16">
        <v>42.851851851851897</v>
      </c>
      <c r="E107" s="20">
        <v>41.438518518518499</v>
      </c>
      <c r="F107" s="16">
        <v>42.738636363636402</v>
      </c>
      <c r="G107" s="16">
        <v>42.0555555555556</v>
      </c>
      <c r="I107" s="5">
        <v>2022</v>
      </c>
      <c r="J107" s="23">
        <v>233</v>
      </c>
      <c r="K107" s="6">
        <v>54</v>
      </c>
      <c r="L107" s="3">
        <v>2025</v>
      </c>
      <c r="M107" s="3">
        <v>176</v>
      </c>
      <c r="N107" s="3">
        <v>36</v>
      </c>
    </row>
    <row r="108" spans="1:14" x14ac:dyDescent="0.25">
      <c r="A108" s="9">
        <v>42125</v>
      </c>
      <c r="B108" s="17">
        <v>41.343275771847203</v>
      </c>
      <c r="C108" s="17">
        <v>42.452173913043502</v>
      </c>
      <c r="D108" s="17">
        <v>42.6</v>
      </c>
      <c r="E108" s="20">
        <v>40.849025069637896</v>
      </c>
      <c r="F108" s="16">
        <v>42.930232558139501</v>
      </c>
      <c r="G108" s="16">
        <v>43.402985074626898</v>
      </c>
      <c r="I108" s="5">
        <v>1911</v>
      </c>
      <c r="J108" s="23">
        <v>230</v>
      </c>
      <c r="K108" s="6">
        <v>45</v>
      </c>
      <c r="L108" s="3">
        <v>1795</v>
      </c>
      <c r="M108" s="3">
        <v>172</v>
      </c>
      <c r="N108" s="3">
        <v>67</v>
      </c>
    </row>
    <row r="109" spans="1:14" x14ac:dyDescent="0.25">
      <c r="A109" s="8">
        <v>42156</v>
      </c>
      <c r="B109" s="20">
        <v>41.139598044541003</v>
      </c>
      <c r="C109" s="20">
        <v>42.424657534246599</v>
      </c>
      <c r="D109" s="20">
        <v>41.357142857142897</v>
      </c>
      <c r="E109" s="20">
        <v>41.030957943925202</v>
      </c>
      <c r="F109" s="20">
        <v>43.04</v>
      </c>
      <c r="G109" s="20">
        <v>41.742857142857098</v>
      </c>
      <c r="I109" s="5">
        <v>1841</v>
      </c>
      <c r="J109" s="5">
        <v>219</v>
      </c>
      <c r="K109" s="5">
        <v>28</v>
      </c>
      <c r="L109" s="5">
        <v>1712</v>
      </c>
      <c r="M109" s="5">
        <v>225</v>
      </c>
      <c r="N109" s="5">
        <v>35</v>
      </c>
    </row>
    <row r="110" spans="1:14" x14ac:dyDescent="0.25">
      <c r="A110" s="8">
        <v>42186</v>
      </c>
      <c r="B110" s="20">
        <v>41.082315454062702</v>
      </c>
      <c r="C110" s="20">
        <v>42.550561797752799</v>
      </c>
      <c r="D110" s="20">
        <v>39.1020408163265</v>
      </c>
      <c r="E110" s="20">
        <v>40.915572232645403</v>
      </c>
      <c r="F110" s="20">
        <v>42.64039408867</v>
      </c>
      <c r="G110" s="20">
        <v>39.018518518518498</v>
      </c>
      <c r="I110" s="5">
        <v>1883</v>
      </c>
      <c r="J110" s="5">
        <v>178</v>
      </c>
      <c r="K110" s="5">
        <v>49</v>
      </c>
      <c r="L110" s="5">
        <v>1599</v>
      </c>
      <c r="M110" s="5">
        <v>203</v>
      </c>
      <c r="N110" s="5">
        <v>54</v>
      </c>
    </row>
    <row r="111" spans="1:14" x14ac:dyDescent="0.25">
      <c r="A111" s="9">
        <v>42217</v>
      </c>
      <c r="B111" s="25">
        <v>40.727675744141898</v>
      </c>
      <c r="C111" s="25">
        <v>42.632850241545903</v>
      </c>
      <c r="D111" s="25">
        <v>42.176470588235297</v>
      </c>
      <c r="E111" s="25">
        <v>41.488799540494</v>
      </c>
      <c r="F111" s="25">
        <v>43.140243902439003</v>
      </c>
      <c r="G111" s="25">
        <v>42.578947368421098</v>
      </c>
      <c r="I111" s="24">
        <v>1579</v>
      </c>
      <c r="J111" s="24">
        <v>207</v>
      </c>
      <c r="K111" s="24">
        <v>34</v>
      </c>
      <c r="L111" s="24">
        <v>1741</v>
      </c>
      <c r="M111" s="24">
        <v>164</v>
      </c>
      <c r="N111" s="24">
        <v>38</v>
      </c>
    </row>
    <row r="112" spans="1:14" x14ac:dyDescent="0.25">
      <c r="I112" s="80" t="s">
        <v>2</v>
      </c>
      <c r="J112" s="80"/>
      <c r="K112" s="80"/>
      <c r="L112" s="80"/>
      <c r="M112" s="80"/>
      <c r="N112" s="80"/>
    </row>
    <row r="113" spans="1:14" x14ac:dyDescent="0.25">
      <c r="B113" s="87" t="s">
        <v>5</v>
      </c>
      <c r="C113" s="88"/>
      <c r="D113" s="89"/>
      <c r="E113" s="87" t="s">
        <v>45</v>
      </c>
      <c r="F113" s="88"/>
      <c r="G113" s="89"/>
      <c r="I113" s="80" t="s">
        <v>3</v>
      </c>
      <c r="J113" s="93"/>
      <c r="K113" s="94"/>
      <c r="L113" s="79" t="s">
        <v>4</v>
      </c>
      <c r="M113" s="79"/>
      <c r="N113" s="80"/>
    </row>
    <row r="114" spans="1:14" x14ac:dyDescent="0.25">
      <c r="B114" s="90"/>
      <c r="C114" s="91"/>
      <c r="D114" s="92"/>
      <c r="E114" s="90"/>
      <c r="F114" s="91"/>
      <c r="G114" s="92"/>
      <c r="I114" s="27" t="s">
        <v>16</v>
      </c>
      <c r="J114" s="27" t="s">
        <v>17</v>
      </c>
      <c r="K114" s="29" t="s">
        <v>18</v>
      </c>
      <c r="L114" s="27" t="s">
        <v>16</v>
      </c>
      <c r="M114" s="27" t="s">
        <v>17</v>
      </c>
      <c r="N114" s="29" t="s">
        <v>18</v>
      </c>
    </row>
    <row r="115" spans="1:14" ht="36" x14ac:dyDescent="0.25">
      <c r="B115" s="27" t="s">
        <v>16</v>
      </c>
      <c r="C115" s="27" t="s">
        <v>17</v>
      </c>
      <c r="D115" s="29" t="s">
        <v>18</v>
      </c>
      <c r="E115" s="27" t="s">
        <v>16</v>
      </c>
      <c r="F115" s="27" t="s">
        <v>17</v>
      </c>
      <c r="G115" s="29" t="s">
        <v>18</v>
      </c>
      <c r="I115" s="28" t="s">
        <v>10</v>
      </c>
      <c r="J115" s="28" t="s">
        <v>12</v>
      </c>
      <c r="K115" s="30" t="s">
        <v>19</v>
      </c>
      <c r="L115" s="28" t="s">
        <v>10</v>
      </c>
      <c r="M115" s="28" t="s">
        <v>12</v>
      </c>
      <c r="N115" s="30" t="s">
        <v>19</v>
      </c>
    </row>
    <row r="116" spans="1:14" x14ac:dyDescent="0.25">
      <c r="A116" s="9">
        <v>42248</v>
      </c>
      <c r="B116" s="20">
        <v>40.9403899721448</v>
      </c>
      <c r="C116" s="20">
        <v>42.744827586206902</v>
      </c>
      <c r="D116" s="20">
        <v>40.921052631578902</v>
      </c>
      <c r="E116" s="20">
        <v>41.381383322559799</v>
      </c>
      <c r="F116" s="20">
        <v>42.2206896551724</v>
      </c>
      <c r="G116" s="20">
        <v>41</v>
      </c>
      <c r="I116" s="24">
        <v>1795</v>
      </c>
      <c r="J116" s="24">
        <v>145</v>
      </c>
      <c r="K116" s="24">
        <v>38</v>
      </c>
      <c r="L116" s="24">
        <v>1547</v>
      </c>
      <c r="M116" s="24">
        <v>145</v>
      </c>
      <c r="N116" s="24">
        <v>36</v>
      </c>
    </row>
    <row r="117" spans="1:14" x14ac:dyDescent="0.25">
      <c r="A117" s="9">
        <v>42278</v>
      </c>
      <c r="B117" s="25">
        <v>41.092661230541097</v>
      </c>
      <c r="C117" s="25">
        <v>43.345679012345698</v>
      </c>
      <c r="D117" s="25">
        <v>43.2</v>
      </c>
      <c r="E117" s="25">
        <v>41.712345679012302</v>
      </c>
      <c r="F117" s="25">
        <v>42.253623188405797</v>
      </c>
      <c r="G117" s="25">
        <v>42.96875</v>
      </c>
      <c r="I117" s="24">
        <v>1349</v>
      </c>
      <c r="J117" s="24">
        <v>162</v>
      </c>
      <c r="K117" s="24">
        <v>25</v>
      </c>
      <c r="L117" s="24">
        <v>1620</v>
      </c>
      <c r="M117" s="24">
        <v>138</v>
      </c>
      <c r="N117" s="24">
        <v>32</v>
      </c>
    </row>
    <row r="118" spans="1:14" x14ac:dyDescent="0.25">
      <c r="A118" s="9">
        <v>42309</v>
      </c>
      <c r="B118" s="20">
        <v>40.6947162426614</v>
      </c>
      <c r="C118" s="20">
        <v>43.294117647058798</v>
      </c>
      <c r="D118" s="20">
        <v>42.08</v>
      </c>
      <c r="E118" s="20">
        <v>41.147130647130602</v>
      </c>
      <c r="F118" s="20">
        <v>43.105263157894697</v>
      </c>
      <c r="G118" s="20">
        <v>41.392857142857103</v>
      </c>
      <c r="I118" s="24">
        <v>1022</v>
      </c>
      <c r="J118" s="24">
        <v>153</v>
      </c>
      <c r="K118" s="24">
        <v>25</v>
      </c>
      <c r="L118" s="24">
        <v>1638</v>
      </c>
      <c r="M118" s="24">
        <v>152</v>
      </c>
      <c r="N118" s="24">
        <v>28</v>
      </c>
    </row>
    <row r="119" spans="1:14" x14ac:dyDescent="0.25">
      <c r="A119" s="8">
        <v>42339</v>
      </c>
      <c r="B119" s="25">
        <v>38.125972006220799</v>
      </c>
      <c r="C119" s="25">
        <v>42.940170940170901</v>
      </c>
      <c r="D119" s="25">
        <v>42.769230769230802</v>
      </c>
      <c r="E119" s="25">
        <v>38.790623335109203</v>
      </c>
      <c r="F119" s="25">
        <v>40.781094527363202</v>
      </c>
      <c r="G119" s="25">
        <v>40.244897959183703</v>
      </c>
      <c r="I119" s="24">
        <v>643</v>
      </c>
      <c r="J119" s="24">
        <v>117</v>
      </c>
      <c r="K119" s="24">
        <v>13</v>
      </c>
      <c r="L119" s="24">
        <v>1877</v>
      </c>
      <c r="M119" s="24">
        <v>201</v>
      </c>
      <c r="N119" s="24">
        <v>49</v>
      </c>
    </row>
    <row r="120" spans="1:14" x14ac:dyDescent="0.25">
      <c r="A120" s="8">
        <v>42370</v>
      </c>
      <c r="B120" s="20">
        <v>40.265409717186401</v>
      </c>
      <c r="C120" s="20">
        <v>42.172043010752702</v>
      </c>
      <c r="D120" s="20">
        <v>43.307086614173201</v>
      </c>
      <c r="E120" s="20">
        <v>41.590862944162403</v>
      </c>
      <c r="F120" s="20">
        <v>42.4427480916031</v>
      </c>
      <c r="G120" s="20">
        <v>41.575000000000003</v>
      </c>
      <c r="I120" s="24">
        <v>1379</v>
      </c>
      <c r="J120" s="24">
        <v>186</v>
      </c>
      <c r="K120" s="24">
        <v>127</v>
      </c>
      <c r="L120" s="24">
        <v>985</v>
      </c>
      <c r="M120" s="24">
        <v>131</v>
      </c>
      <c r="N120" s="24">
        <v>40</v>
      </c>
    </row>
    <row r="121" spans="1:14" x14ac:dyDescent="0.25">
      <c r="A121" s="9">
        <v>42401</v>
      </c>
      <c r="B121" s="25">
        <v>38.864300626304797</v>
      </c>
      <c r="C121" s="25">
        <v>42.256157635468</v>
      </c>
      <c r="D121" s="25">
        <v>40.235294117647101</v>
      </c>
      <c r="E121" s="25">
        <v>40.967988865692398</v>
      </c>
      <c r="F121" s="25">
        <v>42.466666666666697</v>
      </c>
      <c r="G121" s="25">
        <v>42.1</v>
      </c>
      <c r="I121" s="24">
        <v>1437</v>
      </c>
      <c r="J121" s="24">
        <v>203</v>
      </c>
      <c r="K121" s="24">
        <v>68</v>
      </c>
      <c r="L121" s="24">
        <v>1437</v>
      </c>
      <c r="M121" s="24">
        <v>165</v>
      </c>
      <c r="N121" s="24">
        <v>20</v>
      </c>
    </row>
    <row r="122" spans="1:14" x14ac:dyDescent="0.25">
      <c r="A122" s="9">
        <v>42430</v>
      </c>
      <c r="B122" s="20">
        <v>41.2659263588545</v>
      </c>
      <c r="C122" s="20">
        <v>42.1151832460733</v>
      </c>
      <c r="D122" s="20">
        <v>42.825396825396801</v>
      </c>
      <c r="E122" s="20">
        <v>40.435629784272798</v>
      </c>
      <c r="F122" s="20">
        <v>42.779069767441896</v>
      </c>
      <c r="G122" s="20">
        <v>42.482142857142897</v>
      </c>
      <c r="I122" s="24">
        <v>1711</v>
      </c>
      <c r="J122" s="24">
        <v>191</v>
      </c>
      <c r="K122" s="24">
        <v>63</v>
      </c>
      <c r="L122" s="24">
        <v>1437</v>
      </c>
      <c r="M122" s="24">
        <v>172</v>
      </c>
      <c r="N122" s="24">
        <v>56</v>
      </c>
    </row>
    <row r="123" spans="1:14" x14ac:dyDescent="0.25">
      <c r="A123" s="9">
        <v>42461</v>
      </c>
      <c r="B123" s="25">
        <v>40.772896039603999</v>
      </c>
      <c r="C123" s="25">
        <v>41.636363636363598</v>
      </c>
      <c r="D123" s="25">
        <v>42.225352112676099</v>
      </c>
      <c r="E123" s="25">
        <v>41.342023587833602</v>
      </c>
      <c r="F123" s="25">
        <v>42.005780346820799</v>
      </c>
      <c r="G123" s="25">
        <v>43.021276595744702</v>
      </c>
      <c r="I123" s="24">
        <v>1616</v>
      </c>
      <c r="J123" s="24">
        <v>187</v>
      </c>
      <c r="K123" s="24">
        <v>71</v>
      </c>
      <c r="L123" s="24">
        <v>1611</v>
      </c>
      <c r="M123" s="24">
        <v>173</v>
      </c>
      <c r="N123" s="24">
        <v>47</v>
      </c>
    </row>
    <row r="124" spans="1:14" x14ac:dyDescent="0.25">
      <c r="A124" s="9">
        <v>42491</v>
      </c>
      <c r="B124" s="20">
        <v>39.738792588164998</v>
      </c>
      <c r="C124" s="20">
        <v>42.382165605095501</v>
      </c>
      <c r="D124" s="20">
        <v>43.285714285714299</v>
      </c>
      <c r="E124" s="20">
        <v>40.800272665303297</v>
      </c>
      <c r="F124" s="20">
        <v>41.762820512820497</v>
      </c>
      <c r="G124" s="20">
        <v>43.162162162162197</v>
      </c>
      <c r="I124" s="24">
        <v>1673</v>
      </c>
      <c r="J124" s="24">
        <v>157</v>
      </c>
      <c r="K124" s="24">
        <v>28</v>
      </c>
      <c r="L124" s="24">
        <v>1467</v>
      </c>
      <c r="M124" s="24">
        <v>156</v>
      </c>
      <c r="N124" s="24">
        <v>37</v>
      </c>
    </row>
    <row r="125" spans="1:14" x14ac:dyDescent="0.25">
      <c r="A125" s="8">
        <v>42522</v>
      </c>
      <c r="B125" s="25">
        <v>40.142135186354999</v>
      </c>
      <c r="C125" s="25">
        <v>42.539325842696599</v>
      </c>
      <c r="D125" s="25">
        <v>42.324324324324301</v>
      </c>
      <c r="E125" s="25">
        <v>40.342679127725901</v>
      </c>
      <c r="F125" s="25">
        <v>43.278106508875702</v>
      </c>
      <c r="G125" s="25">
        <v>41.022727272727302</v>
      </c>
      <c r="I125" s="24">
        <v>1583</v>
      </c>
      <c r="J125" s="24">
        <v>178</v>
      </c>
      <c r="K125" s="24">
        <v>37</v>
      </c>
      <c r="L125" s="24">
        <v>1605</v>
      </c>
      <c r="M125" s="24">
        <v>169</v>
      </c>
      <c r="N125" s="24">
        <v>44</v>
      </c>
    </row>
    <row r="126" spans="1:14" x14ac:dyDescent="0.25">
      <c r="A126" s="8">
        <v>42552</v>
      </c>
      <c r="B126" s="20">
        <v>40.489400363416102</v>
      </c>
      <c r="C126" s="20">
        <v>42.335403726708101</v>
      </c>
      <c r="D126" s="20">
        <v>41.454545454545503</v>
      </c>
      <c r="E126" s="20">
        <v>39.901808785529703</v>
      </c>
      <c r="F126" s="20">
        <v>42.601010101010097</v>
      </c>
      <c r="G126" s="20">
        <v>38.956521739130402</v>
      </c>
      <c r="I126" s="24">
        <v>1651</v>
      </c>
      <c r="J126" s="24">
        <v>161</v>
      </c>
      <c r="K126" s="24">
        <v>44</v>
      </c>
      <c r="L126" s="24">
        <v>1548</v>
      </c>
      <c r="M126" s="24">
        <v>198</v>
      </c>
      <c r="N126" s="24">
        <v>46</v>
      </c>
    </row>
  </sheetData>
  <mergeCells count="10">
    <mergeCell ref="E4:G5"/>
    <mergeCell ref="I4:N4"/>
    <mergeCell ref="I5:K5"/>
    <mergeCell ref="L5:N5"/>
    <mergeCell ref="B4:D5"/>
    <mergeCell ref="I112:N112"/>
    <mergeCell ref="I113:K113"/>
    <mergeCell ref="L113:N113"/>
    <mergeCell ref="B113:D114"/>
    <mergeCell ref="E113:G1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7"/>
  <sheetViews>
    <sheetView zoomScale="90" zoomScaleNormal="90" workbookViewId="0">
      <pane xSplit="1" ySplit="1" topLeftCell="B163" activePane="bottomRight" state="frozen"/>
      <selection pane="topRight" activeCell="B1" sqref="B1"/>
      <selection pane="bottomLeft" activeCell="A2" sqref="A2"/>
      <selection pane="bottomRight" activeCell="G182" sqref="G182"/>
    </sheetView>
  </sheetViews>
  <sheetFormatPr defaultRowHeight="12" x14ac:dyDescent="0.2"/>
  <cols>
    <col min="1" max="1" width="9.140625" style="58"/>
    <col min="2" max="2" width="19.42578125" style="58" customWidth="1"/>
    <col min="3" max="3" width="18.28515625" style="58" customWidth="1"/>
    <col min="4" max="4" width="24" style="58" customWidth="1"/>
    <col min="5" max="5" width="13.85546875" style="58" bestFit="1" customWidth="1"/>
    <col min="6" max="6" width="20.85546875" style="78" customWidth="1"/>
    <col min="7" max="7" width="23.140625" style="58" customWidth="1"/>
    <col min="8" max="8" width="14.140625" style="65" customWidth="1"/>
    <col min="9" max="9" width="12.140625" style="58" customWidth="1"/>
    <col min="10" max="10" width="13.85546875" style="58" bestFit="1" customWidth="1"/>
    <col min="11" max="11" width="15" style="58" bestFit="1" customWidth="1"/>
    <col min="12" max="16384" width="9.140625" style="58"/>
  </cols>
  <sheetData>
    <row r="1" spans="1:11" s="57" customFormat="1" ht="92.25" customHeight="1" x14ac:dyDescent="0.2">
      <c r="B1" s="57" t="s">
        <v>30</v>
      </c>
      <c r="C1" s="57" t="s">
        <v>32</v>
      </c>
      <c r="D1" s="57" t="s">
        <v>31</v>
      </c>
      <c r="F1" s="77" t="s">
        <v>33</v>
      </c>
      <c r="G1" s="57" t="s">
        <v>34</v>
      </c>
      <c r="H1" s="64" t="s">
        <v>35</v>
      </c>
    </row>
    <row r="2" spans="1:11" ht="15" x14ac:dyDescent="0.25">
      <c r="A2" s="56">
        <v>37257</v>
      </c>
      <c r="C2" s="59">
        <f>(Caged_2002_2003!D5*Caged_2002_2003!E5)-(Caged_2002_2003!B5*Caged_2002_2003!C5)</f>
        <v>36092.410000000003</v>
      </c>
      <c r="D2" s="60">
        <f t="shared" ref="D2:D24" si="0">D3-C3</f>
        <v>2623050.9899999974</v>
      </c>
      <c r="E2" s="76">
        <v>2623050.9900000002</v>
      </c>
      <c r="F2" s="78">
        <v>11541424.356000001</v>
      </c>
      <c r="G2" s="58">
        <v>68.7</v>
      </c>
      <c r="H2" s="66">
        <f>G2/F2/5.85274225*100000000</f>
        <v>101.70397541631554</v>
      </c>
      <c r="J2" s="76"/>
      <c r="K2" s="76"/>
    </row>
    <row r="3" spans="1:11" ht="15" x14ac:dyDescent="0.25">
      <c r="A3" s="56">
        <v>37288</v>
      </c>
      <c r="C3" s="59">
        <f>(Caged_2002_2003!D6*Caged_2002_2003!E6)-(Caged_2002_2003!B6*Caged_2002_2003!C6)</f>
        <v>13204.159999999996</v>
      </c>
      <c r="D3" s="60">
        <f t="shared" si="0"/>
        <v>2636255.1499999976</v>
      </c>
      <c r="E3" s="76">
        <v>2636255.15</v>
      </c>
      <c r="F3" s="78">
        <v>10017769.57</v>
      </c>
      <c r="G3" s="58">
        <v>71.400000000000006</v>
      </c>
      <c r="H3" s="66">
        <f t="shared" ref="H3:H66" si="1">G3/F3/5.85274225*100000000</f>
        <v>121.77770227491777</v>
      </c>
      <c r="J3" s="76"/>
      <c r="K3" s="76"/>
    </row>
    <row r="4" spans="1:11" ht="15" x14ac:dyDescent="0.25">
      <c r="A4" s="56">
        <v>37316</v>
      </c>
      <c r="C4" s="59">
        <f>(Caged_2002_2003!D7*Caged_2002_2003!E7)-(Caged_2002_2003!B7*Caged_2002_2003!C7)</f>
        <v>27039.059999999998</v>
      </c>
      <c r="D4" s="60">
        <f t="shared" si="0"/>
        <v>2663294.2099999976</v>
      </c>
      <c r="E4" s="76">
        <v>2663294.21</v>
      </c>
      <c r="F4" s="78">
        <v>10653176.84</v>
      </c>
      <c r="G4" s="58">
        <v>73</v>
      </c>
      <c r="H4" s="66">
        <f t="shared" si="1"/>
        <v>117.08043445063716</v>
      </c>
      <c r="J4" s="76"/>
      <c r="K4" s="76"/>
    </row>
    <row r="5" spans="1:11" ht="15" x14ac:dyDescent="0.25">
      <c r="A5" s="56">
        <v>37347</v>
      </c>
      <c r="C5" s="59">
        <f>(Caged_2002_2003!D8*Caged_2002_2003!E8)-(Caged_2002_2003!B8*Caged_2002_2003!C8)</f>
        <v>14629.789999999994</v>
      </c>
      <c r="D5" s="60">
        <f t="shared" si="0"/>
        <v>2677923.9999999977</v>
      </c>
      <c r="E5" s="76">
        <v>2677924</v>
      </c>
      <c r="F5" s="78">
        <v>11782865.6</v>
      </c>
      <c r="G5" s="58">
        <v>69.5</v>
      </c>
      <c r="H5" s="66">
        <f t="shared" si="1"/>
        <v>100.78002971094968</v>
      </c>
      <c r="J5" s="76"/>
      <c r="K5" s="76"/>
    </row>
    <row r="6" spans="1:11" ht="15" x14ac:dyDescent="0.25">
      <c r="A6" s="56">
        <v>37377</v>
      </c>
      <c r="C6" s="59">
        <f>(Caged_2002_2003!D9*Caged_2002_2003!E9)-(Caged_2002_2003!B9*Caged_2002_2003!C9)</f>
        <v>644.13000000000466</v>
      </c>
      <c r="D6" s="60">
        <f t="shared" si="0"/>
        <v>2678568.1299999976</v>
      </c>
      <c r="E6" s="76">
        <v>2678568.13</v>
      </c>
      <c r="F6" s="78">
        <v>11249986.146</v>
      </c>
      <c r="G6" s="58">
        <v>59.2</v>
      </c>
      <c r="H6" s="66">
        <f t="shared" si="1"/>
        <v>89.910480894344218</v>
      </c>
      <c r="J6" s="76"/>
      <c r="K6" s="76"/>
    </row>
    <row r="7" spans="1:11" ht="15" x14ac:dyDescent="0.25">
      <c r="A7" s="56">
        <v>37408</v>
      </c>
      <c r="C7" s="59">
        <f>(Caged_2002_2003!D10*Caged_2002_2003!E10)-(Caged_2002_2003!B10*Caged_2002_2003!C10)</f>
        <v>-3958.8799999999901</v>
      </c>
      <c r="D7" s="60">
        <f t="shared" si="0"/>
        <v>2674609.2499999977</v>
      </c>
      <c r="E7" s="76">
        <v>2674609.25</v>
      </c>
      <c r="F7" s="78">
        <v>10698437</v>
      </c>
      <c r="G7" s="58">
        <v>67.3</v>
      </c>
      <c r="H7" s="66">
        <f t="shared" si="1"/>
        <v>107.48189927075086</v>
      </c>
      <c r="J7" s="76"/>
      <c r="K7" s="76"/>
    </row>
    <row r="8" spans="1:11" ht="15" x14ac:dyDescent="0.25">
      <c r="A8" s="56">
        <v>37438</v>
      </c>
      <c r="C8" s="59">
        <f>(Caged_2002_2003!D11*Caged_2002_2003!E11)-(Caged_2002_2003!B11*Caged_2002_2003!C11)</f>
        <v>13598.89</v>
      </c>
      <c r="D8" s="60">
        <f t="shared" si="0"/>
        <v>2688208.1399999978</v>
      </c>
      <c r="E8" s="76">
        <v>2688208.14</v>
      </c>
      <c r="F8" s="78">
        <v>12365757.444</v>
      </c>
      <c r="G8" s="58">
        <v>70.3</v>
      </c>
      <c r="H8" s="66">
        <f t="shared" si="1"/>
        <v>97.134878875306867</v>
      </c>
      <c r="J8" s="76"/>
      <c r="K8" s="76"/>
    </row>
    <row r="9" spans="1:11" ht="15" x14ac:dyDescent="0.25">
      <c r="A9" s="56">
        <v>37469</v>
      </c>
      <c r="C9" s="59">
        <f>(Caged_2002_2003!D12*Caged_2002_2003!E12)-(Caged_2002_2003!B12*Caged_2002_2003!C12)</f>
        <v>1211.2200000000012</v>
      </c>
      <c r="D9" s="60">
        <f t="shared" si="0"/>
        <v>2689419.359999998</v>
      </c>
      <c r="E9" s="76">
        <v>2689419.36</v>
      </c>
      <c r="F9" s="78">
        <v>11833445.184</v>
      </c>
      <c r="G9" s="58">
        <v>68.400000000000006</v>
      </c>
      <c r="H9" s="66">
        <f t="shared" si="1"/>
        <v>98.761004800062494</v>
      </c>
      <c r="J9" s="76"/>
      <c r="K9" s="76"/>
    </row>
    <row r="10" spans="1:11" ht="15" x14ac:dyDescent="0.25">
      <c r="A10" s="56">
        <v>37500</v>
      </c>
      <c r="C10" s="59">
        <f>(Caged_2002_2003!D13*Caged_2002_2003!E13)-(Caged_2002_2003!B13*Caged_2002_2003!C13)</f>
        <v>-3100.7699999999895</v>
      </c>
      <c r="D10" s="60">
        <f t="shared" si="0"/>
        <v>2686318.589999998</v>
      </c>
      <c r="E10" s="76">
        <v>2686318.59</v>
      </c>
      <c r="F10" s="78">
        <v>11282538.078</v>
      </c>
      <c r="G10" s="58">
        <v>58</v>
      </c>
      <c r="H10" s="66">
        <f t="shared" si="1"/>
        <v>87.833823220996521</v>
      </c>
      <c r="J10" s="76"/>
      <c r="K10" s="76"/>
    </row>
    <row r="11" spans="1:11" ht="15" x14ac:dyDescent="0.25">
      <c r="A11" s="56">
        <v>37530</v>
      </c>
      <c r="C11" s="59">
        <f>(Caged_2002_2003!D14*Caged_2002_2003!E14)-(Caged_2002_2003!B14*Caged_2002_2003!C14)</f>
        <v>10102.14</v>
      </c>
      <c r="D11" s="60">
        <f t="shared" si="0"/>
        <v>2696420.7299999981</v>
      </c>
      <c r="E11" s="76">
        <v>2696420.73</v>
      </c>
      <c r="F11" s="78">
        <v>12403535.357999999</v>
      </c>
      <c r="G11" s="58">
        <v>72.8</v>
      </c>
      <c r="H11" s="66">
        <f t="shared" si="1"/>
        <v>100.28280931495424</v>
      </c>
      <c r="J11" s="76"/>
      <c r="K11" s="76"/>
    </row>
    <row r="12" spans="1:11" ht="15" x14ac:dyDescent="0.25">
      <c r="A12" s="56">
        <v>37561</v>
      </c>
      <c r="C12" s="59">
        <f>(Caged_2002_2003!D15*Caged_2002_2003!E15)-(Caged_2002_2003!B15*Caged_2002_2003!C15)</f>
        <v>-13172.579999999994</v>
      </c>
      <c r="D12" s="60">
        <f t="shared" si="0"/>
        <v>2683248.149999998</v>
      </c>
      <c r="E12" s="76">
        <v>2683248.15</v>
      </c>
      <c r="F12" s="78">
        <v>10732992.6</v>
      </c>
      <c r="G12" s="58">
        <v>67.8</v>
      </c>
      <c r="H12" s="66">
        <f t="shared" si="1"/>
        <v>107.93181129288418</v>
      </c>
      <c r="J12" s="76"/>
      <c r="K12" s="76"/>
    </row>
    <row r="13" spans="1:11" ht="15" x14ac:dyDescent="0.25">
      <c r="A13" s="56">
        <v>37591</v>
      </c>
      <c r="B13" s="61">
        <f>(RAIS!B$4*RAIS!H$4)+(RAIS!C$4*RAIS!I$4)+(RAIS!D$4*RAIS!J$4)</f>
        <v>2987581.9999999991</v>
      </c>
      <c r="C13" s="59">
        <f>(Caged_2002_2003!D16*Caged_2002_2003!E16)-(Caged_2002_2003!B16*Caged_2002_2003!C16)</f>
        <v>-14159.499999999993</v>
      </c>
      <c r="D13" s="60">
        <f t="shared" si="0"/>
        <v>2669088.649999998</v>
      </c>
      <c r="E13" s="76">
        <v>2669088.65</v>
      </c>
      <c r="F13" s="78">
        <v>11210172.33</v>
      </c>
      <c r="G13" s="58">
        <v>76.2</v>
      </c>
      <c r="H13" s="66">
        <f t="shared" si="1"/>
        <v>116.14039102034175</v>
      </c>
      <c r="J13" s="76"/>
      <c r="K13" s="76"/>
    </row>
    <row r="14" spans="1:11" ht="15" x14ac:dyDescent="0.25">
      <c r="A14" s="56">
        <v>37622</v>
      </c>
      <c r="C14" s="59">
        <f>(Caged_2002_2003!D17*Caged_2002_2003!E17)-(Caged_2002_2003!B17*Caged_2002_2003!C17)</f>
        <v>26243.219999999994</v>
      </c>
      <c r="D14" s="60">
        <f t="shared" si="0"/>
        <v>2695331.8699999982</v>
      </c>
      <c r="E14" s="76">
        <v>2695331.87</v>
      </c>
      <c r="F14" s="78">
        <v>11859460.228</v>
      </c>
      <c r="G14" s="58">
        <v>64.8</v>
      </c>
      <c r="H14" s="66">
        <f t="shared" si="1"/>
        <v>93.357816215042661</v>
      </c>
      <c r="J14" s="76"/>
      <c r="K14" s="76"/>
    </row>
    <row r="15" spans="1:11" ht="15" x14ac:dyDescent="0.25">
      <c r="A15" s="56">
        <v>37653</v>
      </c>
      <c r="C15" s="59">
        <f>(Caged_2002_2003!D18*Caged_2002_2003!E18)-(Caged_2002_2003!B18*Caged_2002_2003!C18)</f>
        <v>459.91999999999825</v>
      </c>
      <c r="D15" s="60">
        <f t="shared" si="0"/>
        <v>2695791.7899999982</v>
      </c>
      <c r="E15" s="76">
        <v>2695791.79</v>
      </c>
      <c r="F15" s="78">
        <v>10783167.16</v>
      </c>
      <c r="G15" s="58">
        <v>64.599999999999994</v>
      </c>
      <c r="H15" s="66">
        <f t="shared" si="1"/>
        <v>102.3591761519324</v>
      </c>
      <c r="J15" s="76"/>
      <c r="K15" s="76"/>
    </row>
    <row r="16" spans="1:11" ht="15" x14ac:dyDescent="0.25">
      <c r="A16" s="56">
        <v>37681</v>
      </c>
      <c r="C16" s="59">
        <f>(Caged_2002_2003!D19*Caged_2002_2003!E19)-(Caged_2002_2003!B19*Caged_2002_2003!C19)</f>
        <v>1769.2400000000052</v>
      </c>
      <c r="D16" s="60">
        <f t="shared" si="0"/>
        <v>2697561.0299999984</v>
      </c>
      <c r="E16" s="76">
        <v>2697561.03</v>
      </c>
      <c r="F16" s="78">
        <v>10790244.119999999</v>
      </c>
      <c r="G16" s="58">
        <v>60.6</v>
      </c>
      <c r="H16" s="66">
        <f t="shared" si="1"/>
        <v>95.958169612291002</v>
      </c>
      <c r="J16" s="76"/>
      <c r="K16" s="76"/>
    </row>
    <row r="17" spans="1:11" ht="15" x14ac:dyDescent="0.25">
      <c r="A17" s="56">
        <v>37712</v>
      </c>
      <c r="C17" s="59">
        <f>(Caged_2002_2003!D20*Caged_2002_2003!E20)-(Caged_2002_2003!B20*Caged_2002_2003!C20)</f>
        <v>8710.4000000000087</v>
      </c>
      <c r="D17" s="60">
        <f t="shared" si="0"/>
        <v>2706271.4299999983</v>
      </c>
      <c r="E17" s="76">
        <v>2706271.43</v>
      </c>
      <c r="F17" s="78">
        <v>10825085.720000001</v>
      </c>
      <c r="G17" s="58">
        <v>62.3</v>
      </c>
      <c r="H17" s="66">
        <f t="shared" si="1"/>
        <v>98.332550549261626</v>
      </c>
      <c r="J17" s="76"/>
      <c r="K17" s="76"/>
    </row>
    <row r="18" spans="1:11" ht="15" x14ac:dyDescent="0.25">
      <c r="A18" s="56">
        <v>37742</v>
      </c>
      <c r="C18" s="59">
        <f>(Caged_2002_2003!D21*Caged_2002_2003!E21)-(Caged_2002_2003!B21*Caged_2002_2003!C21)</f>
        <v>8564.3199999999924</v>
      </c>
      <c r="D18" s="60">
        <f t="shared" si="0"/>
        <v>2714835.7499999981</v>
      </c>
      <c r="E18" s="76">
        <v>2714835.75</v>
      </c>
      <c r="F18" s="78">
        <v>11402310.15</v>
      </c>
      <c r="G18" s="58">
        <v>60.8</v>
      </c>
      <c r="H18" s="66">
        <f t="shared" si="1"/>
        <v>91.106912838539557</v>
      </c>
      <c r="J18" s="76"/>
      <c r="K18" s="76"/>
    </row>
    <row r="19" spans="1:11" ht="15" x14ac:dyDescent="0.25">
      <c r="A19" s="56">
        <v>37773</v>
      </c>
      <c r="C19" s="59">
        <f>(Caged_2002_2003!D22*Caged_2002_2003!E22)-(Caged_2002_2003!B22*Caged_2002_2003!C22)</f>
        <v>3192.820000000007</v>
      </c>
      <c r="D19" s="60">
        <f t="shared" si="0"/>
        <v>2718028.569999998</v>
      </c>
      <c r="E19" s="76">
        <v>2718028.57</v>
      </c>
      <c r="F19" s="78">
        <v>10872114.279999999</v>
      </c>
      <c r="G19" s="58">
        <v>63</v>
      </c>
      <c r="H19" s="66">
        <f t="shared" si="1"/>
        <v>99.007282901159684</v>
      </c>
      <c r="J19" s="76"/>
      <c r="K19" s="76"/>
    </row>
    <row r="20" spans="1:11" ht="15" x14ac:dyDescent="0.25">
      <c r="A20" s="56">
        <v>37803</v>
      </c>
      <c r="C20" s="59">
        <f>(Caged_2002_2003!D23*Caged_2002_2003!E23)-(Caged_2002_2003!B23*Caged_2002_2003!C23)</f>
        <v>7387</v>
      </c>
      <c r="D20" s="60">
        <f t="shared" si="0"/>
        <v>2725415.569999998</v>
      </c>
      <c r="E20" s="76">
        <v>2725415.57</v>
      </c>
      <c r="F20" s="78">
        <v>12536911.622</v>
      </c>
      <c r="G20" s="58">
        <v>65.8</v>
      </c>
      <c r="H20" s="66">
        <f t="shared" si="1"/>
        <v>89.675938549942245</v>
      </c>
      <c r="J20" s="76"/>
      <c r="K20" s="76"/>
    </row>
    <row r="21" spans="1:11" ht="15" x14ac:dyDescent="0.25">
      <c r="A21" s="56">
        <v>37834</v>
      </c>
      <c r="C21" s="59">
        <f>(Caged_2002_2003!D24*Caged_2002_2003!E24)-(Caged_2002_2003!B24*Caged_2002_2003!C24)</f>
        <v>9006.9700000000012</v>
      </c>
      <c r="D21" s="60">
        <f t="shared" si="0"/>
        <v>2734422.5399999982</v>
      </c>
      <c r="E21" s="76">
        <v>2734422.54</v>
      </c>
      <c r="F21" s="78">
        <v>11484574.668</v>
      </c>
      <c r="G21" s="58">
        <v>59.8</v>
      </c>
      <c r="H21" s="66">
        <f t="shared" si="1"/>
        <v>88.966574617315047</v>
      </c>
      <c r="J21" s="76"/>
      <c r="K21" s="76"/>
    </row>
    <row r="22" spans="1:11" ht="15" x14ac:dyDescent="0.25">
      <c r="A22" s="56">
        <v>37865</v>
      </c>
      <c r="C22" s="59">
        <f>(Caged_2002_2003!D25*Caged_2002_2003!E25)-(Caged_2002_2003!B25*Caged_2002_2003!C25)</f>
        <v>20518.469999999994</v>
      </c>
      <c r="D22" s="60">
        <f t="shared" si="0"/>
        <v>2754941.0099999984</v>
      </c>
      <c r="E22" s="76">
        <v>2754941.01</v>
      </c>
      <c r="F22" s="78">
        <v>12121740.444</v>
      </c>
      <c r="G22" s="58">
        <v>67.099999999999994</v>
      </c>
      <c r="H22" s="66">
        <f t="shared" si="1"/>
        <v>94.579745517228346</v>
      </c>
      <c r="J22" s="76"/>
      <c r="K22" s="76"/>
    </row>
    <row r="23" spans="1:11" ht="15" x14ac:dyDescent="0.25">
      <c r="A23" s="56">
        <v>37895</v>
      </c>
      <c r="C23" s="59">
        <f>(Caged_2002_2003!D26*Caged_2002_2003!E26)-(Caged_2002_2003!B26*Caged_2002_2003!C26)</f>
        <v>9017.8800000000047</v>
      </c>
      <c r="D23" s="60">
        <f t="shared" si="0"/>
        <v>2763958.8899999983</v>
      </c>
      <c r="E23" s="76">
        <v>2763958.89</v>
      </c>
      <c r="F23" s="78">
        <v>12714210.893999999</v>
      </c>
      <c r="G23" s="58">
        <v>60.9</v>
      </c>
      <c r="H23" s="66">
        <f t="shared" si="1"/>
        <v>81.840539413233884</v>
      </c>
      <c r="J23" s="76"/>
      <c r="K23" s="76"/>
    </row>
    <row r="24" spans="1:11" ht="15" x14ac:dyDescent="0.25">
      <c r="A24" s="56">
        <v>37926</v>
      </c>
      <c r="C24" s="59">
        <f>(Caged_2002_2003!D27*Caged_2002_2003!E27)-(Caged_2002_2003!B27*Caged_2002_2003!C27)</f>
        <v>-6459.8099999999977</v>
      </c>
      <c r="D24" s="60">
        <f t="shared" si="0"/>
        <v>2757499.0799999982</v>
      </c>
      <c r="E24" s="76">
        <v>2757499.08</v>
      </c>
      <c r="F24" s="78">
        <v>11029996.32</v>
      </c>
      <c r="G24" s="58">
        <v>67.8</v>
      </c>
      <c r="H24" s="66">
        <f t="shared" si="1"/>
        <v>105.02554110653796</v>
      </c>
      <c r="J24" s="76"/>
      <c r="K24" s="76"/>
    </row>
    <row r="25" spans="1:11" ht="15" x14ac:dyDescent="0.25">
      <c r="A25" s="56">
        <v>37956</v>
      </c>
      <c r="B25" s="61">
        <f>(RAIS!B$5*RAIS!H$5)+(RAIS!C$5*RAIS!I$5)+(RAIS!D$5*RAIS!J$5)</f>
        <v>3226283</v>
      </c>
      <c r="C25" s="59">
        <f>(Caged_2002_2003!D28*Caged_2002_2003!E28)-(Caged_2002_2003!B28*Caged_2002_2003!C28)</f>
        <v>-19089.080000000002</v>
      </c>
      <c r="D25" s="60">
        <f t="shared" ref="D25:D59" si="2">D26-C26</f>
        <v>2738409.9999999981</v>
      </c>
      <c r="E25" s="76">
        <v>2738410</v>
      </c>
      <c r="F25" s="78">
        <v>12049004</v>
      </c>
      <c r="G25" s="58">
        <v>61.8</v>
      </c>
      <c r="H25" s="66">
        <f t="shared" si="1"/>
        <v>87.635067997266958</v>
      </c>
      <c r="J25" s="76"/>
      <c r="K25" s="76"/>
    </row>
    <row r="26" spans="1:11" ht="15" x14ac:dyDescent="0.25">
      <c r="A26" s="56">
        <v>37987</v>
      </c>
      <c r="C26" s="62">
        <f>('Caged 1.0'!B55*'Caged 1.0'!I55+'Caged 1.0'!C55*'Caged 1.0'!J55+'Caged 1.0'!D55*'Caged 1.0'!K55)-('Caged 1.0'!E55*'Caged 1.0'!L55+'Caged 1.0'!F55*'Caged 1.0'!M55+'Caged 1.0'!G55*'Caged 1.0'!N55)</f>
        <v>26845.999999999978</v>
      </c>
      <c r="D26" s="60">
        <f t="shared" si="2"/>
        <v>2765255.9999999981</v>
      </c>
      <c r="E26" s="76">
        <v>2765256</v>
      </c>
      <c r="F26" s="78">
        <v>11614075.199999999</v>
      </c>
      <c r="G26" s="58">
        <v>67.8</v>
      </c>
      <c r="H26" s="66">
        <f t="shared" si="1"/>
        <v>99.743742998247725</v>
      </c>
      <c r="J26" s="76"/>
      <c r="K26" s="76"/>
    </row>
    <row r="27" spans="1:11" ht="15" x14ac:dyDescent="0.25">
      <c r="A27" s="56">
        <v>38018</v>
      </c>
      <c r="C27" s="62">
        <f>('Caged 1.0'!B56*'Caged 1.0'!I56+'Caged 1.0'!C56*'Caged 1.0'!J56+'Caged 1.0'!D56*'Caged 1.0'!K56)-('Caged 1.0'!E56*'Caged 1.0'!L56+'Caged 1.0'!F56*'Caged 1.0'!M56+'Caged 1.0'!G56*'Caged 1.0'!N56)</f>
        <v>17431.000000000065</v>
      </c>
      <c r="D27" s="60">
        <f t="shared" si="2"/>
        <v>2782686.9999999981</v>
      </c>
      <c r="E27" s="76">
        <v>2782687</v>
      </c>
      <c r="F27" s="78">
        <v>10574210.6</v>
      </c>
      <c r="G27" s="58">
        <v>53.8</v>
      </c>
      <c r="H27" s="66">
        <f t="shared" si="1"/>
        <v>86.931049214866917</v>
      </c>
      <c r="J27" s="76"/>
      <c r="K27" s="76"/>
    </row>
    <row r="28" spans="1:11" ht="15" x14ac:dyDescent="0.25">
      <c r="A28" s="56">
        <v>38047</v>
      </c>
      <c r="C28" s="62">
        <f>('Caged 1.0'!B57*'Caged 1.0'!I57+'Caged 1.0'!C57*'Caged 1.0'!J57+'Caged 1.0'!D57*'Caged 1.0'!K57)-('Caged 1.0'!E57*'Caged 1.0'!L57+'Caged 1.0'!F57*'Caged 1.0'!M57+'Caged 1.0'!G57*'Caged 1.0'!N57)</f>
        <v>30987.999999999964</v>
      </c>
      <c r="D28" s="60">
        <f t="shared" si="2"/>
        <v>2813674.9999999981</v>
      </c>
      <c r="E28" s="76">
        <v>2813675</v>
      </c>
      <c r="F28" s="78">
        <v>12942905</v>
      </c>
      <c r="G28" s="58">
        <v>65.2</v>
      </c>
      <c r="H28" s="66">
        <f t="shared" si="1"/>
        <v>86.070917735496849</v>
      </c>
      <c r="J28" s="76"/>
      <c r="K28" s="76"/>
    </row>
    <row r="29" spans="1:11" ht="15" x14ac:dyDescent="0.25">
      <c r="A29" s="56">
        <v>38078</v>
      </c>
      <c r="C29" s="62">
        <f>('Caged 1.0'!B58*'Caged 1.0'!I58+'Caged 1.0'!C58*'Caged 1.0'!J58+'Caged 1.0'!D58*'Caged 1.0'!K58)-('Caged 1.0'!E58*'Caged 1.0'!L58+'Caged 1.0'!F58*'Caged 1.0'!M58+'Caged 1.0'!G58*'Caged 1.0'!N58)</f>
        <v>32122.000000000044</v>
      </c>
      <c r="D29" s="60">
        <f t="shared" si="2"/>
        <v>2845796.9999999981</v>
      </c>
      <c r="E29" s="76">
        <v>2845797</v>
      </c>
      <c r="F29" s="78">
        <v>11383188</v>
      </c>
      <c r="G29" s="58">
        <v>68.5</v>
      </c>
      <c r="H29" s="66">
        <f t="shared" si="1"/>
        <v>102.81755316725247</v>
      </c>
      <c r="J29" s="76"/>
      <c r="K29" s="76"/>
    </row>
    <row r="30" spans="1:11" ht="15" x14ac:dyDescent="0.25">
      <c r="A30" s="56">
        <v>38108</v>
      </c>
      <c r="C30" s="62">
        <f>('Caged 1.0'!B59*'Caged 1.0'!I59+'Caged 1.0'!C59*'Caged 1.0'!J59+'Caged 1.0'!D59*'Caged 1.0'!K59)-('Caged 1.0'!E59*'Caged 1.0'!L59+'Caged 1.0'!F59*'Caged 1.0'!M59+'Caged 1.0'!G59*'Caged 1.0'!N59)</f>
        <v>33700.999999999949</v>
      </c>
      <c r="D30" s="60">
        <f t="shared" si="2"/>
        <v>2879497.9999999981</v>
      </c>
      <c r="E30" s="76">
        <v>2879498</v>
      </c>
      <c r="F30" s="78">
        <v>12093891.6</v>
      </c>
      <c r="G30" s="58">
        <v>67.900000000000006</v>
      </c>
      <c r="H30" s="66">
        <f t="shared" si="1"/>
        <v>95.927760150889085</v>
      </c>
      <c r="J30" s="76"/>
      <c r="K30" s="76"/>
    </row>
    <row r="31" spans="1:11" ht="15" x14ac:dyDescent="0.25">
      <c r="A31" s="56">
        <v>38139</v>
      </c>
      <c r="C31" s="62">
        <f>('Caged 1.0'!B60*'Caged 1.0'!I60+'Caged 1.0'!C60*'Caged 1.0'!J60+'Caged 1.0'!D60*'Caged 1.0'!K60)-('Caged 1.0'!E60*'Caged 1.0'!L60+'Caged 1.0'!F60*'Caged 1.0'!M60+'Caged 1.0'!G60*'Caged 1.0'!N60)</f>
        <v>30961.999999999898</v>
      </c>
      <c r="D31" s="60">
        <f t="shared" si="2"/>
        <v>2910459.9999999981</v>
      </c>
      <c r="E31" s="76">
        <v>2910460</v>
      </c>
      <c r="F31" s="78">
        <v>12223932</v>
      </c>
      <c r="G31" s="58">
        <v>64.3</v>
      </c>
      <c r="H31" s="66">
        <f t="shared" si="1"/>
        <v>89.875361254675141</v>
      </c>
      <c r="J31" s="76"/>
      <c r="K31" s="76"/>
    </row>
    <row r="32" spans="1:11" ht="15" x14ac:dyDescent="0.25">
      <c r="A32" s="56">
        <v>38169</v>
      </c>
      <c r="C32" s="62">
        <f>('Caged 1.0'!B61*'Caged 1.0'!I61+'Caged 1.0'!C61*'Caged 1.0'!J61+'Caged 1.0'!D61*'Caged 1.0'!K61)-('Caged 1.0'!E61*'Caged 1.0'!L61+'Caged 1.0'!F61*'Caged 1.0'!M61+'Caged 1.0'!G61*'Caged 1.0'!N61)</f>
        <v>17912.000000000102</v>
      </c>
      <c r="D32" s="60">
        <f t="shared" si="2"/>
        <v>2928371.9999999981</v>
      </c>
      <c r="E32" s="76">
        <v>2928372</v>
      </c>
      <c r="F32" s="78">
        <v>12884836.800000001</v>
      </c>
      <c r="G32" s="58">
        <v>60.8</v>
      </c>
      <c r="H32" s="66">
        <f t="shared" si="1"/>
        <v>80.624170342153263</v>
      </c>
      <c r="J32" s="76"/>
      <c r="K32" s="76"/>
    </row>
    <row r="33" spans="1:11" ht="15" x14ac:dyDescent="0.25">
      <c r="A33" s="56">
        <v>38200</v>
      </c>
      <c r="C33" s="62">
        <f>('Caged 1.0'!B62*'Caged 1.0'!I62+'Caged 1.0'!C62*'Caged 1.0'!J62+'Caged 1.0'!D62*'Caged 1.0'!K62)-('Caged 1.0'!E62*'Caged 1.0'!L62+'Caged 1.0'!F62*'Caged 1.0'!M62+'Caged 1.0'!G62*'Caged 1.0'!N62)</f>
        <v>28460.000000000065</v>
      </c>
      <c r="D33" s="60">
        <f t="shared" si="2"/>
        <v>2956831.9999999981</v>
      </c>
      <c r="E33" s="76">
        <v>2956832</v>
      </c>
      <c r="F33" s="78">
        <v>13010060.800000001</v>
      </c>
      <c r="G33" s="58">
        <v>63.1</v>
      </c>
      <c r="H33" s="66">
        <f t="shared" si="1"/>
        <v>82.868720724058988</v>
      </c>
      <c r="J33" s="76"/>
      <c r="K33" s="76"/>
    </row>
    <row r="34" spans="1:11" ht="15" x14ac:dyDescent="0.25">
      <c r="A34" s="56">
        <v>38231</v>
      </c>
      <c r="C34" s="62">
        <f>('Caged 1.0'!B63*'Caged 1.0'!I63+'Caged 1.0'!C63*'Caged 1.0'!J63+'Caged 1.0'!D63*'Caged 1.0'!K63)-('Caged 1.0'!E63*'Caged 1.0'!L63+'Caged 1.0'!F63*'Caged 1.0'!M63+'Caged 1.0'!G63*'Caged 1.0'!N63)</f>
        <v>14275.999999999942</v>
      </c>
      <c r="D34" s="60">
        <f t="shared" si="2"/>
        <v>2971107.9999999981</v>
      </c>
      <c r="E34" s="76">
        <v>2971108</v>
      </c>
      <c r="F34" s="78">
        <v>12478653.6</v>
      </c>
      <c r="G34" s="58">
        <v>66</v>
      </c>
      <c r="H34" s="66">
        <f t="shared" si="1"/>
        <v>90.368444700603604</v>
      </c>
      <c r="J34" s="76"/>
      <c r="K34" s="76"/>
    </row>
    <row r="35" spans="1:11" ht="15" x14ac:dyDescent="0.25">
      <c r="A35" s="56">
        <v>38261</v>
      </c>
      <c r="C35" s="62">
        <f>('Caged 1.0'!B64*'Caged 1.0'!I64+'Caged 1.0'!C64*'Caged 1.0'!J64+'Caged 1.0'!D64*'Caged 1.0'!K64)-('Caged 1.0'!E64*'Caged 1.0'!L64+'Caged 1.0'!F64*'Caged 1.0'!M64+'Caged 1.0'!G64*'Caged 1.0'!N64)</f>
        <v>14426</v>
      </c>
      <c r="D35" s="60">
        <f t="shared" si="2"/>
        <v>2985533.9999999981</v>
      </c>
      <c r="E35" s="76">
        <v>2985534</v>
      </c>
      <c r="F35" s="78">
        <v>11942136</v>
      </c>
      <c r="G35" s="58">
        <v>64</v>
      </c>
      <c r="H35" s="66">
        <f t="shared" si="1"/>
        <v>91.566910818884878</v>
      </c>
      <c r="J35" s="76"/>
      <c r="K35" s="76"/>
    </row>
    <row r="36" spans="1:11" ht="15" x14ac:dyDescent="0.25">
      <c r="A36" s="56">
        <v>38292</v>
      </c>
      <c r="C36" s="62">
        <f>('Caged 1.0'!B65*'Caged 1.0'!I65+'Caged 1.0'!C65*'Caged 1.0'!J65+'Caged 1.0'!D65*'Caged 1.0'!K65)-('Caged 1.0'!E65*'Caged 1.0'!L65+'Caged 1.0'!F65*'Caged 1.0'!M65+'Caged 1.0'!G65*'Caged 1.0'!N65)</f>
        <v>7501.0000000000509</v>
      </c>
      <c r="D36" s="60">
        <f t="shared" si="2"/>
        <v>2993034.9999999981</v>
      </c>
      <c r="E36" s="76">
        <v>2993035</v>
      </c>
      <c r="F36" s="78">
        <v>11972140</v>
      </c>
      <c r="G36" s="58">
        <v>60.5</v>
      </c>
      <c r="H36" s="66">
        <f t="shared" si="1"/>
        <v>86.342414525761967</v>
      </c>
      <c r="J36" s="76"/>
      <c r="K36" s="76"/>
    </row>
    <row r="37" spans="1:11" ht="15" x14ac:dyDescent="0.25">
      <c r="A37" s="56">
        <v>38322</v>
      </c>
      <c r="B37" s="61">
        <f>(RAIS!B$6*RAIS!H$6)+(RAIS!C$6*RAIS!I$6)+(RAIS!D$6*RAIS!J$6)</f>
        <v>3387339.0000000019</v>
      </c>
      <c r="C37" s="62">
        <f>('Caged 1.0'!B66*'Caged 1.0'!I66+'Caged 1.0'!C66*'Caged 1.0'!J66+'Caged 1.0'!D66*'Caged 1.0'!K66)-('Caged 1.0'!E66*'Caged 1.0'!L66+'Caged 1.0'!F66*'Caged 1.0'!M66+'Caged 1.0'!G66*'Caged 1.0'!N66)</f>
        <v>-17772.999999999942</v>
      </c>
      <c r="D37" s="60">
        <f t="shared" si="2"/>
        <v>2975261.9999999981</v>
      </c>
      <c r="E37" s="76">
        <v>2975262</v>
      </c>
      <c r="F37" s="78">
        <v>13686205.199999999</v>
      </c>
      <c r="G37" s="58">
        <v>63.8</v>
      </c>
      <c r="H37" s="66">
        <f t="shared" si="1"/>
        <v>79.648615858100342</v>
      </c>
      <c r="J37" s="76"/>
      <c r="K37" s="76"/>
    </row>
    <row r="38" spans="1:11" ht="15" x14ac:dyDescent="0.25">
      <c r="A38" s="56">
        <v>38353</v>
      </c>
      <c r="C38" s="62">
        <f>('Caged 1.0'!B67*'Caged 1.0'!I67+'Caged 1.0'!C67*'Caged 1.0'!J67+'Caged 1.0'!D67*'Caged 1.0'!K67)-('Caged 1.0'!E67*'Caged 1.0'!L67+'Caged 1.0'!F67*'Caged 1.0'!M67+'Caged 1.0'!G67*'Caged 1.0'!N67)</f>
        <v>24682</v>
      </c>
      <c r="D38" s="60">
        <f t="shared" si="2"/>
        <v>2999943.9999999981</v>
      </c>
      <c r="E38" s="76">
        <v>2999944</v>
      </c>
      <c r="F38" s="78">
        <v>12599764.800000001</v>
      </c>
      <c r="G38" s="58">
        <v>76.099999999999994</v>
      </c>
      <c r="H38" s="66">
        <f t="shared" si="1"/>
        <v>103.19598958125677</v>
      </c>
      <c r="J38" s="76"/>
      <c r="K38" s="76"/>
    </row>
    <row r="39" spans="1:11" ht="15" x14ac:dyDescent="0.25">
      <c r="A39" s="56">
        <v>38384</v>
      </c>
      <c r="C39" s="62">
        <f>('Caged 1.0'!B68*'Caged 1.0'!I68+'Caged 1.0'!C68*'Caged 1.0'!J68+'Caged 1.0'!D68*'Caged 1.0'!K68)-('Caged 1.0'!E68*'Caged 1.0'!L68+'Caged 1.0'!F68*'Caged 1.0'!M68+'Caged 1.0'!G68*'Caged 1.0'!N68)</f>
        <v>-16366.000000000073</v>
      </c>
      <c r="D39" s="60">
        <f t="shared" si="2"/>
        <v>2983577.9999999981</v>
      </c>
      <c r="E39" s="76">
        <v>2983578</v>
      </c>
      <c r="F39" s="78">
        <v>11337596.4</v>
      </c>
      <c r="G39" s="58">
        <v>59</v>
      </c>
      <c r="H39" s="66">
        <f t="shared" si="1"/>
        <v>88.914301348080315</v>
      </c>
      <c r="J39" s="76"/>
      <c r="K39" s="76"/>
    </row>
    <row r="40" spans="1:11" ht="15" x14ac:dyDescent="0.25">
      <c r="A40" s="56">
        <v>38412</v>
      </c>
      <c r="C40" s="62">
        <f>('Caged 1.0'!B69*'Caged 1.0'!I69+'Caged 1.0'!C69*'Caged 1.0'!J69+'Caged 1.0'!D69*'Caged 1.0'!K69)-('Caged 1.0'!E69*'Caged 1.0'!L69+'Caged 1.0'!F69*'Caged 1.0'!M69+'Caged 1.0'!G69*'Caged 1.0'!N69)</f>
        <v>22731</v>
      </c>
      <c r="D40" s="60">
        <f t="shared" si="2"/>
        <v>3006308.9999999981</v>
      </c>
      <c r="E40" s="76">
        <v>3006309</v>
      </c>
      <c r="F40" s="78">
        <v>13227759.6</v>
      </c>
      <c r="G40" s="58">
        <v>82</v>
      </c>
      <c r="H40" s="66">
        <f t="shared" si="1"/>
        <v>105.9176070386354</v>
      </c>
      <c r="J40" s="76"/>
      <c r="K40" s="76"/>
    </row>
    <row r="41" spans="1:11" ht="15" x14ac:dyDescent="0.25">
      <c r="A41" s="56">
        <v>38443</v>
      </c>
      <c r="C41" s="62">
        <f>('Caged 1.0'!B70*'Caged 1.0'!I70+'Caged 1.0'!C70*'Caged 1.0'!J70+'Caged 1.0'!D70*'Caged 1.0'!K70)-('Caged 1.0'!E70*'Caged 1.0'!L70+'Caged 1.0'!F70*'Caged 1.0'!M70+'Caged 1.0'!G70*'Caged 1.0'!N70)</f>
        <v>18074.000000000044</v>
      </c>
      <c r="D41" s="60">
        <f t="shared" si="2"/>
        <v>3024382.9999999981</v>
      </c>
      <c r="E41" s="76">
        <v>3024383</v>
      </c>
      <c r="F41" s="78">
        <v>12097532</v>
      </c>
      <c r="G41" s="58">
        <v>73</v>
      </c>
      <c r="H41" s="66">
        <f t="shared" si="1"/>
        <v>103.10190315732711</v>
      </c>
      <c r="J41" s="76"/>
      <c r="K41" s="76"/>
    </row>
    <row r="42" spans="1:11" ht="15" x14ac:dyDescent="0.25">
      <c r="A42" s="56">
        <v>38473</v>
      </c>
      <c r="C42" s="62">
        <f>('Caged 1.0'!B71*'Caged 1.0'!I71+'Caged 1.0'!C71*'Caged 1.0'!J71+'Caged 1.0'!D71*'Caged 1.0'!K71)-('Caged 1.0'!E71*'Caged 1.0'!L71+'Caged 1.0'!F71*'Caged 1.0'!M71+'Caged 1.0'!G71*'Caged 1.0'!N71)</f>
        <v>12901.000000000015</v>
      </c>
      <c r="D42" s="60">
        <f t="shared" si="2"/>
        <v>3037283.9999999981</v>
      </c>
      <c r="E42" s="76">
        <v>3037284</v>
      </c>
      <c r="F42" s="78">
        <v>12756592.800000001</v>
      </c>
      <c r="G42" s="58">
        <v>70.7</v>
      </c>
      <c r="H42" s="66">
        <f t="shared" si="1"/>
        <v>94.694623682154614</v>
      </c>
      <c r="J42" s="76"/>
      <c r="K42" s="76"/>
    </row>
    <row r="43" spans="1:11" ht="15" x14ac:dyDescent="0.25">
      <c r="A43" s="56">
        <v>38504</v>
      </c>
      <c r="C43" s="62">
        <f>('Caged 1.0'!B72*'Caged 1.0'!I72+'Caged 1.0'!C72*'Caged 1.0'!J72+'Caged 1.0'!D72*'Caged 1.0'!K72)-('Caged 1.0'!E72*'Caged 1.0'!L72+'Caged 1.0'!F72*'Caged 1.0'!M72+'Caged 1.0'!G72*'Caged 1.0'!N72)</f>
        <v>8467.0000000000146</v>
      </c>
      <c r="D43" s="60">
        <f t="shared" si="2"/>
        <v>3045750.9999999981</v>
      </c>
      <c r="E43" s="76">
        <v>3045751</v>
      </c>
      <c r="F43" s="78">
        <v>13401304.4</v>
      </c>
      <c r="G43" s="58">
        <v>70.400000000000006</v>
      </c>
      <c r="H43" s="66">
        <f t="shared" si="1"/>
        <v>89.75655775037049</v>
      </c>
      <c r="J43" s="76"/>
      <c r="K43" s="76"/>
    </row>
    <row r="44" spans="1:11" ht="15" x14ac:dyDescent="0.25">
      <c r="A44" s="56">
        <v>38534</v>
      </c>
      <c r="C44" s="62">
        <f>('Caged 1.0'!B73*'Caged 1.0'!I73+'Caged 1.0'!C73*'Caged 1.0'!J73+'Caged 1.0'!D73*'Caged 1.0'!K73)-('Caged 1.0'!E73*'Caged 1.0'!L73+'Caged 1.0'!F73*'Caged 1.0'!M73+'Caged 1.0'!G73*'Caged 1.0'!N73)</f>
        <v>16852</v>
      </c>
      <c r="D44" s="60">
        <f t="shared" si="2"/>
        <v>3062602.9999999981</v>
      </c>
      <c r="E44" s="76">
        <v>3062603</v>
      </c>
      <c r="F44" s="78">
        <v>12862932.6</v>
      </c>
      <c r="G44" s="58">
        <v>71.2</v>
      </c>
      <c r="H44" s="66">
        <f t="shared" si="1"/>
        <v>94.575925756240977</v>
      </c>
      <c r="J44" s="76"/>
      <c r="K44" s="76"/>
    </row>
    <row r="45" spans="1:11" ht="15" x14ac:dyDescent="0.25">
      <c r="A45" s="56">
        <v>38565</v>
      </c>
      <c r="C45" s="62">
        <f>('Caged 1.0'!B74*'Caged 1.0'!I74+'Caged 1.0'!C74*'Caged 1.0'!J74+'Caged 1.0'!D74*'Caged 1.0'!K74)-('Caged 1.0'!E74*'Caged 1.0'!L74+'Caged 1.0'!F74*'Caged 1.0'!M74+'Caged 1.0'!G74*'Caged 1.0'!N74)</f>
        <v>27083.000000000029</v>
      </c>
      <c r="D45" s="60">
        <f t="shared" si="2"/>
        <v>3089685.9999999981</v>
      </c>
      <c r="E45" s="76">
        <v>3089686</v>
      </c>
      <c r="F45" s="78">
        <v>14212555.6</v>
      </c>
      <c r="G45" s="58">
        <v>78.2</v>
      </c>
      <c r="H45" s="66">
        <f t="shared" si="1"/>
        <v>94.010243555508694</v>
      </c>
      <c r="J45" s="76"/>
      <c r="K45" s="76"/>
    </row>
    <row r="46" spans="1:11" ht="15" x14ac:dyDescent="0.25">
      <c r="A46" s="56">
        <v>38596</v>
      </c>
      <c r="C46" s="62">
        <f>('Caged 1.0'!B75*'Caged 1.0'!I75+'Caged 1.0'!C75*'Caged 1.0'!J75+'Caged 1.0'!D75*'Caged 1.0'!K75)-('Caged 1.0'!E75*'Caged 1.0'!L75+'Caged 1.0'!F75*'Caged 1.0'!M75+'Caged 1.0'!G75*'Caged 1.0'!N75)</f>
        <v>17743.999999999978</v>
      </c>
      <c r="D46" s="60">
        <f t="shared" si="2"/>
        <v>3107429.9999999981</v>
      </c>
      <c r="E46" s="76">
        <v>3107430</v>
      </c>
      <c r="F46" s="78">
        <v>13051206</v>
      </c>
      <c r="G46" s="58">
        <v>71.400000000000006</v>
      </c>
      <c r="H46" s="66">
        <f t="shared" si="1"/>
        <v>93.473427678192422</v>
      </c>
      <c r="J46" s="76"/>
      <c r="K46" s="76"/>
    </row>
    <row r="47" spans="1:11" ht="15" x14ac:dyDescent="0.25">
      <c r="A47" s="56">
        <v>38626</v>
      </c>
      <c r="C47" s="62">
        <f>('Caged 1.0'!B76*'Caged 1.0'!I76+'Caged 1.0'!C76*'Caged 1.0'!J76+'Caged 1.0'!D76*'Caged 1.0'!K76)-('Caged 1.0'!E76*'Caged 1.0'!L76+'Caged 1.0'!F76*'Caged 1.0'!M76+'Caged 1.0'!G76*'Caged 1.0'!N76)</f>
        <v>973.00000000005093</v>
      </c>
      <c r="D47" s="60">
        <f t="shared" si="2"/>
        <v>3108402.9999999981</v>
      </c>
      <c r="E47" s="76">
        <v>3108403</v>
      </c>
      <c r="F47" s="78">
        <v>12433612</v>
      </c>
      <c r="G47" s="58">
        <v>72.5</v>
      </c>
      <c r="H47" s="66">
        <f t="shared" si="1"/>
        <v>99.627973655926965</v>
      </c>
      <c r="J47" s="76"/>
      <c r="K47" s="76"/>
    </row>
    <row r="48" spans="1:11" ht="15" x14ac:dyDescent="0.25">
      <c r="A48" s="56">
        <v>38657</v>
      </c>
      <c r="C48" s="62">
        <f>('Caged 1.0'!B77*'Caged 1.0'!I77+'Caged 1.0'!C77*'Caged 1.0'!J77+'Caged 1.0'!D77*'Caged 1.0'!K77)-('Caged 1.0'!E77*'Caged 1.0'!L77+'Caged 1.0'!F77*'Caged 1.0'!M77+'Caged 1.0'!G77*'Caged 1.0'!N77)</f>
        <v>-8024.0000000000073</v>
      </c>
      <c r="D48" s="60">
        <f t="shared" si="2"/>
        <v>3100378.9999999981</v>
      </c>
      <c r="E48" s="76">
        <v>3100379</v>
      </c>
      <c r="F48" s="78">
        <v>12401516</v>
      </c>
      <c r="G48" s="58">
        <v>72.2</v>
      </c>
      <c r="H48" s="66">
        <f t="shared" si="1"/>
        <v>99.472497268110459</v>
      </c>
      <c r="J48" s="76"/>
      <c r="K48" s="76"/>
    </row>
    <row r="49" spans="1:11" ht="15" x14ac:dyDescent="0.25">
      <c r="A49" s="56">
        <v>38687</v>
      </c>
      <c r="B49" s="61">
        <f>(RAIS!B$7*RAIS!H$7)+(RAIS!C$7*RAIS!I$7)+(RAIS!D$7*RAIS!J$7)</f>
        <v>3434159.0000000005</v>
      </c>
      <c r="C49" s="62">
        <f>('Caged 1.0'!B78*'Caged 1.0'!I78+'Caged 1.0'!C78*'Caged 1.0'!J78+'Caged 1.0'!D78*'Caged 1.0'!K78)-('Caged 1.0'!E78*'Caged 1.0'!L78+'Caged 1.0'!F78*'Caged 1.0'!M78+'Caged 1.0'!G78*'Caged 1.0'!N78)</f>
        <v>-22905.000000000015</v>
      </c>
      <c r="D49" s="60">
        <f t="shared" si="2"/>
        <v>3077473.9999999981</v>
      </c>
      <c r="E49" s="76">
        <v>3077474</v>
      </c>
      <c r="F49" s="78">
        <v>13540885.6</v>
      </c>
      <c r="G49" s="58">
        <v>78.2</v>
      </c>
      <c r="H49" s="66">
        <f t="shared" si="1"/>
        <v>98.673443744492559</v>
      </c>
      <c r="J49" s="76"/>
      <c r="K49" s="76"/>
    </row>
    <row r="50" spans="1:11" ht="15" x14ac:dyDescent="0.25">
      <c r="A50" s="56">
        <v>38718</v>
      </c>
      <c r="C50" s="62">
        <f>('Caged 1.0'!B79*'Caged 1.0'!I79+'Caged 1.0'!C79*'Caged 1.0'!J79+'Caged 1.0'!D79*'Caged 1.0'!K79)-('Caged 1.0'!E79*'Caged 1.0'!L79+'Caged 1.0'!F79*'Caged 1.0'!M79+'Caged 1.0'!G79*'Caged 1.0'!N79)</f>
        <v>54867.000000000029</v>
      </c>
      <c r="D50" s="60">
        <f t="shared" si="2"/>
        <v>3132340.9999999981</v>
      </c>
      <c r="E50" s="76">
        <v>3132341</v>
      </c>
      <c r="F50" s="78">
        <v>13782300.4</v>
      </c>
      <c r="G50" s="58">
        <v>72.3</v>
      </c>
      <c r="H50" s="66">
        <f t="shared" si="1"/>
        <v>89.630782334054913</v>
      </c>
      <c r="J50" s="76"/>
      <c r="K50" s="76"/>
    </row>
    <row r="51" spans="1:11" ht="15" x14ac:dyDescent="0.25">
      <c r="A51" s="56">
        <v>38749</v>
      </c>
      <c r="C51" s="62">
        <f>('Caged 1.0'!B80*'Caged 1.0'!I80+'Caged 1.0'!C80*'Caged 1.0'!J80+'Caged 1.0'!D80*'Caged 1.0'!K80)-('Caged 1.0'!E80*'Caged 1.0'!L80+'Caged 1.0'!F80*'Caged 1.0'!M80+'Caged 1.0'!G80*'Caged 1.0'!N80)</f>
        <v>10522.999999999971</v>
      </c>
      <c r="D51" s="60">
        <f t="shared" si="2"/>
        <v>3142863.9999999981</v>
      </c>
      <c r="E51" s="76">
        <v>3142864</v>
      </c>
      <c r="F51" s="78">
        <v>11942883.199999999</v>
      </c>
      <c r="G51" s="58">
        <v>81.8</v>
      </c>
      <c r="H51" s="66">
        <f t="shared" si="1"/>
        <v>117.026635724385</v>
      </c>
      <c r="J51" s="76"/>
      <c r="K51" s="76"/>
    </row>
    <row r="52" spans="1:11" ht="15" x14ac:dyDescent="0.25">
      <c r="A52" s="56">
        <v>38777</v>
      </c>
      <c r="C52" s="62">
        <f>('Caged 1.0'!B81*'Caged 1.0'!I81+'Caged 1.0'!C81*'Caged 1.0'!J81+'Caged 1.0'!D81*'Caged 1.0'!K81)-('Caged 1.0'!E81*'Caged 1.0'!L81+'Caged 1.0'!F81*'Caged 1.0'!M81+'Caged 1.0'!G81*'Caged 1.0'!N81)</f>
        <v>14122.000000000058</v>
      </c>
      <c r="D52" s="60">
        <f t="shared" si="2"/>
        <v>3156985.9999999981</v>
      </c>
      <c r="E52" s="76">
        <v>3156986</v>
      </c>
      <c r="F52" s="78">
        <v>14522135.6</v>
      </c>
      <c r="G52" s="58">
        <v>83.4</v>
      </c>
      <c r="H52" s="66">
        <f t="shared" si="1"/>
        <v>98.124208005450143</v>
      </c>
      <c r="J52" s="76"/>
      <c r="K52" s="76"/>
    </row>
    <row r="53" spans="1:11" ht="15" x14ac:dyDescent="0.25">
      <c r="A53" s="56">
        <v>38808</v>
      </c>
      <c r="C53" s="62">
        <f>('Caged 1.0'!B82*'Caged 1.0'!I82+'Caged 1.0'!C82*'Caged 1.0'!J82+'Caged 1.0'!D82*'Caged 1.0'!K82)-('Caged 1.0'!E82*'Caged 1.0'!L82+'Caged 1.0'!F82*'Caged 1.0'!M82+'Caged 1.0'!G82*'Caged 1.0'!N82)</f>
        <v>24584.000000000029</v>
      </c>
      <c r="D53" s="60">
        <f t="shared" si="2"/>
        <v>3181569.9999999981</v>
      </c>
      <c r="E53" s="76">
        <v>3181570</v>
      </c>
      <c r="F53" s="78">
        <v>11453652</v>
      </c>
      <c r="G53" s="58">
        <v>72.3</v>
      </c>
      <c r="H53" s="66">
        <f t="shared" si="1"/>
        <v>107.85366686668652</v>
      </c>
      <c r="J53" s="76"/>
      <c r="K53" s="76"/>
    </row>
    <row r="54" spans="1:11" ht="15" x14ac:dyDescent="0.25">
      <c r="A54" s="56">
        <v>38838</v>
      </c>
      <c r="C54" s="62">
        <f>('Caged 1.0'!B83*'Caged 1.0'!I83+'Caged 1.0'!C83*'Caged 1.0'!J83+'Caged 1.0'!D83*'Caged 1.0'!K83)-('Caged 1.0'!E83*'Caged 1.0'!L83+'Caged 1.0'!F83*'Caged 1.0'!M83+'Caged 1.0'!G83*'Caged 1.0'!N83)</f>
        <v>12820.000000000087</v>
      </c>
      <c r="D54" s="60">
        <f t="shared" si="2"/>
        <v>3194389.9999999981</v>
      </c>
      <c r="E54" s="76">
        <v>3194390</v>
      </c>
      <c r="F54" s="78">
        <v>14055316</v>
      </c>
      <c r="G54" s="58">
        <v>74.8</v>
      </c>
      <c r="H54" s="66">
        <f t="shared" si="1"/>
        <v>90.92882627670555</v>
      </c>
      <c r="J54" s="76"/>
      <c r="K54" s="76"/>
    </row>
    <row r="55" spans="1:11" ht="15" x14ac:dyDescent="0.25">
      <c r="A55" s="56">
        <v>38869</v>
      </c>
      <c r="C55" s="62">
        <f>('Caged 1.0'!B84*'Caged 1.0'!I84+'Caged 1.0'!C84*'Caged 1.0'!J84+'Caged 1.0'!D84*'Caged 1.0'!K84)-('Caged 1.0'!E84*'Caged 1.0'!L84+'Caged 1.0'!F84*'Caged 1.0'!M84+'Caged 1.0'!G84*'Caged 1.0'!N84)</f>
        <v>20306.999999999956</v>
      </c>
      <c r="D55" s="60">
        <f t="shared" si="2"/>
        <v>3214696.9999999981</v>
      </c>
      <c r="E55" s="76">
        <v>3214697</v>
      </c>
      <c r="F55" s="78">
        <v>13501727.4</v>
      </c>
      <c r="G55" s="58">
        <v>75.400000000000006</v>
      </c>
      <c r="H55" s="66">
        <f t="shared" si="1"/>
        <v>95.416308844702215</v>
      </c>
      <c r="J55" s="76"/>
      <c r="K55" s="76"/>
    </row>
    <row r="56" spans="1:11" ht="15" x14ac:dyDescent="0.25">
      <c r="A56" s="56">
        <v>38899</v>
      </c>
      <c r="C56" s="62">
        <f>('Caged 1.0'!B85*'Caged 1.0'!I85+'Caged 1.0'!C85*'Caged 1.0'!J85+'Caged 1.0'!D85*'Caged 1.0'!K85)-('Caged 1.0'!E85*'Caged 1.0'!L85+'Caged 1.0'!F85*'Caged 1.0'!M85+'Caged 1.0'!G85*'Caged 1.0'!N85)</f>
        <v>26980.000000000036</v>
      </c>
      <c r="D56" s="60">
        <f t="shared" si="2"/>
        <v>3241676.9999999981</v>
      </c>
      <c r="E56" s="76">
        <v>3241677</v>
      </c>
      <c r="F56" s="78">
        <v>13615043.4</v>
      </c>
      <c r="G56" s="58">
        <v>74</v>
      </c>
      <c r="H56" s="66">
        <f t="shared" si="1"/>
        <v>92.865262592696737</v>
      </c>
      <c r="J56" s="76"/>
      <c r="K56" s="76"/>
    </row>
    <row r="57" spans="1:11" ht="15" x14ac:dyDescent="0.25">
      <c r="A57" s="56">
        <v>38930</v>
      </c>
      <c r="C57" s="62">
        <f>('Caged 1.0'!B86*'Caged 1.0'!I86+'Caged 1.0'!C86*'Caged 1.0'!J86+'Caged 1.0'!D86*'Caged 1.0'!K86)-('Caged 1.0'!E86*'Caged 1.0'!L86+'Caged 1.0'!F86*'Caged 1.0'!M86+'Caged 1.0'!G86*'Caged 1.0'!N86)</f>
        <v>16582.000000000058</v>
      </c>
      <c r="D57" s="60">
        <f t="shared" si="2"/>
        <v>3258258.9999999981</v>
      </c>
      <c r="E57" s="76">
        <v>3258259</v>
      </c>
      <c r="F57" s="78">
        <v>14987991.4</v>
      </c>
      <c r="G57" s="58">
        <v>71.8</v>
      </c>
      <c r="H57" s="66">
        <f t="shared" si="1"/>
        <v>81.850551588407598</v>
      </c>
      <c r="J57" s="76"/>
      <c r="K57" s="76"/>
    </row>
    <row r="58" spans="1:11" ht="15" x14ac:dyDescent="0.25">
      <c r="A58" s="56">
        <v>38961</v>
      </c>
      <c r="C58" s="62">
        <f>('Caged 1.0'!B87*'Caged 1.0'!I87+'Caged 1.0'!C87*'Caged 1.0'!J87+'Caged 1.0'!D87*'Caged 1.0'!K87)-('Caged 1.0'!E87*'Caged 1.0'!L87+'Caged 1.0'!F87*'Caged 1.0'!M87+'Caged 1.0'!G87*'Caged 1.0'!N87)</f>
        <v>20900.000000000073</v>
      </c>
      <c r="D58" s="60">
        <f t="shared" si="2"/>
        <v>3279158.9999999981</v>
      </c>
      <c r="E58" s="76">
        <v>3279159</v>
      </c>
      <c r="F58" s="78">
        <v>13116636</v>
      </c>
      <c r="G58" s="58">
        <v>73.400000000000006</v>
      </c>
      <c r="H58" s="66">
        <f t="shared" si="1"/>
        <v>95.612394507614951</v>
      </c>
      <c r="J58" s="76"/>
      <c r="K58" s="76"/>
    </row>
    <row r="59" spans="1:11" ht="15" x14ac:dyDescent="0.25">
      <c r="A59" s="56">
        <v>38991</v>
      </c>
      <c r="C59" s="62">
        <f>('Caged 1.0'!B88*'Caged 1.0'!I88+'Caged 1.0'!C88*'Caged 1.0'!J88+'Caged 1.0'!D88*'Caged 1.0'!K88)-('Caged 1.0'!E88*'Caged 1.0'!L88+'Caged 1.0'!F88*'Caged 1.0'!M88+'Caged 1.0'!G88*'Caged 1.0'!N88)</f>
        <v>19351.000000000029</v>
      </c>
      <c r="D59" s="60">
        <f t="shared" si="2"/>
        <v>3298509.9999999981</v>
      </c>
      <c r="E59" s="76">
        <v>3298510</v>
      </c>
      <c r="F59" s="78">
        <v>13853742</v>
      </c>
      <c r="G59" s="58">
        <v>77.2</v>
      </c>
      <c r="H59" s="66">
        <f t="shared" si="1"/>
        <v>95.211806720300714</v>
      </c>
      <c r="J59" s="76"/>
      <c r="K59" s="76"/>
    </row>
    <row r="60" spans="1:11" ht="15" x14ac:dyDescent="0.25">
      <c r="A60" s="56">
        <v>39022</v>
      </c>
      <c r="C60" s="62">
        <f>('Caged 1.0'!B89*'Caged 1.0'!I89+'Caged 1.0'!C89*'Caged 1.0'!J89+'Caged 1.0'!D89*'Caged 1.0'!K89)-('Caged 1.0'!E89*'Caged 1.0'!L89+'Caged 1.0'!F89*'Caged 1.0'!M89+'Caged 1.0'!G89*'Caged 1.0'!N89)</f>
        <v>-21267.000000000036</v>
      </c>
      <c r="D60" s="60">
        <f>D61-C61</f>
        <v>3277242.9999999981</v>
      </c>
      <c r="E60" s="76">
        <v>3277243</v>
      </c>
      <c r="F60" s="78">
        <v>13108972</v>
      </c>
      <c r="G60" s="58">
        <v>80.599999999999994</v>
      </c>
      <c r="H60" s="66">
        <f t="shared" si="1"/>
        <v>105.05264885232199</v>
      </c>
      <c r="J60" s="76"/>
      <c r="K60" s="76"/>
    </row>
    <row r="61" spans="1:11" ht="15" x14ac:dyDescent="0.25">
      <c r="A61" s="56">
        <v>39052</v>
      </c>
      <c r="B61" s="61">
        <f>(RAIS!B$10*RAIS!H$10)+(RAIS!C$10*RAIS!I$10)+(RAIS!D$10*RAIS!J$10)</f>
        <v>3267698.9999999981</v>
      </c>
      <c r="C61" s="62">
        <f>('Caged 1.0'!B90*'Caged 1.0'!I90+'Caged 1.0'!C90*'Caged 1.0'!J90+'Caged 1.0'!D90*'Caged 1.0'!K90)-('Caged 1.0'!E90*'Caged 1.0'!L90+'Caged 1.0'!F90*'Caged 1.0'!M90+'Caged 1.0'!G90*'Caged 1.0'!N90)</f>
        <v>-9544.0000000000728</v>
      </c>
      <c r="D61" s="61">
        <f>B61</f>
        <v>3267698.9999999981</v>
      </c>
      <c r="E61" s="76">
        <v>3267699</v>
      </c>
      <c r="F61" s="78">
        <v>13070796</v>
      </c>
      <c r="G61" s="58">
        <v>76.5</v>
      </c>
      <c r="H61" s="66">
        <f t="shared" si="1"/>
        <v>100.00000001263921</v>
      </c>
      <c r="J61" s="76"/>
      <c r="K61" s="76"/>
    </row>
    <row r="62" spans="1:11" ht="15" x14ac:dyDescent="0.25">
      <c r="A62" s="56">
        <v>39083</v>
      </c>
      <c r="C62" s="63">
        <f>('Caged 2.0'!B8*'Caged 2.0'!I8+'Caged 2.0'!C8*'Caged 2.0'!J8+'Caged 2.0'!D8*'Caged 2.0'!K8)-('Caged 2.0'!E8*'Caged 2.0'!L8+'Caged 2.0'!F8*'Caged 2.0'!M8+'Caged 2.0'!G8*'Caged 2.0'!N8)</f>
        <v>32563.000000000007</v>
      </c>
      <c r="D62" s="60">
        <f>D61+C62</f>
        <v>3300261.9999999981</v>
      </c>
      <c r="E62" s="76">
        <v>3297066.18260724</v>
      </c>
      <c r="F62" s="78">
        <v>14507091.203471901</v>
      </c>
      <c r="G62" s="58">
        <v>80.7</v>
      </c>
      <c r="H62" s="66">
        <f t="shared" si="1"/>
        <v>95.045989149462372</v>
      </c>
      <c r="J62" s="76"/>
      <c r="K62" s="76"/>
    </row>
    <row r="63" spans="1:11" ht="15" x14ac:dyDescent="0.25">
      <c r="A63" s="56">
        <v>39114</v>
      </c>
      <c r="C63" s="63">
        <f>('Caged 2.0'!B9*'Caged 2.0'!I9+'Caged 2.0'!C9*'Caged 2.0'!J9+'Caged 2.0'!D9*'Caged 2.0'!K9)-('Caged 2.0'!E9*'Caged 2.0'!L9+'Caged 2.0'!F9*'Caged 2.0'!M9+'Caged 2.0'!G9*'Caged 2.0'!N9)</f>
        <v>10309.999999999964</v>
      </c>
      <c r="D63" s="60">
        <f t="shared" ref="D63:D126" si="3">D62+C63</f>
        <v>3310571.9999999981</v>
      </c>
      <c r="E63" s="76">
        <v>3304160.3977832198</v>
      </c>
      <c r="F63" s="78">
        <v>12555809.5115762</v>
      </c>
      <c r="G63" s="58">
        <v>76.7</v>
      </c>
      <c r="H63" s="66">
        <f t="shared" si="1"/>
        <v>104.37374034115544</v>
      </c>
      <c r="J63" s="76"/>
      <c r="K63" s="76"/>
    </row>
    <row r="64" spans="1:11" ht="15" x14ac:dyDescent="0.25">
      <c r="A64" s="56">
        <v>39142</v>
      </c>
      <c r="C64" s="63">
        <f>('Caged 2.0'!B10*'Caged 2.0'!I10+'Caged 2.0'!C10*'Caged 2.0'!J10+'Caged 2.0'!D10*'Caged 2.0'!K10)-('Caged 2.0'!E10*'Caged 2.0'!L10+'Caged 2.0'!F10*'Caged 2.0'!M10+'Caged 2.0'!G10*'Caged 2.0'!N10)</f>
        <v>998</v>
      </c>
      <c r="D64" s="60">
        <f t="shared" si="3"/>
        <v>3311569.9999999981</v>
      </c>
      <c r="E64" s="76">
        <v>3301949.6974270502</v>
      </c>
      <c r="F64" s="78">
        <v>14528578.668679001</v>
      </c>
      <c r="G64" s="58">
        <v>72.400000000000006</v>
      </c>
      <c r="H64" s="66">
        <f t="shared" si="1"/>
        <v>85.14438997851147</v>
      </c>
      <c r="J64" s="76"/>
      <c r="K64" s="76"/>
    </row>
    <row r="65" spans="1:11" ht="15" x14ac:dyDescent="0.25">
      <c r="A65" s="56">
        <v>39173</v>
      </c>
      <c r="C65" s="63">
        <f>('Caged 2.0'!B11*'Caged 2.0'!I11+'Caged 2.0'!C11*'Caged 2.0'!J11+'Caged 2.0'!D11*'Caged 2.0'!K11)-('Caged 2.0'!E11*'Caged 2.0'!L11+'Caged 2.0'!F11*'Caged 2.0'!M11+'Caged 2.0'!G11*'Caged 2.0'!N11)</f>
        <v>734.00000000001455</v>
      </c>
      <c r="D65" s="60">
        <f t="shared" si="3"/>
        <v>3312303.9999999981</v>
      </c>
      <c r="E65" s="76">
        <v>3299474.0868194001</v>
      </c>
      <c r="F65" s="78">
        <v>13197896.3472776</v>
      </c>
      <c r="G65" s="58">
        <v>73.400000000000006</v>
      </c>
      <c r="H65" s="66">
        <f t="shared" si="1"/>
        <v>95.023702478423928</v>
      </c>
      <c r="J65" s="76"/>
      <c r="K65" s="76"/>
    </row>
    <row r="66" spans="1:11" ht="15" x14ac:dyDescent="0.25">
      <c r="A66" s="56">
        <v>39203</v>
      </c>
      <c r="C66" s="63">
        <f>('Caged 2.0'!B12*'Caged 2.0'!I12+'Caged 2.0'!C12*'Caged 2.0'!J12+'Caged 2.0'!D12*'Caged 2.0'!K12)-('Caged 2.0'!E12*'Caged 2.0'!L12+'Caged 2.0'!F12*'Caged 2.0'!M12+'Caged 2.0'!G12*'Caged 2.0'!N12)</f>
        <v>-1965.0000000000509</v>
      </c>
      <c r="D66" s="60">
        <f t="shared" si="3"/>
        <v>3310338.9999999981</v>
      </c>
      <c r="E66" s="76">
        <v>3294311.1225888599</v>
      </c>
      <c r="F66" s="78">
        <v>14494968.939391</v>
      </c>
      <c r="G66" s="58">
        <v>79</v>
      </c>
      <c r="H66" s="66">
        <f t="shared" si="1"/>
        <v>93.121594494093316</v>
      </c>
      <c r="J66" s="76"/>
      <c r="K66" s="76"/>
    </row>
    <row r="67" spans="1:11" ht="15" x14ac:dyDescent="0.25">
      <c r="A67" s="56">
        <v>39234</v>
      </c>
      <c r="C67" s="63">
        <f>('Caged 2.0'!B13*'Caged 2.0'!I13+'Caged 2.0'!C13*'Caged 2.0'!J13+'Caged 2.0'!D13*'Caged 2.0'!K13)-('Caged 2.0'!E13*'Caged 2.0'!L13+'Caged 2.0'!F13*'Caged 2.0'!M13+'Caged 2.0'!G13*'Caged 2.0'!N13)</f>
        <v>7591.9999999999563</v>
      </c>
      <c r="D67" s="60">
        <f t="shared" si="3"/>
        <v>3317930.9999999981</v>
      </c>
      <c r="E67" s="76">
        <v>3298653.43670756</v>
      </c>
      <c r="F67" s="78">
        <v>13194613.746830201</v>
      </c>
      <c r="G67" s="58">
        <v>83.2</v>
      </c>
      <c r="H67" s="66">
        <f t="shared" ref="H67:H130" si="4">G67/F67/5.85274225*100000000</f>
        <v>107.73758747354006</v>
      </c>
      <c r="J67" s="76"/>
      <c r="K67" s="76"/>
    </row>
    <row r="68" spans="1:11" ht="15" x14ac:dyDescent="0.25">
      <c r="A68" s="56">
        <v>39264</v>
      </c>
      <c r="C68" s="63">
        <f>('Caged 2.0'!B14*'Caged 2.0'!I14+'Caged 2.0'!C14*'Caged 2.0'!J14+'Caged 2.0'!D14*'Caged 2.0'!K14)-('Caged 2.0'!E14*'Caged 2.0'!L14+'Caged 2.0'!F14*'Caged 2.0'!M14+'Caged 2.0'!G14*'Caged 2.0'!N14)</f>
        <v>18158.000000000131</v>
      </c>
      <c r="D68" s="60">
        <f t="shared" si="3"/>
        <v>3336088.9999999981</v>
      </c>
      <c r="E68" s="76">
        <v>3313475.4260625499</v>
      </c>
      <c r="F68" s="78">
        <v>14579291.874675199</v>
      </c>
      <c r="G68" s="58">
        <v>78.3</v>
      </c>
      <c r="H68" s="66">
        <f t="shared" si="4"/>
        <v>91.762647032988582</v>
      </c>
      <c r="J68" s="76"/>
      <c r="K68" s="76"/>
    </row>
    <row r="69" spans="1:11" ht="15" x14ac:dyDescent="0.25">
      <c r="A69" s="56">
        <v>39295</v>
      </c>
      <c r="C69" s="63">
        <f>('Caged 2.0'!B15*'Caged 2.0'!I15+'Caged 2.0'!C15*'Caged 2.0'!J15+'Caged 2.0'!D15*'Caged 2.0'!K15)-('Caged 2.0'!E15*'Caged 2.0'!L15+'Caged 2.0'!F15*'Caged 2.0'!M15+'Caged 2.0'!G15*'Caged 2.0'!N15)</f>
        <v>15451.999999999935</v>
      </c>
      <c r="D69" s="60">
        <f t="shared" si="3"/>
        <v>3351540.9999999981</v>
      </c>
      <c r="E69" s="76">
        <v>3325577.2116211499</v>
      </c>
      <c r="F69" s="78">
        <v>15297655.1734573</v>
      </c>
      <c r="G69" s="58">
        <v>78.400000000000006</v>
      </c>
      <c r="H69" s="66">
        <f t="shared" si="4"/>
        <v>87.565251006277535</v>
      </c>
      <c r="J69" s="76"/>
      <c r="K69" s="76"/>
    </row>
    <row r="70" spans="1:11" ht="15" x14ac:dyDescent="0.25">
      <c r="A70" s="56">
        <v>39326</v>
      </c>
      <c r="C70" s="63">
        <f>('Caged 2.0'!B16*'Caged 2.0'!I16+'Caged 2.0'!C16*'Caged 2.0'!J16+'Caged 2.0'!D16*'Caged 2.0'!K16)-('Caged 2.0'!E16*'Caged 2.0'!L16+'Caged 2.0'!F16*'Caged 2.0'!M16+'Caged 2.0'!G16*'Caged 2.0'!N16)</f>
        <v>7453.9999999999127</v>
      </c>
      <c r="D70" s="60">
        <f t="shared" si="3"/>
        <v>3358994.9999999981</v>
      </c>
      <c r="E70" s="76">
        <v>3329720.77516915</v>
      </c>
      <c r="F70" s="78">
        <v>12652938.945642799</v>
      </c>
      <c r="G70" s="58">
        <v>73.900000000000006</v>
      </c>
      <c r="H70" s="66">
        <f t="shared" si="4"/>
        <v>99.791517622255242</v>
      </c>
      <c r="J70" s="76"/>
      <c r="K70" s="76"/>
    </row>
    <row r="71" spans="1:11" ht="15" x14ac:dyDescent="0.25">
      <c r="A71" s="56">
        <v>39356</v>
      </c>
      <c r="C71" s="63">
        <f>('Caged 2.0'!B17*'Caged 2.0'!I17+'Caged 2.0'!C17*'Caged 2.0'!J17+'Caged 2.0'!D17*'Caged 2.0'!K17)-('Caged 2.0'!E17*'Caged 2.0'!L17+'Caged 2.0'!F17*'Caged 2.0'!M17+'Caged 2.0'!G17*'Caged 2.0'!N17)</f>
        <v>9506.9999999999345</v>
      </c>
      <c r="D71" s="60">
        <f t="shared" si="3"/>
        <v>3368501.9999999981</v>
      </c>
      <c r="E71" s="76">
        <v>3335883.0222365898</v>
      </c>
      <c r="F71" s="78">
        <v>14677885.297840999</v>
      </c>
      <c r="G71" s="58">
        <v>74.400000000000006</v>
      </c>
      <c r="H71" s="66">
        <f t="shared" si="4"/>
        <v>86.606412156461317</v>
      </c>
      <c r="J71" s="76"/>
      <c r="K71" s="76"/>
    </row>
    <row r="72" spans="1:11" ht="15" x14ac:dyDescent="0.25">
      <c r="A72" s="56">
        <v>39387</v>
      </c>
      <c r="C72" s="63">
        <f>('Caged 2.0'!B18*'Caged 2.0'!I18+'Caged 2.0'!C18*'Caged 2.0'!J18+'Caged 2.0'!D18*'Caged 2.0'!K18)-('Caged 2.0'!E18*'Caged 2.0'!L18+'Caged 2.0'!F18*'Caged 2.0'!M18+'Caged 2.0'!G18*'Caged 2.0'!N18)</f>
        <v>-4796.9999999999854</v>
      </c>
      <c r="D72" s="60">
        <f t="shared" si="3"/>
        <v>3363704.9999999981</v>
      </c>
      <c r="E72" s="76">
        <v>3327875.2215235601</v>
      </c>
      <c r="F72" s="78">
        <v>13311500.886094199</v>
      </c>
      <c r="G72" s="58">
        <v>80</v>
      </c>
      <c r="H72" s="66">
        <f t="shared" si="4"/>
        <v>102.68418560161379</v>
      </c>
      <c r="J72" s="76"/>
      <c r="K72" s="76"/>
    </row>
    <row r="73" spans="1:11" ht="15" x14ac:dyDescent="0.25">
      <c r="A73" s="56">
        <v>39417</v>
      </c>
      <c r="B73" s="61">
        <f>(RAIS!B$11*RAIS!H$11)+(RAIS!C$11*RAIS!I$11)+(RAIS!D$11*RAIS!J$11)</f>
        <v>3306157.9999999986</v>
      </c>
      <c r="C73" s="63">
        <f>('Caged 2.0'!B19*'Caged 2.0'!I19+'Caged 2.0'!C19*'Caged 2.0'!J19+'Caged 2.0'!D19*'Caged 2.0'!K19)-('Caged 2.0'!E19*'Caged 2.0'!L19+'Caged 2.0'!F19*'Caged 2.0'!M19+'Caged 2.0'!G19*'Caged 2.0'!N19)</f>
        <v>-18677.000000000051</v>
      </c>
      <c r="D73" s="60">
        <f t="shared" si="3"/>
        <v>3345027.9999999981</v>
      </c>
      <c r="E73" s="76">
        <v>3306158</v>
      </c>
      <c r="F73" s="78">
        <v>13224632</v>
      </c>
      <c r="G73" s="58">
        <v>80.2</v>
      </c>
      <c r="H73" s="66">
        <f t="shared" si="4"/>
        <v>103.61708584350798</v>
      </c>
      <c r="I73" s="60"/>
      <c r="J73" s="76"/>
      <c r="K73" s="76"/>
    </row>
    <row r="74" spans="1:11" ht="15" x14ac:dyDescent="0.25">
      <c r="A74" s="56">
        <v>39448</v>
      </c>
      <c r="C74" s="63">
        <f>('Caged 2.0'!B20*'Caged 2.0'!I20+'Caged 2.0'!C20*'Caged 2.0'!J20+'Caged 2.0'!D20*'Caged 2.0'!K20)-('Caged 2.0'!E20*'Caged 2.0'!L20+'Caged 2.0'!F20*'Caged 2.0'!M20+'Caged 2.0'!G20*'Caged 2.0'!N20)</f>
        <v>56829.999999999905</v>
      </c>
      <c r="D74" s="60">
        <f t="shared" si="3"/>
        <v>3401857.9999999981</v>
      </c>
      <c r="E74" s="76">
        <v>3369978.54465809</v>
      </c>
      <c r="F74" s="78">
        <v>14827905.5964956</v>
      </c>
      <c r="G74" s="58">
        <v>90.4</v>
      </c>
      <c r="H74" s="66">
        <f t="shared" si="4"/>
        <v>104.16677521738957</v>
      </c>
      <c r="J74" s="76"/>
      <c r="K74" s="76"/>
    </row>
    <row r="75" spans="1:11" ht="15" x14ac:dyDescent="0.25">
      <c r="A75" s="56">
        <v>39479</v>
      </c>
      <c r="C75" s="63">
        <f>('Caged 2.0'!B21*'Caged 2.0'!I21+'Caged 2.0'!C21*'Caged 2.0'!J21+'Caged 2.0'!D21*'Caged 2.0'!K21)-('Caged 2.0'!E21*'Caged 2.0'!L21+'Caged 2.0'!F21*'Caged 2.0'!M21+'Caged 2.0'!G21*'Caged 2.0'!N21)</f>
        <v>20970.000000000087</v>
      </c>
      <c r="D75" s="60">
        <f t="shared" si="3"/>
        <v>3422827.9999999981</v>
      </c>
      <c r="E75" s="76">
        <v>3398450.1156531801</v>
      </c>
      <c r="F75" s="78">
        <v>13593800.4626127</v>
      </c>
      <c r="G75" s="58">
        <v>60.7</v>
      </c>
      <c r="H75" s="66">
        <f t="shared" si="4"/>
        <v>76.293651584921292</v>
      </c>
      <c r="J75" s="76"/>
      <c r="K75" s="76"/>
    </row>
    <row r="76" spans="1:11" ht="15" x14ac:dyDescent="0.25">
      <c r="A76" s="56">
        <v>39508</v>
      </c>
      <c r="C76" s="63">
        <f>('Caged 2.0'!B22*'Caged 2.0'!I22+'Caged 2.0'!C22*'Caged 2.0'!J22+'Caged 2.0'!D22*'Caged 2.0'!K22)-('Caged 2.0'!E22*'Caged 2.0'!L22+'Caged 2.0'!F22*'Caged 2.0'!M22+'Caged 2.0'!G22*'Caged 2.0'!N22)</f>
        <v>27782.000000000007</v>
      </c>
      <c r="D76" s="60">
        <f t="shared" si="3"/>
        <v>3450609.9999999981</v>
      </c>
      <c r="E76" s="76">
        <v>3433794.81589102</v>
      </c>
      <c r="F76" s="78">
        <v>13735179.2635641</v>
      </c>
      <c r="G76" s="58">
        <v>77</v>
      </c>
      <c r="H76" s="66">
        <f t="shared" si="4"/>
        <v>95.784887757370697</v>
      </c>
      <c r="J76" s="76"/>
      <c r="K76" s="76"/>
    </row>
    <row r="77" spans="1:11" ht="15" x14ac:dyDescent="0.25">
      <c r="A77" s="56">
        <v>39539</v>
      </c>
      <c r="C77" s="63">
        <f>('Caged 2.0'!B23*'Caged 2.0'!I23+'Caged 2.0'!C23*'Caged 2.0'!J23+'Caged 2.0'!D23*'Caged 2.0'!K23)-('Caged 2.0'!E23*'Caged 2.0'!L23+'Caged 2.0'!F23*'Caged 2.0'!M23+'Caged 2.0'!G23*'Caged 2.0'!N23)</f>
        <v>21200.999999999971</v>
      </c>
      <c r="D77" s="60">
        <f t="shared" si="3"/>
        <v>3471810.9999999981</v>
      </c>
      <c r="E77" s="76">
        <v>3462700.7508686902</v>
      </c>
      <c r="F77" s="78">
        <v>14543343.153648499</v>
      </c>
      <c r="G77" s="58">
        <v>87.6</v>
      </c>
      <c r="H77" s="66">
        <f t="shared" si="4"/>
        <v>102.91542126423057</v>
      </c>
      <c r="J77" s="76"/>
      <c r="K77" s="76"/>
    </row>
    <row r="78" spans="1:11" ht="15" x14ac:dyDescent="0.25">
      <c r="A78" s="56">
        <v>39569</v>
      </c>
      <c r="C78" s="63">
        <f>('Caged 2.0'!B24*'Caged 2.0'!I24+'Caged 2.0'!C24*'Caged 2.0'!J24+'Caged 2.0'!D24*'Caged 2.0'!K24)-('Caged 2.0'!E24*'Caged 2.0'!L24+'Caged 2.0'!F24*'Caged 2.0'!M24+'Caged 2.0'!G24*'Caged 2.0'!N24)</f>
        <v>19235.999999999942</v>
      </c>
      <c r="D78" s="60">
        <f t="shared" si="3"/>
        <v>3491046.9999999981</v>
      </c>
      <c r="E78" s="76">
        <v>3489737.78665125</v>
      </c>
      <c r="F78" s="78">
        <v>13958951.146605</v>
      </c>
      <c r="G78" s="58">
        <v>85.6</v>
      </c>
      <c r="H78" s="66">
        <f t="shared" si="4"/>
        <v>104.77594313474761</v>
      </c>
      <c r="J78" s="76"/>
      <c r="K78" s="76"/>
    </row>
    <row r="79" spans="1:11" ht="15" x14ac:dyDescent="0.25">
      <c r="A79" s="56">
        <v>39600</v>
      </c>
      <c r="C79" s="63">
        <f>('Caged 2.0'!B25*'Caged 2.0'!I25+'Caged 2.0'!C25*'Caged 2.0'!J25+'Caged 2.0'!D25*'Caged 2.0'!K25)-('Caged 2.0'!E25*'Caged 2.0'!L25+'Caged 2.0'!F25*'Caged 2.0'!M25+'Caged 2.0'!G25*'Caged 2.0'!N25)</f>
        <v>18392.999999999884</v>
      </c>
      <c r="D79" s="60">
        <f t="shared" si="3"/>
        <v>3509439.9999999981</v>
      </c>
      <c r="E79" s="76">
        <v>3516016.7677872502</v>
      </c>
      <c r="F79" s="78">
        <v>14767270.4247065</v>
      </c>
      <c r="G79" s="58">
        <v>86.9</v>
      </c>
      <c r="H79" s="66">
        <f t="shared" si="4"/>
        <v>100.54492394695895</v>
      </c>
      <c r="J79" s="76"/>
      <c r="K79" s="76"/>
    </row>
    <row r="80" spans="1:11" ht="15" x14ac:dyDescent="0.25">
      <c r="A80" s="56">
        <v>39630</v>
      </c>
      <c r="C80" s="63">
        <f>('Caged 2.0'!B26*'Caged 2.0'!I26+'Caged 2.0'!C26*'Caged 2.0'!J26+'Caged 2.0'!D26*'Caged 2.0'!K26)-('Caged 2.0'!E26*'Caged 2.0'!L26+'Caged 2.0'!F26*'Caged 2.0'!M26+'Caged 2.0'!G26*'Caged 2.0'!N26)</f>
        <v>19944.000000000102</v>
      </c>
      <c r="D80" s="60">
        <f t="shared" si="3"/>
        <v>3529383.9999999981</v>
      </c>
      <c r="E80" s="76">
        <v>3543935.87706467</v>
      </c>
      <c r="F80" s="78">
        <v>16302105.034497499</v>
      </c>
      <c r="G80" s="58">
        <v>91.1</v>
      </c>
      <c r="H80" s="66">
        <f t="shared" si="4"/>
        <v>95.480633415911285</v>
      </c>
      <c r="J80" s="76"/>
      <c r="K80" s="76"/>
    </row>
    <row r="81" spans="1:11" ht="15" x14ac:dyDescent="0.25">
      <c r="A81" s="56">
        <v>39661</v>
      </c>
      <c r="C81" s="63">
        <f>('Caged 2.0'!B27*'Caged 2.0'!I27+'Caged 2.0'!C27*'Caged 2.0'!J27+'Caged 2.0'!D27*'Caged 2.0'!K27)-('Caged 2.0'!E27*'Caged 2.0'!L27+'Caged 2.0'!F27*'Caged 2.0'!M27+'Caged 2.0'!G27*'Caged 2.0'!N27)</f>
        <v>5992.0000000000291</v>
      </c>
      <c r="D81" s="60">
        <f t="shared" si="3"/>
        <v>3535375.9999999981</v>
      </c>
      <c r="E81" s="76">
        <v>3557903.7925095502</v>
      </c>
      <c r="F81" s="78">
        <v>14943195.928540099</v>
      </c>
      <c r="G81" s="58">
        <v>94.4</v>
      </c>
      <c r="H81" s="66">
        <f t="shared" si="4"/>
        <v>107.93669227849</v>
      </c>
      <c r="J81" s="76"/>
      <c r="K81" s="76"/>
    </row>
    <row r="82" spans="1:11" ht="15" x14ac:dyDescent="0.25">
      <c r="A82" s="56">
        <v>39692</v>
      </c>
      <c r="C82" s="63">
        <f>('Caged 2.0'!B28*'Caged 2.0'!I28+'Caged 2.0'!C28*'Caged 2.0'!J28+'Caged 2.0'!D28*'Caged 2.0'!K28)-('Caged 2.0'!E28*'Caged 2.0'!L28+'Caged 2.0'!F28*'Caged 2.0'!M28+'Caged 2.0'!G28*'Caged 2.0'!N28)</f>
        <v>15458.000000000029</v>
      </c>
      <c r="D82" s="60">
        <f t="shared" si="3"/>
        <v>3550833.9999999981</v>
      </c>
      <c r="E82" s="76">
        <v>3581446.26827145</v>
      </c>
      <c r="F82" s="78">
        <v>15758363.5803944</v>
      </c>
      <c r="G82" s="58">
        <v>97.2</v>
      </c>
      <c r="H82" s="66">
        <f t="shared" si="4"/>
        <v>105.3891131582384</v>
      </c>
      <c r="J82" s="76"/>
      <c r="K82" s="76"/>
    </row>
    <row r="83" spans="1:11" ht="15" x14ac:dyDescent="0.25">
      <c r="A83" s="56">
        <v>39722</v>
      </c>
      <c r="C83" s="63">
        <f>('Caged 2.0'!B29*'Caged 2.0'!I29+'Caged 2.0'!C29*'Caged 2.0'!J29+'Caged 2.0'!D29*'Caged 2.0'!K29)-('Caged 2.0'!E29*'Caged 2.0'!L29+'Caged 2.0'!F29*'Caged 2.0'!M29+'Caged 2.0'!G29*'Caged 2.0'!N29)</f>
        <v>-5120.9999999999709</v>
      </c>
      <c r="D83" s="60">
        <f t="shared" si="3"/>
        <v>3545712.9999999981</v>
      </c>
      <c r="E83" s="76">
        <v>3584255.5777621302</v>
      </c>
      <c r="F83" s="78">
        <v>16487575.657705801</v>
      </c>
      <c r="G83" s="58">
        <v>97.2</v>
      </c>
      <c r="H83" s="66">
        <f t="shared" si="4"/>
        <v>100.72796613895497</v>
      </c>
      <c r="J83" s="76"/>
      <c r="K83" s="76"/>
    </row>
    <row r="84" spans="1:11" ht="15" x14ac:dyDescent="0.25">
      <c r="A84" s="56">
        <v>39753</v>
      </c>
      <c r="C84" s="63">
        <f>('Caged 2.0'!B30*'Caged 2.0'!I30+'Caged 2.0'!C30*'Caged 2.0'!J30+'Caged 2.0'!D30*'Caged 2.0'!K30)-('Caged 2.0'!E30*'Caged 2.0'!L30+'Caged 2.0'!F30*'Caged 2.0'!M30+'Caged 2.0'!G30*'Caged 2.0'!N30)</f>
        <v>-5941.0000000000291</v>
      </c>
      <c r="D84" s="60">
        <f t="shared" si="3"/>
        <v>3539771.9999999981</v>
      </c>
      <c r="E84" s="76">
        <v>3586211.0947905998</v>
      </c>
      <c r="F84" s="78">
        <v>14344844.379162399</v>
      </c>
      <c r="G84" s="58">
        <v>92.8</v>
      </c>
      <c r="H84" s="66">
        <f t="shared" si="4"/>
        <v>110.53319827901296</v>
      </c>
      <c r="J84" s="76"/>
      <c r="K84" s="76"/>
    </row>
    <row r="85" spans="1:11" ht="15" x14ac:dyDescent="0.25">
      <c r="A85" s="56">
        <v>39783</v>
      </c>
      <c r="B85" s="61">
        <f>(RAIS!B$12*RAIS!H$12)+(RAIS!C$12*RAIS!I$12)+(RAIS!D$12*RAIS!J$12)</f>
        <v>3540115.0000000019</v>
      </c>
      <c r="C85" s="63">
        <f>('Caged 2.0'!B31*'Caged 2.0'!I31+'Caged 2.0'!C31*'Caged 2.0'!J31+'Caged 2.0'!D31*'Caged 2.0'!K31)-('Caged 2.0'!E31*'Caged 2.0'!L31+'Caged 2.0'!F31*'Caged 2.0'!M31+'Caged 2.0'!G31*'Caged 2.0'!N31)</f>
        <v>-53238.999999999964</v>
      </c>
      <c r="D85" s="60">
        <f t="shared" si="3"/>
        <v>3486532.9999999981</v>
      </c>
      <c r="E85" s="76">
        <v>3540115</v>
      </c>
      <c r="F85" s="78">
        <v>15576506</v>
      </c>
      <c r="G85" s="58">
        <v>89.8</v>
      </c>
      <c r="H85" s="66">
        <f t="shared" si="4"/>
        <v>98.502417968936797</v>
      </c>
      <c r="I85" s="60"/>
      <c r="J85" s="76"/>
      <c r="K85" s="76"/>
    </row>
    <row r="86" spans="1:11" ht="15" x14ac:dyDescent="0.25">
      <c r="A86" s="56">
        <v>39814</v>
      </c>
      <c r="C86" s="63">
        <f>('Caged 2.0'!B32*'Caged 2.0'!I32+'Caged 2.0'!C32*'Caged 2.0'!J32+'Caged 2.0'!D32*'Caged 2.0'!K32)-('Caged 2.0'!E32*'Caged 2.0'!L32+'Caged 2.0'!F32*'Caged 2.0'!M32+'Caged 2.0'!G32*'Caged 2.0'!N32)</f>
        <v>16891.000000000029</v>
      </c>
      <c r="D86" s="60">
        <f t="shared" si="3"/>
        <v>3503423.9999999981</v>
      </c>
      <c r="E86" s="76">
        <v>3548445.80740513</v>
      </c>
      <c r="F86" s="78">
        <v>14903472.391101601</v>
      </c>
      <c r="G86" s="58">
        <v>90.4</v>
      </c>
      <c r="H86" s="66">
        <f t="shared" si="4"/>
        <v>103.63860640538024</v>
      </c>
      <c r="J86" s="76"/>
      <c r="K86" s="76"/>
    </row>
    <row r="87" spans="1:11" ht="15" x14ac:dyDescent="0.25">
      <c r="A87" s="56">
        <v>39845</v>
      </c>
      <c r="C87" s="63">
        <f>('Caged 2.0'!B33*'Caged 2.0'!I33+'Caged 2.0'!C33*'Caged 2.0'!J33+'Caged 2.0'!D33*'Caged 2.0'!K33)-('Caged 2.0'!E33*'Caged 2.0'!L33+'Caged 2.0'!F33*'Caged 2.0'!M33+'Caged 2.0'!G33*'Caged 2.0'!N33)</f>
        <v>5882.0000000001164</v>
      </c>
      <c r="D87" s="60">
        <f t="shared" si="3"/>
        <v>3509305.9999999981</v>
      </c>
      <c r="E87" s="76">
        <v>3545568.8099024799</v>
      </c>
      <c r="F87" s="78">
        <v>13473161.477629401</v>
      </c>
      <c r="G87" s="58">
        <v>69.599999999999994</v>
      </c>
      <c r="H87" s="66">
        <f t="shared" si="4"/>
        <v>88.263333591537531</v>
      </c>
      <c r="J87" s="76"/>
      <c r="K87" s="76"/>
    </row>
    <row r="88" spans="1:11" ht="15" x14ac:dyDescent="0.25">
      <c r="A88" s="56">
        <v>39873</v>
      </c>
      <c r="C88" s="63">
        <f>('Caged 2.0'!B34*'Caged 2.0'!I34+'Caged 2.0'!C34*'Caged 2.0'!J34+'Caged 2.0'!D34*'Caged 2.0'!K34)-('Caged 2.0'!E34*'Caged 2.0'!L34+'Caged 2.0'!F34*'Caged 2.0'!M34+'Caged 2.0'!G34*'Caged 2.0'!N34)</f>
        <v>3519.9999999998836</v>
      </c>
      <c r="D88" s="60">
        <f t="shared" si="3"/>
        <v>3512825.9999999981</v>
      </c>
      <c r="E88" s="76">
        <v>3540281.7357904301</v>
      </c>
      <c r="F88" s="78">
        <v>15577239.637477901</v>
      </c>
      <c r="G88" s="58">
        <v>86.8</v>
      </c>
      <c r="H88" s="66">
        <f t="shared" si="4"/>
        <v>95.207207148793884</v>
      </c>
      <c r="J88" s="76"/>
      <c r="K88" s="76"/>
    </row>
    <row r="89" spans="1:11" ht="15" x14ac:dyDescent="0.25">
      <c r="A89" s="56">
        <v>39904</v>
      </c>
      <c r="C89" s="63">
        <f>('Caged 2.0'!B35*'Caged 2.0'!I35+'Caged 2.0'!C35*'Caged 2.0'!J35+'Caged 2.0'!D35*'Caged 2.0'!K35)-('Caged 2.0'!E35*'Caged 2.0'!L35+'Caged 2.0'!F35*'Caged 2.0'!M35+'Caged 2.0'!G35*'Caged 2.0'!N35)</f>
        <v>518.99999999986903</v>
      </c>
      <c r="D89" s="60">
        <f t="shared" si="3"/>
        <v>3513344.9999999981</v>
      </c>
      <c r="E89" s="76">
        <v>3531960.0382232899</v>
      </c>
      <c r="F89" s="78">
        <v>14127840.152893201</v>
      </c>
      <c r="G89" s="58">
        <v>91.2</v>
      </c>
      <c r="H89" s="66">
        <f t="shared" si="4"/>
        <v>110.2959757915975</v>
      </c>
      <c r="J89" s="76"/>
      <c r="K89" s="76"/>
    </row>
    <row r="90" spans="1:11" ht="15" x14ac:dyDescent="0.25">
      <c r="A90" s="56">
        <v>39934</v>
      </c>
      <c r="C90" s="63">
        <f>('Caged 2.0'!B36*'Caged 2.0'!I36+'Caged 2.0'!C36*'Caged 2.0'!J36+'Caged 2.0'!D36*'Caged 2.0'!K36)-('Caged 2.0'!E36*'Caged 2.0'!L36+'Caged 2.0'!F36*'Caged 2.0'!M36+'Caged 2.0'!G36*'Caged 2.0'!N36)</f>
        <v>2825.0000000000873</v>
      </c>
      <c r="D90" s="60">
        <f t="shared" si="3"/>
        <v>3516169.9999999981</v>
      </c>
      <c r="E90" s="76">
        <v>3525948.1402889201</v>
      </c>
      <c r="F90" s="78">
        <v>14103792.561155699</v>
      </c>
      <c r="G90" s="58">
        <v>99.6</v>
      </c>
      <c r="H90" s="66">
        <f t="shared" si="4"/>
        <v>120.66019646931856</v>
      </c>
      <c r="J90" s="76"/>
      <c r="K90" s="76"/>
    </row>
    <row r="91" spans="1:11" ht="15" x14ac:dyDescent="0.25">
      <c r="A91" s="56">
        <v>39965</v>
      </c>
      <c r="C91" s="63">
        <f>('Caged 2.0'!B37*'Caged 2.0'!I37+'Caged 2.0'!C37*'Caged 2.0'!J37+'Caged 2.0'!D37*'Caged 2.0'!K37)-('Caged 2.0'!E37*'Caged 2.0'!L37+'Caged 2.0'!F37*'Caged 2.0'!M37+'Caged 2.0'!G37*'Caged 2.0'!N37)</f>
        <v>17845.000000000029</v>
      </c>
      <c r="D91" s="60">
        <f t="shared" si="3"/>
        <v>3534014.9999999981</v>
      </c>
      <c r="E91" s="76">
        <v>3534945.9753878801</v>
      </c>
      <c r="F91" s="78">
        <v>14846773.0966291</v>
      </c>
      <c r="G91" s="58">
        <v>99.2</v>
      </c>
      <c r="H91" s="66">
        <f t="shared" si="4"/>
        <v>114.16164086445622</v>
      </c>
      <c r="J91" s="76"/>
      <c r="K91" s="76"/>
    </row>
    <row r="92" spans="1:11" ht="15" x14ac:dyDescent="0.25">
      <c r="A92" s="56">
        <v>39995</v>
      </c>
      <c r="C92" s="63">
        <f>('Caged 2.0'!B38*'Caged 2.0'!I38+'Caged 2.0'!C38*'Caged 2.0'!J38+'Caged 2.0'!D38*'Caged 2.0'!K38)-('Caged 2.0'!E38*'Caged 2.0'!L38+'Caged 2.0'!F38*'Caged 2.0'!M38+'Caged 2.0'!G38*'Caged 2.0'!N38)</f>
        <v>26796.000000000116</v>
      </c>
      <c r="D92" s="60">
        <f t="shared" si="3"/>
        <v>3560810.9999999981</v>
      </c>
      <c r="E92" s="76">
        <v>3552784.7859256398</v>
      </c>
      <c r="F92" s="78">
        <v>16342810.015257901</v>
      </c>
      <c r="G92" s="58">
        <v>101.3</v>
      </c>
      <c r="H92" s="66">
        <f t="shared" si="4"/>
        <v>105.90667046319767</v>
      </c>
      <c r="J92" s="76"/>
      <c r="K92" s="76"/>
    </row>
    <row r="93" spans="1:11" ht="15" x14ac:dyDescent="0.25">
      <c r="A93" s="56">
        <v>40026</v>
      </c>
      <c r="C93" s="63">
        <f>('Caged 2.0'!B39*'Caged 2.0'!I39+'Caged 2.0'!C39*'Caged 2.0'!J39+'Caged 2.0'!D39*'Caged 2.0'!K39)-('Caged 2.0'!E39*'Caged 2.0'!L39+'Caged 2.0'!F39*'Caged 2.0'!M39+'Caged 2.0'!G39*'Caged 2.0'!N39)</f>
        <v>10518.999999999927</v>
      </c>
      <c r="D93" s="60">
        <f t="shared" si="3"/>
        <v>3571329.9999999981</v>
      </c>
      <c r="E93" s="76">
        <v>3554289.3459542198</v>
      </c>
      <c r="F93" s="78">
        <v>14928015.253007701</v>
      </c>
      <c r="G93" s="58">
        <v>101.3</v>
      </c>
      <c r="H93" s="66">
        <f t="shared" si="4"/>
        <v>115.94391922796572</v>
      </c>
      <c r="J93" s="76"/>
      <c r="K93" s="76"/>
    </row>
    <row r="94" spans="1:11" ht="15" x14ac:dyDescent="0.25">
      <c r="A94" s="56">
        <v>40057</v>
      </c>
      <c r="C94" s="63">
        <f>('Caged 2.0'!B40*'Caged 2.0'!I40+'Caged 2.0'!C40*'Caged 2.0'!J40+'Caged 2.0'!D40*'Caged 2.0'!K40)-('Caged 2.0'!E40*'Caged 2.0'!L40+'Caged 2.0'!F40*'Caged 2.0'!M40+'Caged 2.0'!G40*'Caged 2.0'!N40)</f>
        <v>26878.999999999985</v>
      </c>
      <c r="D94" s="60">
        <f t="shared" si="3"/>
        <v>3598208.9999999981</v>
      </c>
      <c r="E94" s="76">
        <v>3571981.69551499</v>
      </c>
      <c r="F94" s="78">
        <v>15002323.121162901</v>
      </c>
      <c r="G94" s="58">
        <v>96.6</v>
      </c>
      <c r="H94" s="66">
        <f t="shared" si="4"/>
        <v>110.01685169194859</v>
      </c>
      <c r="J94" s="76"/>
      <c r="K94" s="76"/>
    </row>
    <row r="95" spans="1:11" ht="15" x14ac:dyDescent="0.25">
      <c r="A95" s="56">
        <v>40087</v>
      </c>
      <c r="C95" s="63">
        <f>('Caged 2.0'!B41*'Caged 2.0'!I41+'Caged 2.0'!C41*'Caged 2.0'!J41+'Caged 2.0'!D41*'Caged 2.0'!K41)-('Caged 2.0'!E41*'Caged 2.0'!L41+'Caged 2.0'!F41*'Caged 2.0'!M41+'Caged 2.0'!G41*'Caged 2.0'!N41)</f>
        <v>18044.999999999978</v>
      </c>
      <c r="D95" s="60">
        <f t="shared" si="3"/>
        <v>3616253.9999999981</v>
      </c>
      <c r="E95" s="76">
        <v>3580791.3410082101</v>
      </c>
      <c r="F95" s="78">
        <v>15039323.632234501</v>
      </c>
      <c r="G95" s="58">
        <v>98.9</v>
      </c>
      <c r="H95" s="66">
        <f t="shared" si="4"/>
        <v>112.35918697021791</v>
      </c>
      <c r="J95" s="76"/>
      <c r="K95" s="76"/>
    </row>
    <row r="96" spans="1:11" ht="15" x14ac:dyDescent="0.25">
      <c r="A96" s="56">
        <v>40118</v>
      </c>
      <c r="C96" s="63">
        <f>('Caged 2.0'!B42*'Caged 2.0'!I42+'Caged 2.0'!C42*'Caged 2.0'!J42+'Caged 2.0'!D42*'Caged 2.0'!K42)-('Caged 2.0'!E42*'Caged 2.0'!L42+'Caged 2.0'!F42*'Caged 2.0'!M42+'Caged 2.0'!G42*'Caged 2.0'!N42)</f>
        <v>8233.0000000000728</v>
      </c>
      <c r="D96" s="60">
        <f t="shared" si="3"/>
        <v>3624486.9999999981</v>
      </c>
      <c r="E96" s="76">
        <v>3579819.0533342399</v>
      </c>
      <c r="F96" s="78">
        <v>14319276.2133369</v>
      </c>
      <c r="G96" s="58">
        <v>96</v>
      </c>
      <c r="H96" s="66">
        <f t="shared" si="4"/>
        <v>114.54885908414599</v>
      </c>
      <c r="J96" s="76"/>
      <c r="K96" s="76"/>
    </row>
    <row r="97" spans="1:11" ht="15" x14ac:dyDescent="0.25">
      <c r="A97" s="56">
        <v>40148</v>
      </c>
      <c r="B97" s="61">
        <f>(RAIS!B$13*RAIS!H$13)+(RAIS!C$13*RAIS!I$13)+(RAIS!D$13*RAIS!J$13)</f>
        <v>3548689.9999999972</v>
      </c>
      <c r="C97" s="63">
        <f>('Caged 2.0'!B43*'Caged 2.0'!I43+'Caged 2.0'!C43*'Caged 2.0'!J43+'Caged 2.0'!D43*'Caged 2.0'!K43)-('Caged 2.0'!E43*'Caged 2.0'!L43+'Caged 2.0'!F43*'Caged 2.0'!M43+'Caged 2.0'!G43*'Caged 2.0'!N43)</f>
        <v>-22335.999999999942</v>
      </c>
      <c r="D97" s="60">
        <f t="shared" si="3"/>
        <v>3602150.9999999981</v>
      </c>
      <c r="E97" s="76">
        <v>3548690</v>
      </c>
      <c r="F97" s="78">
        <v>15614236</v>
      </c>
      <c r="G97" s="58">
        <v>104.5</v>
      </c>
      <c r="H97" s="66">
        <f t="shared" si="4"/>
        <v>114.34999572399923</v>
      </c>
      <c r="I97" s="60"/>
      <c r="J97" s="76"/>
      <c r="K97" s="76"/>
    </row>
    <row r="98" spans="1:11" ht="15" x14ac:dyDescent="0.25">
      <c r="A98" s="56">
        <v>40179</v>
      </c>
      <c r="C98" s="63">
        <f>('Caged 2.0'!B44*'Caged 2.0'!I44+'Caged 2.0'!C44*'Caged 2.0'!J44+'Caged 2.0'!D44*'Caged 2.0'!K44)-('Caged 2.0'!E44*'Caged 2.0'!L44+'Caged 2.0'!F44*'Caged 2.0'!M44+'Caged 2.0'!G44*'Caged 2.0'!N44)</f>
        <v>48335.000000000044</v>
      </c>
      <c r="D98" s="60">
        <f t="shared" si="3"/>
        <v>3650485.9999999981</v>
      </c>
      <c r="E98" s="76">
        <v>3586156.8001585598</v>
      </c>
      <c r="F98" s="78">
        <v>14344627.200634301</v>
      </c>
      <c r="G98" s="58">
        <v>93.8</v>
      </c>
      <c r="H98" s="66">
        <f t="shared" si="4"/>
        <v>111.72598029023516</v>
      </c>
      <c r="J98" s="76"/>
      <c r="K98" s="76"/>
    </row>
    <row r="99" spans="1:11" ht="15" x14ac:dyDescent="0.25">
      <c r="A99" s="56">
        <v>40210</v>
      </c>
      <c r="C99" s="63">
        <f>('Caged 2.0'!B45*'Caged 2.0'!I45+'Caged 2.0'!C45*'Caged 2.0'!J45+'Caged 2.0'!D45*'Caged 2.0'!K45)-('Caged 2.0'!E45*'Caged 2.0'!L45+'Caged 2.0'!F45*'Caged 2.0'!M45+'Caged 2.0'!G45*'Caged 2.0'!N45)</f>
        <v>19471.999999999964</v>
      </c>
      <c r="D99" s="60">
        <f t="shared" si="3"/>
        <v>3669957.9999999981</v>
      </c>
      <c r="E99" s="76">
        <v>3595080.67705969</v>
      </c>
      <c r="F99" s="78">
        <v>13661306.572826801</v>
      </c>
      <c r="G99" s="58">
        <v>101.7</v>
      </c>
      <c r="H99" s="66">
        <f t="shared" si="4"/>
        <v>127.19478833181103</v>
      </c>
      <c r="J99" s="76"/>
      <c r="K99" s="76"/>
    </row>
    <row r="100" spans="1:11" ht="15" x14ac:dyDescent="0.25">
      <c r="A100" s="56">
        <v>40238</v>
      </c>
      <c r="C100" s="63">
        <f>('Caged 2.0'!B46*'Caged 2.0'!I46+'Caged 2.0'!C46*'Caged 2.0'!J46+'Caged 2.0'!D46*'Caged 2.0'!K46)-('Caged 2.0'!E46*'Caged 2.0'!L46+'Caged 2.0'!F46*'Caged 2.0'!M46+'Caged 2.0'!G46*'Caged 2.0'!N46)</f>
        <v>34126.000000000015</v>
      </c>
      <c r="D100" s="60">
        <f t="shared" si="3"/>
        <v>3704083.9999999981</v>
      </c>
      <c r="E100" s="76">
        <v>3618210.5327258999</v>
      </c>
      <c r="F100" s="78">
        <v>16643768.4505392</v>
      </c>
      <c r="G100" s="58">
        <v>102.2</v>
      </c>
      <c r="H100" s="66">
        <f t="shared" si="4"/>
        <v>104.91554283385635</v>
      </c>
      <c r="J100" s="76"/>
      <c r="K100" s="76"/>
    </row>
    <row r="101" spans="1:11" ht="15" x14ac:dyDescent="0.25">
      <c r="A101" s="56">
        <v>40269</v>
      </c>
      <c r="C101" s="63">
        <f>('Caged 2.0'!B47*'Caged 2.0'!I47+'Caged 2.0'!C47*'Caged 2.0'!J47+'Caged 2.0'!D47*'Caged 2.0'!K47)-('Caged 2.0'!E47*'Caged 2.0'!L47+'Caged 2.0'!F47*'Caged 2.0'!M47+'Caged 2.0'!G47*'Caged 2.0'!N47)</f>
        <v>20009.999999999942</v>
      </c>
      <c r="D101" s="60">
        <f t="shared" si="3"/>
        <v>3724093.9999999981</v>
      </c>
      <c r="E101" s="76">
        <v>3627401.1110581202</v>
      </c>
      <c r="F101" s="78">
        <v>14509604.444232499</v>
      </c>
      <c r="G101" s="58">
        <v>99</v>
      </c>
      <c r="H101" s="66">
        <f t="shared" si="4"/>
        <v>116.57897244447292</v>
      </c>
      <c r="J101" s="76"/>
      <c r="K101" s="76"/>
    </row>
    <row r="102" spans="1:11" ht="15" x14ac:dyDescent="0.25">
      <c r="A102" s="56">
        <v>40299</v>
      </c>
      <c r="C102" s="63">
        <f>('Caged 2.0'!B48*'Caged 2.0'!I48+'Caged 2.0'!C48*'Caged 2.0'!J48+'Caged 2.0'!D48*'Caged 2.0'!K48)-('Caged 2.0'!E48*'Caged 2.0'!L48+'Caged 2.0'!F48*'Caged 2.0'!M48+'Caged 2.0'!G48*'Caged 2.0'!N48)</f>
        <v>16183.999999999913</v>
      </c>
      <c r="D102" s="60">
        <f t="shared" si="3"/>
        <v>3740277.9999999981</v>
      </c>
      <c r="E102" s="76">
        <v>3632764.38418059</v>
      </c>
      <c r="F102" s="78">
        <v>15257610.4135585</v>
      </c>
      <c r="G102" s="58">
        <v>94.6</v>
      </c>
      <c r="H102" s="66">
        <f t="shared" si="4"/>
        <v>105.9364014648544</v>
      </c>
      <c r="J102" s="76"/>
      <c r="K102" s="76"/>
    </row>
    <row r="103" spans="1:11" ht="15" x14ac:dyDescent="0.25">
      <c r="A103" s="56">
        <v>40330</v>
      </c>
      <c r="C103" s="63">
        <f>('Caged 2.0'!B49*'Caged 2.0'!I49+'Caged 2.0'!C49*'Caged 2.0'!J49+'Caged 2.0'!D49*'Caged 2.0'!K49)-('Caged 2.0'!E49*'Caged 2.0'!L49+'Caged 2.0'!F49*'Caged 2.0'!M49+'Caged 2.0'!G49*'Caged 2.0'!N49)</f>
        <v>14198.999999999913</v>
      </c>
      <c r="D103" s="60">
        <f t="shared" si="3"/>
        <v>3754476.9999999981</v>
      </c>
      <c r="E103" s="76">
        <v>3636115.2303119898</v>
      </c>
      <c r="F103" s="78">
        <v>15271683.967310401</v>
      </c>
      <c r="G103" s="58">
        <v>89.7</v>
      </c>
      <c r="H103" s="66">
        <f t="shared" si="4"/>
        <v>100.35664089197634</v>
      </c>
      <c r="J103" s="76"/>
      <c r="K103" s="76"/>
    </row>
    <row r="104" spans="1:11" ht="15" x14ac:dyDescent="0.25">
      <c r="A104" s="56">
        <v>40360</v>
      </c>
      <c r="C104" s="63">
        <f>('Caged 2.0'!B50*'Caged 2.0'!I50+'Caged 2.0'!C50*'Caged 2.0'!J50+'Caged 2.0'!D50*'Caged 2.0'!K50)-('Caged 2.0'!E50*'Caged 2.0'!L50+'Caged 2.0'!F50*'Caged 2.0'!M50+'Caged 2.0'!G50*'Caged 2.0'!N50)</f>
        <v>11490.000000000015</v>
      </c>
      <c r="D104" s="60">
        <f t="shared" si="3"/>
        <v>3765966.9999999981</v>
      </c>
      <c r="E104" s="76">
        <v>3636771.0460896101</v>
      </c>
      <c r="F104" s="78">
        <v>16001792.602794301</v>
      </c>
      <c r="G104" s="58">
        <v>99.8</v>
      </c>
      <c r="H104" s="66">
        <f t="shared" si="4"/>
        <v>106.5620349724351</v>
      </c>
      <c r="J104" s="76"/>
      <c r="K104" s="76"/>
    </row>
    <row r="105" spans="1:11" ht="15" x14ac:dyDescent="0.25">
      <c r="A105" s="56">
        <v>40391</v>
      </c>
      <c r="C105" s="63">
        <f>('Caged 2.0'!B51*'Caged 2.0'!I51+'Caged 2.0'!C51*'Caged 2.0'!J51+'Caged 2.0'!D51*'Caged 2.0'!K51)-('Caged 2.0'!E51*'Caged 2.0'!L51+'Caged 2.0'!F51*'Caged 2.0'!M51+'Caged 2.0'!G51*'Caged 2.0'!N51)</f>
        <v>6654.9999999999418</v>
      </c>
      <c r="D105" s="60">
        <f t="shared" si="3"/>
        <v>3772621.9999999981</v>
      </c>
      <c r="E105" s="76">
        <v>3632707.2767903199</v>
      </c>
      <c r="F105" s="78">
        <v>15983912.0178774</v>
      </c>
      <c r="G105" s="58">
        <v>91.5</v>
      </c>
      <c r="H105" s="66">
        <f t="shared" si="4"/>
        <v>97.808954159412693</v>
      </c>
      <c r="J105" s="76"/>
      <c r="K105" s="76"/>
    </row>
    <row r="106" spans="1:11" ht="15" x14ac:dyDescent="0.25">
      <c r="A106" s="56">
        <v>40422</v>
      </c>
      <c r="C106" s="63">
        <f>('Caged 2.0'!B52*'Caged 2.0'!I52+'Caged 2.0'!C52*'Caged 2.0'!J52+'Caged 2.0'!D52*'Caged 2.0'!K52)-('Caged 2.0'!E52*'Caged 2.0'!L52+'Caged 2.0'!F52*'Caged 2.0'!M52+'Caged 2.0'!G52*'Caged 2.0'!N52)</f>
        <v>1864.9999999999709</v>
      </c>
      <c r="D106" s="60">
        <f t="shared" si="3"/>
        <v>3774486.9999999981</v>
      </c>
      <c r="E106" s="76">
        <v>3624007.4621652402</v>
      </c>
      <c r="F106" s="78">
        <v>15220831.341094</v>
      </c>
      <c r="G106" s="58">
        <v>101.3</v>
      </c>
      <c r="H106" s="66">
        <f t="shared" si="4"/>
        <v>113.71340736531428</v>
      </c>
      <c r="J106" s="76"/>
      <c r="K106" s="76"/>
    </row>
    <row r="107" spans="1:11" ht="15" x14ac:dyDescent="0.25">
      <c r="A107" s="56">
        <v>40452</v>
      </c>
      <c r="C107" s="63">
        <f>('Caged 2.0'!B53*'Caged 2.0'!I53+'Caged 2.0'!C53*'Caged 2.0'!J53+'Caged 2.0'!D53*'Caged 2.0'!K53)-('Caged 2.0'!E53*'Caged 2.0'!L53+'Caged 2.0'!F53*'Caged 2.0'!M53+'Caged 2.0'!G53*'Caged 2.0'!N53)</f>
        <v>684.99999999998545</v>
      </c>
      <c r="D107" s="60">
        <f t="shared" si="3"/>
        <v>3775171.9999999981</v>
      </c>
      <c r="E107" s="76">
        <v>3614167.6005068002</v>
      </c>
      <c r="F107" s="78">
        <v>14456670.402027201</v>
      </c>
      <c r="G107" s="58">
        <v>93.8</v>
      </c>
      <c r="H107" s="66">
        <f t="shared" si="4"/>
        <v>110.860072985001</v>
      </c>
      <c r="J107" s="76"/>
      <c r="K107" s="76"/>
    </row>
    <row r="108" spans="1:11" ht="15" x14ac:dyDescent="0.25">
      <c r="A108" s="56">
        <v>40483</v>
      </c>
      <c r="C108" s="63">
        <f>('Caged 2.0'!B54*'Caged 2.0'!I54+'Caged 2.0'!C54*'Caged 2.0'!J54+'Caged 2.0'!D54*'Caged 2.0'!K54)-('Caged 2.0'!E54*'Caged 2.0'!L54+'Caged 2.0'!F54*'Caged 2.0'!M54+'Caged 2.0'!G54*'Caged 2.0'!N54)</f>
        <v>537.99999999991269</v>
      </c>
      <c r="D108" s="60">
        <f t="shared" si="3"/>
        <v>3775709.9999999981</v>
      </c>
      <c r="E108" s="76">
        <v>3604183.6073640701</v>
      </c>
      <c r="F108" s="78">
        <v>14416734.429456299</v>
      </c>
      <c r="G108" s="58">
        <v>98.8</v>
      </c>
      <c r="H108" s="66">
        <f t="shared" si="4"/>
        <v>117.0929230454713</v>
      </c>
      <c r="J108" s="76"/>
      <c r="K108" s="76"/>
    </row>
    <row r="109" spans="1:11" ht="15" x14ac:dyDescent="0.25">
      <c r="A109" s="56">
        <v>40513</v>
      </c>
      <c r="B109" s="61">
        <f>(RAIS!B$14*RAIS!H$14)+(RAIS!C$14*RAIS!I$14)+(RAIS!D$14*RAIS!J$14)</f>
        <v>3569411.9999999981</v>
      </c>
      <c r="C109" s="63">
        <f>('Caged 2.0'!B55*'Caged 2.0'!I55+'Caged 2.0'!C55*'Caged 2.0'!J55+'Caged 2.0'!D55*'Caged 2.0'!K55)-('Caged 2.0'!E55*'Caged 2.0'!L55+'Caged 2.0'!F55*'Caged 2.0'!M55+'Caged 2.0'!G55*'Caged 2.0'!N55)</f>
        <v>-25502.000000000058</v>
      </c>
      <c r="D109" s="60">
        <f t="shared" si="3"/>
        <v>3750207.9999999981</v>
      </c>
      <c r="E109" s="76">
        <v>3569412</v>
      </c>
      <c r="F109" s="78">
        <v>16419295.199999999</v>
      </c>
      <c r="G109" s="58">
        <v>96.5</v>
      </c>
      <c r="H109" s="66">
        <f t="shared" si="4"/>
        <v>100.41842460272841</v>
      </c>
      <c r="I109" s="60"/>
      <c r="J109" s="76"/>
      <c r="K109" s="76"/>
    </row>
    <row r="110" spans="1:11" ht="15" x14ac:dyDescent="0.25">
      <c r="A110" s="56">
        <v>40544</v>
      </c>
      <c r="C110" s="63">
        <f>('Caged 2.0'!B56*'Caged 2.0'!I56+'Caged 2.0'!C56*'Caged 2.0'!J56+'Caged 2.0'!D56*'Caged 2.0'!K56)-('Caged 2.0'!E56*'Caged 2.0'!L56+'Caged 2.0'!F56*'Caged 2.0'!M56+'Caged 2.0'!G56*'Caged 2.0'!N56)</f>
        <v>40615.000000000029</v>
      </c>
      <c r="D110" s="60">
        <f t="shared" si="3"/>
        <v>3790822.9999999981</v>
      </c>
      <c r="E110" s="76">
        <v>3597798.9947145102</v>
      </c>
      <c r="F110" s="78">
        <v>15110755.777801</v>
      </c>
      <c r="G110" s="58">
        <v>97.3</v>
      </c>
      <c r="H110" s="66">
        <f t="shared" si="4"/>
        <v>110.01888904787191</v>
      </c>
      <c r="J110" s="76"/>
      <c r="K110" s="76"/>
    </row>
    <row r="111" spans="1:11" ht="15" x14ac:dyDescent="0.25">
      <c r="A111" s="56">
        <v>40575</v>
      </c>
      <c r="C111" s="63">
        <f>('Caged 2.0'!B57*'Caged 2.0'!I57+'Caged 2.0'!C57*'Caged 2.0'!J57+'Caged 2.0'!D57*'Caged 2.0'!K57)-('Caged 2.0'!E57*'Caged 2.0'!L57+'Caged 2.0'!F57*'Caged 2.0'!M57+'Caged 2.0'!G57*'Caged 2.0'!N57)</f>
        <v>18594.000000000044</v>
      </c>
      <c r="D111" s="60">
        <f t="shared" si="3"/>
        <v>3809416.9999999981</v>
      </c>
      <c r="E111" s="76">
        <v>3605125.8643651502</v>
      </c>
      <c r="F111" s="78">
        <v>14420503.457460601</v>
      </c>
      <c r="G111" s="58">
        <v>101.5</v>
      </c>
      <c r="H111" s="66">
        <f t="shared" si="4"/>
        <v>120.26139041632433</v>
      </c>
      <c r="J111" s="76"/>
      <c r="K111" s="76"/>
    </row>
    <row r="112" spans="1:11" ht="15" x14ac:dyDescent="0.25">
      <c r="A112" s="56">
        <v>40603</v>
      </c>
      <c r="C112" s="63">
        <f>('Caged 2.0'!B58*'Caged 2.0'!I58+'Caged 2.0'!C58*'Caged 2.0'!J58+'Caged 2.0'!D58*'Caged 2.0'!K58)-('Caged 2.0'!E58*'Caged 2.0'!L58+'Caged 2.0'!F58*'Caged 2.0'!M58+'Caged 2.0'!G58*'Caged 2.0'!N58)</f>
        <v>8906.0000000000291</v>
      </c>
      <c r="D112" s="60">
        <f t="shared" si="3"/>
        <v>3818322.9999999981</v>
      </c>
      <c r="E112" s="76">
        <v>3603209.77927635</v>
      </c>
      <c r="F112" s="78">
        <v>15854123.028815901</v>
      </c>
      <c r="G112" s="58">
        <v>113</v>
      </c>
      <c r="H112" s="66">
        <f t="shared" si="4"/>
        <v>121.78023868045746</v>
      </c>
      <c r="J112" s="76"/>
      <c r="K112" s="76"/>
    </row>
    <row r="113" spans="1:11" ht="15" x14ac:dyDescent="0.25">
      <c r="A113" s="56">
        <v>40634</v>
      </c>
      <c r="C113" s="63">
        <f>('Caged 2.0'!B59*'Caged 2.0'!I59+'Caged 2.0'!C59*'Caged 2.0'!J59+'Caged 2.0'!D59*'Caged 2.0'!K59)-('Caged 2.0'!E59*'Caged 2.0'!L59+'Caged 2.0'!F59*'Caged 2.0'!M59+'Caged 2.0'!G59*'Caged 2.0'!N59)</f>
        <v>23903.000000000102</v>
      </c>
      <c r="D113" s="60">
        <f t="shared" si="3"/>
        <v>3842225.9999999981</v>
      </c>
      <c r="E113" s="76">
        <v>3615356.92173194</v>
      </c>
      <c r="F113" s="78">
        <v>13738356.3025814</v>
      </c>
      <c r="G113" s="58">
        <v>114.8</v>
      </c>
      <c r="H113" s="66">
        <f t="shared" si="4"/>
        <v>142.77353545354737</v>
      </c>
      <c r="J113" s="76"/>
      <c r="K113" s="76"/>
    </row>
    <row r="114" spans="1:11" ht="15" x14ac:dyDescent="0.25">
      <c r="A114" s="56">
        <v>40664</v>
      </c>
      <c r="C114" s="63">
        <f>('Caged 2.0'!B60*'Caged 2.0'!I60+'Caged 2.0'!C60*'Caged 2.0'!J60+'Caged 2.0'!D60*'Caged 2.0'!K60)-('Caged 2.0'!E60*'Caged 2.0'!L60+'Caged 2.0'!F60*'Caged 2.0'!M60+'Caged 2.0'!G60*'Caged 2.0'!N60)</f>
        <v>26608.000000000044</v>
      </c>
      <c r="D114" s="60">
        <f t="shared" si="3"/>
        <v>3868833.9999999981</v>
      </c>
      <c r="E114" s="76">
        <v>3629912.5013164501</v>
      </c>
      <c r="F114" s="78">
        <v>15971615.0057924</v>
      </c>
      <c r="G114" s="58">
        <v>102.4</v>
      </c>
      <c r="H114" s="66">
        <f t="shared" si="4"/>
        <v>109.54478947331653</v>
      </c>
      <c r="J114" s="76"/>
      <c r="K114" s="76"/>
    </row>
    <row r="115" spans="1:11" ht="15" x14ac:dyDescent="0.25">
      <c r="A115" s="56">
        <v>40695</v>
      </c>
      <c r="C115" s="63">
        <f>('Caged 2.0'!B61*'Caged 2.0'!I61+'Caged 2.0'!C61*'Caged 2.0'!J61+'Caged 2.0'!D61*'Caged 2.0'!K61)-('Caged 2.0'!E61*'Caged 2.0'!L61+'Caged 2.0'!F61*'Caged 2.0'!M61+'Caged 2.0'!G61*'Caged 2.0'!N61)</f>
        <v>11106.00000000016</v>
      </c>
      <c r="D115" s="60">
        <f t="shared" si="3"/>
        <v>3879939.9999999981</v>
      </c>
      <c r="E115" s="76">
        <v>3629821.2400171198</v>
      </c>
      <c r="F115" s="78">
        <v>15245249.208071901</v>
      </c>
      <c r="G115" s="58">
        <v>99.6</v>
      </c>
      <c r="H115" s="66">
        <f t="shared" si="4"/>
        <v>111.62601267879086</v>
      </c>
      <c r="J115" s="76"/>
      <c r="K115" s="76"/>
    </row>
    <row r="116" spans="1:11" ht="15" x14ac:dyDescent="0.25">
      <c r="A116" s="56">
        <v>40725</v>
      </c>
      <c r="C116" s="63">
        <f>('Caged 2.0'!B62*'Caged 2.0'!I62+'Caged 2.0'!C62*'Caged 2.0'!J62+'Caged 2.0'!D62*'Caged 2.0'!K62)-('Caged 2.0'!E62*'Caged 2.0'!L62+'Caged 2.0'!F62*'Caged 2.0'!M62+'Caged 2.0'!G62*'Caged 2.0'!N62)</f>
        <v>33534.999999999971</v>
      </c>
      <c r="D116" s="60">
        <f t="shared" si="3"/>
        <v>3913474.9999999981</v>
      </c>
      <c r="E116" s="76">
        <v>3650592.1623955299</v>
      </c>
      <c r="F116" s="78">
        <v>15332487.082061199</v>
      </c>
      <c r="G116" s="58">
        <v>87.8</v>
      </c>
      <c r="H116" s="66">
        <f t="shared" si="4"/>
        <v>97.841366556389602</v>
      </c>
      <c r="J116" s="76"/>
      <c r="K116" s="76"/>
    </row>
    <row r="117" spans="1:11" ht="15" x14ac:dyDescent="0.25">
      <c r="A117" s="56">
        <v>40756</v>
      </c>
      <c r="C117" s="63">
        <f>('Caged 2.0'!B63*'Caged 2.0'!I63+'Caged 2.0'!C63*'Caged 2.0'!J63+'Caged 2.0'!D63*'Caged 2.0'!K63)-('Caged 2.0'!E63*'Caged 2.0'!L63+'Caged 2.0'!F63*'Caged 2.0'!M63+'Caged 2.0'!G63*'Caged 2.0'!N63)</f>
        <v>18775.000000000044</v>
      </c>
      <c r="D117" s="60">
        <f t="shared" si="3"/>
        <v>3932249.9999999981</v>
      </c>
      <c r="E117" s="76">
        <v>3657452.8529714299</v>
      </c>
      <c r="F117" s="78">
        <v>16824283.1236686</v>
      </c>
      <c r="G117" s="58">
        <v>96.9</v>
      </c>
      <c r="H117" s="66">
        <f t="shared" si="4"/>
        <v>98.407411955644847</v>
      </c>
      <c r="J117" s="76"/>
      <c r="K117" s="76"/>
    </row>
    <row r="118" spans="1:11" ht="15" x14ac:dyDescent="0.25">
      <c r="A118" s="56">
        <v>40787</v>
      </c>
      <c r="C118" s="63">
        <f>('Caged 2.0'!B64*'Caged 2.0'!I64+'Caged 2.0'!C64*'Caged 2.0'!J64+'Caged 2.0'!D64*'Caged 2.0'!K64)-('Caged 2.0'!E64*'Caged 2.0'!L64+'Caged 2.0'!F64*'Caged 2.0'!M64+'Caged 2.0'!G64*'Caged 2.0'!N64)</f>
        <v>17799.999999999884</v>
      </c>
      <c r="D118" s="60">
        <f t="shared" si="3"/>
        <v>3950049.9999999981</v>
      </c>
      <c r="E118" s="76">
        <v>3663307.59161891</v>
      </c>
      <c r="F118" s="78">
        <v>15385891.8847994</v>
      </c>
      <c r="G118" s="58">
        <v>90.9</v>
      </c>
      <c r="H118" s="66">
        <f t="shared" si="4"/>
        <v>100.94430175165161</v>
      </c>
      <c r="J118" s="76"/>
      <c r="K118" s="76"/>
    </row>
    <row r="119" spans="1:11" ht="15" x14ac:dyDescent="0.25">
      <c r="A119" s="56">
        <v>40817</v>
      </c>
      <c r="C119" s="63">
        <f>('Caged 2.0'!B65*'Caged 2.0'!I65+'Caged 2.0'!C65*'Caged 2.0'!J65+'Caged 2.0'!D65*'Caged 2.0'!K65)-('Caged 2.0'!E65*'Caged 2.0'!L65+'Caged 2.0'!F65*'Caged 2.0'!M65+'Caged 2.0'!G65*'Caged 2.0'!N65)</f>
        <v>-942.00000000004366</v>
      </c>
      <c r="D119" s="60">
        <f t="shared" si="3"/>
        <v>3949107.9999999981</v>
      </c>
      <c r="E119" s="76">
        <v>3651735.1801898601</v>
      </c>
      <c r="F119" s="78">
        <v>14606940.7207595</v>
      </c>
      <c r="G119" s="58">
        <v>100</v>
      </c>
      <c r="H119" s="66">
        <f t="shared" si="4"/>
        <v>116.97184353609393</v>
      </c>
      <c r="J119" s="76"/>
      <c r="K119" s="76"/>
    </row>
    <row r="120" spans="1:11" ht="15" x14ac:dyDescent="0.25">
      <c r="A120" s="56">
        <v>40848</v>
      </c>
      <c r="C120" s="63">
        <f>('Caged 2.0'!B66*'Caged 2.0'!I66+'Caged 2.0'!C66*'Caged 2.0'!J66+'Caged 2.0'!D66*'Caged 2.0'!K66)-('Caged 2.0'!E66*'Caged 2.0'!L66+'Caged 2.0'!F66*'Caged 2.0'!M66+'Caged 2.0'!G66*'Caged 2.0'!N66)</f>
        <v>-4449.0000000001019</v>
      </c>
      <c r="D120" s="60">
        <f t="shared" si="3"/>
        <v>3944658.9999999981</v>
      </c>
      <c r="E120" s="76">
        <v>3636934.4554093299</v>
      </c>
      <c r="F120" s="78">
        <v>14547737.821637301</v>
      </c>
      <c r="G120" s="58">
        <v>96.5</v>
      </c>
      <c r="H120" s="66">
        <f t="shared" si="4"/>
        <v>113.33719216597576</v>
      </c>
      <c r="J120" s="76"/>
      <c r="K120" s="76"/>
    </row>
    <row r="121" spans="1:11" ht="15" x14ac:dyDescent="0.25">
      <c r="A121" s="56">
        <v>40878</v>
      </c>
      <c r="B121" s="61">
        <f>(RAIS!B$15*RAIS!H$15)+(RAIS!C$15*RAIS!I$15)+(RAIS!D$15*RAIS!J$15)</f>
        <v>3592056.0000000037</v>
      </c>
      <c r="C121" s="63">
        <f>('Caged 2.0'!B67*'Caged 2.0'!I67+'Caged 2.0'!C67*'Caged 2.0'!J67+'Caged 2.0'!D67*'Caged 2.0'!K67)-('Caged 2.0'!E67*'Caged 2.0'!L67+'Caged 2.0'!F67*'Caged 2.0'!M67+'Caged 2.0'!G67*'Caged 2.0'!N67)</f>
        <v>-37194</v>
      </c>
      <c r="D121" s="60">
        <f t="shared" si="3"/>
        <v>3907464.9999999981</v>
      </c>
      <c r="E121" s="76">
        <v>3592056</v>
      </c>
      <c r="F121" s="78">
        <v>15805046.4</v>
      </c>
      <c r="G121" s="58">
        <v>98.2</v>
      </c>
      <c r="H121" s="66">
        <f t="shared" si="4"/>
        <v>106.15887659830879</v>
      </c>
      <c r="I121" s="60"/>
      <c r="J121" s="76"/>
      <c r="K121" s="76"/>
    </row>
    <row r="122" spans="1:11" ht="15" x14ac:dyDescent="0.25">
      <c r="A122" s="56">
        <v>40909</v>
      </c>
      <c r="C122" s="63">
        <f>('Caged 2.0'!B68*'Caged 2.0'!I68+'Caged 2.0'!C68*'Caged 2.0'!J68+'Caged 2.0'!D68*'Caged 2.0'!K68)-('Caged 2.0'!E68*'Caged 2.0'!L68+'Caged 2.0'!F68*'Caged 2.0'!M68+'Caged 2.0'!G68*'Caged 2.0'!N68)</f>
        <v>28853.999999999913</v>
      </c>
      <c r="D122" s="60">
        <f t="shared" si="3"/>
        <v>3936318.9999999981</v>
      </c>
      <c r="E122" s="76">
        <v>3620156.99081054</v>
      </c>
      <c r="F122" s="78">
        <v>15928690.7595664</v>
      </c>
      <c r="G122" s="58">
        <v>95.6</v>
      </c>
      <c r="H122" s="66">
        <f t="shared" si="4"/>
        <v>102.54592638314467</v>
      </c>
      <c r="J122" s="76"/>
      <c r="K122" s="76"/>
    </row>
    <row r="123" spans="1:11" ht="15" x14ac:dyDescent="0.25">
      <c r="A123" s="56">
        <v>40940</v>
      </c>
      <c r="C123" s="63">
        <f>('Caged 2.0'!B69*'Caged 2.0'!I69+'Caged 2.0'!C69*'Caged 2.0'!J69+'Caged 2.0'!D69*'Caged 2.0'!K69)-('Caged 2.0'!E69*'Caged 2.0'!L69+'Caged 2.0'!F69*'Caged 2.0'!M69+'Caged 2.0'!G69*'Caged 2.0'!N69)</f>
        <v>5015.9999999999854</v>
      </c>
      <c r="D123" s="60">
        <f t="shared" si="3"/>
        <v>3941334.9999999981</v>
      </c>
      <c r="E123" s="76">
        <v>3626348.1921150698</v>
      </c>
      <c r="F123" s="78">
        <v>14505392.7684603</v>
      </c>
      <c r="G123" s="58">
        <v>98.8</v>
      </c>
      <c r="H123" s="66">
        <f t="shared" si="4"/>
        <v>116.37723997283453</v>
      </c>
      <c r="J123" s="76"/>
      <c r="K123" s="76"/>
    </row>
    <row r="124" spans="1:11" ht="15" x14ac:dyDescent="0.25">
      <c r="A124" s="56">
        <v>40969</v>
      </c>
      <c r="C124" s="63">
        <f>('Caged 2.0'!B70*'Caged 2.0'!I70+'Caged 2.0'!C70*'Caged 2.0'!J70+'Caged 2.0'!D70*'Caged 2.0'!K70)-('Caged 2.0'!E70*'Caged 2.0'!L70+'Caged 2.0'!F70*'Caged 2.0'!M70+'Caged 2.0'!G70*'Caged 2.0'!N70)</f>
        <v>17632.000000000044</v>
      </c>
      <c r="D124" s="60">
        <f t="shared" si="3"/>
        <v>3958966.9999999981</v>
      </c>
      <c r="E124" s="76">
        <v>3644156.20579476</v>
      </c>
      <c r="F124" s="78">
        <v>16034287.305497</v>
      </c>
      <c r="G124" s="58">
        <v>100.3</v>
      </c>
      <c r="H124" s="66">
        <f t="shared" si="4"/>
        <v>106.87887489054502</v>
      </c>
      <c r="J124" s="76"/>
      <c r="K124" s="76"/>
    </row>
    <row r="125" spans="1:11" ht="15" x14ac:dyDescent="0.25">
      <c r="A125" s="56">
        <v>41000</v>
      </c>
      <c r="C125" s="63">
        <f>('Caged 2.0'!B71*'Caged 2.0'!I71+'Caged 2.0'!C71*'Caged 2.0'!J71+'Caged 2.0'!D71*'Caged 2.0'!K71)-('Caged 2.0'!E71*'Caged 2.0'!L71+'Caged 2.0'!F71*'Caged 2.0'!M71+'Caged 2.0'!G71*'Caged 2.0'!N71)</f>
        <v>13089.000000000073</v>
      </c>
      <c r="D125" s="60">
        <f t="shared" si="3"/>
        <v>3972055.9999999981</v>
      </c>
      <c r="E125" s="76">
        <v>3657794.7721184599</v>
      </c>
      <c r="F125" s="78">
        <v>14631179.088473801</v>
      </c>
      <c r="G125" s="58">
        <v>94.9</v>
      </c>
      <c r="H125" s="66">
        <f t="shared" si="4"/>
        <v>110.82238380883648</v>
      </c>
      <c r="J125" s="76"/>
      <c r="K125" s="76"/>
    </row>
    <row r="126" spans="1:11" ht="15" x14ac:dyDescent="0.25">
      <c r="A126" s="56">
        <v>41030</v>
      </c>
      <c r="C126" s="63">
        <f>('Caged 2.0'!B72*'Caged 2.0'!I72+'Caged 2.0'!C72*'Caged 2.0'!J72+'Caged 2.0'!D72*'Caged 2.0'!K72)-('Caged 2.0'!E72*'Caged 2.0'!L72+'Caged 2.0'!F72*'Caged 2.0'!M72+'Caged 2.0'!G72*'Caged 2.0'!N72)</f>
        <v>23404.000000000131</v>
      </c>
      <c r="D126" s="60">
        <f t="shared" si="3"/>
        <v>3995459.9999999981</v>
      </c>
      <c r="E126" s="76">
        <v>3680946.8475461602</v>
      </c>
      <c r="F126" s="78">
        <v>16196166.1292031</v>
      </c>
      <c r="G126" s="58">
        <v>93.8</v>
      </c>
      <c r="H126" s="66">
        <f t="shared" si="4"/>
        <v>98.95351301682993</v>
      </c>
      <c r="J126" s="76"/>
      <c r="K126" s="76"/>
    </row>
    <row r="127" spans="1:11" ht="15" x14ac:dyDescent="0.25">
      <c r="A127" s="56">
        <v>41061</v>
      </c>
      <c r="C127" s="63">
        <f>('Caged 2.0'!B73*'Caged 2.0'!I73+'Caged 2.0'!C73*'Caged 2.0'!J73+'Caged 2.0'!D73*'Caged 2.0'!K73)-('Caged 2.0'!E73*'Caged 2.0'!L73+'Caged 2.0'!F73*'Caged 2.0'!M73+'Caged 2.0'!G73*'Caged 2.0'!N73)</f>
        <v>31330.999999999927</v>
      </c>
      <c r="D127" s="60">
        <f t="shared" ref="D127:D164" si="5">D126+C127</f>
        <v>4026790.9999999981</v>
      </c>
      <c r="E127" s="76">
        <v>3711423.8438037699</v>
      </c>
      <c r="F127" s="78">
        <v>14845695.3752151</v>
      </c>
      <c r="G127" s="58">
        <v>99.4</v>
      </c>
      <c r="H127" s="66">
        <f t="shared" si="4"/>
        <v>114.40010972189934</v>
      </c>
      <c r="J127" s="76"/>
      <c r="K127" s="76"/>
    </row>
    <row r="128" spans="1:11" ht="15" x14ac:dyDescent="0.25">
      <c r="A128" s="56">
        <v>41091</v>
      </c>
      <c r="C128" s="63">
        <f>('Caged 2.0'!B74*'Caged 2.0'!I74+'Caged 2.0'!C74*'Caged 2.0'!J74+'Caged 2.0'!D74*'Caged 2.0'!K74)-('Caged 2.0'!E74*'Caged 2.0'!L74+'Caged 2.0'!F74*'Caged 2.0'!M74+'Caged 2.0'!G74*'Caged 2.0'!N74)</f>
        <v>20379.999999999884</v>
      </c>
      <c r="D128" s="60">
        <f t="shared" si="5"/>
        <v>4047170.9999999981</v>
      </c>
      <c r="E128" s="76">
        <v>3731828.1968696602</v>
      </c>
      <c r="F128" s="78">
        <v>16420044.066226499</v>
      </c>
      <c r="G128" s="58">
        <v>96.2</v>
      </c>
      <c r="H128" s="66">
        <f t="shared" si="4"/>
        <v>100.10167744301827</v>
      </c>
      <c r="J128" s="76"/>
      <c r="K128" s="76"/>
    </row>
    <row r="129" spans="1:11" ht="15" x14ac:dyDescent="0.25">
      <c r="A129" s="56">
        <v>41122</v>
      </c>
      <c r="C129" s="63">
        <f>('Caged 2.0'!B75*'Caged 2.0'!I75+'Caged 2.0'!C75*'Caged 2.0'!J75+'Caged 2.0'!D75*'Caged 2.0'!K75)-('Caged 2.0'!E75*'Caged 2.0'!L75+'Caged 2.0'!F75*'Caged 2.0'!M75+'Caged 2.0'!G75*'Caged 2.0'!N75)</f>
        <v>8413.0000000001019</v>
      </c>
      <c r="D129" s="60">
        <f t="shared" si="5"/>
        <v>4055583.9999999981</v>
      </c>
      <c r="E129" s="76">
        <v>3741209.5093541401</v>
      </c>
      <c r="F129" s="78">
        <v>17209563.743028998</v>
      </c>
      <c r="G129" s="58">
        <v>106</v>
      </c>
      <c r="H129" s="66">
        <f t="shared" si="4"/>
        <v>105.23897401728624</v>
      </c>
      <c r="J129" s="76"/>
      <c r="K129" s="76"/>
    </row>
    <row r="130" spans="1:11" ht="15" x14ac:dyDescent="0.25">
      <c r="A130" s="56">
        <v>41153</v>
      </c>
      <c r="C130" s="63">
        <f>('Caged 2.0'!B76*'Caged 2.0'!I76+'Caged 2.0'!C76*'Caged 2.0'!J76+'Caged 2.0'!D76*'Caged 2.0'!K76)-('Caged 2.0'!E76*'Caged 2.0'!L76+'Caged 2.0'!F76*'Caged 2.0'!M76+'Caged 2.0'!G76*'Caged 2.0'!N76)</f>
        <v>13850.000000000102</v>
      </c>
      <c r="D130" s="60">
        <f t="shared" si="5"/>
        <v>4069433.9999999981</v>
      </c>
      <c r="E130" s="76">
        <v>3755615.2788245999</v>
      </c>
      <c r="F130" s="78">
        <v>14271338.059533499</v>
      </c>
      <c r="G130" s="58">
        <v>102</v>
      </c>
      <c r="H130" s="66">
        <f t="shared" si="4"/>
        <v>122.1169867149262</v>
      </c>
      <c r="J130" s="76"/>
      <c r="K130" s="76"/>
    </row>
    <row r="131" spans="1:11" ht="15" x14ac:dyDescent="0.25">
      <c r="A131" s="56">
        <v>41183</v>
      </c>
      <c r="C131" s="63">
        <f>('Caged 2.0'!B77*'Caged 2.0'!I77+'Caged 2.0'!C77*'Caged 2.0'!J77+'Caged 2.0'!D77*'Caged 2.0'!K77)-('Caged 2.0'!E77*'Caged 2.0'!L77+'Caged 2.0'!F77*'Caged 2.0'!M77+'Caged 2.0'!G77*'Caged 2.0'!N77)</f>
        <v>19146.999999999898</v>
      </c>
      <c r="D131" s="60">
        <f t="shared" si="5"/>
        <v>4088580.9999999981</v>
      </c>
      <c r="E131" s="76">
        <v>3774922.7762826998</v>
      </c>
      <c r="F131" s="78">
        <v>16609660.2156439</v>
      </c>
      <c r="G131" s="58">
        <v>107.9</v>
      </c>
      <c r="H131" s="66">
        <f t="shared" ref="H131:H176" si="6">G131/F131/5.85274225*100000000</f>
        <v>110.99445880121844</v>
      </c>
      <c r="J131" s="76"/>
      <c r="K131" s="76"/>
    </row>
    <row r="132" spans="1:11" ht="15" x14ac:dyDescent="0.25">
      <c r="A132" s="56">
        <v>41214</v>
      </c>
      <c r="C132" s="63">
        <f>('Caged 2.0'!B78*'Caged 2.0'!I78+'Caged 2.0'!C78*'Caged 2.0'!J78+'Caged 2.0'!D78*'Caged 2.0'!K78)-('Caged 2.0'!E78*'Caged 2.0'!L78+'Caged 2.0'!F78*'Caged 2.0'!M78+'Caged 2.0'!G78*'Caged 2.0'!N78)</f>
        <v>-3165.9999999998545</v>
      </c>
      <c r="D132" s="60">
        <f t="shared" si="5"/>
        <v>4085414.9999999981</v>
      </c>
      <c r="E132" s="76">
        <v>3773635.4291255102</v>
      </c>
      <c r="F132" s="78">
        <v>15094541.716502</v>
      </c>
      <c r="G132" s="58">
        <v>104.8</v>
      </c>
      <c r="H132" s="66">
        <f t="shared" si="6"/>
        <v>118.62656421224952</v>
      </c>
      <c r="J132" s="76"/>
      <c r="K132" s="76"/>
    </row>
    <row r="133" spans="1:11" ht="15" x14ac:dyDescent="0.25">
      <c r="A133" s="56">
        <v>41244</v>
      </c>
      <c r="B133" s="61">
        <f>(RAIS!B$16*RAIS!H$16)+(RAIS!C$16*RAIS!I$16)+(RAIS!D$16*RAIS!J$16)</f>
        <v>3747520.0000000042</v>
      </c>
      <c r="C133" s="63">
        <f>('Caged 2.0'!B79*'Caged 2.0'!I79+'Caged 2.0'!C79*'Caged 2.0'!J79+'Caged 2.0'!D79*'Caged 2.0'!K79)-('Caged 2.0'!E79*'Caged 2.0'!L79+'Caged 2.0'!F79*'Caged 2.0'!M79+'Caged 2.0'!G79*'Caged 2.0'!N79)</f>
        <v>-30031</v>
      </c>
      <c r="D133" s="60">
        <f t="shared" si="5"/>
        <v>4055383.9999999981</v>
      </c>
      <c r="E133" s="76">
        <v>3747520</v>
      </c>
      <c r="F133" s="78">
        <v>14990080</v>
      </c>
      <c r="G133" s="58">
        <v>102.3</v>
      </c>
      <c r="H133" s="66">
        <f t="shared" si="6"/>
        <v>116.60368741019805</v>
      </c>
      <c r="I133" s="60"/>
      <c r="J133" s="76"/>
      <c r="K133" s="76"/>
    </row>
    <row r="134" spans="1:11" ht="15" x14ac:dyDescent="0.25">
      <c r="A134" s="56">
        <v>41275</v>
      </c>
      <c r="C134" s="63">
        <f>('Caged 2.0'!B80*'Caged 2.0'!I80+'Caged 2.0'!C80*'Caged 2.0'!J80+'Caged 2.0'!D80*'Caged 2.0'!K80)-('Caged 2.0'!E80*'Caged 2.0'!L80+'Caged 2.0'!F80*'Caged 2.0'!M80+'Caged 2.0'!G80*'Caged 2.0'!N80)</f>
        <v>30135</v>
      </c>
      <c r="D134" s="60">
        <f t="shared" si="5"/>
        <v>4085518.9999999981</v>
      </c>
      <c r="E134" s="76">
        <v>3774037.8675264399</v>
      </c>
      <c r="F134" s="78">
        <v>16605766.617116399</v>
      </c>
      <c r="G134" s="58">
        <v>105.3</v>
      </c>
      <c r="H134" s="66">
        <f t="shared" si="6"/>
        <v>108.3452915841459</v>
      </c>
      <c r="J134" s="76"/>
      <c r="K134" s="76"/>
    </row>
    <row r="135" spans="1:11" ht="15" x14ac:dyDescent="0.25">
      <c r="A135" s="56">
        <v>41306</v>
      </c>
      <c r="C135" s="63">
        <f>('Caged 2.0'!B81*'Caged 2.0'!I81+'Caged 2.0'!C81*'Caged 2.0'!J81+'Caged 2.0'!D81*'Caged 2.0'!K81)-('Caged 2.0'!E81*'Caged 2.0'!L81+'Caged 2.0'!F81*'Caged 2.0'!M81+'Caged 2.0'!G81*'Caged 2.0'!N81)</f>
        <v>14469.999999999942</v>
      </c>
      <c r="D135" s="60">
        <f t="shared" si="5"/>
        <v>4099988.9999999981</v>
      </c>
      <c r="E135" s="76">
        <v>3786070.5245437799</v>
      </c>
      <c r="F135" s="78">
        <v>14387067.9932664</v>
      </c>
      <c r="G135" s="58">
        <v>94.2</v>
      </c>
      <c r="H135" s="66">
        <f t="shared" si="6"/>
        <v>111.87143480382905</v>
      </c>
      <c r="J135" s="76"/>
      <c r="K135" s="76"/>
    </row>
    <row r="136" spans="1:11" ht="15" x14ac:dyDescent="0.25">
      <c r="A136" s="56">
        <v>41334</v>
      </c>
      <c r="C136" s="63">
        <f>('Caged 2.0'!B82*'Caged 2.0'!I82+'Caged 2.0'!C82*'Caged 2.0'!J82+'Caged 2.0'!D82*'Caged 2.0'!K82)-('Caged 2.0'!E82*'Caged 2.0'!L82+'Caged 2.0'!F82*'Caged 2.0'!M82+'Caged 2.0'!G82*'Caged 2.0'!N82)</f>
        <v>24444.999999999913</v>
      </c>
      <c r="D136" s="60">
        <f t="shared" si="5"/>
        <v>4124433.9999999981</v>
      </c>
      <c r="E136" s="76">
        <v>3807301.7757984102</v>
      </c>
      <c r="F136" s="78">
        <v>15229207.1031936</v>
      </c>
      <c r="G136" s="58">
        <v>97.6</v>
      </c>
      <c r="H136" s="66">
        <f t="shared" si="6"/>
        <v>109.49974968501601</v>
      </c>
      <c r="J136" s="76"/>
      <c r="K136" s="76"/>
    </row>
    <row r="137" spans="1:11" ht="15" x14ac:dyDescent="0.25">
      <c r="A137" s="56">
        <v>41365</v>
      </c>
      <c r="C137" s="63">
        <f>('Caged 2.0'!B83*'Caged 2.0'!I83+'Caged 2.0'!C83*'Caged 2.0'!J83+'Caged 2.0'!D83*'Caged 2.0'!K83)-('Caged 2.0'!E83*'Caged 2.0'!L83+'Caged 2.0'!F83*'Caged 2.0'!M83+'Caged 2.0'!G83*'Caged 2.0'!N83)</f>
        <v>24916.000000000029</v>
      </c>
      <c r="D137" s="60">
        <f t="shared" si="5"/>
        <v>4149349.9999999981</v>
      </c>
      <c r="E137" s="76">
        <v>3828951.7491643899</v>
      </c>
      <c r="F137" s="78">
        <v>16847387.696323302</v>
      </c>
      <c r="G137" s="58">
        <v>95.9</v>
      </c>
      <c r="H137" s="66">
        <f t="shared" si="6"/>
        <v>97.25829202123434</v>
      </c>
      <c r="J137" s="76"/>
      <c r="K137" s="76"/>
    </row>
    <row r="138" spans="1:11" ht="15" x14ac:dyDescent="0.25">
      <c r="A138" s="56">
        <v>41395</v>
      </c>
      <c r="C138" s="63">
        <f>('Caged 2.0'!B84*'Caged 2.0'!I84+'Caged 2.0'!C84*'Caged 2.0'!J84+'Caged 2.0'!D84*'Caged 2.0'!K84)-('Caged 2.0'!E84*'Caged 2.0'!L84+'Caged 2.0'!F84*'Caged 2.0'!M84+'Caged 2.0'!G84*'Caged 2.0'!N84)</f>
        <v>17694.000000000029</v>
      </c>
      <c r="D138" s="60">
        <f t="shared" si="5"/>
        <v>4167043.9999999981</v>
      </c>
      <c r="E138" s="76">
        <v>3843923.5146409799</v>
      </c>
      <c r="F138" s="78">
        <v>16144478.7614921</v>
      </c>
      <c r="G138" s="58">
        <v>98.3</v>
      </c>
      <c r="H138" s="66">
        <f t="shared" si="6"/>
        <v>104.03275299285336</v>
      </c>
      <c r="J138" s="76"/>
      <c r="K138" s="76"/>
    </row>
    <row r="139" spans="1:11" ht="15" x14ac:dyDescent="0.25">
      <c r="A139" s="56">
        <v>41426</v>
      </c>
      <c r="C139" s="63">
        <f>('Caged 2.0'!B85*'Caged 2.0'!I85+'Caged 2.0'!C85*'Caged 2.0'!J85+'Caged 2.0'!D85*'Caged 2.0'!K85)-('Caged 2.0'!E85*'Caged 2.0'!L85+'Caged 2.0'!F85*'Caged 2.0'!M85+'Caged 2.0'!G85*'Caged 2.0'!N85)</f>
        <v>11785.000000000233</v>
      </c>
      <c r="D139" s="60">
        <f t="shared" si="5"/>
        <v>4178828.9999999981</v>
      </c>
      <c r="E139" s="76">
        <v>3853434.8826350402</v>
      </c>
      <c r="F139" s="78">
        <v>15413739.5305402</v>
      </c>
      <c r="G139" s="58">
        <v>112.6</v>
      </c>
      <c r="H139" s="66">
        <f t="shared" si="6"/>
        <v>124.81620566952664</v>
      </c>
      <c r="J139" s="76"/>
      <c r="K139" s="76"/>
    </row>
    <row r="140" spans="1:11" ht="15" x14ac:dyDescent="0.25">
      <c r="A140" s="56">
        <v>41456</v>
      </c>
      <c r="C140" s="63">
        <f>('Caged 2.0'!B86*'Caged 2.0'!I86+'Caged 2.0'!C86*'Caged 2.0'!J86+'Caged 2.0'!D86*'Caged 2.0'!K86)-('Caged 2.0'!E86*'Caged 2.0'!L86+'Caged 2.0'!F86*'Caged 2.0'!M86+'Caged 2.0'!G86*'Caged 2.0'!N86)</f>
        <v>24626.999999999956</v>
      </c>
      <c r="D140" s="60">
        <f t="shared" si="5"/>
        <v>4203455.9999999981</v>
      </c>
      <c r="E140" s="76">
        <v>3874776.43025519</v>
      </c>
      <c r="F140" s="78">
        <v>17823971.5791739</v>
      </c>
      <c r="G140" s="58">
        <v>97.6</v>
      </c>
      <c r="H140" s="66">
        <f t="shared" si="6"/>
        <v>93.559079035417525</v>
      </c>
      <c r="J140" s="76"/>
      <c r="K140" s="76"/>
    </row>
    <row r="141" spans="1:11" ht="15" x14ac:dyDescent="0.25">
      <c r="A141" s="56">
        <v>41487</v>
      </c>
      <c r="C141" s="63">
        <f>('Caged 2.0'!B87*'Caged 2.0'!I87+'Caged 2.0'!C87*'Caged 2.0'!J87+'Caged 2.0'!D87*'Caged 2.0'!K87)-('Caged 2.0'!E87*'Caged 2.0'!L87+'Caged 2.0'!F87*'Caged 2.0'!M87+'Caged 2.0'!G87*'Caged 2.0'!N87)</f>
        <v>5047.0000000000728</v>
      </c>
      <c r="D141" s="60">
        <f t="shared" si="5"/>
        <v>4208502.9999999981</v>
      </c>
      <c r="E141" s="76">
        <v>3878059.33493229</v>
      </c>
      <c r="F141" s="78">
        <v>17063461.073702101</v>
      </c>
      <c r="G141" s="58">
        <v>96.2</v>
      </c>
      <c r="H141" s="66">
        <f t="shared" si="6"/>
        <v>96.3271136856726</v>
      </c>
      <c r="J141" s="76"/>
      <c r="K141" s="76"/>
    </row>
    <row r="142" spans="1:11" ht="15" x14ac:dyDescent="0.25">
      <c r="A142" s="56">
        <v>41518</v>
      </c>
      <c r="C142" s="63">
        <f>('Caged 2.0'!B88*'Caged 2.0'!I88+'Caged 2.0'!C88*'Caged 2.0'!J88+'Caged 2.0'!D88*'Caged 2.0'!K88)-('Caged 2.0'!E88*'Caged 2.0'!L88+'Caged 2.0'!F88*'Caged 2.0'!M88+'Caged 2.0'!G88*'Caged 2.0'!N88)</f>
        <v>15482</v>
      </c>
      <c r="D142" s="60">
        <f t="shared" si="5"/>
        <v>4223984.9999999981</v>
      </c>
      <c r="E142" s="76">
        <v>3890951.2230369798</v>
      </c>
      <c r="F142" s="78">
        <v>16341995.136755301</v>
      </c>
      <c r="G142" s="58">
        <v>100.7</v>
      </c>
      <c r="H142" s="66">
        <f t="shared" si="6"/>
        <v>105.28463480885627</v>
      </c>
      <c r="J142" s="76"/>
      <c r="K142" s="76"/>
    </row>
    <row r="143" spans="1:11" ht="15" x14ac:dyDescent="0.25">
      <c r="A143" s="56">
        <v>41548</v>
      </c>
      <c r="C143" s="63">
        <f>('Caged 2.0'!B89*'Caged 2.0'!I89+'Caged 2.0'!C89*'Caged 2.0'!J89+'Caged 2.0'!D89*'Caged 2.0'!K89)-('Caged 2.0'!E89*'Caged 2.0'!L89+'Caged 2.0'!F89*'Caged 2.0'!M89+'Caged 2.0'!G89*'Caged 2.0'!N89)</f>
        <v>21377.999999999898</v>
      </c>
      <c r="D143" s="60">
        <f t="shared" si="5"/>
        <v>4245362.9999999981</v>
      </c>
      <c r="E143" s="76">
        <v>3909262.2555132001</v>
      </c>
      <c r="F143" s="78">
        <v>17982606.375360701</v>
      </c>
      <c r="G143" s="58">
        <v>96.3</v>
      </c>
      <c r="H143" s="66">
        <f t="shared" si="6"/>
        <v>91.498558170996915</v>
      </c>
      <c r="J143" s="76"/>
      <c r="K143" s="76"/>
    </row>
    <row r="144" spans="1:11" ht="15" x14ac:dyDescent="0.25">
      <c r="A144" s="56">
        <v>41579</v>
      </c>
      <c r="C144" s="63">
        <f>('Caged 2.0'!B90*'Caged 2.0'!I90+'Caged 2.0'!C90*'Caged 2.0'!J90+'Caged 2.0'!D90*'Caged 2.0'!K90)-('Caged 2.0'!E90*'Caged 2.0'!L90+'Caged 2.0'!F90*'Caged 2.0'!M90+'Caged 2.0'!G90*'Caged 2.0'!N90)</f>
        <v>-12347.999999999927</v>
      </c>
      <c r="D144" s="60">
        <f t="shared" si="5"/>
        <v>4233014.9999999981</v>
      </c>
      <c r="E144" s="76">
        <v>3896514.40013158</v>
      </c>
      <c r="F144" s="78">
        <v>15586057.600526299</v>
      </c>
      <c r="G144" s="58">
        <v>103</v>
      </c>
      <c r="H144" s="66">
        <f t="shared" si="6"/>
        <v>112.91237676461198</v>
      </c>
      <c r="J144" s="76"/>
      <c r="K144" s="76"/>
    </row>
    <row r="145" spans="1:11" ht="15" x14ac:dyDescent="0.25">
      <c r="A145" s="56">
        <v>41609</v>
      </c>
      <c r="B145" s="61">
        <f>(RAIS!B$17*RAIS!H$17)+(RAIS!C$17*RAIS!I$17)+(RAIS!D$17*RAIS!J$17)</f>
        <v>3873255.9999999958</v>
      </c>
      <c r="C145" s="63">
        <f>('Caged 2.0'!B91*'Caged 2.0'!I91+'Caged 2.0'!C91*'Caged 2.0'!J91+'Caged 2.0'!D91*'Caged 2.0'!K91)-('Caged 2.0'!E91*'Caged 2.0'!L91+'Caged 2.0'!F91*'Caged 2.0'!M91+'Caged 2.0'!G91*'Caged 2.0'!N91)</f>
        <v>-23779.000000000051</v>
      </c>
      <c r="D145" s="60">
        <f t="shared" si="5"/>
        <v>4209235.9999999981</v>
      </c>
      <c r="E145" s="76">
        <v>3873256</v>
      </c>
      <c r="F145" s="78">
        <v>16267675.199999999</v>
      </c>
      <c r="G145" s="58">
        <v>96.7</v>
      </c>
      <c r="H145" s="66">
        <f t="shared" si="6"/>
        <v>101.56441767660814</v>
      </c>
      <c r="I145" s="60"/>
      <c r="J145" s="76"/>
      <c r="K145" s="76"/>
    </row>
    <row r="146" spans="1:11" ht="15" x14ac:dyDescent="0.25">
      <c r="A146" s="56">
        <v>41640</v>
      </c>
      <c r="C146" s="63">
        <f>('Caged 2.0'!B92*'Caged 2.0'!I92+'Caged 2.0'!C92*'Caged 2.0'!J92+'Caged 2.0'!D92*'Caged 2.0'!K92)-('Caged 2.0'!E92*'Caged 2.0'!L92+'Caged 2.0'!F92*'Caged 2.0'!M92+'Caged 2.0'!G92*'Caged 2.0'!N92)</f>
        <v>30029.999999999985</v>
      </c>
      <c r="D146" s="60">
        <f t="shared" si="5"/>
        <v>4239265.9999999981</v>
      </c>
      <c r="E146" s="76">
        <v>3903805.6854487201</v>
      </c>
      <c r="F146" s="78">
        <v>17176745.015974399</v>
      </c>
      <c r="G146" s="75">
        <v>105.4</v>
      </c>
      <c r="H146" s="66">
        <f t="shared" si="6"/>
        <v>104.84321827095147</v>
      </c>
      <c r="J146" s="76"/>
      <c r="K146" s="76"/>
    </row>
    <row r="147" spans="1:11" ht="15" x14ac:dyDescent="0.25">
      <c r="A147" s="56">
        <v>41671</v>
      </c>
      <c r="C147" s="63">
        <f>('Caged 2.0'!B93*'Caged 2.0'!I93+'Caged 2.0'!C93*'Caged 2.0'!J93+'Caged 2.0'!D93*'Caged 2.0'!K93)-('Caged 2.0'!E93*'Caged 2.0'!L93+'Caged 2.0'!F93*'Caged 2.0'!M93+'Caged 2.0'!G93*'Caged 2.0'!N93)</f>
        <v>31841.000000000189</v>
      </c>
      <c r="D147" s="60">
        <f t="shared" si="5"/>
        <v>4271106.9999999981</v>
      </c>
      <c r="E147" s="76">
        <v>3936065.6314638201</v>
      </c>
      <c r="F147" s="78">
        <v>15744262.525855299</v>
      </c>
      <c r="G147" s="75">
        <v>107.7</v>
      </c>
      <c r="H147" s="66">
        <f t="shared" si="6"/>
        <v>116.87832579751135</v>
      </c>
      <c r="J147" s="76"/>
      <c r="K147" s="76"/>
    </row>
    <row r="148" spans="1:11" ht="15" x14ac:dyDescent="0.25">
      <c r="A148" s="56">
        <v>41699</v>
      </c>
      <c r="C148" s="63">
        <f>('Caged 2.0'!B94*'Caged 2.0'!I94+'Caged 2.0'!C94*'Caged 2.0'!J94+'Caged 2.0'!D94*'Caged 2.0'!K94)-('Caged 2.0'!E94*'Caged 2.0'!L94+'Caged 2.0'!F94*'Caged 2.0'!M94+'Caged 2.0'!G94*'Caged 2.0'!N94)</f>
        <v>20471.000000000015</v>
      </c>
      <c r="D148" s="60">
        <f t="shared" si="5"/>
        <v>4291577.9999999981</v>
      </c>
      <c r="E148" s="76">
        <v>3957883.4735192698</v>
      </c>
      <c r="F148" s="78">
        <v>15831533.8940771</v>
      </c>
      <c r="G148" s="75">
        <v>104.5</v>
      </c>
      <c r="H148" s="66">
        <f t="shared" si="6"/>
        <v>112.78046914339122</v>
      </c>
      <c r="J148" s="76"/>
      <c r="K148" s="76"/>
    </row>
    <row r="149" spans="1:11" ht="15" x14ac:dyDescent="0.25">
      <c r="A149" s="56">
        <v>41730</v>
      </c>
      <c r="C149" s="63">
        <f>('Caged 2.0'!B95*'Caged 2.0'!I95+'Caged 2.0'!C95*'Caged 2.0'!J95+'Caged 2.0'!D95*'Caged 2.0'!K95)-('Caged 2.0'!E95*'Caged 2.0'!L95+'Caged 2.0'!F95*'Caged 2.0'!M95+'Caged 2.0'!G95*'Caged 2.0'!N95)</f>
        <v>9303.0000000000146</v>
      </c>
      <c r="D149" s="60">
        <f t="shared" si="5"/>
        <v>4300880.9999999981</v>
      </c>
      <c r="E149" s="76">
        <v>3969422.1758148</v>
      </c>
      <c r="F149" s="78">
        <v>15877688.7032592</v>
      </c>
      <c r="G149" s="75">
        <v>109</v>
      </c>
      <c r="H149" s="66">
        <f t="shared" si="6"/>
        <v>117.29508557218797</v>
      </c>
      <c r="J149" s="76"/>
      <c r="K149" s="76"/>
    </row>
    <row r="150" spans="1:11" ht="15" x14ac:dyDescent="0.25">
      <c r="A150" s="56">
        <v>41760</v>
      </c>
      <c r="C150" s="63">
        <f>('Caged 2.0'!B96*'Caged 2.0'!I96+'Caged 2.0'!C96*'Caged 2.0'!J96+'Caged 2.0'!D96*'Caged 2.0'!K96)-('Caged 2.0'!E96*'Caged 2.0'!L96+'Caged 2.0'!F96*'Caged 2.0'!M96+'Caged 2.0'!G96*'Caged 2.0'!N96)</f>
        <v>14352.000000000175</v>
      </c>
      <c r="D150" s="60">
        <f t="shared" si="5"/>
        <v>4315232.9999999981</v>
      </c>
      <c r="E150" s="76">
        <v>3985637.0384616698</v>
      </c>
      <c r="F150" s="78">
        <v>16739675.561539</v>
      </c>
      <c r="G150" s="75">
        <v>105</v>
      </c>
      <c r="H150" s="66">
        <f t="shared" si="6"/>
        <v>107.17237721608656</v>
      </c>
      <c r="J150" s="76"/>
      <c r="K150" s="76"/>
    </row>
    <row r="151" spans="1:11" ht="15" x14ac:dyDescent="0.25">
      <c r="A151" s="56">
        <v>41791</v>
      </c>
      <c r="C151" s="63">
        <f>('Caged 2.0'!B97*'Caged 2.0'!I97+'Caged 2.0'!C97*'Caged 2.0'!J97+'Caged 2.0'!D97*'Caged 2.0'!K97)-('Caged 2.0'!E97*'Caged 2.0'!L97+'Caged 2.0'!F97*'Caged 2.0'!M97+'Caged 2.0'!G97*'Caged 2.0'!N97)</f>
        <v>3772.0000000000437</v>
      </c>
      <c r="D151" s="60">
        <f t="shared" si="5"/>
        <v>4319004.9999999981</v>
      </c>
      <c r="E151" s="76">
        <v>3992092.4672980001</v>
      </c>
      <c r="F151" s="78">
        <v>15968369.869192</v>
      </c>
      <c r="G151" s="75">
        <v>95</v>
      </c>
      <c r="H151" s="66">
        <f t="shared" si="6"/>
        <v>101.64912001661492</v>
      </c>
      <c r="J151" s="76"/>
      <c r="K151" s="76"/>
    </row>
    <row r="152" spans="1:11" ht="15" x14ac:dyDescent="0.25">
      <c r="A152" s="56">
        <v>41821</v>
      </c>
      <c r="C152" s="63">
        <f>('Caged 2.0'!B98*'Caged 2.0'!I98+'Caged 2.0'!C98*'Caged 2.0'!J98+'Caged 2.0'!D98*'Caged 2.0'!K98)-('Caged 2.0'!E98*'Caged 2.0'!L98+'Caged 2.0'!F98*'Caged 2.0'!M98+'Caged 2.0'!G98*'Caged 2.0'!N98)</f>
        <v>16681.999999999884</v>
      </c>
      <c r="D152" s="60">
        <f t="shared" si="5"/>
        <v>4335686.9999999981</v>
      </c>
      <c r="E152" s="76">
        <v>4010494.7898021499</v>
      </c>
      <c r="F152" s="78">
        <v>18448276.033089899</v>
      </c>
      <c r="G152" s="75">
        <v>109.4</v>
      </c>
      <c r="H152" s="66">
        <f t="shared" si="6"/>
        <v>101.3216224064919</v>
      </c>
      <c r="J152" s="76"/>
      <c r="K152" s="76"/>
    </row>
    <row r="153" spans="1:11" ht="15" x14ac:dyDescent="0.25">
      <c r="A153" s="56">
        <v>41852</v>
      </c>
      <c r="C153" s="63">
        <f>('Caged 2.0'!B99*'Caged 2.0'!I99+'Caged 2.0'!C99*'Caged 2.0'!J99+'Caged 2.0'!D99*'Caged 2.0'!K99)-('Caged 2.0'!E99*'Caged 2.0'!L99+'Caged 2.0'!F99*'Caged 2.0'!M99+'Caged 2.0'!G99*'Caged 2.0'!N99)</f>
        <v>13342.000000000029</v>
      </c>
      <c r="D153" s="60">
        <f t="shared" si="5"/>
        <v>4349028.9999999981</v>
      </c>
      <c r="E153" s="76">
        <v>4025828.2813005298</v>
      </c>
      <c r="F153" s="78">
        <v>16908478.7814622</v>
      </c>
      <c r="G153" s="75">
        <v>96.4</v>
      </c>
      <c r="H153" s="66">
        <f t="shared" si="6"/>
        <v>97.412143196016984</v>
      </c>
      <c r="J153" s="76"/>
      <c r="K153" s="76"/>
    </row>
    <row r="154" spans="1:11" ht="15" x14ac:dyDescent="0.25">
      <c r="A154" s="56">
        <v>41883</v>
      </c>
      <c r="C154" s="63">
        <f>('Caged 2.0'!B100*'Caged 2.0'!I100+'Caged 2.0'!C100*'Caged 2.0'!J100+'Caged 2.0'!D100*'Caged 2.0'!K100)-('Caged 2.0'!E100*'Caged 2.0'!L100+'Caged 2.0'!F100*'Caged 2.0'!M100+'Caged 2.0'!G100*'Caged 2.0'!N100)</f>
        <v>15055.999999999927</v>
      </c>
      <c r="D154" s="60">
        <f t="shared" si="5"/>
        <v>4364084.9999999981</v>
      </c>
      <c r="E154" s="76">
        <v>4042767.9340544799</v>
      </c>
      <c r="F154" s="78">
        <v>17788178.909839701</v>
      </c>
      <c r="G154" s="75">
        <v>106.3</v>
      </c>
      <c r="H154" s="66">
        <f t="shared" si="6"/>
        <v>102.10391087029021</v>
      </c>
      <c r="J154" s="76"/>
      <c r="K154" s="76"/>
    </row>
    <row r="155" spans="1:11" ht="15" x14ac:dyDescent="0.25">
      <c r="A155" s="56">
        <v>41913</v>
      </c>
      <c r="C155" s="63">
        <f>('Caged 2.0'!B101*'Caged 2.0'!I101+'Caged 2.0'!C101*'Caged 2.0'!J101+'Caged 2.0'!D101*'Caged 2.0'!K101)-('Caged 2.0'!E101*'Caged 2.0'!L101+'Caged 2.0'!F101*'Caged 2.0'!M101+'Caged 2.0'!G101*'Caged 2.0'!N101)</f>
        <v>7533</v>
      </c>
      <c r="D155" s="60">
        <f t="shared" si="5"/>
        <v>4371617.9999999981</v>
      </c>
      <c r="E155" s="76">
        <v>4052754.02870862</v>
      </c>
      <c r="F155" s="78">
        <v>18642668.532059699</v>
      </c>
      <c r="G155" s="75">
        <v>93.4</v>
      </c>
      <c r="H155" s="66">
        <f t="shared" si="6"/>
        <v>85.601110699703455</v>
      </c>
      <c r="J155" s="76"/>
      <c r="K155" s="76"/>
    </row>
    <row r="156" spans="1:11" ht="15" x14ac:dyDescent="0.25">
      <c r="A156" s="56">
        <v>41944</v>
      </c>
      <c r="C156" s="63">
        <f>('Caged 2.0'!B102*'Caged 2.0'!I102+'Caged 2.0'!C102*'Caged 2.0'!J102+'Caged 2.0'!D102*'Caged 2.0'!K102)-('Caged 2.0'!E102*'Caged 2.0'!L102+'Caged 2.0'!F102*'Caged 2.0'!M102+'Caged 2.0'!G102*'Caged 2.0'!N102)</f>
        <v>-3751.9999999999418</v>
      </c>
      <c r="D156" s="60">
        <f t="shared" si="5"/>
        <v>4367865.9999999981</v>
      </c>
      <c r="E156" s="76">
        <v>4052280.8478766801</v>
      </c>
      <c r="F156" s="78">
        <v>16209123.3915067</v>
      </c>
      <c r="G156" s="75">
        <v>96.4</v>
      </c>
      <c r="H156" s="66">
        <f t="shared" si="6"/>
        <v>101.61506680550399</v>
      </c>
      <c r="J156" s="76"/>
      <c r="K156" s="76"/>
    </row>
    <row r="157" spans="1:11" ht="15" x14ac:dyDescent="0.25">
      <c r="A157" s="56">
        <v>41974</v>
      </c>
      <c r="B157" s="61">
        <f>(RAIS!B$18*RAIS!H$18)+(RAIS!C$18*RAIS!I$18)+(RAIS!D$18*RAIS!J$18)</f>
        <v>4024318.0000000005</v>
      </c>
      <c r="C157" s="63">
        <f>('Caged 2.0'!B103*'Caged 2.0'!I103+'Caged 2.0'!C103*'Caged 2.0'!J103+'Caged 2.0'!D103*'Caged 2.0'!K103)-('Caged 2.0'!E103*'Caged 2.0'!L103+'Caged 2.0'!F103*'Caged 2.0'!M103+'Caged 2.0'!G103*'Caged 2.0'!N103)</f>
        <v>-33355.000000000029</v>
      </c>
      <c r="D157" s="60">
        <f t="shared" si="5"/>
        <v>4334510.9999999981</v>
      </c>
      <c r="E157" s="76">
        <v>4024318</v>
      </c>
      <c r="F157" s="78">
        <v>17706999.199999999</v>
      </c>
      <c r="G157" s="75">
        <v>93.7</v>
      </c>
      <c r="H157" s="66">
        <f t="shared" si="6"/>
        <v>90.4139045256358</v>
      </c>
      <c r="I157" s="60"/>
      <c r="J157" s="76"/>
      <c r="K157" s="76"/>
    </row>
    <row r="158" spans="1:11" ht="15" x14ac:dyDescent="0.25">
      <c r="A158" s="56">
        <v>42005</v>
      </c>
      <c r="C158" s="63">
        <f>('Caged 2.0'!B104*'Caged 2.0'!I104+'Caged 2.0'!C104*'Caged 2.0'!J104+'Caged 2.0'!D104*'Caged 2.0'!K104)-('Caged 2.0'!E104*'Caged 2.0'!L104+'Caged 2.0'!F104*'Caged 2.0'!M104+'Caged 2.0'!G104*'Caged 2.0'!N104)</f>
        <v>32965.999999999927</v>
      </c>
      <c r="D158" s="60">
        <f t="shared" si="5"/>
        <v>4367476.9999999981</v>
      </c>
      <c r="E158" s="76">
        <v>4054075.43972302</v>
      </c>
      <c r="F158" s="78">
        <v>17027116.846836701</v>
      </c>
      <c r="G158" s="75">
        <v>91.5</v>
      </c>
      <c r="H158" s="66">
        <f t="shared" si="6"/>
        <v>91.816467338984594</v>
      </c>
      <c r="J158" s="76"/>
      <c r="K158" s="76"/>
    </row>
    <row r="159" spans="1:11" ht="15" x14ac:dyDescent="0.25">
      <c r="A159" s="56">
        <v>42036</v>
      </c>
      <c r="C159" s="63">
        <f>('Caged 2.0'!B105*'Caged 2.0'!I105+'Caged 2.0'!C105*'Caged 2.0'!J105+'Caged 2.0'!D105*'Caged 2.0'!K105)-('Caged 2.0'!E105*'Caged 2.0'!L105+'Caged 2.0'!F105*'Caged 2.0'!M105+'Caged 2.0'!G105*'Caged 2.0'!N105)</f>
        <v>24723.000000000131</v>
      </c>
      <c r="D159" s="60">
        <f t="shared" si="5"/>
        <v>4392199.9999999981</v>
      </c>
      <c r="E159" s="76">
        <v>4076170.1614352199</v>
      </c>
      <c r="F159" s="78">
        <v>15489446.6134538</v>
      </c>
      <c r="G159" s="75">
        <v>85.9</v>
      </c>
      <c r="H159" s="66">
        <f t="shared" si="6"/>
        <v>94.754067755796541</v>
      </c>
      <c r="J159" s="76"/>
      <c r="K159" s="76"/>
    </row>
    <row r="160" spans="1:11" ht="15" x14ac:dyDescent="0.25">
      <c r="A160" s="56">
        <v>42064</v>
      </c>
      <c r="C160" s="63">
        <f>('Caged 2.0'!B106*'Caged 2.0'!I106+'Caged 2.0'!C106*'Caged 2.0'!J106+'Caged 2.0'!D106*'Caged 2.0'!K106)-('Caged 2.0'!E106*'Caged 2.0'!L106+'Caged 2.0'!F106*'Caged 2.0'!M106+'Caged 2.0'!G106*'Caged 2.0'!N106)</f>
        <v>14073.000000000073</v>
      </c>
      <c r="D160" s="60">
        <f t="shared" si="5"/>
        <v>4406272.9999999981</v>
      </c>
      <c r="E160" s="76">
        <v>4088373.6323085902</v>
      </c>
      <c r="F160" s="78">
        <v>17988843.9821578</v>
      </c>
      <c r="G160" s="75">
        <v>90.1</v>
      </c>
      <c r="H160" s="66">
        <f t="shared" si="6"/>
        <v>85.578000920356004</v>
      </c>
      <c r="J160" s="76"/>
      <c r="K160" s="76"/>
    </row>
    <row r="161" spans="1:11" ht="15" x14ac:dyDescent="0.25">
      <c r="A161" s="56">
        <v>42095</v>
      </c>
      <c r="C161" s="63">
        <f>('Caged 2.0'!B107*'Caged 2.0'!I107+'Caged 2.0'!C107*'Caged 2.0'!J107+'Caged 2.0'!D107*'Caged 2.0'!K107)-('Caged 2.0'!E107*'Caged 2.0'!L107+'Caged 2.0'!F107*'Caged 2.0'!M107+'Caged 2.0'!G107*'Caged 2.0'!N107)</f>
        <v>3334.0000000000291</v>
      </c>
      <c r="D161" s="60">
        <f t="shared" si="5"/>
        <v>4409606.9999999981</v>
      </c>
      <c r="E161" s="76">
        <v>4090609.5044390098</v>
      </c>
      <c r="F161" s="78">
        <v>16362438.017756</v>
      </c>
      <c r="G161" s="75">
        <v>84.5</v>
      </c>
      <c r="H161" s="66">
        <f t="shared" si="6"/>
        <v>88.236707840289313</v>
      </c>
      <c r="J161" s="76"/>
      <c r="K161" s="76"/>
    </row>
    <row r="162" spans="1:11" ht="15" x14ac:dyDescent="0.25">
      <c r="A162" s="56">
        <v>42125</v>
      </c>
      <c r="C162" s="63">
        <f>('Caged 2.0'!B108*'Caged 2.0'!I108+'Caged 2.0'!C108*'Caged 2.0'!J108+'Caged 2.0'!D108*'Caged 2.0'!K108)-('Caged 2.0'!E108*'Caged 2.0'!L108+'Caged 2.0'!F108*'Caged 2.0'!M108+'Caged 2.0'!G108*'Caged 2.0'!N108)</f>
        <v>7071.9999999999709</v>
      </c>
      <c r="D162" s="60">
        <f t="shared" si="5"/>
        <v>4416678.9999999981</v>
      </c>
      <c r="E162" s="76">
        <v>4096310.9403369799</v>
      </c>
      <c r="F162" s="78">
        <v>16385243.761347899</v>
      </c>
      <c r="G162" s="75">
        <v>88.4</v>
      </c>
      <c r="H162" s="66">
        <f t="shared" si="6"/>
        <v>92.180691085427341</v>
      </c>
      <c r="J162" s="76"/>
      <c r="K162" s="76"/>
    </row>
    <row r="163" spans="1:11" ht="15" x14ac:dyDescent="0.25">
      <c r="A163" s="56">
        <v>42156</v>
      </c>
      <c r="C163" s="63">
        <f>('Caged 2.0'!B109*'Caged 2.0'!I109+'Caged 2.0'!C109*'Caged 2.0'!J109+'Caged 2.0'!D109*'Caged 2.0'!K109)-('Caged 2.0'!E109*'Caged 2.0'!L109+'Caged 2.0'!F109*'Caged 2.0'!M109+'Caged 2.0'!G109*'Caged 2.0'!N109)</f>
        <v>4797.0000000000437</v>
      </c>
      <c r="D163" s="60">
        <f t="shared" si="5"/>
        <v>4421475.9999999981</v>
      </c>
      <c r="E163" s="76">
        <v>4099900.0872398298</v>
      </c>
      <c r="F163" s="78">
        <v>17219580.366407301</v>
      </c>
      <c r="G163" s="75">
        <v>88.4</v>
      </c>
      <c r="H163" s="66">
        <f t="shared" si="6"/>
        <v>87.714279987379712</v>
      </c>
      <c r="J163" s="76"/>
      <c r="K163" s="76"/>
    </row>
    <row r="164" spans="1:11" ht="15" x14ac:dyDescent="0.25">
      <c r="A164" s="56">
        <v>42186</v>
      </c>
      <c r="C164" s="63">
        <f>('Caged 2.0'!B110*'Caged 2.0'!I110+'Caged 2.0'!C110*'Caged 2.0'!J110+'Caged 2.0'!D110*'Caged 2.0'!K110)-('Caged 2.0'!E110*'Caged 2.0'!L110+'Caged 2.0'!F110*'Caged 2.0'!M110+'Caged 2.0'!G110*'Caged 2.0'!N110)</f>
        <v>10661.000000000058</v>
      </c>
      <c r="D164" s="60">
        <f t="shared" si="5"/>
        <v>4432136.9999999981</v>
      </c>
      <c r="E164" s="76">
        <v>4108923.73651403</v>
      </c>
      <c r="F164" s="78">
        <v>18901049.1879646</v>
      </c>
      <c r="G164" s="75">
        <v>92.4</v>
      </c>
      <c r="H164" s="66">
        <f t="shared" si="6"/>
        <v>83.526957112555621</v>
      </c>
      <c r="J164" s="76"/>
      <c r="K164" s="76"/>
    </row>
    <row r="165" spans="1:11" ht="15" x14ac:dyDescent="0.25">
      <c r="A165" s="56">
        <v>42217</v>
      </c>
      <c r="C165" s="63">
        <f>('Caged 2.0'!B111*'Caged 2.0'!I111+'Caged 2.0'!C111*'Caged 2.0'!J111+'Caged 2.0'!D111*'Caged 2.0'!K111)-('Caged 2.0'!E111*'Caged 2.0'!L111+'Caged 2.0'!F111*'Caged 2.0'!M111+'Caged 2.0'!G111*'Caged 2.0'!N111)</f>
        <v>-6357</v>
      </c>
      <c r="D165" s="60">
        <f t="shared" ref="D165:D176" si="7">D164+C165</f>
        <v>4425779.9999999981</v>
      </c>
      <c r="E165" s="76">
        <v>4102169.5851306398</v>
      </c>
      <c r="F165" s="78">
        <v>17229112.257548701</v>
      </c>
      <c r="G165" s="75">
        <v>90.1</v>
      </c>
      <c r="H165" s="66">
        <f t="shared" si="6"/>
        <v>89.351632507168333</v>
      </c>
      <c r="J165" s="76"/>
      <c r="K165" s="76"/>
    </row>
    <row r="166" spans="1:11" ht="15" x14ac:dyDescent="0.25">
      <c r="A166" s="56">
        <v>42248</v>
      </c>
      <c r="C166" s="63">
        <f>('Caged 2.0'!B116*'Caged 2.0'!I116+'Caged 2.0'!C116*'Caged 2.0'!J116+'Caged 2.0'!D116*'Caged 2.0'!K116)-('Caged 2.0'!E116*'Caged 2.0'!L116+'Caged 2.0'!F116*'Caged 2.0'!M116+'Caged 2.0'!G116*'Caged 2.0'!N116)</f>
        <v>9625.9999999999127</v>
      </c>
      <c r="D166" s="60">
        <f t="shared" si="7"/>
        <v>4435405.9999999981</v>
      </c>
      <c r="E166" s="76">
        <v>4110229.1304822899</v>
      </c>
      <c r="F166" s="78">
        <v>17262962.348025601</v>
      </c>
      <c r="G166" s="75">
        <v>90.5</v>
      </c>
      <c r="H166" s="66">
        <f t="shared" si="6"/>
        <v>89.572327091138618</v>
      </c>
      <c r="J166" s="76"/>
      <c r="K166" s="76"/>
    </row>
    <row r="167" spans="1:11" ht="15" x14ac:dyDescent="0.25">
      <c r="A167" s="56">
        <v>42278</v>
      </c>
      <c r="C167" s="63">
        <f>('Caged 2.0'!B117*'Caged 2.0'!I117+'Caged 2.0'!C117*'Caged 2.0'!J117+'Caged 2.0'!D117*'Caged 2.0'!K117)-('Caged 2.0'!E117*'Caged 2.0'!L117+'Caged 2.0'!F117*'Caged 2.0'!M117+'Caged 2.0'!G117*'Caged 2.0'!N117)</f>
        <v>-11243.999999999985</v>
      </c>
      <c r="D167" s="60">
        <f t="shared" si="7"/>
        <v>4424161.9999999981</v>
      </c>
      <c r="E167" s="76">
        <v>4098949.0513993902</v>
      </c>
      <c r="F167" s="78">
        <v>17215586.0158775</v>
      </c>
      <c r="G167" s="75">
        <v>91.5</v>
      </c>
      <c r="H167" s="66">
        <f t="shared" si="6"/>
        <v>90.811298343419722</v>
      </c>
      <c r="J167" s="76"/>
      <c r="K167" s="76"/>
    </row>
    <row r="168" spans="1:11" ht="15" x14ac:dyDescent="0.25">
      <c r="A168" s="56">
        <v>42309</v>
      </c>
      <c r="C168" s="63">
        <f>('Caged 2.0'!B118*'Caged 2.0'!I118+'Caged 2.0'!C118*'Caged 2.0'!J118+'Caged 2.0'!D118*'Caged 2.0'!K118)-('Caged 2.0'!E118*'Caged 2.0'!L118+'Caged 2.0'!F118*'Caged 2.0'!M118+'Caged 2.0'!G118*'Caged 2.0'!N118)</f>
        <v>-25843.999999999985</v>
      </c>
      <c r="D168" s="60">
        <f t="shared" si="7"/>
        <v>4398317.9999999981</v>
      </c>
      <c r="E168" s="76">
        <v>4074149.4075093898</v>
      </c>
      <c r="F168" s="78">
        <v>16296597.6300376</v>
      </c>
      <c r="G168" s="75">
        <v>89</v>
      </c>
      <c r="H168" s="66">
        <f t="shared" si="6"/>
        <v>93.311176526109378</v>
      </c>
      <c r="J168" s="76"/>
      <c r="K168" s="76"/>
    </row>
    <row r="169" spans="1:11" ht="15" x14ac:dyDescent="0.25">
      <c r="A169" s="56">
        <v>42339</v>
      </c>
      <c r="B169" s="61">
        <f>(RAIS!B$18*RAIS!H$18)+(RAIS!C$18*RAIS!I$18)+(RAIS!D$18*RAIS!J$18)</f>
        <v>4024318.0000000005</v>
      </c>
      <c r="C169" s="63">
        <f>('Caged 2.0'!B119*'Caged 2.0'!I119+'Caged 2.0'!C119*'Caged 2.0'!J119+'Caged 2.0'!D119*'Caged 2.0'!K119)-('Caged 2.0'!E119*'Caged 2.0'!L119+'Caged 2.0'!F119*'Caged 2.0'!M119+'Caged 2.0'!G119*'Caged 2.0'!N119)</f>
        <v>-52884</v>
      </c>
      <c r="D169" s="60">
        <f t="shared" si="7"/>
        <v>4345433.9999999981</v>
      </c>
      <c r="E169" s="76">
        <v>4024318</v>
      </c>
      <c r="F169" s="78">
        <v>17706999.199999999</v>
      </c>
      <c r="G169" s="75">
        <v>89.2</v>
      </c>
      <c r="H169" s="66">
        <f t="shared" si="6"/>
        <v>86.07172127733952</v>
      </c>
      <c r="I169" s="60"/>
      <c r="J169" s="76"/>
      <c r="K169" s="76"/>
    </row>
    <row r="170" spans="1:11" ht="15" x14ac:dyDescent="0.25">
      <c r="A170" s="56">
        <v>42370</v>
      </c>
      <c r="C170" s="63">
        <f>('Caged 2.0'!B120*'Caged 2.0'!I120+'Caged 2.0'!C120*'Caged 2.0'!J120+'Caged 2.0'!D120*'Caged 2.0'!K120)-('Caged 2.0'!E120*'Caged 2.0'!L120+'Caged 2.0'!F120*'Caged 2.0'!M120+'Caged 2.0'!G120*'Caged 2.0'!N120)</f>
        <v>20680.000000000073</v>
      </c>
      <c r="D170" s="60">
        <f t="shared" si="7"/>
        <v>4366113.9999999981</v>
      </c>
      <c r="E170" s="76">
        <v>4043469.8030742202</v>
      </c>
      <c r="F170" s="78">
        <v>16173879.212296899</v>
      </c>
      <c r="G170" s="75">
        <v>89.2</v>
      </c>
      <c r="H170" s="66">
        <f t="shared" si="6"/>
        <v>94.230448972422863</v>
      </c>
      <c r="J170" s="76"/>
      <c r="K170" s="76"/>
    </row>
    <row r="171" spans="1:11" ht="15" x14ac:dyDescent="0.25">
      <c r="A171" s="56">
        <v>42401</v>
      </c>
      <c r="C171" s="63">
        <f>('Caged 2.0'!B121*'Caged 2.0'!I121+'Caged 2.0'!C121*'Caged 2.0'!J121+'Caged 2.0'!D121*'Caged 2.0'!K121)-('Caged 2.0'!E121*'Caged 2.0'!L121+'Caged 2.0'!F121*'Caged 2.0'!M121+'Caged 2.0'!G121*'Caged 2.0'!N121)</f>
        <v>442.00000000001455</v>
      </c>
      <c r="D171" s="60">
        <f t="shared" si="7"/>
        <v>4366555.9999999981</v>
      </c>
      <c r="E171" s="76">
        <v>4043879.1404513302</v>
      </c>
      <c r="F171" s="78">
        <v>16175516.5618053</v>
      </c>
      <c r="G171" s="75">
        <v>88.4</v>
      </c>
      <c r="H171" s="66">
        <f t="shared" si="6"/>
        <v>93.375880006867931</v>
      </c>
      <c r="J171" s="76"/>
      <c r="K171" s="76"/>
    </row>
    <row r="172" spans="1:11" ht="15" x14ac:dyDescent="0.25">
      <c r="A172" s="56">
        <v>42430</v>
      </c>
      <c r="C172" s="63">
        <f>('Caged 2.0'!B122*'Caged 2.0'!I122+'Caged 2.0'!C122*'Caged 2.0'!J122+'Caged 2.0'!D122*'Caged 2.0'!K122)-('Caged 2.0'!E122*'Caged 2.0'!L122+'Caged 2.0'!F122*'Caged 2.0'!M122+'Caged 2.0'!G122*'Caged 2.0'!N122)</f>
        <v>13505.000000000015</v>
      </c>
      <c r="D172" s="60">
        <f t="shared" si="7"/>
        <v>4380060.9999999981</v>
      </c>
      <c r="E172" s="76">
        <v>4056386.1569173499</v>
      </c>
      <c r="F172" s="78">
        <v>17848099.090436399</v>
      </c>
      <c r="G172" s="75">
        <v>98</v>
      </c>
      <c r="H172" s="66">
        <f t="shared" si="6"/>
        <v>93.81552401489634</v>
      </c>
      <c r="J172" s="76"/>
      <c r="K172" s="76"/>
    </row>
    <row r="173" spans="1:11" ht="15" x14ac:dyDescent="0.25">
      <c r="A173" s="56">
        <v>42461</v>
      </c>
      <c r="C173" s="63">
        <f>('Caged 2.0'!B123*'Caged 2.0'!I123+'Caged 2.0'!C123*'Caged 2.0'!J123+'Caged 2.0'!D123*'Caged 2.0'!K123)-('Caged 2.0'!E123*'Caged 2.0'!L123+'Caged 2.0'!F123*'Caged 2.0'!M123+'Caged 2.0'!G123*'Caged 2.0'!N123)</f>
        <v>782.00000000013097</v>
      </c>
      <c r="D173" s="60">
        <f t="shared" si="7"/>
        <v>4380842.9999999981</v>
      </c>
      <c r="E173" s="76">
        <v>4057110.3691999498</v>
      </c>
      <c r="F173" s="78">
        <v>16228441.476799799</v>
      </c>
      <c r="G173" s="75">
        <v>86.4</v>
      </c>
      <c r="H173" s="66">
        <f t="shared" si="6"/>
        <v>90.965671592313086</v>
      </c>
      <c r="J173" s="76"/>
      <c r="K173" s="76"/>
    </row>
    <row r="174" spans="1:11" ht="15" x14ac:dyDescent="0.25">
      <c r="A174" s="56">
        <v>42491</v>
      </c>
      <c r="C174" s="63">
        <f>('Caged 2.0'!B124*'Caged 2.0'!I124+'Caged 2.0'!C124*'Caged 2.0'!J124+'Caged 2.0'!D124*'Caged 2.0'!K124)-('Caged 2.0'!E124*'Caged 2.0'!L124+'Caged 2.0'!F124*'Caged 2.0'!M124+'Caged 2.0'!G124*'Caged 2.0'!N124)</f>
        <v>6383.0000000001164</v>
      </c>
      <c r="D174" s="60">
        <f t="shared" si="7"/>
        <v>4387225.9999999981</v>
      </c>
      <c r="E174" s="76">
        <v>4063021.6824989198</v>
      </c>
      <c r="F174" s="78">
        <v>17064691.066495501</v>
      </c>
      <c r="G174" s="75">
        <v>86.5</v>
      </c>
      <c r="H174" s="66">
        <f t="shared" si="6"/>
        <v>86.608053603732202</v>
      </c>
      <c r="J174" s="76"/>
      <c r="K174" s="76"/>
    </row>
    <row r="175" spans="1:11" ht="15" x14ac:dyDescent="0.25">
      <c r="A175" s="56">
        <v>42522</v>
      </c>
      <c r="C175" s="63">
        <f>('Caged 2.0'!B125*'Caged 2.0'!I125+'Caged 2.0'!C125*'Caged 2.0'!J125+'Caged 2.0'!D125*'Caged 2.0'!K125)-('Caged 2.0'!E125*'Caged 2.0'!L125+'Caged 2.0'!F125*'Caged 2.0'!M125+'Caged 2.0'!G125*'Caged 2.0'!N125)</f>
        <v>-1186.0000000001164</v>
      </c>
      <c r="D175" s="60">
        <f t="shared" si="7"/>
        <v>4386039.9999999981</v>
      </c>
      <c r="E175" s="76">
        <v>4061923.3247404099</v>
      </c>
      <c r="F175" s="78">
        <v>17872462.628857799</v>
      </c>
      <c r="G175" s="75">
        <v>89</v>
      </c>
      <c r="H175" s="66">
        <f t="shared" si="6"/>
        <v>85.083669207179483</v>
      </c>
      <c r="J175" s="76"/>
      <c r="K175" s="76"/>
    </row>
    <row r="176" spans="1:11" ht="15" x14ac:dyDescent="0.25">
      <c r="A176" s="56">
        <v>42552</v>
      </c>
      <c r="C176" s="63">
        <f>('Caged 2.0'!B126*'Caged 2.0'!I126+'Caged 2.0'!C126*'Caged 2.0'!J126+'Caged 2.0'!D126*'Caged 2.0'!K126)-('Caged 2.0'!E126*'Caged 2.0'!L126+'Caged 2.0'!F126*'Caged 2.0'!M126+'Caged 2.0'!G126*'Caged 2.0'!N126)</f>
        <v>3493.0000000000146</v>
      </c>
      <c r="D176" s="60">
        <f t="shared" si="7"/>
        <v>4389532.9999999981</v>
      </c>
      <c r="E176" s="76">
        <v>4065158.2013428402</v>
      </c>
      <c r="F176" s="78">
        <v>17073664.445639901</v>
      </c>
      <c r="G176" s="75">
        <v>82.5</v>
      </c>
      <c r="H176" s="66">
        <f t="shared" si="6"/>
        <v>82.55964334574665</v>
      </c>
      <c r="J176" s="76"/>
      <c r="K176" s="76"/>
    </row>
    <row r="177" spans="1:3" x14ac:dyDescent="0.2">
      <c r="A177" s="56">
        <v>42583</v>
      </c>
      <c r="C177" s="6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Observações</vt:lpstr>
      <vt:lpstr>Caged_2002_2003</vt:lpstr>
      <vt:lpstr>RAIS</vt:lpstr>
      <vt:lpstr>Caged 1.0</vt:lpstr>
      <vt:lpstr>Caged 2.0</vt:lpstr>
      <vt:lpstr>Séries ajustadas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AnaelySM</dc:creator>
  <cp:lastModifiedBy>Ricardo Vidal de Abreu</cp:lastModifiedBy>
  <dcterms:created xsi:type="dcterms:W3CDTF">2014-07-28T18:39:26Z</dcterms:created>
  <dcterms:modified xsi:type="dcterms:W3CDTF">2017-08-10T17:37:26Z</dcterms:modified>
</cp:coreProperties>
</file>