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/>
  <mc:AlternateContent xmlns:mc="http://schemas.openxmlformats.org/markup-compatibility/2006">
    <mc:Choice Requires="x15">
      <x15ac:absPath xmlns:x15ac="http://schemas.microsoft.com/office/spreadsheetml/2010/11/ac" url="https://anss-my.sharepoint.com/personal/heitor_werneck_ans_gov_br/Documents/Computador ANS/DIPRO/GGREP/GEFAP/Reajuste Individual/Reajustes anuais/Reajuste 2024/Publicação site/"/>
    </mc:Choice>
  </mc:AlternateContent>
  <xr:revisionPtr revIDLastSave="3" documentId="13_ncr:4000b_{19194B92-D4DE-F24E-89B4-067B7BC6F597}" xr6:coauthVersionLast="47" xr6:coauthVersionMax="47" xr10:uidLastSave="{B4487CBE-79B1-BE4C-9C3B-EA31B5A418D7}"/>
  <bookViews>
    <workbookView xWindow="0" yWindow="760" windowWidth="29400" windowHeight="16940" activeTab="1" xr2:uid="{00000000-000D-0000-FFFF-FFFF00000000}"/>
  </bookViews>
  <sheets>
    <sheet name="1) Base dados IPCA" sheetId="1" r:id="rId1"/>
    <sheet name="2)  Cálculo IPCA Expurgado" sheetId="16" r:id="rId2"/>
  </sheets>
  <definedNames>
    <definedName name="caderno" localSheetId="1">#REF!</definedName>
    <definedName name="caderno">#REF!</definedName>
    <definedName name="Consulta_Diops_uf_TRIM" localSheetId="1">#REF!</definedName>
    <definedName name="Consulta_Diops_uf_TRIM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16" l="1"/>
  <c r="O43" i="1"/>
  <c r="D36" i="16"/>
  <c r="E36" i="16"/>
  <c r="F36" i="16"/>
  <c r="G36" i="16"/>
  <c r="H36" i="16"/>
  <c r="I36" i="16"/>
  <c r="J36" i="16"/>
  <c r="K36" i="16"/>
  <c r="L36" i="16"/>
  <c r="M36" i="16"/>
  <c r="N36" i="16"/>
  <c r="C36" i="16"/>
  <c r="D41" i="16"/>
  <c r="E41" i="16"/>
  <c r="F41" i="16"/>
  <c r="G41" i="16"/>
  <c r="H41" i="16"/>
  <c r="I41" i="16"/>
  <c r="J41" i="16"/>
  <c r="K41" i="16"/>
  <c r="L41" i="16"/>
  <c r="M41" i="16"/>
  <c r="N41" i="16"/>
  <c r="C41" i="16"/>
  <c r="D39" i="16"/>
  <c r="D37" i="16" s="1"/>
  <c r="E39" i="16"/>
  <c r="F39" i="16"/>
  <c r="G39" i="16"/>
  <c r="H39" i="16"/>
  <c r="I39" i="16"/>
  <c r="J39" i="16"/>
  <c r="K39" i="16"/>
  <c r="L39" i="16"/>
  <c r="M39" i="16"/>
  <c r="N39" i="16"/>
  <c r="D38" i="16"/>
  <c r="E38" i="16"/>
  <c r="F38" i="16"/>
  <c r="G38" i="16"/>
  <c r="H38" i="16"/>
  <c r="H37" i="16" s="1"/>
  <c r="I38" i="16"/>
  <c r="J38" i="16"/>
  <c r="K38" i="16"/>
  <c r="K37" i="16" s="1"/>
  <c r="K35" i="16" s="1"/>
  <c r="L38" i="16"/>
  <c r="M38" i="16"/>
  <c r="M37" i="16" s="1"/>
  <c r="N38" i="16"/>
  <c r="C39" i="16"/>
  <c r="C38" i="16"/>
  <c r="C43" i="16"/>
  <c r="D43" i="16"/>
  <c r="E43" i="16"/>
  <c r="F43" i="16"/>
  <c r="G43" i="16"/>
  <c r="H43" i="16"/>
  <c r="I43" i="16"/>
  <c r="J43" i="16"/>
  <c r="K43" i="16"/>
  <c r="L43" i="16"/>
  <c r="M43" i="16"/>
  <c r="N43" i="16"/>
  <c r="C44" i="16"/>
  <c r="D44" i="16"/>
  <c r="E44" i="16"/>
  <c r="F44" i="16"/>
  <c r="G44" i="16"/>
  <c r="H44" i="16"/>
  <c r="I44" i="16"/>
  <c r="J44" i="16"/>
  <c r="K44" i="16"/>
  <c r="L44" i="16"/>
  <c r="M44" i="16"/>
  <c r="N44" i="16"/>
  <c r="D42" i="16"/>
  <c r="E42" i="16"/>
  <c r="F42" i="16"/>
  <c r="G42" i="16"/>
  <c r="H42" i="16"/>
  <c r="I42" i="16"/>
  <c r="J42" i="16"/>
  <c r="K42" i="16"/>
  <c r="L42" i="16"/>
  <c r="M42" i="16"/>
  <c r="N42" i="16"/>
  <c r="C42" i="16"/>
  <c r="C31" i="16"/>
  <c r="D31" i="16"/>
  <c r="E31" i="16"/>
  <c r="F31" i="16"/>
  <c r="G31" i="16"/>
  <c r="H31" i="16"/>
  <c r="I31" i="16"/>
  <c r="J31" i="16"/>
  <c r="K31" i="16"/>
  <c r="L31" i="16"/>
  <c r="M31" i="16"/>
  <c r="N31" i="16"/>
  <c r="C32" i="16"/>
  <c r="D32" i="16"/>
  <c r="E32" i="16"/>
  <c r="F32" i="16"/>
  <c r="G32" i="16"/>
  <c r="H32" i="16"/>
  <c r="I32" i="16"/>
  <c r="J32" i="16"/>
  <c r="K32" i="16"/>
  <c r="L32" i="16"/>
  <c r="M32" i="16"/>
  <c r="N32" i="16"/>
  <c r="C33" i="16"/>
  <c r="D33" i="16"/>
  <c r="E33" i="16"/>
  <c r="F33" i="16"/>
  <c r="G33" i="16"/>
  <c r="H33" i="16"/>
  <c r="I33" i="16"/>
  <c r="J33" i="16"/>
  <c r="K33" i="16"/>
  <c r="L33" i="16"/>
  <c r="M33" i="16"/>
  <c r="N33" i="16"/>
  <c r="C34" i="16"/>
  <c r="D34" i="16"/>
  <c r="E34" i="16"/>
  <c r="F34" i="16"/>
  <c r="G34" i="16"/>
  <c r="H34" i="16"/>
  <c r="I34" i="16"/>
  <c r="J34" i="16"/>
  <c r="K34" i="16"/>
  <c r="L34" i="16"/>
  <c r="M34" i="16"/>
  <c r="N34" i="16"/>
  <c r="D30" i="16"/>
  <c r="E30" i="16"/>
  <c r="F30" i="16"/>
  <c r="G30" i="16"/>
  <c r="H30" i="16"/>
  <c r="I30" i="16"/>
  <c r="J30" i="16"/>
  <c r="K30" i="16"/>
  <c r="L30" i="16"/>
  <c r="M30" i="16"/>
  <c r="N30" i="16"/>
  <c r="K6" i="16"/>
  <c r="N22" i="1"/>
  <c r="M22" i="1"/>
  <c r="L22" i="1"/>
  <c r="K22" i="1"/>
  <c r="J22" i="1"/>
  <c r="I22" i="1"/>
  <c r="H22" i="1"/>
  <c r="G22" i="1"/>
  <c r="F22" i="1"/>
  <c r="E22" i="1"/>
  <c r="D22" i="1"/>
  <c r="C22" i="1"/>
  <c r="N21" i="1"/>
  <c r="N15" i="16" s="1"/>
  <c r="N37" i="16" s="1"/>
  <c r="M21" i="1"/>
  <c r="M18" i="16" s="1"/>
  <c r="M12" i="16"/>
  <c r="L21" i="1"/>
  <c r="L8" i="16" s="1"/>
  <c r="K21" i="1"/>
  <c r="J21" i="1"/>
  <c r="J17" i="16" s="1"/>
  <c r="I21" i="1"/>
  <c r="I12" i="16" s="1"/>
  <c r="H21" i="1"/>
  <c r="H19" i="16" s="1"/>
  <c r="G21" i="1"/>
  <c r="G6" i="16" s="1"/>
  <c r="F21" i="1"/>
  <c r="F20" i="16" s="1"/>
  <c r="E21" i="1"/>
  <c r="E8" i="16" s="1"/>
  <c r="D21" i="1"/>
  <c r="D8" i="16" s="1"/>
  <c r="D17" i="16"/>
  <c r="C21" i="1"/>
  <c r="C9" i="16" s="1"/>
  <c r="E10" i="16"/>
  <c r="J12" i="16"/>
  <c r="J11" i="16" s="1"/>
  <c r="C7" i="16"/>
  <c r="K10" i="16"/>
  <c r="J15" i="16"/>
  <c r="C10" i="16"/>
  <c r="M10" i="16"/>
  <c r="H15" i="16"/>
  <c r="H13" i="16" s="1"/>
  <c r="C19" i="16"/>
  <c r="D15" i="16"/>
  <c r="J14" i="16"/>
  <c r="J37" i="16" s="1"/>
  <c r="J13" i="16"/>
  <c r="K19" i="16"/>
  <c r="H14" i="16"/>
  <c r="M8" i="16"/>
  <c r="M19" i="16"/>
  <c r="C17" i="16"/>
  <c r="E6" i="16"/>
  <c r="I7" i="16"/>
  <c r="H9" i="16"/>
  <c r="D10" i="16"/>
  <c r="D19" i="16"/>
  <c r="H20" i="16"/>
  <c r="K12" i="16"/>
  <c r="N14" i="16"/>
  <c r="D14" i="16"/>
  <c r="H17" i="16"/>
  <c r="J6" i="16"/>
  <c r="K7" i="16"/>
  <c r="N8" i="16"/>
  <c r="N10" i="16"/>
  <c r="J18" i="16"/>
  <c r="M14" i="16"/>
  <c r="G14" i="16"/>
  <c r="N17" i="16"/>
  <c r="C6" i="16"/>
  <c r="E7" i="16"/>
  <c r="H8" i="16"/>
  <c r="K9" i="16"/>
  <c r="C18" i="16"/>
  <c r="K18" i="16"/>
  <c r="C20" i="16"/>
  <c r="K20" i="16"/>
  <c r="K21" i="16" s="1"/>
  <c r="E17" i="16"/>
  <c r="D6" i="16"/>
  <c r="H6" i="16"/>
  <c r="M7" i="16"/>
  <c r="D9" i="16"/>
  <c r="H10" i="16"/>
  <c r="D18" i="16"/>
  <c r="D20" i="16"/>
  <c r="M15" i="16"/>
  <c r="M13" i="16" s="1"/>
  <c r="I20" i="16"/>
  <c r="J8" i="16"/>
  <c r="M9" i="16"/>
  <c r="I10" i="16"/>
  <c r="E18" i="16"/>
  <c r="M20" i="16"/>
  <c r="H12" i="16"/>
  <c r="H11" i="16" s="1"/>
  <c r="D12" i="16"/>
  <c r="D11" i="16" s="1"/>
  <c r="K14" i="16"/>
  <c r="K17" i="16"/>
  <c r="I9" i="16"/>
  <c r="H7" i="16"/>
  <c r="C8" i="16"/>
  <c r="K8" i="16"/>
  <c r="J10" i="16"/>
  <c r="J19" i="16"/>
  <c r="C15" i="16"/>
  <c r="K15" i="16"/>
  <c r="E15" i="16"/>
  <c r="K13" i="16"/>
  <c r="K11" i="16"/>
  <c r="D13" i="16"/>
  <c r="D35" i="16" l="1"/>
  <c r="N13" i="16"/>
  <c r="H35" i="16"/>
  <c r="K45" i="16"/>
  <c r="L19" i="16"/>
  <c r="M35" i="16"/>
  <c r="F6" i="16"/>
  <c r="L15" i="16"/>
  <c r="L18" i="16"/>
  <c r="L17" i="16"/>
  <c r="N18" i="16"/>
  <c r="N6" i="16"/>
  <c r="L14" i="16"/>
  <c r="G19" i="16"/>
  <c r="F10" i="16"/>
  <c r="L6" i="16"/>
  <c r="E19" i="16"/>
  <c r="J7" i="16"/>
  <c r="F18" i="16"/>
  <c r="G17" i="16"/>
  <c r="N12" i="16"/>
  <c r="E9" i="16"/>
  <c r="F15" i="16"/>
  <c r="L9" i="16"/>
  <c r="M17" i="16"/>
  <c r="M11" i="16" s="1"/>
  <c r="I6" i="16"/>
  <c r="F12" i="16"/>
  <c r="J9" i="16"/>
  <c r="I14" i="16"/>
  <c r="H18" i="16"/>
  <c r="H21" i="16" s="1"/>
  <c r="J35" i="16"/>
  <c r="M6" i="16"/>
  <c r="F8" i="16"/>
  <c r="I18" i="16"/>
  <c r="N20" i="16"/>
  <c r="C14" i="16"/>
  <c r="L7" i="16"/>
  <c r="L10" i="16"/>
  <c r="L12" i="16"/>
  <c r="E14" i="16"/>
  <c r="N9" i="16"/>
  <c r="E20" i="16"/>
  <c r="N7" i="16"/>
  <c r="L20" i="16"/>
  <c r="I8" i="16"/>
  <c r="E12" i="16"/>
  <c r="G10" i="16"/>
  <c r="G18" i="16"/>
  <c r="J20" i="16"/>
  <c r="G8" i="16"/>
  <c r="I15" i="16"/>
  <c r="I17" i="16"/>
  <c r="G15" i="16"/>
  <c r="G13" i="16" s="1"/>
  <c r="D45" i="16"/>
  <c r="F9" i="16"/>
  <c r="F14" i="16"/>
  <c r="I19" i="16"/>
  <c r="G7" i="16"/>
  <c r="G9" i="16"/>
  <c r="N19" i="16"/>
  <c r="G12" i="16"/>
  <c r="G20" i="16"/>
  <c r="F7" i="16"/>
  <c r="C12" i="16"/>
  <c r="F17" i="16"/>
  <c r="F19" i="16"/>
  <c r="D7" i="16"/>
  <c r="D21" i="16" s="1"/>
  <c r="G11" i="16" l="1"/>
  <c r="N11" i="16"/>
  <c r="N45" i="16" s="1"/>
  <c r="N35" i="16"/>
  <c r="G37" i="16"/>
  <c r="G35" i="16" s="1"/>
  <c r="L13" i="16"/>
  <c r="L37" i="16"/>
  <c r="L35" i="16" s="1"/>
  <c r="J45" i="16"/>
  <c r="E35" i="16"/>
  <c r="E11" i="16"/>
  <c r="E21" i="16" s="1"/>
  <c r="I13" i="16"/>
  <c r="I11" i="16" s="1"/>
  <c r="I21" i="16" s="1"/>
  <c r="I37" i="16"/>
  <c r="I35" i="16" s="1"/>
  <c r="C13" i="16"/>
  <c r="C37" i="16"/>
  <c r="C35" i="16" s="1"/>
  <c r="H45" i="16"/>
  <c r="M21" i="16"/>
  <c r="M45" i="16"/>
  <c r="C11" i="16"/>
  <c r="F13" i="16"/>
  <c r="F11" i="16" s="1"/>
  <c r="F37" i="16"/>
  <c r="F35" i="16" s="1"/>
  <c r="E37" i="16"/>
  <c r="E13" i="16"/>
  <c r="L11" i="16"/>
  <c r="L21" i="16"/>
  <c r="L45" i="16"/>
  <c r="J21" i="16"/>
  <c r="F45" i="16" l="1"/>
  <c r="F21" i="16"/>
  <c r="G45" i="16"/>
  <c r="G21" i="16"/>
  <c r="N21" i="16"/>
  <c r="I45" i="16"/>
  <c r="C21" i="16"/>
  <c r="C45" i="16"/>
  <c r="O45" i="16" s="1"/>
  <c r="E45" i="16"/>
</calcChain>
</file>

<file path=xl/sharedStrings.xml><?xml version="1.0" encoding="utf-8"?>
<sst xmlns="http://schemas.openxmlformats.org/spreadsheetml/2006/main" count="110" uniqueCount="35">
  <si>
    <t>1.Alimentação e bebidas</t>
  </si>
  <si>
    <t>2.Habitação</t>
  </si>
  <si>
    <t>3.Artigos de residência</t>
  </si>
  <si>
    <t>4.Vestuário</t>
  </si>
  <si>
    <t>5.Transportes</t>
  </si>
  <si>
    <t>6.Saúde e cuidados pessoais</t>
  </si>
  <si>
    <t>7.Despesas pessoais</t>
  </si>
  <si>
    <t>8.Educação</t>
  </si>
  <si>
    <t>9.Comunicação</t>
  </si>
  <si>
    <t>61.Produtos farmacêuticos e óticos</t>
  </si>
  <si>
    <t>62.Serviços de saúde</t>
  </si>
  <si>
    <t>63.Cuidados pessoais</t>
  </si>
  <si>
    <t>6201.Serviços médicos e dentários</t>
  </si>
  <si>
    <t>6202.Serviços laboratoriais e hospitalares</t>
  </si>
  <si>
    <t>6203.Plano de saúde</t>
  </si>
  <si>
    <t>SOMATÓRIO DE PESOS SEM O ITEM PLANO DE SAÚDE</t>
  </si>
  <si>
    <t>Tabela 7060 - IPCA - Variação mensal, acumulada no ano, acumulada em 12 meses e peso mensal, para o índice geral, grupos, subgrupos, itens e subitens de produtos e serviços (a partir de janeiro/2020)</t>
  </si>
  <si>
    <t>Geral, grupo, subgrupo, item e subitem</t>
  </si>
  <si>
    <t>GRUPOS</t>
  </si>
  <si>
    <t>Índice geral</t>
  </si>
  <si>
    <t>Fonte: IBGE - Índice Nacional de Preços ao Consumidor Amplo</t>
  </si>
  <si>
    <t>IPCA acumulado em 12 meses</t>
  </si>
  <si>
    <t>SOMATÓRIO DE PESOS APÓS EXPURGO DO ITEM PLANO DE SAÚDE</t>
  </si>
  <si>
    <t>*O novo peso do Subgrupo  62 -Serviços de Saúde é apurado a partir da soma do peso dos itens  6201 e 6202, após a exclusão do item 6203 - Plano de Saúde.</t>
  </si>
  <si>
    <t>** O novo peso do Grupo 6 - Saúde e Cuidados Pessoais é realizado através da soma do peso dos grupos 61, 62 e 63, após a exclusão do item 6203 - Plano de Saúde.</t>
  </si>
  <si>
    <t>Nota: O peso dos demais grupos e itens é recalculado dividindo o peso inicial desses  pelo  somatório de pesos do IPCA após a exclusão do subitem Plano de Saúde</t>
  </si>
  <si>
    <t>IPCA Expurgado acumulado em 12 meses</t>
  </si>
  <si>
    <t>IPCA EXPURGADO MENSAL</t>
  </si>
  <si>
    <t>*As variações mensais do Subgrupo  62 -Serviços de Saúde expurgado do item Plano de Saúde são apuradas a partir da soma ponderada  das variações mensais dos itens  6201 e 6202,  após a exclusão do item 6203 - Plano de Saúde.</t>
  </si>
  <si>
    <t>**As variações mensais do Grupo 6 - Saúde e Cuidados Pessoais expurgado do item Plano de Saúde são apuradas a partir da soma ponderada  das variações mensais dos grupos 61, 62 e 63, após a exclusão do item 6203 - Plano de Saúde.</t>
  </si>
  <si>
    <t>não aplica</t>
  </si>
  <si>
    <t>Fonte: IBGE - Índice Nacional de Preços ao Consumidor Amplo, Tabelas 6691 e Tabela 7060</t>
  </si>
  <si>
    <t>Pesos mensais dos grupos do IPCA e dos subgrupos e itens do grupo Saúde e Cuidados Pessoais, Brasil Jan-2023 a Dez-2023</t>
  </si>
  <si>
    <t>Variações mensais dos grupos do IPCA e dos subgrupos e itens do grupo Saúde e Cuidados Pessoais, Brasil Jan-2023 a Dez-2023</t>
  </si>
  <si>
    <t>Pesos REPONDERADOS dos grupos do IPCA e dos subgrupos e itens do grupo Saúde e Cuidados Pessoais, Brasil Jan-2023 a Dez-2023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</si>
</sst>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4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63"/>
      <name val="Calibri"/>
      <family val="2"/>
      <scheme val="minor"/>
    </font>
    <font>
      <b/>
      <sz val="14"/>
      <name val="Calibri"/>
      <family val="2"/>
      <scheme val="minor"/>
    </font>
    <font>
      <sz val="11"/>
      <color indexed="63"/>
      <name val="Calibri"/>
      <family val="2"/>
      <scheme val="minor"/>
    </font>
    <font>
      <sz val="11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 style="thin">
        <color indexed="54"/>
      </bottom>
      <diagonal/>
    </border>
    <border>
      <left style="thin">
        <color indexed="5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4" fillId="0" borderId="0"/>
    <xf numFmtId="9" fontId="2" fillId="0" borderId="0" applyFont="0" applyFill="0" applyBorder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8" fillId="4" borderId="1" xfId="0" applyFont="1" applyFill="1" applyBorder="1" applyAlignment="1">
      <alignment horizontal="center" vertical="center"/>
    </xf>
    <xf numFmtId="17" fontId="8" fillId="4" borderId="1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10" fillId="5" borderId="3" xfId="2" applyFont="1" applyFill="1" applyBorder="1" applyAlignment="1">
      <alignment horizontal="right" vertical="center"/>
    </xf>
    <xf numFmtId="0" fontId="10" fillId="5" borderId="4" xfId="2" applyFont="1" applyFill="1" applyBorder="1" applyAlignment="1">
      <alignment horizontal="right" vertical="center"/>
    </xf>
    <xf numFmtId="0" fontId="9" fillId="6" borderId="1" xfId="0" applyFont="1" applyFill="1" applyBorder="1" applyAlignment="1">
      <alignment horizontal="left" vertical="center" wrapText="1"/>
    </xf>
    <xf numFmtId="0" fontId="10" fillId="5" borderId="5" xfId="2" applyFont="1" applyFill="1" applyBorder="1" applyAlignment="1">
      <alignment horizontal="right" vertical="center"/>
    </xf>
    <xf numFmtId="0" fontId="9" fillId="4" borderId="6" xfId="0" applyFont="1" applyFill="1" applyBorder="1" applyAlignment="1">
      <alignment horizontal="left" vertical="center" wrapText="1"/>
    </xf>
    <xf numFmtId="0" fontId="11" fillId="0" borderId="0" xfId="0" applyFont="1"/>
    <xf numFmtId="10" fontId="12" fillId="5" borderId="4" xfId="3" applyNumberFormat="1" applyFont="1" applyFill="1" applyBorder="1" applyAlignment="1">
      <alignment horizontal="center" vertical="center"/>
    </xf>
    <xf numFmtId="10" fontId="12" fillId="5" borderId="3" xfId="3" applyNumberFormat="1" applyFont="1" applyFill="1" applyBorder="1" applyAlignment="1">
      <alignment horizontal="center" vertical="center"/>
    </xf>
    <xf numFmtId="10" fontId="12" fillId="5" borderId="5" xfId="3" applyNumberFormat="1" applyFont="1" applyFill="1" applyBorder="1" applyAlignment="1">
      <alignment horizontal="center" vertical="center"/>
    </xf>
    <xf numFmtId="10" fontId="8" fillId="4" borderId="1" xfId="3" applyNumberFormat="1" applyFont="1" applyFill="1" applyBorder="1" applyAlignment="1">
      <alignment horizontal="center"/>
    </xf>
    <xf numFmtId="10" fontId="7" fillId="0" borderId="1" xfId="3" applyNumberFormat="1" applyFont="1" applyBorder="1" applyAlignment="1">
      <alignment horizontal="center"/>
    </xf>
    <xf numFmtId="0" fontId="0" fillId="7" borderId="0" xfId="0" applyFill="1"/>
    <xf numFmtId="0" fontId="9" fillId="7" borderId="7" xfId="0" applyFont="1" applyFill="1" applyBorder="1" applyAlignment="1">
      <alignment horizontal="left" vertical="center" wrapText="1"/>
    </xf>
    <xf numFmtId="10" fontId="6" fillId="7" borderId="3" xfId="3" applyNumberFormat="1" applyFont="1" applyFill="1" applyBorder="1" applyAlignment="1">
      <alignment horizontal="center"/>
    </xf>
    <xf numFmtId="0" fontId="9" fillId="7" borderId="2" xfId="0" applyFont="1" applyFill="1" applyBorder="1" applyAlignment="1">
      <alignment horizontal="left" vertical="center" wrapText="1"/>
    </xf>
    <xf numFmtId="10" fontId="6" fillId="7" borderId="4" xfId="3" applyNumberFormat="1" applyFont="1" applyFill="1" applyBorder="1" applyAlignment="1">
      <alignment horizontal="center"/>
    </xf>
    <xf numFmtId="0" fontId="13" fillId="7" borderId="2" xfId="0" applyFont="1" applyFill="1" applyBorder="1" applyAlignment="1">
      <alignment horizontal="left" vertical="center" wrapText="1"/>
    </xf>
    <xf numFmtId="10" fontId="6" fillId="7" borderId="5" xfId="3" applyNumberFormat="1" applyFont="1" applyFill="1" applyBorder="1" applyAlignment="1">
      <alignment horizontal="center"/>
    </xf>
    <xf numFmtId="0" fontId="13" fillId="0" borderId="2" xfId="0" applyFont="1" applyBorder="1" applyAlignment="1">
      <alignment horizontal="left" vertical="center" wrapText="1"/>
    </xf>
    <xf numFmtId="10" fontId="14" fillId="6" borderId="1" xfId="3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164" fontId="7" fillId="6" borderId="1" xfId="3" applyNumberFormat="1" applyFont="1" applyFill="1" applyBorder="1" applyAlignment="1">
      <alignment horizontal="center"/>
    </xf>
    <xf numFmtId="10" fontId="14" fillId="6" borderId="1" xfId="3" applyNumberFormat="1" applyFont="1" applyFill="1" applyBorder="1" applyAlignment="1">
      <alignment horizontal="center" vertical="center" wrapText="1"/>
    </xf>
    <xf numFmtId="10" fontId="7" fillId="6" borderId="1" xfId="3" applyNumberFormat="1" applyFont="1" applyFill="1" applyBorder="1" applyAlignment="1">
      <alignment horizontal="center"/>
    </xf>
    <xf numFmtId="0" fontId="9" fillId="7" borderId="3" xfId="0" applyFont="1" applyFill="1" applyBorder="1" applyAlignment="1">
      <alignment horizontal="left" vertical="center" wrapText="1"/>
    </xf>
    <xf numFmtId="0" fontId="9" fillId="7" borderId="4" xfId="0" applyFont="1" applyFill="1" applyBorder="1" applyAlignment="1">
      <alignment horizontal="left" vertical="center" wrapText="1"/>
    </xf>
    <xf numFmtId="0" fontId="13" fillId="7" borderId="4" xfId="0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10" fontId="8" fillId="4" borderId="1" xfId="5" applyNumberFormat="1" applyFont="1" applyFill="1" applyBorder="1" applyAlignment="1">
      <alignment horizontal="center" vertical="center"/>
    </xf>
    <xf numFmtId="0" fontId="10" fillId="0" borderId="3" xfId="2" applyFont="1" applyBorder="1" applyAlignment="1">
      <alignment horizontal="right" vertical="center"/>
    </xf>
    <xf numFmtId="10" fontId="12" fillId="0" borderId="3" xfId="3" applyNumberFormat="1" applyFont="1" applyFill="1" applyBorder="1" applyAlignment="1">
      <alignment horizontal="center" vertical="center"/>
    </xf>
    <xf numFmtId="0" fontId="10" fillId="0" borderId="4" xfId="2" applyFont="1" applyBorder="1" applyAlignment="1">
      <alignment horizontal="right" vertical="center"/>
    </xf>
    <xf numFmtId="10" fontId="12" fillId="0" borderId="4" xfId="3" applyNumberFormat="1" applyFont="1" applyFill="1" applyBorder="1" applyAlignment="1">
      <alignment horizontal="center" vertical="center"/>
    </xf>
    <xf numFmtId="10" fontId="6" fillId="0" borderId="4" xfId="3" applyNumberFormat="1" applyFont="1" applyFill="1" applyBorder="1" applyAlignment="1">
      <alignment horizontal="center"/>
    </xf>
    <xf numFmtId="10" fontId="6" fillId="0" borderId="5" xfId="3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textRotation="52" wrapText="1"/>
    </xf>
    <xf numFmtId="0" fontId="15" fillId="0" borderId="4" xfId="0" applyFont="1" applyBorder="1" applyAlignment="1">
      <alignment horizontal="center" vertical="center" textRotation="52" wrapText="1"/>
    </xf>
    <xf numFmtId="0" fontId="15" fillId="0" borderId="5" xfId="0" applyFont="1" applyBorder="1" applyAlignment="1">
      <alignment horizontal="center" vertical="center" textRotation="52" wrapText="1"/>
    </xf>
  </cellXfs>
  <cellStyles count="6">
    <cellStyle name="Normal" xfId="0" builtinId="0"/>
    <cellStyle name="Normal 2" xfId="1" xr:uid="{00000000-0005-0000-0000-000001000000}"/>
    <cellStyle name="Normal 3" xfId="2" xr:uid="{00000000-0005-0000-0000-000002000000}"/>
    <cellStyle name="Percent" xfId="3" builtinId="5"/>
    <cellStyle name="Porcentagem 2" xfId="4" xr:uid="{00000000-0005-0000-0000-000004000000}"/>
    <cellStyle name="Porcentagem 3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27814</xdr:colOff>
      <xdr:row>50</xdr:row>
      <xdr:rowOff>122008</xdr:rowOff>
    </xdr:from>
    <xdr:to>
      <xdr:col>13</xdr:col>
      <xdr:colOff>703371</xdr:colOff>
      <xdr:row>62</xdr:row>
      <xdr:rowOff>73991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F829BFEF-C3D5-DFE6-5651-1C5895629CCF}"/>
            </a:ext>
          </a:extLst>
        </xdr:cNvPr>
        <xdr:cNvSpPr txBox="1"/>
      </xdr:nvSpPr>
      <xdr:spPr>
        <a:xfrm>
          <a:off x="228026" y="11148596"/>
          <a:ext cx="11771693" cy="23164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000"/>
            </a:lnSpc>
          </a:pPr>
          <a:r>
            <a:rPr lang="pt-BR" sz="1400">
              <a:latin typeface="+mn-lt"/>
            </a:rPr>
            <a:t>Extração dos dados</a:t>
          </a:r>
          <a:endParaRPr lang="pt-BR" sz="1400" baseline="0">
            <a:latin typeface="+mn-lt"/>
          </a:endParaRPr>
        </a:p>
        <a:p>
          <a:pPr>
            <a:lnSpc>
              <a:spcPts val="1000"/>
            </a:lnSpc>
          </a:pPr>
          <a:endParaRPr lang="pt-BR" sz="1400" baseline="0">
            <a:latin typeface="+mn-lt"/>
          </a:endParaRPr>
        </a:p>
        <a:p>
          <a:pPr>
            <a:lnSpc>
              <a:spcPts val="1000"/>
            </a:lnSpc>
          </a:pPr>
          <a:endParaRPr lang="pt-BR" sz="1400" baseline="0">
            <a:latin typeface="+mn-lt"/>
          </a:endParaRPr>
        </a:p>
        <a:p>
          <a:pPr>
            <a:lnSpc>
              <a:spcPts val="1000"/>
            </a:lnSpc>
          </a:pPr>
          <a:r>
            <a:rPr lang="pt-BR" sz="1400" baseline="0">
              <a:latin typeface="+mn-lt"/>
            </a:rPr>
            <a:t>1) </a:t>
          </a:r>
          <a:r>
            <a:rPr lang="pt-BR" sz="1400">
              <a:hlinkClick xmlns:r="http://schemas.openxmlformats.org/officeDocument/2006/relationships" r:id=""/>
            </a:rPr>
            <a:t>https://sidra.ibge.gov.br/tabela/7060</a:t>
          </a:r>
          <a:endParaRPr lang="pt-BR" sz="1400"/>
        </a:p>
        <a:p>
          <a:pPr>
            <a:lnSpc>
              <a:spcPts val="1000"/>
            </a:lnSpc>
          </a:pPr>
          <a:endParaRPr lang="pt-BR" sz="14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fontAlgn="ctr">
            <a:lnSpc>
              <a:spcPts val="1000"/>
            </a:lnSpc>
          </a:pPr>
          <a:r>
            <a:rPr lang="pt-BR" sz="140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No campo  "</a:t>
          </a:r>
          <a:r>
            <a:rPr lang="pt-BR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Variável" s</a:t>
          </a:r>
          <a:r>
            <a:rPr lang="pt-BR" sz="140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elecionar</a:t>
          </a:r>
          <a:r>
            <a:rPr lang="pt-BR" sz="140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pt-BR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IPCA - </a:t>
          </a:r>
          <a:r>
            <a:rPr lang="pt-BR" sz="14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Variação mensal (%) : 2 de 2 casas decimais </a:t>
          </a:r>
          <a:r>
            <a:rPr lang="pt-BR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  </a:t>
          </a:r>
          <a:r>
            <a:rPr lang="pt-BR" sz="14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IPCA - Peso mensal (%): 4 de 4 casas decimais</a:t>
          </a:r>
          <a:r>
            <a:rPr lang="pt-BR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</a:t>
          </a:r>
        </a:p>
        <a:p>
          <a:pPr fontAlgn="ctr">
            <a:lnSpc>
              <a:spcPts val="1000"/>
            </a:lnSpc>
          </a:pPr>
          <a:endParaRPr lang="pt-BR" sz="14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ctr">
            <a:lnSpc>
              <a:spcPts val="1000"/>
            </a:lnSpc>
          </a:pPr>
          <a:r>
            <a:rPr lang="pt-BR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No campo "Geral, grupo, subgrupo, item e subitem" selecionar</a:t>
          </a:r>
          <a:r>
            <a:rPr lang="pt-BR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grupos 1;2;3;4;5;6;7;8, 9 e subgrupos 61;62;63.</a:t>
          </a:r>
        </a:p>
        <a:p>
          <a:pPr fontAlgn="ctr">
            <a:lnSpc>
              <a:spcPts val="1500"/>
            </a:lnSpc>
          </a:pPr>
          <a:endParaRPr lang="pt-BR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ctr">
            <a:lnSpc>
              <a:spcPts val="1000"/>
            </a:lnSpc>
          </a:pPr>
          <a:r>
            <a:rPr lang="pt-BR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Selecionar meses de apuração</a:t>
          </a:r>
        </a:p>
        <a:p>
          <a:pPr fontAlgn="ctr">
            <a:lnSpc>
              <a:spcPts val="1000"/>
            </a:lnSpc>
          </a:pPr>
          <a:endParaRPr lang="pt-BR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ctr">
            <a:lnSpc>
              <a:spcPts val="1500"/>
            </a:lnSpc>
          </a:pPr>
          <a:endParaRPr lang="pt-BR" sz="14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ctr">
            <a:lnSpc>
              <a:spcPts val="1000"/>
            </a:lnSpc>
          </a:pPr>
          <a:endParaRPr lang="pt-BR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ctr">
            <a:lnSpc>
              <a:spcPts val="1000"/>
            </a:lnSpc>
          </a:pPr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44"/>
  <sheetViews>
    <sheetView showGridLines="0" zoomScale="85" zoomScaleNormal="85" workbookViewId="0">
      <selection activeCell="C43" sqref="C43"/>
    </sheetView>
  </sheetViews>
  <sheetFormatPr baseColWidth="10" defaultColWidth="8.83203125" defaultRowHeight="15" customHeight="1" x14ac:dyDescent="0.2"/>
  <cols>
    <col min="1" max="1" width="8.83203125" style="15"/>
    <col min="2" max="2" width="41" style="15" customWidth="1"/>
    <col min="3" max="3" width="11.6640625" style="15" customWidth="1"/>
    <col min="4" max="4" width="10.6640625" style="15" customWidth="1"/>
    <col min="5" max="5" width="9.33203125" style="15" customWidth="1"/>
    <col min="6" max="6" width="12.33203125" style="15" bestFit="1" customWidth="1"/>
    <col min="7" max="7" width="10.1640625" style="15" bestFit="1" customWidth="1"/>
    <col min="8" max="9" width="9.6640625" style="15" bestFit="1" customWidth="1"/>
    <col min="10" max="10" width="10.1640625" style="15" bestFit="1" customWidth="1"/>
    <col min="11" max="11" width="9.6640625" style="15" bestFit="1" customWidth="1"/>
    <col min="12" max="12" width="10.6640625" style="15" bestFit="1" customWidth="1"/>
    <col min="13" max="13" width="9.5" style="15" customWidth="1"/>
    <col min="14" max="14" width="12" style="15" bestFit="1" customWidth="1"/>
    <col min="15" max="15" width="22.83203125" style="15" customWidth="1"/>
    <col min="16" max="16" width="13.1640625" style="15" bestFit="1" customWidth="1"/>
    <col min="17" max="17" width="19.33203125" style="15" customWidth="1"/>
    <col min="18" max="16384" width="8.83203125" style="15"/>
  </cols>
  <sheetData>
    <row r="1" spans="2:14" ht="15" customHeight="1" x14ac:dyDescent="0.2">
      <c r="B1" s="15" t="s">
        <v>16</v>
      </c>
    </row>
    <row r="2" spans="2:14" ht="15" customHeight="1" x14ac:dyDescent="0.2">
      <c r="B2" s="15" t="s">
        <v>17</v>
      </c>
    </row>
    <row r="4" spans="2:14" ht="15" customHeight="1" x14ac:dyDescent="0.25">
      <c r="B4" s="9" t="s">
        <v>32</v>
      </c>
    </row>
    <row r="5" spans="2:14" ht="15" customHeight="1" x14ac:dyDescent="0.2">
      <c r="B5" s="1" t="s">
        <v>18</v>
      </c>
      <c r="C5" s="2">
        <v>44927</v>
      </c>
      <c r="D5" s="2">
        <v>44958</v>
      </c>
      <c r="E5" s="2">
        <v>44986</v>
      </c>
      <c r="F5" s="2">
        <v>45017</v>
      </c>
      <c r="G5" s="2">
        <v>45047</v>
      </c>
      <c r="H5" s="2">
        <v>45078</v>
      </c>
      <c r="I5" s="2">
        <v>45108</v>
      </c>
      <c r="J5" s="2">
        <v>45139</v>
      </c>
      <c r="K5" s="2">
        <v>45170</v>
      </c>
      <c r="L5" s="2">
        <v>45200</v>
      </c>
      <c r="M5" s="2">
        <v>45231</v>
      </c>
      <c r="N5" s="2">
        <v>45261</v>
      </c>
    </row>
    <row r="6" spans="2:14" ht="15" customHeight="1" x14ac:dyDescent="0.2">
      <c r="B6" s="16" t="s">
        <v>0</v>
      </c>
      <c r="C6" s="17">
        <v>0.21864500000000001</v>
      </c>
      <c r="D6" s="17">
        <v>0.21879699999999999</v>
      </c>
      <c r="E6" s="17">
        <v>0.21732600000000002</v>
      </c>
      <c r="F6" s="17">
        <v>0.21592199999999998</v>
      </c>
      <c r="G6" s="17">
        <v>0.21615700000000002</v>
      </c>
      <c r="H6" s="17">
        <v>0.21599599999999999</v>
      </c>
      <c r="I6" s="17">
        <v>0.214729</v>
      </c>
      <c r="J6" s="17">
        <v>0.21346499999999999</v>
      </c>
      <c r="K6" s="17">
        <v>0.21113999999999999</v>
      </c>
      <c r="L6" s="17">
        <v>0.20911399999999999</v>
      </c>
      <c r="M6" s="17">
        <v>0.209283</v>
      </c>
      <c r="N6" s="17">
        <v>0.21004600000000001</v>
      </c>
    </row>
    <row r="7" spans="2:14" ht="15" customHeight="1" x14ac:dyDescent="0.2">
      <c r="B7" s="18" t="s">
        <v>1</v>
      </c>
      <c r="C7" s="19">
        <v>0.152612</v>
      </c>
      <c r="D7" s="19">
        <v>0.152306</v>
      </c>
      <c r="E7" s="19">
        <v>0.152281</v>
      </c>
      <c r="F7" s="19">
        <v>0.15208199999999999</v>
      </c>
      <c r="G7" s="19">
        <v>0.15187500000000001</v>
      </c>
      <c r="H7" s="19">
        <v>0.15254400000000001</v>
      </c>
      <c r="I7" s="19">
        <v>0.15371199999999999</v>
      </c>
      <c r="J7" s="19">
        <v>0.15198999999999999</v>
      </c>
      <c r="K7" s="19">
        <v>0.15332000000000001</v>
      </c>
      <c r="L7" s="19">
        <v>0.15363499999999999</v>
      </c>
      <c r="M7" s="19">
        <v>0.15329399999999999</v>
      </c>
      <c r="N7" s="19">
        <v>0.15357799999999999</v>
      </c>
    </row>
    <row r="8" spans="2:14" ht="15" customHeight="1" x14ac:dyDescent="0.2">
      <c r="B8" s="18" t="s">
        <v>2</v>
      </c>
      <c r="C8" s="19">
        <v>3.9531000000000004E-2</v>
      </c>
      <c r="D8" s="19">
        <v>3.9599000000000002E-2</v>
      </c>
      <c r="E8" s="19">
        <v>3.9313000000000001E-2</v>
      </c>
      <c r="F8" s="19">
        <v>3.8931E-2</v>
      </c>
      <c r="G8" s="19">
        <v>3.8765000000000001E-2</v>
      </c>
      <c r="H8" s="19">
        <v>3.8586999999999996E-2</v>
      </c>
      <c r="I8" s="19">
        <v>3.8453000000000001E-2</v>
      </c>
      <c r="J8" s="19">
        <v>3.8418000000000001E-2</v>
      </c>
      <c r="K8" s="19">
        <v>3.8313E-2</v>
      </c>
      <c r="L8" s="19">
        <v>3.7995000000000001E-2</v>
      </c>
      <c r="M8" s="19">
        <v>3.8078000000000001E-2</v>
      </c>
      <c r="N8" s="19">
        <v>3.7819999999999999E-2</v>
      </c>
    </row>
    <row r="9" spans="2:14" ht="15" customHeight="1" x14ac:dyDescent="0.2">
      <c r="B9" s="18" t="s">
        <v>3</v>
      </c>
      <c r="C9" s="19">
        <v>4.8423999999999995E-2</v>
      </c>
      <c r="D9" s="19">
        <v>4.8044999999999997E-2</v>
      </c>
      <c r="E9" s="19">
        <v>4.7530000000000003E-2</v>
      </c>
      <c r="F9" s="19">
        <v>4.734E-2</v>
      </c>
      <c r="G9" s="19">
        <v>4.7432999999999996E-2</v>
      </c>
      <c r="H9" s="19">
        <v>4.7545000000000004E-2</v>
      </c>
      <c r="I9" s="19">
        <v>4.7746000000000004E-2</v>
      </c>
      <c r="J9" s="19">
        <v>4.7565999999999997E-2</v>
      </c>
      <c r="K9" s="19">
        <v>4.7709000000000001E-2</v>
      </c>
      <c r="L9" s="19">
        <v>4.7766999999999997E-2</v>
      </c>
      <c r="M9" s="19">
        <v>4.7870999999999997E-2</v>
      </c>
      <c r="N9" s="19">
        <v>4.7588999999999999E-2</v>
      </c>
    </row>
    <row r="10" spans="2:14" ht="15" customHeight="1" x14ac:dyDescent="0.2">
      <c r="B10" s="18" t="s">
        <v>4</v>
      </c>
      <c r="C10" s="19">
        <v>0.20434999999999998</v>
      </c>
      <c r="D10" s="19">
        <v>0.20443</v>
      </c>
      <c r="E10" s="19">
        <v>0.20346599999999998</v>
      </c>
      <c r="F10" s="19">
        <v>0.206261</v>
      </c>
      <c r="G10" s="19">
        <v>0.20615600000000001</v>
      </c>
      <c r="H10" s="19">
        <v>0.20451</v>
      </c>
      <c r="I10" s="19">
        <v>0.20382999999999998</v>
      </c>
      <c r="J10" s="19">
        <v>0.206621</v>
      </c>
      <c r="K10" s="19">
        <v>0.20684899999999998</v>
      </c>
      <c r="L10" s="19">
        <v>0.20922099999999999</v>
      </c>
      <c r="M10" s="19">
        <v>0.209426</v>
      </c>
      <c r="N10" s="19">
        <v>0.209421</v>
      </c>
    </row>
    <row r="11" spans="2:14" ht="15" customHeight="1" x14ac:dyDescent="0.2">
      <c r="B11" s="40" t="s">
        <v>5</v>
      </c>
      <c r="C11" s="38">
        <v>0.130522</v>
      </c>
      <c r="D11" s="38">
        <v>0.130028</v>
      </c>
      <c r="E11" s="38">
        <v>0.130574</v>
      </c>
      <c r="F11" s="38">
        <v>0.13073600000000002</v>
      </c>
      <c r="G11" s="38">
        <v>0.13189200000000001</v>
      </c>
      <c r="H11" s="38">
        <v>0.13281200000000001</v>
      </c>
      <c r="I11" s="38">
        <v>0.133052</v>
      </c>
      <c r="J11" s="38">
        <v>0.13324</v>
      </c>
      <c r="K11" s="38">
        <v>0.13370399999999999</v>
      </c>
      <c r="L11" s="38">
        <v>0.13342100000000001</v>
      </c>
      <c r="M11" s="38">
        <v>0.133516</v>
      </c>
      <c r="N11" s="38">
        <v>0.13325699999999999</v>
      </c>
    </row>
    <row r="12" spans="2:14" ht="15" customHeight="1" x14ac:dyDescent="0.2">
      <c r="B12" s="20" t="s">
        <v>9</v>
      </c>
      <c r="C12" s="19">
        <v>3.6202999999999999E-2</v>
      </c>
      <c r="D12" s="19">
        <v>3.6137000000000002E-2</v>
      </c>
      <c r="E12" s="19">
        <v>3.5793999999999999E-2</v>
      </c>
      <c r="F12" s="19">
        <v>3.5756999999999997E-2</v>
      </c>
      <c r="G12" s="19">
        <v>3.6695000000000005E-2</v>
      </c>
      <c r="H12" s="19">
        <v>3.6901000000000003E-2</v>
      </c>
      <c r="I12" s="19">
        <v>3.6819000000000005E-2</v>
      </c>
      <c r="J12" s="19">
        <v>3.687E-2</v>
      </c>
      <c r="K12" s="19">
        <v>3.6846000000000004E-2</v>
      </c>
      <c r="L12" s="19">
        <v>3.6732999999999995E-2</v>
      </c>
      <c r="M12" s="19">
        <v>3.6695000000000005E-2</v>
      </c>
      <c r="N12" s="19">
        <v>3.6734000000000003E-2</v>
      </c>
    </row>
    <row r="13" spans="2:14" ht="15" customHeight="1" x14ac:dyDescent="0.2">
      <c r="B13" s="20" t="s">
        <v>10</v>
      </c>
      <c r="C13" s="21">
        <v>5.3985999999999999E-2</v>
      </c>
      <c r="D13" s="21">
        <v>5.4273999999999996E-2</v>
      </c>
      <c r="E13" s="21">
        <v>5.4390999999999995E-2</v>
      </c>
      <c r="F13" s="21">
        <v>5.4581999999999999E-2</v>
      </c>
      <c r="G13" s="21">
        <v>5.4814000000000002E-2</v>
      </c>
      <c r="H13" s="21">
        <v>5.5168999999999996E-2</v>
      </c>
      <c r="I13" s="21">
        <v>5.5372000000000005E-2</v>
      </c>
      <c r="J13" s="21">
        <v>5.5715000000000001E-2</v>
      </c>
      <c r="K13" s="21">
        <v>5.5975000000000004E-2</v>
      </c>
      <c r="L13" s="21">
        <v>5.6180000000000001E-2</v>
      </c>
      <c r="M13" s="21">
        <v>5.6363999999999997E-2</v>
      </c>
      <c r="N13" s="21">
        <v>5.6548000000000001E-2</v>
      </c>
    </row>
    <row r="14" spans="2:14" ht="15" customHeight="1" x14ac:dyDescent="0.2">
      <c r="B14" s="4" t="s">
        <v>12</v>
      </c>
      <c r="C14" s="11">
        <v>1.1063E-2</v>
      </c>
      <c r="D14" s="11">
        <v>1.11E-2</v>
      </c>
      <c r="E14" s="11">
        <v>1.1113999999999999E-2</v>
      </c>
      <c r="F14" s="11">
        <v>1.1141000000000002E-2</v>
      </c>
      <c r="G14" s="11">
        <v>1.1153E-2</v>
      </c>
      <c r="H14" s="11">
        <v>1.1153999999999999E-2</v>
      </c>
      <c r="I14" s="11">
        <v>1.1184000000000001E-2</v>
      </c>
      <c r="J14" s="11">
        <v>1.123E-2</v>
      </c>
      <c r="K14" s="11">
        <v>1.1246000000000001E-2</v>
      </c>
      <c r="L14" s="11">
        <v>1.1271999999999999E-2</v>
      </c>
      <c r="M14" s="11">
        <v>1.1270000000000001E-2</v>
      </c>
      <c r="N14" s="11">
        <v>1.1273E-2</v>
      </c>
    </row>
    <row r="15" spans="2:14" ht="15" customHeight="1" x14ac:dyDescent="0.2">
      <c r="B15" s="5" t="s">
        <v>13</v>
      </c>
      <c r="C15" s="10">
        <v>5.8320000000000004E-3</v>
      </c>
      <c r="D15" s="10">
        <v>5.8499999999999993E-3</v>
      </c>
      <c r="E15" s="10">
        <v>5.8149999999999999E-3</v>
      </c>
      <c r="F15" s="10">
        <v>5.7850000000000002E-3</v>
      </c>
      <c r="G15" s="10">
        <v>5.7850000000000002E-3</v>
      </c>
      <c r="H15" s="10">
        <v>5.7759999999999999E-3</v>
      </c>
      <c r="I15" s="10">
        <v>5.7840000000000001E-3</v>
      </c>
      <c r="J15" s="10">
        <v>5.8189999999999995E-3</v>
      </c>
      <c r="K15" s="10">
        <v>5.8450000000000004E-3</v>
      </c>
      <c r="L15" s="10">
        <v>5.8499999999999993E-3</v>
      </c>
      <c r="M15" s="10">
        <v>5.8409999999999998E-3</v>
      </c>
      <c r="N15" s="10">
        <v>5.8440000000000002E-3</v>
      </c>
    </row>
    <row r="16" spans="2:14" ht="15" customHeight="1" x14ac:dyDescent="0.2">
      <c r="B16" s="7" t="s">
        <v>14</v>
      </c>
      <c r="C16" s="12">
        <v>3.7090999999999999E-2</v>
      </c>
      <c r="D16" s="12">
        <v>3.7323000000000002E-2</v>
      </c>
      <c r="E16" s="12">
        <v>3.7463000000000003E-2</v>
      </c>
      <c r="F16" s="12">
        <v>3.7655000000000001E-2</v>
      </c>
      <c r="G16" s="12">
        <v>3.7876E-2</v>
      </c>
      <c r="H16" s="12">
        <v>3.8239000000000002E-2</v>
      </c>
      <c r="I16" s="12">
        <v>3.8404000000000001E-2</v>
      </c>
      <c r="J16" s="12">
        <v>3.8665999999999999E-2</v>
      </c>
      <c r="K16" s="12">
        <v>3.8884000000000002E-2</v>
      </c>
      <c r="L16" s="12">
        <v>3.9058000000000002E-2</v>
      </c>
      <c r="M16" s="12">
        <v>3.9253999999999997E-2</v>
      </c>
      <c r="N16" s="12">
        <v>3.943E-2</v>
      </c>
    </row>
    <row r="17" spans="2:15" ht="15" customHeight="1" x14ac:dyDescent="0.2">
      <c r="B17" s="22" t="s">
        <v>11</v>
      </c>
      <c r="C17" s="19">
        <v>4.0332999999999994E-2</v>
      </c>
      <c r="D17" s="19">
        <v>3.9616999999999999E-2</v>
      </c>
      <c r="E17" s="19">
        <v>4.0389000000000001E-2</v>
      </c>
      <c r="F17" s="19">
        <v>4.0396999999999995E-2</v>
      </c>
      <c r="G17" s="19">
        <v>4.0382999999999995E-2</v>
      </c>
      <c r="H17" s="19">
        <v>4.0743000000000001E-2</v>
      </c>
      <c r="I17" s="19">
        <v>4.0861000000000001E-2</v>
      </c>
      <c r="J17" s="19">
        <v>4.0655000000000004E-2</v>
      </c>
      <c r="K17" s="19">
        <v>4.0883000000000003E-2</v>
      </c>
      <c r="L17" s="19">
        <v>4.0507999999999995E-2</v>
      </c>
      <c r="M17" s="19">
        <v>4.0456000000000006E-2</v>
      </c>
      <c r="N17" s="19">
        <v>3.9975999999999998E-2</v>
      </c>
    </row>
    <row r="18" spans="2:15" ht="15" customHeight="1" x14ac:dyDescent="0.2">
      <c r="B18" s="3" t="s">
        <v>6</v>
      </c>
      <c r="C18" s="19">
        <v>0.10064999999999999</v>
      </c>
      <c r="D18" s="19">
        <v>0.10087199999999999</v>
      </c>
      <c r="E18" s="19">
        <v>0.10047200000000001</v>
      </c>
      <c r="F18" s="19">
        <v>0.10014300000000001</v>
      </c>
      <c r="G18" s="19">
        <v>9.9709000000000006E-2</v>
      </c>
      <c r="H18" s="19">
        <v>0.10011200000000001</v>
      </c>
      <c r="I18" s="19">
        <v>0.10054399999999999</v>
      </c>
      <c r="J18" s="19">
        <v>0.10081200000000001</v>
      </c>
      <c r="K18" s="19">
        <v>0.100968</v>
      </c>
      <c r="L18" s="19">
        <v>0.10115299999999999</v>
      </c>
      <c r="M18" s="19">
        <v>0.10117000000000001</v>
      </c>
      <c r="N18" s="19">
        <v>0.101469</v>
      </c>
    </row>
    <row r="19" spans="2:15" ht="15" customHeight="1" x14ac:dyDescent="0.2">
      <c r="B19" s="3" t="s">
        <v>7</v>
      </c>
      <c r="C19" s="19">
        <v>5.6471E-2</v>
      </c>
      <c r="D19" s="19">
        <v>5.6368000000000001E-2</v>
      </c>
      <c r="E19" s="19">
        <v>5.9406999999999995E-2</v>
      </c>
      <c r="F19" s="19">
        <v>5.9054999999999996E-2</v>
      </c>
      <c r="G19" s="19">
        <v>5.8749000000000003E-2</v>
      </c>
      <c r="H19" s="19">
        <v>5.8638000000000003E-2</v>
      </c>
      <c r="I19" s="19">
        <v>5.8715000000000003E-2</v>
      </c>
      <c r="J19" s="19">
        <v>5.8727000000000001E-2</v>
      </c>
      <c r="K19" s="19">
        <v>5.8990999999999995E-2</v>
      </c>
      <c r="L19" s="19">
        <v>5.8868000000000004E-2</v>
      </c>
      <c r="M19" s="19">
        <v>5.8749999999999997E-2</v>
      </c>
      <c r="N19" s="19">
        <v>5.8592000000000005E-2</v>
      </c>
    </row>
    <row r="20" spans="2:15" ht="15" customHeight="1" x14ac:dyDescent="0.2">
      <c r="B20" s="3" t="s">
        <v>8</v>
      </c>
      <c r="C20" s="19">
        <v>4.8795000000000005E-2</v>
      </c>
      <c r="D20" s="19">
        <v>4.9554999999999995E-2</v>
      </c>
      <c r="E20" s="19">
        <v>4.9630000000000001E-2</v>
      </c>
      <c r="F20" s="19">
        <v>4.9528999999999997E-2</v>
      </c>
      <c r="G20" s="19">
        <v>4.9263000000000001E-2</v>
      </c>
      <c r="H20" s="19">
        <v>4.9253999999999999E-2</v>
      </c>
      <c r="I20" s="19">
        <v>4.9217000000000004E-2</v>
      </c>
      <c r="J20" s="19">
        <v>4.9160000000000002E-2</v>
      </c>
      <c r="K20" s="19">
        <v>4.9006999999999995E-2</v>
      </c>
      <c r="L20" s="19">
        <v>4.8825E-2</v>
      </c>
      <c r="M20" s="19">
        <v>4.8612000000000002E-2</v>
      </c>
      <c r="N20" s="19">
        <v>4.8228E-2</v>
      </c>
    </row>
    <row r="21" spans="2:15" ht="15" customHeight="1" x14ac:dyDescent="0.2">
      <c r="B21" s="6" t="s">
        <v>15</v>
      </c>
      <c r="C21" s="14">
        <f>1-C16</f>
        <v>0.96290900000000001</v>
      </c>
      <c r="D21" s="14">
        <f t="shared" ref="D21:N21" si="0">1-D16</f>
        <v>0.962677</v>
      </c>
      <c r="E21" s="14">
        <f t="shared" si="0"/>
        <v>0.96253699999999998</v>
      </c>
      <c r="F21" s="14">
        <f t="shared" si="0"/>
        <v>0.96234500000000001</v>
      </c>
      <c r="G21" s="14">
        <f t="shared" si="0"/>
        <v>0.96212399999999998</v>
      </c>
      <c r="H21" s="14">
        <f t="shared" si="0"/>
        <v>0.96176099999999998</v>
      </c>
      <c r="I21" s="14">
        <f t="shared" si="0"/>
        <v>0.96159600000000001</v>
      </c>
      <c r="J21" s="14">
        <f t="shared" si="0"/>
        <v>0.96133400000000002</v>
      </c>
      <c r="K21" s="14">
        <f t="shared" si="0"/>
        <v>0.96111599999999997</v>
      </c>
      <c r="L21" s="14">
        <f t="shared" si="0"/>
        <v>0.96094199999999996</v>
      </c>
      <c r="M21" s="14">
        <f t="shared" si="0"/>
        <v>0.96074599999999999</v>
      </c>
      <c r="N21" s="14">
        <f t="shared" si="0"/>
        <v>0.96057000000000003</v>
      </c>
    </row>
    <row r="22" spans="2:15" ht="15" customHeight="1" x14ac:dyDescent="0.2">
      <c r="B22" s="6" t="s">
        <v>19</v>
      </c>
      <c r="C22" s="25">
        <f t="shared" ref="C22:N22" si="1">SUM(C6,C7,C8,C9,C10,C11,C18,C19,C20)</f>
        <v>1</v>
      </c>
      <c r="D22" s="25">
        <f t="shared" si="1"/>
        <v>0.99999999999999989</v>
      </c>
      <c r="E22" s="25">
        <f t="shared" si="1"/>
        <v>0.99999899999999986</v>
      </c>
      <c r="F22" s="25">
        <f t="shared" si="1"/>
        <v>0.99999899999999997</v>
      </c>
      <c r="G22" s="25">
        <f t="shared" si="1"/>
        <v>0.99999900000000008</v>
      </c>
      <c r="H22" s="25">
        <f t="shared" si="1"/>
        <v>0.99999799999999994</v>
      </c>
      <c r="I22" s="25">
        <f t="shared" si="1"/>
        <v>0.99999799999999994</v>
      </c>
      <c r="J22" s="25">
        <f t="shared" si="1"/>
        <v>0.99999899999999997</v>
      </c>
      <c r="K22" s="25">
        <f t="shared" si="1"/>
        <v>1.0000009999999999</v>
      </c>
      <c r="L22" s="25">
        <f t="shared" si="1"/>
        <v>0.99999900000000008</v>
      </c>
      <c r="M22" s="25">
        <f t="shared" si="1"/>
        <v>0.99999999999999989</v>
      </c>
      <c r="N22" s="25">
        <f t="shared" si="1"/>
        <v>1</v>
      </c>
    </row>
    <row r="23" spans="2:15" ht="15" customHeight="1" x14ac:dyDescent="0.2">
      <c r="B23" s="15" t="s">
        <v>20</v>
      </c>
    </row>
    <row r="26" spans="2:15" ht="15" customHeight="1" x14ac:dyDescent="0.25">
      <c r="B26" s="9" t="s">
        <v>33</v>
      </c>
    </row>
    <row r="27" spans="2:15" ht="15" customHeight="1" x14ac:dyDescent="0.2">
      <c r="B27" s="1" t="s">
        <v>18</v>
      </c>
      <c r="C27" s="2">
        <v>44927</v>
      </c>
      <c r="D27" s="2">
        <v>44958</v>
      </c>
      <c r="E27" s="2">
        <v>44986</v>
      </c>
      <c r="F27" s="2">
        <v>45017</v>
      </c>
      <c r="G27" s="2">
        <v>45047</v>
      </c>
      <c r="H27" s="2">
        <v>45078</v>
      </c>
      <c r="I27" s="2">
        <v>45108</v>
      </c>
      <c r="J27" s="2">
        <v>45139</v>
      </c>
      <c r="K27" s="2">
        <v>45170</v>
      </c>
      <c r="L27" s="2">
        <v>45200</v>
      </c>
      <c r="M27" s="2">
        <v>45231</v>
      </c>
      <c r="N27" s="2">
        <v>45261</v>
      </c>
      <c r="O27" s="41" t="s">
        <v>21</v>
      </c>
    </row>
    <row r="28" spans="2:15" ht="15" customHeight="1" x14ac:dyDescent="0.2">
      <c r="B28" s="16" t="s">
        <v>0</v>
      </c>
      <c r="C28" s="17">
        <v>5.8999999999999999E-3</v>
      </c>
      <c r="D28" s="17">
        <v>1.6000000000000001E-3</v>
      </c>
      <c r="E28" s="17">
        <v>5.0000000000000001E-4</v>
      </c>
      <c r="F28" s="17">
        <v>7.0999999999999995E-3</v>
      </c>
      <c r="G28" s="17">
        <v>1.6000000000000001E-3</v>
      </c>
      <c r="H28" s="17">
        <v>-6.6E-3</v>
      </c>
      <c r="I28" s="17">
        <v>-4.5999999999999999E-3</v>
      </c>
      <c r="J28" s="17">
        <v>-8.5000000000000006E-3</v>
      </c>
      <c r="K28" s="17">
        <v>-7.0999999999999995E-3</v>
      </c>
      <c r="L28" s="17">
        <v>3.0999999999999999E-3</v>
      </c>
      <c r="M28" s="17">
        <v>6.3E-3</v>
      </c>
      <c r="N28" s="17">
        <v>1.11E-2</v>
      </c>
      <c r="O28" s="42"/>
    </row>
    <row r="29" spans="2:15" ht="15" customHeight="1" x14ac:dyDescent="0.2">
      <c r="B29" s="18" t="s">
        <v>1</v>
      </c>
      <c r="C29" s="19">
        <v>3.3E-3</v>
      </c>
      <c r="D29" s="19">
        <v>8.199999999999999E-3</v>
      </c>
      <c r="E29" s="19">
        <v>5.6999999999999993E-3</v>
      </c>
      <c r="F29" s="19">
        <v>4.7999999999999996E-3</v>
      </c>
      <c r="G29" s="19">
        <v>6.7000000000000002E-3</v>
      </c>
      <c r="H29" s="19">
        <v>6.8999999999999999E-3</v>
      </c>
      <c r="I29" s="19">
        <v>-1.01E-2</v>
      </c>
      <c r="J29" s="19">
        <v>1.11E-2</v>
      </c>
      <c r="K29" s="19">
        <v>4.6999999999999993E-3</v>
      </c>
      <c r="L29" s="19">
        <v>2.0000000000000001E-4</v>
      </c>
      <c r="M29" s="19">
        <v>4.7999999999999996E-3</v>
      </c>
      <c r="N29" s="19">
        <v>3.4000000000000002E-3</v>
      </c>
      <c r="O29" s="42"/>
    </row>
    <row r="30" spans="2:15" ht="15" customHeight="1" x14ac:dyDescent="0.2">
      <c r="B30" s="18" t="s">
        <v>2</v>
      </c>
      <c r="C30" s="19">
        <v>6.9999999999999993E-3</v>
      </c>
      <c r="D30" s="19">
        <v>1.1000000000000001E-3</v>
      </c>
      <c r="E30" s="19">
        <v>-2.7000000000000001E-3</v>
      </c>
      <c r="F30" s="19">
        <v>1.7000000000000001E-3</v>
      </c>
      <c r="G30" s="19">
        <v>-2.3E-3</v>
      </c>
      <c r="H30" s="19">
        <v>-4.1999999999999997E-3</v>
      </c>
      <c r="I30" s="19">
        <v>4.0000000000000002E-4</v>
      </c>
      <c r="J30" s="19">
        <v>-4.0000000000000002E-4</v>
      </c>
      <c r="K30" s="19">
        <v>-5.7999999999999996E-3</v>
      </c>
      <c r="L30" s="19">
        <v>4.5999999999999999E-3</v>
      </c>
      <c r="M30" s="19">
        <v>-4.1999999999999997E-3</v>
      </c>
      <c r="N30" s="19">
        <v>7.6E-3</v>
      </c>
      <c r="O30" s="42"/>
    </row>
    <row r="31" spans="2:15" ht="15" customHeight="1" x14ac:dyDescent="0.2">
      <c r="B31" s="18" t="s">
        <v>3</v>
      </c>
      <c r="C31" s="19">
        <v>-2.7000000000000001E-3</v>
      </c>
      <c r="D31" s="19">
        <v>-2.3999999999999998E-3</v>
      </c>
      <c r="E31" s="19">
        <v>3.0999999999999999E-3</v>
      </c>
      <c r="F31" s="19">
        <v>7.9000000000000008E-3</v>
      </c>
      <c r="G31" s="19">
        <v>4.6999999999999993E-3</v>
      </c>
      <c r="H31" s="19">
        <v>3.4999999999999996E-3</v>
      </c>
      <c r="I31" s="19">
        <v>-2.3999999999999998E-3</v>
      </c>
      <c r="J31" s="19">
        <v>5.4000000000000003E-3</v>
      </c>
      <c r="K31" s="19">
        <v>3.8E-3</v>
      </c>
      <c r="L31" s="19">
        <v>4.5000000000000005E-3</v>
      </c>
      <c r="M31" s="19">
        <v>-3.4999999999999996E-3</v>
      </c>
      <c r="N31" s="19">
        <v>6.9999999999999993E-3</v>
      </c>
      <c r="O31" s="42"/>
    </row>
    <row r="32" spans="2:15" ht="15" customHeight="1" x14ac:dyDescent="0.2">
      <c r="B32" s="18" t="s">
        <v>4</v>
      </c>
      <c r="C32" s="19">
        <v>5.5000000000000005E-3</v>
      </c>
      <c r="D32" s="19">
        <v>3.7000000000000002E-3</v>
      </c>
      <c r="E32" s="19">
        <v>2.1099999999999997E-2</v>
      </c>
      <c r="F32" s="19">
        <v>5.6000000000000008E-3</v>
      </c>
      <c r="G32" s="19">
        <v>-5.6999999999999993E-3</v>
      </c>
      <c r="H32" s="19">
        <v>-4.0999999999999995E-3</v>
      </c>
      <c r="I32" s="19">
        <v>1.4999999999999999E-2</v>
      </c>
      <c r="J32" s="19">
        <v>3.4000000000000002E-3</v>
      </c>
      <c r="K32" s="19">
        <v>1.3999999999999999E-2</v>
      </c>
      <c r="L32" s="19">
        <v>3.4999999999999996E-3</v>
      </c>
      <c r="M32" s="19">
        <v>2.7000000000000001E-3</v>
      </c>
      <c r="N32" s="19">
        <v>4.7999999999999996E-3</v>
      </c>
      <c r="O32" s="42"/>
    </row>
    <row r="33" spans="2:15" ht="15" customHeight="1" x14ac:dyDescent="0.2">
      <c r="B33" s="40" t="s">
        <v>5</v>
      </c>
      <c r="C33" s="38">
        <v>1.6000000000000001E-3</v>
      </c>
      <c r="D33" s="38">
        <v>1.26E-2</v>
      </c>
      <c r="E33" s="38">
        <v>8.199999999999999E-3</v>
      </c>
      <c r="F33" s="38">
        <v>1.49E-2</v>
      </c>
      <c r="G33" s="38">
        <v>9.300000000000001E-3</v>
      </c>
      <c r="H33" s="38">
        <v>1.1000000000000001E-3</v>
      </c>
      <c r="I33" s="38">
        <v>2.5999999999999999E-3</v>
      </c>
      <c r="J33" s="38">
        <v>5.7999999999999996E-3</v>
      </c>
      <c r="K33" s="38">
        <v>4.0000000000000002E-4</v>
      </c>
      <c r="L33" s="38">
        <v>3.2000000000000002E-3</v>
      </c>
      <c r="M33" s="38">
        <v>8.0000000000000004E-4</v>
      </c>
      <c r="N33" s="38">
        <v>3.4999999999999996E-3</v>
      </c>
      <c r="O33" s="42"/>
    </row>
    <row r="34" spans="2:15" ht="15" customHeight="1" x14ac:dyDescent="0.2">
      <c r="B34" s="20" t="s">
        <v>9</v>
      </c>
      <c r="C34" s="19">
        <v>3.4000000000000002E-3</v>
      </c>
      <c r="D34" s="19">
        <v>-1.1999999999999999E-3</v>
      </c>
      <c r="E34" s="19">
        <v>6.0000000000000001E-3</v>
      </c>
      <c r="F34" s="19">
        <v>3.2400000000000005E-2</v>
      </c>
      <c r="G34" s="19">
        <v>8.0000000000000002E-3</v>
      </c>
      <c r="H34" s="19">
        <v>-3.0000000000000001E-3</v>
      </c>
      <c r="I34" s="19">
        <v>2.5999999999999999E-3</v>
      </c>
      <c r="J34" s="19">
        <v>1.6000000000000001E-3</v>
      </c>
      <c r="K34" s="19">
        <v>-5.9999999999999995E-4</v>
      </c>
      <c r="L34" s="19">
        <v>1.5E-3</v>
      </c>
      <c r="M34" s="19">
        <v>3.7000000000000002E-3</v>
      </c>
      <c r="N34" s="19">
        <v>0</v>
      </c>
      <c r="O34" s="42"/>
    </row>
    <row r="35" spans="2:15" ht="15" customHeight="1" x14ac:dyDescent="0.2">
      <c r="B35" s="20" t="s">
        <v>10</v>
      </c>
      <c r="C35" s="19">
        <v>1.1000000000000001E-2</v>
      </c>
      <c r="D35" s="19">
        <v>1.0500000000000001E-2</v>
      </c>
      <c r="E35" s="19">
        <v>1.04E-2</v>
      </c>
      <c r="F35" s="19">
        <v>1.04E-2</v>
      </c>
      <c r="G35" s="19">
        <v>8.8999999999999999E-3</v>
      </c>
      <c r="H35" s="19">
        <v>3.0999999999999999E-3</v>
      </c>
      <c r="I35" s="19">
        <v>7.3000000000000001E-3</v>
      </c>
      <c r="J35" s="19">
        <v>6.8999999999999999E-3</v>
      </c>
      <c r="K35" s="19">
        <v>6.3E-3</v>
      </c>
      <c r="L35" s="19">
        <v>5.8999999999999999E-3</v>
      </c>
      <c r="M35" s="19">
        <v>6.3E-3</v>
      </c>
      <c r="N35" s="19">
        <v>6.9999999999999993E-3</v>
      </c>
      <c r="O35" s="42"/>
    </row>
    <row r="36" spans="2:15" ht="15" customHeight="1" x14ac:dyDescent="0.2">
      <c r="B36" s="4" t="s">
        <v>12</v>
      </c>
      <c r="C36" s="11">
        <v>8.8000000000000005E-3</v>
      </c>
      <c r="D36" s="11">
        <v>9.5999999999999992E-3</v>
      </c>
      <c r="E36" s="11">
        <v>9.4999999999999998E-3</v>
      </c>
      <c r="F36" s="11">
        <v>7.1999999999999998E-3</v>
      </c>
      <c r="G36" s="11">
        <v>2.3999999999999998E-3</v>
      </c>
      <c r="H36" s="11">
        <v>2.0999999999999999E-3</v>
      </c>
      <c r="I36" s="11">
        <v>5.3E-3</v>
      </c>
      <c r="J36" s="11">
        <v>3.5999999999999999E-3</v>
      </c>
      <c r="K36" s="11">
        <v>5.0000000000000001E-3</v>
      </c>
      <c r="L36" s="11">
        <v>2.3E-3</v>
      </c>
      <c r="M36" s="11">
        <v>3.0000000000000001E-3</v>
      </c>
      <c r="N36" s="11">
        <v>4.5999999999999999E-3</v>
      </c>
      <c r="O36" s="42"/>
    </row>
    <row r="37" spans="2:15" ht="15" customHeight="1" x14ac:dyDescent="0.2">
      <c r="B37" s="5" t="s">
        <v>13</v>
      </c>
      <c r="C37" s="10">
        <v>8.5000000000000006E-3</v>
      </c>
      <c r="D37" s="10">
        <v>2E-3</v>
      </c>
      <c r="E37" s="10">
        <v>2E-3</v>
      </c>
      <c r="F37" s="10">
        <v>6.0999999999999995E-3</v>
      </c>
      <c r="G37" s="10">
        <v>7.000000000000001E-4</v>
      </c>
      <c r="H37" s="10">
        <v>4.0000000000000002E-4</v>
      </c>
      <c r="I37" s="10">
        <v>7.3000000000000001E-3</v>
      </c>
      <c r="J37" s="10">
        <v>6.7000000000000002E-3</v>
      </c>
      <c r="K37" s="10">
        <v>3.4000000000000002E-3</v>
      </c>
      <c r="L37" s="10">
        <v>1.1999999999999999E-3</v>
      </c>
      <c r="M37" s="10">
        <v>3.4000000000000002E-3</v>
      </c>
      <c r="N37" s="10">
        <v>6.8000000000000005E-3</v>
      </c>
      <c r="O37" s="42"/>
    </row>
    <row r="38" spans="2:15" ht="15" customHeight="1" x14ac:dyDescent="0.2">
      <c r="B38" s="7" t="s">
        <v>14</v>
      </c>
      <c r="C38" s="12">
        <v>1.21E-2</v>
      </c>
      <c r="D38" s="12">
        <v>1.2E-2</v>
      </c>
      <c r="E38" s="12">
        <v>1.2E-2</v>
      </c>
      <c r="F38" s="12">
        <v>1.2E-2</v>
      </c>
      <c r="G38" s="12">
        <v>1.2E-2</v>
      </c>
      <c r="H38" s="12">
        <v>3.8E-3</v>
      </c>
      <c r="I38" s="12">
        <v>7.8000000000000005E-3</v>
      </c>
      <c r="J38" s="12">
        <v>7.8000000000000005E-3</v>
      </c>
      <c r="K38" s="12">
        <v>7.0999999999999995E-3</v>
      </c>
      <c r="L38" s="12">
        <v>7.6E-3</v>
      </c>
      <c r="M38" s="12">
        <v>7.6E-3</v>
      </c>
      <c r="N38" s="12">
        <v>7.6E-3</v>
      </c>
      <c r="O38" s="42"/>
    </row>
    <row r="39" spans="2:15" ht="15" customHeight="1" x14ac:dyDescent="0.2">
      <c r="B39" s="22" t="s">
        <v>11</v>
      </c>
      <c r="C39" s="19">
        <v>-1.26E-2</v>
      </c>
      <c r="D39" s="19">
        <v>2.7999999999999997E-2</v>
      </c>
      <c r="E39" s="19">
        <v>7.1999999999999998E-3</v>
      </c>
      <c r="F39" s="19">
        <v>5.6000000000000008E-3</v>
      </c>
      <c r="G39" s="19">
        <v>1.1299999999999999E-2</v>
      </c>
      <c r="H39" s="19">
        <v>2.0999999999999999E-3</v>
      </c>
      <c r="I39" s="19">
        <v>-3.7000000000000002E-3</v>
      </c>
      <c r="J39" s="19">
        <v>8.1000000000000013E-3</v>
      </c>
      <c r="K39" s="19">
        <v>-6.6E-3</v>
      </c>
      <c r="L39" s="19">
        <v>8.9999999999999998E-4</v>
      </c>
      <c r="M39" s="19">
        <v>-9.4999999999999998E-3</v>
      </c>
      <c r="N39" s="19">
        <v>1.9E-3</v>
      </c>
      <c r="O39" s="42"/>
    </row>
    <row r="40" spans="2:15" ht="15" customHeight="1" x14ac:dyDescent="0.2">
      <c r="B40" s="3" t="s">
        <v>6</v>
      </c>
      <c r="C40" s="19">
        <v>7.6E-3</v>
      </c>
      <c r="D40" s="19">
        <v>4.4000000000000003E-3</v>
      </c>
      <c r="E40" s="19">
        <v>3.8E-3</v>
      </c>
      <c r="F40" s="19">
        <v>1.8E-3</v>
      </c>
      <c r="G40" s="19">
        <v>6.4000000000000003E-3</v>
      </c>
      <c r="H40" s="19">
        <v>3.5999999999999999E-3</v>
      </c>
      <c r="I40" s="19">
        <v>3.8E-3</v>
      </c>
      <c r="J40" s="19">
        <v>3.8E-3</v>
      </c>
      <c r="K40" s="19">
        <v>4.5000000000000005E-3</v>
      </c>
      <c r="L40" s="19">
        <v>2.7000000000000001E-3</v>
      </c>
      <c r="M40" s="19">
        <v>5.7999999999999996E-3</v>
      </c>
      <c r="N40" s="19">
        <v>4.7999999999999996E-3</v>
      </c>
      <c r="O40" s="42"/>
    </row>
    <row r="41" spans="2:15" ht="15" customHeight="1" x14ac:dyDescent="0.2">
      <c r="B41" s="3" t="s">
        <v>7</v>
      </c>
      <c r="C41" s="19">
        <v>3.5999999999999999E-3</v>
      </c>
      <c r="D41" s="19">
        <v>6.2800000000000009E-2</v>
      </c>
      <c r="E41" s="19">
        <v>1E-3</v>
      </c>
      <c r="F41" s="19">
        <v>8.9999999999999998E-4</v>
      </c>
      <c r="G41" s="19">
        <v>5.0000000000000001E-4</v>
      </c>
      <c r="H41" s="19">
        <v>5.9999999999999995E-4</v>
      </c>
      <c r="I41" s="19">
        <v>1.2999999999999999E-3</v>
      </c>
      <c r="J41" s="19">
        <v>6.8999999999999999E-3</v>
      </c>
      <c r="K41" s="19">
        <v>5.0000000000000001E-4</v>
      </c>
      <c r="L41" s="19">
        <v>5.0000000000000001E-4</v>
      </c>
      <c r="M41" s="19">
        <v>2.0000000000000001E-4</v>
      </c>
      <c r="N41" s="19">
        <v>2.3999999999999998E-3</v>
      </c>
      <c r="O41" s="42"/>
    </row>
    <row r="42" spans="2:15" ht="15" customHeight="1" x14ac:dyDescent="0.2">
      <c r="B42" s="3" t="s">
        <v>8</v>
      </c>
      <c r="C42" s="19">
        <v>2.0899999999999998E-2</v>
      </c>
      <c r="D42" s="19">
        <v>9.7999999999999997E-3</v>
      </c>
      <c r="E42" s="19">
        <v>5.0000000000000001E-3</v>
      </c>
      <c r="F42" s="19">
        <v>8.0000000000000004E-4</v>
      </c>
      <c r="G42" s="19">
        <v>2.0999999999999999E-3</v>
      </c>
      <c r="H42" s="19">
        <v>-1.4000000000000002E-3</v>
      </c>
      <c r="I42" s="19">
        <v>0</v>
      </c>
      <c r="J42" s="19">
        <v>-8.9999999999999998E-4</v>
      </c>
      <c r="K42" s="19">
        <v>-1.1000000000000001E-3</v>
      </c>
      <c r="L42" s="19">
        <v>-1.9E-3</v>
      </c>
      <c r="M42" s="19">
        <v>-5.0000000000000001E-3</v>
      </c>
      <c r="N42" s="19">
        <v>4.0000000000000002E-4</v>
      </c>
      <c r="O42" s="43"/>
    </row>
    <row r="43" spans="2:15" ht="25.5" customHeight="1" x14ac:dyDescent="0.2">
      <c r="B43" s="8" t="s">
        <v>19</v>
      </c>
      <c r="C43" s="33">
        <v>5.3E-3</v>
      </c>
      <c r="D43" s="33">
        <v>8.3999999999999995E-3</v>
      </c>
      <c r="E43" s="33">
        <v>7.0999999999999995E-3</v>
      </c>
      <c r="F43" s="33">
        <v>6.0999999999999995E-3</v>
      </c>
      <c r="G43" s="33">
        <v>2.3E-3</v>
      </c>
      <c r="H43" s="33">
        <v>-8.0000000000000004E-4</v>
      </c>
      <c r="I43" s="33">
        <v>1.1999999999999999E-3</v>
      </c>
      <c r="J43" s="33">
        <v>2.3E-3</v>
      </c>
      <c r="K43" s="33">
        <v>2.5999999999999999E-3</v>
      </c>
      <c r="L43" s="33">
        <v>2.3999999999999998E-3</v>
      </c>
      <c r="M43" s="33">
        <v>2.8000000000000004E-3</v>
      </c>
      <c r="N43" s="33">
        <v>5.6000000000000008E-3</v>
      </c>
      <c r="O43" s="26">
        <f>(1+C43)*(1+D43)*(1+E43)*(1+F43)*(1+G43)*(1+H43)*(1+I43)*(1+J43)*(1+K43)*(1+L43)*(1+M43)*(1+N43)-1</f>
        <v>4.6211139305667892E-2</v>
      </c>
    </row>
    <row r="44" spans="2:15" ht="15" customHeight="1" x14ac:dyDescent="0.2">
      <c r="B44" s="15" t="s">
        <v>31</v>
      </c>
    </row>
  </sheetData>
  <sheetProtection algorithmName="SHA-512" hashValue="hljnoNFoBk83LBrShjx32zQdZe7PuSViQdU3Ke9yXI5g+M411Y7E55uxuWy4HoodHpORr0VKdPe7dH9ZFTvUAw==" saltValue="O7q3hTbpA8o16rK1NavJfw==" spinCount="100000" sheet="1" objects="1" scenarios="1"/>
  <mergeCells count="1">
    <mergeCell ref="O27:O42"/>
  </mergeCells>
  <phoneticPr fontId="5" type="noConversion"/>
  <pageMargins left="0.511811024" right="0.511811024" top="0.78740157499999996" bottom="0.78740157499999996" header="0.31496062000000002" footer="0.31496062000000002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48"/>
  <sheetViews>
    <sheetView showGridLines="0" tabSelected="1" zoomScaleNormal="100" workbookViewId="0">
      <selection activeCell="C39" sqref="C39"/>
    </sheetView>
  </sheetViews>
  <sheetFormatPr baseColWidth="10" defaultColWidth="8.83203125" defaultRowHeight="15" customHeight="1" x14ac:dyDescent="0.2"/>
  <cols>
    <col min="1" max="1" width="8.83203125" style="15"/>
    <col min="2" max="2" width="52.5" style="15" customWidth="1"/>
    <col min="3" max="3" width="13.5" style="15" customWidth="1"/>
    <col min="4" max="13" width="11.6640625" style="15" customWidth="1"/>
    <col min="14" max="14" width="12.6640625" style="15" customWidth="1"/>
    <col min="15" max="15" width="28.83203125" style="15" customWidth="1"/>
    <col min="16" max="16" width="23.6640625" style="15" customWidth="1"/>
    <col min="17" max="16384" width="8.83203125" style="15"/>
  </cols>
  <sheetData>
    <row r="1" spans="2:14" ht="15" customHeight="1" x14ac:dyDescent="0.2">
      <c r="B1" s="15" t="s">
        <v>16</v>
      </c>
    </row>
    <row r="2" spans="2:14" ht="15" customHeight="1" x14ac:dyDescent="0.2">
      <c r="B2" s="15" t="s">
        <v>17</v>
      </c>
    </row>
    <row r="4" spans="2:14" ht="15" customHeight="1" x14ac:dyDescent="0.25">
      <c r="B4" s="9" t="s">
        <v>34</v>
      </c>
    </row>
    <row r="5" spans="2:14" ht="15" customHeight="1" x14ac:dyDescent="0.2">
      <c r="B5" s="1" t="s">
        <v>18</v>
      </c>
      <c r="C5" s="2">
        <v>44927</v>
      </c>
      <c r="D5" s="2">
        <v>44958</v>
      </c>
      <c r="E5" s="2">
        <v>44986</v>
      </c>
      <c r="F5" s="2">
        <v>45017</v>
      </c>
      <c r="G5" s="2">
        <v>45047</v>
      </c>
      <c r="H5" s="2">
        <v>45078</v>
      </c>
      <c r="I5" s="2">
        <v>45108</v>
      </c>
      <c r="J5" s="2">
        <v>45139</v>
      </c>
      <c r="K5" s="2">
        <v>45170</v>
      </c>
      <c r="L5" s="2">
        <v>45200</v>
      </c>
      <c r="M5" s="2">
        <v>45231</v>
      </c>
      <c r="N5" s="2">
        <v>45261</v>
      </c>
    </row>
    <row r="6" spans="2:14" ht="15" customHeight="1" x14ac:dyDescent="0.2">
      <c r="B6" s="28" t="s">
        <v>0</v>
      </c>
      <c r="C6" s="17">
        <f>'1) Base dados IPCA'!C6/'1) Base dados IPCA'!C$21</f>
        <v>0.22706714757053886</v>
      </c>
      <c r="D6" s="17">
        <f>'1) Base dados IPCA'!D6/'1) Base dados IPCA'!D$21</f>
        <v>0.22727976257872579</v>
      </c>
      <c r="E6" s="17">
        <f>'1) Base dados IPCA'!E6/'1) Base dados IPCA'!E$21</f>
        <v>0.22578456724260992</v>
      </c>
      <c r="F6" s="17">
        <f>'1) Base dados IPCA'!F6/'1) Base dados IPCA'!F$21</f>
        <v>0.22437067787539808</v>
      </c>
      <c r="G6" s="17">
        <f>'1) Base dados IPCA'!G6/'1) Base dados IPCA'!G$21</f>
        <v>0.22466646710818983</v>
      </c>
      <c r="H6" s="17">
        <f>'1) Base dados IPCA'!H6/'1) Base dados IPCA'!H$21</f>
        <v>0.22458386231090677</v>
      </c>
      <c r="I6" s="17">
        <f>'1) Base dados IPCA'!I6/'1) Base dados IPCA'!I$21</f>
        <v>0.22330479744092113</v>
      </c>
      <c r="J6" s="17">
        <f>'1) Base dados IPCA'!J6/'1) Base dados IPCA'!J$21</f>
        <v>0.22205081688570255</v>
      </c>
      <c r="K6" s="17">
        <f>'1) Base dados IPCA'!K6/'1) Base dados IPCA'!K$21</f>
        <v>0.21968211953603936</v>
      </c>
      <c r="L6" s="17">
        <f>'1) Base dados IPCA'!L6/'1) Base dados IPCA'!L$21</f>
        <v>0.21761355003735919</v>
      </c>
      <c r="M6" s="17">
        <f>'1) Base dados IPCA'!M6/'1) Base dados IPCA'!M$21</f>
        <v>0.21783384994577132</v>
      </c>
      <c r="N6" s="17">
        <f>'1) Base dados IPCA'!N6/'1) Base dados IPCA'!N$21</f>
        <v>0.21866808249268663</v>
      </c>
    </row>
    <row r="7" spans="2:14" ht="15" customHeight="1" x14ac:dyDescent="0.2">
      <c r="B7" s="29" t="s">
        <v>1</v>
      </c>
      <c r="C7" s="19">
        <f>'1) Base dados IPCA'!C7/'1) Base dados IPCA'!C$21</f>
        <v>0.15849057387562063</v>
      </c>
      <c r="D7" s="19">
        <f>'1) Base dados IPCA'!D7/'1) Base dados IPCA'!D$21</f>
        <v>0.1582109056308606</v>
      </c>
      <c r="E7" s="19">
        <f>'1) Base dados IPCA'!E7/'1) Base dados IPCA'!E$21</f>
        <v>0.15820794421409257</v>
      </c>
      <c r="F7" s="19">
        <f>'1) Base dados IPCA'!F7/'1) Base dados IPCA'!F$21</f>
        <v>0.15803272215265834</v>
      </c>
      <c r="G7" s="19">
        <f>'1) Base dados IPCA'!G7/'1) Base dados IPCA'!G$21</f>
        <v>0.157853873305312</v>
      </c>
      <c r="H7" s="19">
        <f>'1) Base dados IPCA'!H7/'1) Base dados IPCA'!H$21</f>
        <v>0.15860905152111596</v>
      </c>
      <c r="I7" s="19">
        <f>'1) Base dados IPCA'!I7/'1) Base dados IPCA'!I$21</f>
        <v>0.15985091452127503</v>
      </c>
      <c r="J7" s="19">
        <f>'1) Base dados IPCA'!J7/'1) Base dados IPCA'!J$21</f>
        <v>0.15810321906850272</v>
      </c>
      <c r="K7" s="19">
        <f>'1) Base dados IPCA'!K7/'1) Base dados IPCA'!K$21</f>
        <v>0.15952288797606118</v>
      </c>
      <c r="L7" s="19">
        <f>'1) Base dados IPCA'!L7/'1) Base dados IPCA'!L$21</f>
        <v>0.15987957649889378</v>
      </c>
      <c r="M7" s="19">
        <f>'1) Base dados IPCA'!M7/'1) Base dados IPCA'!M$21</f>
        <v>0.15955726071198839</v>
      </c>
      <c r="N7" s="19">
        <f>'1) Base dados IPCA'!N7/'1) Base dados IPCA'!N$21</f>
        <v>0.15988215330480859</v>
      </c>
    </row>
    <row r="8" spans="2:14" ht="15" customHeight="1" x14ac:dyDescent="0.2">
      <c r="B8" s="29" t="s">
        <v>2</v>
      </c>
      <c r="C8" s="19">
        <f>'1) Base dados IPCA'!C8/'1) Base dados IPCA'!C$21</f>
        <v>4.1053723664437658E-2</v>
      </c>
      <c r="D8" s="19">
        <f>'1) Base dados IPCA'!D8/'1) Base dados IPCA'!D$21</f>
        <v>4.1134253752816367E-2</v>
      </c>
      <c r="E8" s="19">
        <f>'1) Base dados IPCA'!E8/'1) Base dados IPCA'!E$21</f>
        <v>4.0843105252057844E-2</v>
      </c>
      <c r="F8" s="19">
        <f>'1) Base dados IPCA'!F8/'1) Base dados IPCA'!F$21</f>
        <v>4.0454306927349339E-2</v>
      </c>
      <c r="G8" s="19">
        <f>'1) Base dados IPCA'!G8/'1) Base dados IPCA'!G$21</f>
        <v>4.0291064353451325E-2</v>
      </c>
      <c r="H8" s="19">
        <f>'1) Base dados IPCA'!H8/'1) Base dados IPCA'!H$21</f>
        <v>4.0121194350779453E-2</v>
      </c>
      <c r="I8" s="19">
        <f>'1) Base dados IPCA'!I8/'1) Base dados IPCA'!I$21</f>
        <v>3.9988727074571857E-2</v>
      </c>
      <c r="J8" s="19">
        <f>'1) Base dados IPCA'!J8/'1) Base dados IPCA'!J$21</f>
        <v>3.9963217778628449E-2</v>
      </c>
      <c r="K8" s="19">
        <f>'1) Base dados IPCA'!K8/'1) Base dados IPCA'!K$21</f>
        <v>3.9863034222716094E-2</v>
      </c>
      <c r="L8" s="19">
        <f>'1) Base dados IPCA'!L8/'1) Base dados IPCA'!L$21</f>
        <v>3.9539327035346572E-2</v>
      </c>
      <c r="M8" s="19">
        <f>'1) Base dados IPCA'!M8/'1) Base dados IPCA'!M$21</f>
        <v>3.963378457989937E-2</v>
      </c>
      <c r="N8" s="19">
        <f>'1) Base dados IPCA'!N8/'1) Base dados IPCA'!N$21</f>
        <v>3.9372455937620371E-2</v>
      </c>
    </row>
    <row r="9" spans="2:14" ht="15" customHeight="1" x14ac:dyDescent="0.2">
      <c r="B9" s="29" t="s">
        <v>3</v>
      </c>
      <c r="C9" s="19">
        <f>'1) Base dados IPCA'!C9/'1) Base dados IPCA'!C$21</f>
        <v>5.0289279672326249E-2</v>
      </c>
      <c r="D9" s="19">
        <f>'1) Base dados IPCA'!D9/'1) Base dados IPCA'!D$21</f>
        <v>4.9907705284326934E-2</v>
      </c>
      <c r="E9" s="19">
        <f>'1) Base dados IPCA'!E9/'1) Base dados IPCA'!E$21</f>
        <v>4.9379919940739946E-2</v>
      </c>
      <c r="F9" s="19">
        <f>'1) Base dados IPCA'!F9/'1) Base dados IPCA'!F$21</f>
        <v>4.9192337467332405E-2</v>
      </c>
      <c r="G9" s="19">
        <f>'1) Base dados IPCA'!G9/'1) Base dados IPCA'!G$21</f>
        <v>4.9300298090474821E-2</v>
      </c>
      <c r="H9" s="19">
        <f>'1) Base dados IPCA'!H9/'1) Base dados IPCA'!H$21</f>
        <v>4.9435358680586967E-2</v>
      </c>
      <c r="I9" s="19">
        <f>'1) Base dados IPCA'!I9/'1) Base dados IPCA'!I$21</f>
        <v>4.9652868772332666E-2</v>
      </c>
      <c r="J9" s="19">
        <f>'1) Base dados IPCA'!J9/'1) Base dados IPCA'!J$21</f>
        <v>4.947916124884795E-2</v>
      </c>
      <c r="K9" s="19">
        <f>'1) Base dados IPCA'!K9/'1) Base dados IPCA'!K$21</f>
        <v>4.9639169465496361E-2</v>
      </c>
      <c r="L9" s="19">
        <f>'1) Base dados IPCA'!L9/'1) Base dados IPCA'!L$21</f>
        <v>4.9708515186140265E-2</v>
      </c>
      <c r="M9" s="19">
        <f>'1) Base dados IPCA'!M9/'1) Base dados IPCA'!M$21</f>
        <v>4.982690534230691E-2</v>
      </c>
      <c r="N9" s="19">
        <f>'1) Base dados IPCA'!N9/'1) Base dados IPCA'!N$21</f>
        <v>4.9542459164870857E-2</v>
      </c>
    </row>
    <row r="10" spans="2:14" ht="15" customHeight="1" x14ac:dyDescent="0.2">
      <c r="B10" s="29" t="s">
        <v>4</v>
      </c>
      <c r="C10" s="19">
        <f>'1) Base dados IPCA'!C10/'1) Base dados IPCA'!C$21</f>
        <v>0.21222150795142633</v>
      </c>
      <c r="D10" s="19">
        <f>'1) Base dados IPCA'!D10/'1) Base dados IPCA'!D$21</f>
        <v>0.21235575379904162</v>
      </c>
      <c r="E10" s="19">
        <f>'1) Base dados IPCA'!E10/'1) Base dados IPCA'!E$21</f>
        <v>0.21138512077977262</v>
      </c>
      <c r="F10" s="19">
        <f>'1) Base dados IPCA'!F10/'1) Base dados IPCA'!F$21</f>
        <v>0.21433165860476233</v>
      </c>
      <c r="G10" s="19">
        <f>'1) Base dados IPCA'!G10/'1) Base dados IPCA'!G$21</f>
        <v>0.21427175707081417</v>
      </c>
      <c r="H10" s="19">
        <f>'1) Base dados IPCA'!H10/'1) Base dados IPCA'!H$21</f>
        <v>0.21264118632383722</v>
      </c>
      <c r="I10" s="19">
        <f>'1) Base dados IPCA'!I10/'1) Base dados IPCA'!I$21</f>
        <v>0.21197051568434144</v>
      </c>
      <c r="J10" s="19">
        <f>'1) Base dados IPCA'!J10/'1) Base dados IPCA'!J$21</f>
        <v>0.21493154304331272</v>
      </c>
      <c r="K10" s="19">
        <f>'1) Base dados IPCA'!K10/'1) Base dados IPCA'!K$21</f>
        <v>0.2152175179686947</v>
      </c>
      <c r="L10" s="19">
        <f>'1) Base dados IPCA'!L10/'1) Base dados IPCA'!L$21</f>
        <v>0.21772489910941556</v>
      </c>
      <c r="M10" s="19">
        <f>'1) Base dados IPCA'!M10/'1) Base dados IPCA'!M$21</f>
        <v>0.21798269261594636</v>
      </c>
      <c r="N10" s="19">
        <f>'1) Base dados IPCA'!N10/'1) Base dados IPCA'!N$21</f>
        <v>0.21801742715262812</v>
      </c>
    </row>
    <row r="11" spans="2:14" ht="15" customHeight="1" x14ac:dyDescent="0.2">
      <c r="B11" s="29" t="s">
        <v>5</v>
      </c>
      <c r="C11" s="19">
        <f>C12+C13+C17</f>
        <v>9.7029937408415534E-2</v>
      </c>
      <c r="D11" s="19">
        <f t="shared" ref="D11:N11" si="0">D12+D13+D17</f>
        <v>9.6298135303949303E-2</v>
      </c>
      <c r="E11" s="19">
        <f t="shared" si="0"/>
        <v>9.6736021576313419E-2</v>
      </c>
      <c r="F11" s="19">
        <f t="shared" si="0"/>
        <v>9.6722069528079838E-2</v>
      </c>
      <c r="G11" s="19">
        <f t="shared" si="0"/>
        <v>9.7717134173973416E-2</v>
      </c>
      <c r="H11" s="19">
        <f t="shared" si="0"/>
        <v>9.8334201532397358E-2</v>
      </c>
      <c r="I11" s="19">
        <f t="shared" si="0"/>
        <v>9.8428030066680827E-2</v>
      </c>
      <c r="J11" s="19">
        <f t="shared" si="0"/>
        <v>9.8377879072205909E-2</v>
      </c>
      <c r="K11" s="19">
        <f t="shared" si="0"/>
        <v>9.8656145564115061E-2</v>
      </c>
      <c r="L11" s="19">
        <f t="shared" si="0"/>
        <v>9.8198434452859779E-2</v>
      </c>
      <c r="M11" s="19">
        <f t="shared" si="0"/>
        <v>9.811334109119374E-2</v>
      </c>
      <c r="N11" s="19">
        <f t="shared" si="0"/>
        <v>9.7678461746671247E-2</v>
      </c>
    </row>
    <row r="12" spans="2:14" ht="15" customHeight="1" x14ac:dyDescent="0.2">
      <c r="B12" s="30" t="s">
        <v>9</v>
      </c>
      <c r="C12" s="19">
        <f>'1) Base dados IPCA'!C12/'1) Base dados IPCA'!C21</f>
        <v>3.7597529984661059E-2</v>
      </c>
      <c r="D12" s="19">
        <f>'1) Base dados IPCA'!D12/'1) Base dados IPCA'!D21</f>
        <v>3.7538031967108386E-2</v>
      </c>
      <c r="E12" s="19">
        <f>'1) Base dados IPCA'!E12/'1) Base dados IPCA'!E21</f>
        <v>3.7187141896882922E-2</v>
      </c>
      <c r="F12" s="19">
        <f>'1) Base dados IPCA'!F12/'1) Base dados IPCA'!F21</f>
        <v>3.7156113452036427E-2</v>
      </c>
      <c r="G12" s="19">
        <f>'1) Base dados IPCA'!G12/'1) Base dados IPCA'!G21</f>
        <v>3.8139574524697448E-2</v>
      </c>
      <c r="H12" s="19">
        <f>'1) Base dados IPCA'!H12/'1) Base dados IPCA'!H21</f>
        <v>3.8368160073032703E-2</v>
      </c>
      <c r="I12" s="19">
        <f>'1) Base dados IPCA'!I12/'1) Base dados IPCA'!I21</f>
        <v>3.8289468758189511E-2</v>
      </c>
      <c r="J12" s="19">
        <f>'1) Base dados IPCA'!J12/'1) Base dados IPCA'!J21</f>
        <v>3.8352955372430393E-2</v>
      </c>
      <c r="K12" s="19">
        <f>'1) Base dados IPCA'!K12/'1) Base dados IPCA'!K21</f>
        <v>3.8336683605308834E-2</v>
      </c>
      <c r="L12" s="19">
        <f>'1) Base dados IPCA'!L12/'1) Base dados IPCA'!L21</f>
        <v>3.8226032372401242E-2</v>
      </c>
      <c r="M12" s="19">
        <f>'1) Base dados IPCA'!M12/'1) Base dados IPCA'!M21</f>
        <v>3.8194278196318286E-2</v>
      </c>
      <c r="N12" s="19">
        <f>'1) Base dados IPCA'!N12/'1) Base dados IPCA'!N21</f>
        <v>3.8241877218734711E-2</v>
      </c>
    </row>
    <row r="13" spans="2:14" ht="15" customHeight="1" x14ac:dyDescent="0.2">
      <c r="B13" s="31" t="s">
        <v>10</v>
      </c>
      <c r="C13" s="39">
        <f>SUM(C14:C15)</f>
        <v>1.7545790931437967E-2</v>
      </c>
      <c r="D13" s="39">
        <f t="shared" ref="D13:N13" si="1">SUM(D14:D15)</f>
        <v>1.76071517237869E-2</v>
      </c>
      <c r="E13" s="39">
        <f t="shared" si="1"/>
        <v>1.7587895322465526E-2</v>
      </c>
      <c r="F13" s="39">
        <f t="shared" si="1"/>
        <v>1.758828694491061E-2</v>
      </c>
      <c r="G13" s="39">
        <f t="shared" si="1"/>
        <v>1.7604799381368722E-2</v>
      </c>
      <c r="H13" s="39">
        <f t="shared" si="1"/>
        <v>1.7603125932534172E-2</v>
      </c>
      <c r="I13" s="39">
        <f t="shared" si="1"/>
        <v>1.7645664083461247E-2</v>
      </c>
      <c r="J13" s="39">
        <f t="shared" si="1"/>
        <v>1.7734731113223913E-2</v>
      </c>
      <c r="K13" s="39">
        <f t="shared" si="1"/>
        <v>1.7782452898505489E-2</v>
      </c>
      <c r="L13" s="39">
        <f t="shared" si="1"/>
        <v>1.7817932820086955E-2</v>
      </c>
      <c r="M13" s="39">
        <f t="shared" si="1"/>
        <v>1.7810118387169969E-2</v>
      </c>
      <c r="N13" s="39">
        <f t="shared" si="1"/>
        <v>1.7819627929250341E-2</v>
      </c>
    </row>
    <row r="14" spans="2:14" ht="15" customHeight="1" x14ac:dyDescent="0.2">
      <c r="B14" s="34" t="s">
        <v>12</v>
      </c>
      <c r="C14" s="35">
        <f>'1) Base dados IPCA'!C14/'1) Base dados IPCA'!C$21</f>
        <v>1.1489143833944847E-2</v>
      </c>
      <c r="D14" s="35">
        <f>'1) Base dados IPCA'!D14/'1) Base dados IPCA'!D$21</f>
        <v>1.1530347146550712E-2</v>
      </c>
      <c r="E14" s="35">
        <f>'1) Base dados IPCA'!E14/'1) Base dados IPCA'!E$21</f>
        <v>1.1546569118901402E-2</v>
      </c>
      <c r="F14" s="35">
        <f>'1) Base dados IPCA'!F14/'1) Base dados IPCA'!F$21</f>
        <v>1.1576929271726877E-2</v>
      </c>
      <c r="G14" s="35">
        <f>'1) Base dados IPCA'!G14/'1) Base dados IPCA'!G$21</f>
        <v>1.1592060898595191E-2</v>
      </c>
      <c r="H14" s="35">
        <f>'1) Base dados IPCA'!H14/'1) Base dados IPCA'!H$21</f>
        <v>1.1597475880182289E-2</v>
      </c>
      <c r="I14" s="35">
        <f>'1) Base dados IPCA'!I14/'1) Base dados IPCA'!I$21</f>
        <v>1.163066402106498E-2</v>
      </c>
      <c r="J14" s="35">
        <f>'1) Base dados IPCA'!J14/'1) Base dados IPCA'!J$21</f>
        <v>1.1681683993284332E-2</v>
      </c>
      <c r="K14" s="35">
        <f>'1) Base dados IPCA'!K14/'1) Base dados IPCA'!K$21</f>
        <v>1.1700980942987112E-2</v>
      </c>
      <c r="L14" s="35">
        <f>'1) Base dados IPCA'!L14/'1) Base dados IPCA'!L$21</f>
        <v>1.1730156450649466E-2</v>
      </c>
      <c r="M14" s="35">
        <f>'1) Base dados IPCA'!M14/'1) Base dados IPCA'!M$21</f>
        <v>1.1730467782327484E-2</v>
      </c>
      <c r="N14" s="35">
        <f>'1) Base dados IPCA'!N14/'1) Base dados IPCA'!N$21</f>
        <v>1.1735740237567278E-2</v>
      </c>
    </row>
    <row r="15" spans="2:14" ht="15" customHeight="1" x14ac:dyDescent="0.2">
      <c r="B15" s="36" t="s">
        <v>13</v>
      </c>
      <c r="C15" s="37">
        <f>'1) Base dados IPCA'!C15/'1) Base dados IPCA'!C$21</f>
        <v>6.0566470974931178E-3</v>
      </c>
      <c r="D15" s="37">
        <f>'1) Base dados IPCA'!D15/'1) Base dados IPCA'!D$21</f>
        <v>6.0768045772361858E-3</v>
      </c>
      <c r="E15" s="37">
        <f>'1) Base dados IPCA'!E15/'1) Base dados IPCA'!E$21</f>
        <v>6.0413262035641227E-3</v>
      </c>
      <c r="F15" s="37">
        <f>'1) Base dados IPCA'!F15/'1) Base dados IPCA'!F$21</f>
        <v>6.0113576731837337E-3</v>
      </c>
      <c r="G15" s="37">
        <f>'1) Base dados IPCA'!G15/'1) Base dados IPCA'!G$21</f>
        <v>6.0127384827735305E-3</v>
      </c>
      <c r="H15" s="37">
        <f>'1) Base dados IPCA'!H15/'1) Base dados IPCA'!H$21</f>
        <v>6.0056500523518836E-3</v>
      </c>
      <c r="I15" s="37">
        <f>'1) Base dados IPCA'!I15/'1) Base dados IPCA'!I$21</f>
        <v>6.0150000623962665E-3</v>
      </c>
      <c r="J15" s="37">
        <f>'1) Base dados IPCA'!J15/'1) Base dados IPCA'!J$21</f>
        <v>6.0530471199395832E-3</v>
      </c>
      <c r="K15" s="37">
        <f>'1) Base dados IPCA'!K15/'1) Base dados IPCA'!K$21</f>
        <v>6.0814719555183768E-3</v>
      </c>
      <c r="L15" s="37">
        <f>'1) Base dados IPCA'!L15/'1) Base dados IPCA'!L$21</f>
        <v>6.0877763694374889E-3</v>
      </c>
      <c r="M15" s="37">
        <f>'1) Base dados IPCA'!M15/'1) Base dados IPCA'!M$21</f>
        <v>6.0796506048424867E-3</v>
      </c>
      <c r="N15" s="37">
        <f>'1) Base dados IPCA'!N15/'1) Base dados IPCA'!N$21</f>
        <v>6.0838876916830629E-3</v>
      </c>
    </row>
    <row r="16" spans="2:14" ht="15" customHeight="1" x14ac:dyDescent="0.2">
      <c r="B16" s="7" t="s">
        <v>14</v>
      </c>
      <c r="C16" s="12" t="s">
        <v>30</v>
      </c>
      <c r="D16" s="12" t="s">
        <v>30</v>
      </c>
      <c r="E16" s="12" t="s">
        <v>30</v>
      </c>
      <c r="F16" s="12" t="s">
        <v>30</v>
      </c>
      <c r="G16" s="12" t="s">
        <v>30</v>
      </c>
      <c r="H16" s="12" t="s">
        <v>30</v>
      </c>
      <c r="I16" s="12" t="s">
        <v>30</v>
      </c>
      <c r="J16" s="12" t="s">
        <v>30</v>
      </c>
      <c r="K16" s="12" t="s">
        <v>30</v>
      </c>
      <c r="L16" s="12" t="s">
        <v>30</v>
      </c>
      <c r="M16" s="12" t="s">
        <v>30</v>
      </c>
      <c r="N16" s="12" t="s">
        <v>30</v>
      </c>
    </row>
    <row r="17" spans="2:15" ht="15" customHeight="1" x14ac:dyDescent="0.2">
      <c r="B17" s="31" t="s">
        <v>11</v>
      </c>
      <c r="C17" s="19">
        <f>'1) Base dados IPCA'!C17/'1) Base dados IPCA'!C$21</f>
        <v>4.1886616492316502E-2</v>
      </c>
      <c r="D17" s="19">
        <f>'1) Base dados IPCA'!D17/'1) Base dados IPCA'!D$21</f>
        <v>4.1152951613054017E-2</v>
      </c>
      <c r="E17" s="19">
        <f>'1) Base dados IPCA'!E17/'1) Base dados IPCA'!E$21</f>
        <v>4.1960984356964978E-2</v>
      </c>
      <c r="F17" s="19">
        <f>'1) Base dados IPCA'!F17/'1) Base dados IPCA'!F$21</f>
        <v>4.1977669131132801E-2</v>
      </c>
      <c r="G17" s="19">
        <f>'1) Base dados IPCA'!G17/'1) Base dados IPCA'!G$21</f>
        <v>4.197276026790725E-2</v>
      </c>
      <c r="H17" s="19">
        <f>'1) Base dados IPCA'!H17/'1) Base dados IPCA'!H$21</f>
        <v>4.2362915526830476E-2</v>
      </c>
      <c r="I17" s="19">
        <f>'1) Base dados IPCA'!I17/'1) Base dados IPCA'!I$21</f>
        <v>4.2492897225030059E-2</v>
      </c>
      <c r="J17" s="19">
        <f>'1) Base dados IPCA'!J17/'1) Base dados IPCA'!J$21</f>
        <v>4.229019258655161E-2</v>
      </c>
      <c r="K17" s="19">
        <f>'1) Base dados IPCA'!K17/'1) Base dados IPCA'!K$21</f>
        <v>4.2537009060300737E-2</v>
      </c>
      <c r="L17" s="19">
        <f>'1) Base dados IPCA'!L17/'1) Base dados IPCA'!L$21</f>
        <v>4.2154469260371592E-2</v>
      </c>
      <c r="M17" s="19">
        <f>'1) Base dados IPCA'!M17/'1) Base dados IPCA'!M$21</f>
        <v>4.2108944507705477E-2</v>
      </c>
      <c r="N17" s="19">
        <f>'1) Base dados IPCA'!N17/'1) Base dados IPCA'!N$21</f>
        <v>4.1616956598686194E-2</v>
      </c>
    </row>
    <row r="18" spans="2:15" ht="15" customHeight="1" x14ac:dyDescent="0.2">
      <c r="B18" s="32" t="s">
        <v>6</v>
      </c>
      <c r="C18" s="19">
        <f>'1) Base dados IPCA'!C18/'1) Base dados IPCA'!C$21</f>
        <v>0.10452701137906073</v>
      </c>
      <c r="D18" s="19">
        <f>'1) Base dados IPCA'!D18/'1) Base dados IPCA'!D$21</f>
        <v>0.10478280877178948</v>
      </c>
      <c r="E18" s="19">
        <f>'1) Base dados IPCA'!E18/'1) Base dados IPCA'!E$21</f>
        <v>0.10438248088125444</v>
      </c>
      <c r="F18" s="19">
        <f>'1) Base dados IPCA'!F18/'1) Base dados IPCA'!F$21</f>
        <v>0.10406143326977332</v>
      </c>
      <c r="G18" s="19">
        <f>'1) Base dados IPCA'!G18/'1) Base dados IPCA'!G$21</f>
        <v>0.10363425088658011</v>
      </c>
      <c r="H18" s="19">
        <f>'1) Base dados IPCA'!H18/'1) Base dados IPCA'!H$21</f>
        <v>0.10409238885752282</v>
      </c>
      <c r="I18" s="19">
        <f>'1) Base dados IPCA'!I18/'1) Base dados IPCA'!I$21</f>
        <v>0.10455950315933094</v>
      </c>
      <c r="J18" s="19">
        <f>'1) Base dados IPCA'!J18/'1) Base dados IPCA'!J$21</f>
        <v>0.10486677887185933</v>
      </c>
      <c r="K18" s="19">
        <f>'1) Base dados IPCA'!K18/'1) Base dados IPCA'!K$21</f>
        <v>0.10505287603161326</v>
      </c>
      <c r="L18" s="19">
        <f>'1) Base dados IPCA'!L18/'1) Base dados IPCA'!L$21</f>
        <v>0.10526441762354023</v>
      </c>
      <c r="M18" s="19">
        <f>'1) Base dados IPCA'!M18/'1) Base dados IPCA'!M$21</f>
        <v>0.10530358700426545</v>
      </c>
      <c r="N18" s="19">
        <f>'1) Base dados IPCA'!N18/'1) Base dados IPCA'!N$21</f>
        <v>0.10563415472063463</v>
      </c>
    </row>
    <row r="19" spans="2:15" ht="15" customHeight="1" x14ac:dyDescent="0.2">
      <c r="B19" s="32" t="s">
        <v>7</v>
      </c>
      <c r="C19" s="19">
        <f>'1) Base dados IPCA'!C19/'1) Base dados IPCA'!C$21</f>
        <v>5.8646247983973561E-2</v>
      </c>
      <c r="D19" s="19">
        <f>'1) Base dados IPCA'!D19/'1) Base dados IPCA'!D$21</f>
        <v>5.8553388104213566E-2</v>
      </c>
      <c r="E19" s="19">
        <f>'1) Base dados IPCA'!E19/'1) Base dados IPCA'!E$21</f>
        <v>6.1719185859868242E-2</v>
      </c>
      <c r="F19" s="19">
        <f>'1) Base dados IPCA'!F19/'1) Base dados IPCA'!F$21</f>
        <v>6.1365726428671628E-2</v>
      </c>
      <c r="G19" s="19">
        <f>'1) Base dados IPCA'!G19/'1) Base dados IPCA'!G$21</f>
        <v>6.1061775820996048E-2</v>
      </c>
      <c r="H19" s="19">
        <f>'1) Base dados IPCA'!H19/'1) Base dados IPCA'!H$21</f>
        <v>6.0969409239925519E-2</v>
      </c>
      <c r="I19" s="19">
        <f>'1) Base dados IPCA'!I19/'1) Base dados IPCA'!I$21</f>
        <v>6.1059946172821018E-2</v>
      </c>
      <c r="J19" s="19">
        <f>'1) Base dados IPCA'!J19/'1) Base dados IPCA'!J$21</f>
        <v>6.108906997984051E-2</v>
      </c>
      <c r="K19" s="19">
        <f>'1) Base dados IPCA'!K19/'1) Base dados IPCA'!K$21</f>
        <v>6.137760686535236E-2</v>
      </c>
      <c r="L19" s="19">
        <f>'1) Base dados IPCA'!L19/'1) Base dados IPCA'!L$21</f>
        <v>6.1260721250606179E-2</v>
      </c>
      <c r="M19" s="19">
        <f>'1) Base dados IPCA'!M19/'1) Base dados IPCA'!M$21</f>
        <v>6.1150397711778139E-2</v>
      </c>
      <c r="N19" s="19">
        <f>'1) Base dados IPCA'!N19/'1) Base dados IPCA'!N$21</f>
        <v>6.0997116295532866E-2</v>
      </c>
    </row>
    <row r="20" spans="2:15" ht="15" customHeight="1" x14ac:dyDescent="0.2">
      <c r="B20" s="32" t="s">
        <v>8</v>
      </c>
      <c r="C20" s="19">
        <f>'1) Base dados IPCA'!C20/'1) Base dados IPCA'!C$21</f>
        <v>5.0674570494200391E-2</v>
      </c>
      <c r="D20" s="19">
        <f>'1) Base dados IPCA'!D20/'1) Base dados IPCA'!D$21</f>
        <v>5.1476248004263106E-2</v>
      </c>
      <c r="E20" s="19">
        <f>'1) Base dados IPCA'!E20/'1) Base dados IPCA'!E$21</f>
        <v>5.1561654253291046E-2</v>
      </c>
      <c r="F20" s="19">
        <f>'1) Base dados IPCA'!F20/'1) Base dados IPCA'!F$21</f>
        <v>5.1466989489216443E-2</v>
      </c>
      <c r="G20" s="19">
        <f>'1) Base dados IPCA'!G20/'1) Base dados IPCA'!G$21</f>
        <v>5.1202339823141305E-2</v>
      </c>
      <c r="H20" s="19">
        <f>'1) Base dados IPCA'!H20/'1) Base dados IPCA'!H$21</f>
        <v>5.1212307423569886E-2</v>
      </c>
      <c r="I20" s="19">
        <f>'1) Base dados IPCA'!I20/'1) Base dados IPCA'!I$21</f>
        <v>5.1182617232184827E-2</v>
      </c>
      <c r="J20" s="19">
        <f>'1) Base dados IPCA'!J20/'1) Base dados IPCA'!J$21</f>
        <v>5.1137273829907195E-2</v>
      </c>
      <c r="K20" s="19">
        <f>'1) Base dados IPCA'!K20/'1) Base dados IPCA'!K$21</f>
        <v>5.0989682827046891E-2</v>
      </c>
      <c r="L20" s="19">
        <f>'1) Base dados IPCA'!L20/'1) Base dados IPCA'!L$21</f>
        <v>5.0809518160305205E-2</v>
      </c>
      <c r="M20" s="19">
        <f>'1) Base dados IPCA'!M20/'1) Base dados IPCA'!M$21</f>
        <v>5.0598180996850366E-2</v>
      </c>
      <c r="N20" s="19">
        <f>'1) Base dados IPCA'!N20/'1) Base dados IPCA'!N$21</f>
        <v>5.0207689184546676E-2</v>
      </c>
    </row>
    <row r="21" spans="2:15" ht="15" customHeight="1" x14ac:dyDescent="0.2">
      <c r="B21" s="6" t="s">
        <v>22</v>
      </c>
      <c r="C21" s="27">
        <f t="shared" ref="C21:N21" si="2">SUM(C6,C7,C8,C9,C10,C11,C18,C19,C20)</f>
        <v>1</v>
      </c>
      <c r="D21" s="27">
        <f t="shared" si="2"/>
        <v>0.99999896122998677</v>
      </c>
      <c r="E21" s="27">
        <f t="shared" si="2"/>
        <v>1</v>
      </c>
      <c r="F21" s="27">
        <f t="shared" si="2"/>
        <v>0.99999792174324187</v>
      </c>
      <c r="G21" s="27">
        <f t="shared" si="2"/>
        <v>0.99999896063293292</v>
      </c>
      <c r="H21" s="27">
        <f t="shared" si="2"/>
        <v>0.99999896024064183</v>
      </c>
      <c r="I21" s="27">
        <f t="shared" si="2"/>
        <v>0.99999792012445976</v>
      </c>
      <c r="J21" s="27">
        <f t="shared" si="2"/>
        <v>0.99999895977880726</v>
      </c>
      <c r="K21" s="27">
        <f t="shared" si="2"/>
        <v>1.0000010404571351</v>
      </c>
      <c r="L21" s="27">
        <f t="shared" si="2"/>
        <v>0.99999895935446681</v>
      </c>
      <c r="M21" s="27">
        <f t="shared" si="2"/>
        <v>1</v>
      </c>
      <c r="N21" s="27">
        <f t="shared" si="2"/>
        <v>1</v>
      </c>
    </row>
    <row r="23" spans="2:15" ht="15" customHeight="1" x14ac:dyDescent="0.2">
      <c r="B23" s="15" t="s">
        <v>23</v>
      </c>
    </row>
    <row r="24" spans="2:15" ht="15" customHeight="1" x14ac:dyDescent="0.2">
      <c r="B24" s="15" t="s">
        <v>24</v>
      </c>
    </row>
    <row r="25" spans="2:15" ht="15" customHeight="1" x14ac:dyDescent="0.2">
      <c r="B25" s="15" t="s">
        <v>25</v>
      </c>
    </row>
    <row r="28" spans="2:15" ht="15" customHeight="1" x14ac:dyDescent="0.25">
      <c r="B28" s="9" t="s">
        <v>33</v>
      </c>
    </row>
    <row r="29" spans="2:15" ht="15" customHeight="1" x14ac:dyDescent="0.2">
      <c r="B29" s="24" t="s">
        <v>18</v>
      </c>
      <c r="C29" s="2">
        <v>44927</v>
      </c>
      <c r="D29" s="2">
        <v>44958</v>
      </c>
      <c r="E29" s="2">
        <v>44986</v>
      </c>
      <c r="F29" s="2">
        <v>45017</v>
      </c>
      <c r="G29" s="2">
        <v>45047</v>
      </c>
      <c r="H29" s="2">
        <v>45078</v>
      </c>
      <c r="I29" s="2">
        <v>45108</v>
      </c>
      <c r="J29" s="2">
        <v>45139</v>
      </c>
      <c r="K29" s="2">
        <v>45170</v>
      </c>
      <c r="L29" s="2">
        <v>45200</v>
      </c>
      <c r="M29" s="2">
        <v>45231</v>
      </c>
      <c r="N29" s="2">
        <v>45261</v>
      </c>
      <c r="O29" s="41" t="s">
        <v>26</v>
      </c>
    </row>
    <row r="30" spans="2:15" ht="15" customHeight="1" x14ac:dyDescent="0.2">
      <c r="B30" s="16" t="s">
        <v>0</v>
      </c>
      <c r="C30" s="17">
        <f>'1) Base dados IPCA'!C28</f>
        <v>5.8999999999999999E-3</v>
      </c>
      <c r="D30" s="17">
        <f>'1) Base dados IPCA'!D28</f>
        <v>1.6000000000000001E-3</v>
      </c>
      <c r="E30" s="17">
        <f>'1) Base dados IPCA'!E28</f>
        <v>5.0000000000000001E-4</v>
      </c>
      <c r="F30" s="17">
        <f>'1) Base dados IPCA'!F28</f>
        <v>7.0999999999999995E-3</v>
      </c>
      <c r="G30" s="17">
        <f>'1) Base dados IPCA'!G28</f>
        <v>1.6000000000000001E-3</v>
      </c>
      <c r="H30" s="17">
        <f>'1) Base dados IPCA'!H28</f>
        <v>-6.6E-3</v>
      </c>
      <c r="I30" s="17">
        <f>'1) Base dados IPCA'!I28</f>
        <v>-4.5999999999999999E-3</v>
      </c>
      <c r="J30" s="17">
        <f>'1) Base dados IPCA'!J28</f>
        <v>-8.5000000000000006E-3</v>
      </c>
      <c r="K30" s="17">
        <f>'1) Base dados IPCA'!K28</f>
        <v>-7.0999999999999995E-3</v>
      </c>
      <c r="L30" s="17">
        <f>'1) Base dados IPCA'!L28</f>
        <v>3.0999999999999999E-3</v>
      </c>
      <c r="M30" s="17">
        <f>'1) Base dados IPCA'!M28</f>
        <v>6.3E-3</v>
      </c>
      <c r="N30" s="17">
        <f>'1) Base dados IPCA'!N28</f>
        <v>1.11E-2</v>
      </c>
      <c r="O30" s="42"/>
    </row>
    <row r="31" spans="2:15" ht="15" customHeight="1" x14ac:dyDescent="0.2">
      <c r="B31" s="18" t="s">
        <v>1</v>
      </c>
      <c r="C31" s="19">
        <f>'1) Base dados IPCA'!C29</f>
        <v>3.3E-3</v>
      </c>
      <c r="D31" s="19">
        <f>'1) Base dados IPCA'!D29</f>
        <v>8.199999999999999E-3</v>
      </c>
      <c r="E31" s="19">
        <f>'1) Base dados IPCA'!E29</f>
        <v>5.6999999999999993E-3</v>
      </c>
      <c r="F31" s="19">
        <f>'1) Base dados IPCA'!F29</f>
        <v>4.7999999999999996E-3</v>
      </c>
      <c r="G31" s="19">
        <f>'1) Base dados IPCA'!G29</f>
        <v>6.7000000000000002E-3</v>
      </c>
      <c r="H31" s="19">
        <f>'1) Base dados IPCA'!H29</f>
        <v>6.8999999999999999E-3</v>
      </c>
      <c r="I31" s="19">
        <f>'1) Base dados IPCA'!I29</f>
        <v>-1.01E-2</v>
      </c>
      <c r="J31" s="19">
        <f>'1) Base dados IPCA'!J29</f>
        <v>1.11E-2</v>
      </c>
      <c r="K31" s="19">
        <f>'1) Base dados IPCA'!K29</f>
        <v>4.6999999999999993E-3</v>
      </c>
      <c r="L31" s="19">
        <f>'1) Base dados IPCA'!L29</f>
        <v>2.0000000000000001E-4</v>
      </c>
      <c r="M31" s="19">
        <f>'1) Base dados IPCA'!M29</f>
        <v>4.7999999999999996E-3</v>
      </c>
      <c r="N31" s="19">
        <f>'1) Base dados IPCA'!N29</f>
        <v>3.4000000000000002E-3</v>
      </c>
      <c r="O31" s="42"/>
    </row>
    <row r="32" spans="2:15" ht="15" customHeight="1" x14ac:dyDescent="0.2">
      <c r="B32" s="18" t="s">
        <v>2</v>
      </c>
      <c r="C32" s="19">
        <f>'1) Base dados IPCA'!C30</f>
        <v>6.9999999999999993E-3</v>
      </c>
      <c r="D32" s="19">
        <f>'1) Base dados IPCA'!D30</f>
        <v>1.1000000000000001E-3</v>
      </c>
      <c r="E32" s="19">
        <f>'1) Base dados IPCA'!E30</f>
        <v>-2.7000000000000001E-3</v>
      </c>
      <c r="F32" s="19">
        <f>'1) Base dados IPCA'!F30</f>
        <v>1.7000000000000001E-3</v>
      </c>
      <c r="G32" s="19">
        <f>'1) Base dados IPCA'!G30</f>
        <v>-2.3E-3</v>
      </c>
      <c r="H32" s="19">
        <f>'1) Base dados IPCA'!H30</f>
        <v>-4.1999999999999997E-3</v>
      </c>
      <c r="I32" s="19">
        <f>'1) Base dados IPCA'!I30</f>
        <v>4.0000000000000002E-4</v>
      </c>
      <c r="J32" s="19">
        <f>'1) Base dados IPCA'!J30</f>
        <v>-4.0000000000000002E-4</v>
      </c>
      <c r="K32" s="19">
        <f>'1) Base dados IPCA'!K30</f>
        <v>-5.7999999999999996E-3</v>
      </c>
      <c r="L32" s="19">
        <f>'1) Base dados IPCA'!L30</f>
        <v>4.5999999999999999E-3</v>
      </c>
      <c r="M32" s="19">
        <f>'1) Base dados IPCA'!M30</f>
        <v>-4.1999999999999997E-3</v>
      </c>
      <c r="N32" s="19">
        <f>'1) Base dados IPCA'!N30</f>
        <v>7.6E-3</v>
      </c>
      <c r="O32" s="42"/>
    </row>
    <row r="33" spans="2:15" ht="15" customHeight="1" x14ac:dyDescent="0.2">
      <c r="B33" s="18" t="s">
        <v>3</v>
      </c>
      <c r="C33" s="19">
        <f>'1) Base dados IPCA'!C31</f>
        <v>-2.7000000000000001E-3</v>
      </c>
      <c r="D33" s="19">
        <f>'1) Base dados IPCA'!D31</f>
        <v>-2.3999999999999998E-3</v>
      </c>
      <c r="E33" s="19">
        <f>'1) Base dados IPCA'!E31</f>
        <v>3.0999999999999999E-3</v>
      </c>
      <c r="F33" s="19">
        <f>'1) Base dados IPCA'!F31</f>
        <v>7.9000000000000008E-3</v>
      </c>
      <c r="G33" s="19">
        <f>'1) Base dados IPCA'!G31</f>
        <v>4.6999999999999993E-3</v>
      </c>
      <c r="H33" s="19">
        <f>'1) Base dados IPCA'!H31</f>
        <v>3.4999999999999996E-3</v>
      </c>
      <c r="I33" s="19">
        <f>'1) Base dados IPCA'!I31</f>
        <v>-2.3999999999999998E-3</v>
      </c>
      <c r="J33" s="19">
        <f>'1) Base dados IPCA'!J31</f>
        <v>5.4000000000000003E-3</v>
      </c>
      <c r="K33" s="19">
        <f>'1) Base dados IPCA'!K31</f>
        <v>3.8E-3</v>
      </c>
      <c r="L33" s="19">
        <f>'1) Base dados IPCA'!L31</f>
        <v>4.5000000000000005E-3</v>
      </c>
      <c r="M33" s="19">
        <f>'1) Base dados IPCA'!M31</f>
        <v>-3.4999999999999996E-3</v>
      </c>
      <c r="N33" s="19">
        <f>'1) Base dados IPCA'!N31</f>
        <v>6.9999999999999993E-3</v>
      </c>
      <c r="O33" s="42"/>
    </row>
    <row r="34" spans="2:15" ht="15" customHeight="1" x14ac:dyDescent="0.2">
      <c r="B34" s="18" t="s">
        <v>4</v>
      </c>
      <c r="C34" s="19">
        <f>'1) Base dados IPCA'!C32</f>
        <v>5.5000000000000005E-3</v>
      </c>
      <c r="D34" s="19">
        <f>'1) Base dados IPCA'!D32</f>
        <v>3.7000000000000002E-3</v>
      </c>
      <c r="E34" s="19">
        <f>'1) Base dados IPCA'!E32</f>
        <v>2.1099999999999997E-2</v>
      </c>
      <c r="F34" s="19">
        <f>'1) Base dados IPCA'!F32</f>
        <v>5.6000000000000008E-3</v>
      </c>
      <c r="G34" s="19">
        <f>'1) Base dados IPCA'!G32</f>
        <v>-5.6999999999999993E-3</v>
      </c>
      <c r="H34" s="19">
        <f>'1) Base dados IPCA'!H32</f>
        <v>-4.0999999999999995E-3</v>
      </c>
      <c r="I34" s="19">
        <f>'1) Base dados IPCA'!I32</f>
        <v>1.4999999999999999E-2</v>
      </c>
      <c r="J34" s="19">
        <f>'1) Base dados IPCA'!J32</f>
        <v>3.4000000000000002E-3</v>
      </c>
      <c r="K34" s="19">
        <f>'1) Base dados IPCA'!K32</f>
        <v>1.3999999999999999E-2</v>
      </c>
      <c r="L34" s="19">
        <f>'1) Base dados IPCA'!L32</f>
        <v>3.4999999999999996E-3</v>
      </c>
      <c r="M34" s="19">
        <f>'1) Base dados IPCA'!M32</f>
        <v>2.7000000000000001E-3</v>
      </c>
      <c r="N34" s="19">
        <f>'1) Base dados IPCA'!N32</f>
        <v>4.7999999999999996E-3</v>
      </c>
      <c r="O34" s="42"/>
    </row>
    <row r="35" spans="2:15" ht="15" customHeight="1" x14ac:dyDescent="0.2">
      <c r="B35" s="40" t="s">
        <v>5</v>
      </c>
      <c r="C35" s="38">
        <f>(C36*C12+C37*C13+C41*C17)/(C12+C13+C17)</f>
        <v>-2.5492523894638805E-3</v>
      </c>
      <c r="D35" s="38">
        <f t="shared" ref="D35:N35" si="3">(D36*D12+D37*D13+D41*D17)/(D12+D13+D17)</f>
        <v>1.2773683983431134E-2</v>
      </c>
      <c r="E35" s="38">
        <f t="shared" si="3"/>
        <v>6.6884805395652546E-3</v>
      </c>
      <c r="F35" s="38">
        <f t="shared" si="3"/>
        <v>1.6117895358831114E-2</v>
      </c>
      <c r="G35" s="38">
        <f t="shared" si="3"/>
        <v>8.3039546460176982E-3</v>
      </c>
      <c r="H35" s="38">
        <f t="shared" si="3"/>
        <v>6.2501321716325689E-6</v>
      </c>
      <c r="I35" s="38">
        <f t="shared" si="3"/>
        <v>4.8645613219508059E-4</v>
      </c>
      <c r="J35" s="38">
        <f t="shared" si="3"/>
        <v>4.9454691564277727E-3</v>
      </c>
      <c r="K35" s="38">
        <f t="shared" si="3"/>
        <v>-2.2762328622653446E-3</v>
      </c>
      <c r="L35" s="38">
        <f t="shared" si="3"/>
        <v>1.3193974333160243E-3</v>
      </c>
      <c r="M35" s="38">
        <f t="shared" si="3"/>
        <v>-2.0675468375379257E-3</v>
      </c>
      <c r="N35" s="38">
        <f t="shared" si="3"/>
        <v>1.7857269229539475E-3</v>
      </c>
      <c r="O35" s="42"/>
    </row>
    <row r="36" spans="2:15" ht="15" customHeight="1" x14ac:dyDescent="0.2">
      <c r="B36" s="22" t="s">
        <v>9</v>
      </c>
      <c r="C36" s="38">
        <f>'1) Base dados IPCA'!C34</f>
        <v>3.4000000000000002E-3</v>
      </c>
      <c r="D36" s="38">
        <f>'1) Base dados IPCA'!D34</f>
        <v>-1.1999999999999999E-3</v>
      </c>
      <c r="E36" s="38">
        <f>'1) Base dados IPCA'!E34</f>
        <v>6.0000000000000001E-3</v>
      </c>
      <c r="F36" s="38">
        <f>'1) Base dados IPCA'!F34</f>
        <v>3.2400000000000005E-2</v>
      </c>
      <c r="G36" s="38">
        <f>'1) Base dados IPCA'!G34</f>
        <v>8.0000000000000002E-3</v>
      </c>
      <c r="H36" s="38">
        <f>'1) Base dados IPCA'!H34</f>
        <v>-3.0000000000000001E-3</v>
      </c>
      <c r="I36" s="38">
        <f>'1) Base dados IPCA'!I34</f>
        <v>2.5999999999999999E-3</v>
      </c>
      <c r="J36" s="38">
        <f>'1) Base dados IPCA'!J34</f>
        <v>1.6000000000000001E-3</v>
      </c>
      <c r="K36" s="38">
        <f>'1) Base dados IPCA'!K34</f>
        <v>-5.9999999999999995E-4</v>
      </c>
      <c r="L36" s="38">
        <f>'1) Base dados IPCA'!L34</f>
        <v>1.5E-3</v>
      </c>
      <c r="M36" s="38">
        <f>'1) Base dados IPCA'!M34</f>
        <v>3.7000000000000002E-3</v>
      </c>
      <c r="N36" s="38">
        <f>'1) Base dados IPCA'!N34</f>
        <v>0</v>
      </c>
      <c r="O36" s="42"/>
    </row>
    <row r="37" spans="2:15" ht="15" customHeight="1" x14ac:dyDescent="0.2">
      <c r="B37" s="22" t="s">
        <v>10</v>
      </c>
      <c r="C37" s="39">
        <f>(C38*C14+C39*C15)/(C14+C15)</f>
        <v>8.696442734536845E-3</v>
      </c>
      <c r="D37" s="39">
        <f t="shared" ref="D37:N37" si="4">(D38*D14+D39*D15)/(D14+D15)</f>
        <v>6.9769911504424771E-3</v>
      </c>
      <c r="E37" s="39">
        <f t="shared" si="4"/>
        <v>6.9237993974836081E-3</v>
      </c>
      <c r="F37" s="39">
        <f t="shared" si="4"/>
        <v>6.8240399385560676E-3</v>
      </c>
      <c r="G37" s="39">
        <f t="shared" si="4"/>
        <v>1.8193824536545046E-3</v>
      </c>
      <c r="H37" s="39">
        <f t="shared" si="4"/>
        <v>1.5200118133490846E-3</v>
      </c>
      <c r="I37" s="39">
        <f t="shared" si="4"/>
        <v>5.9817538896746814E-3</v>
      </c>
      <c r="J37" s="39">
        <f t="shared" si="4"/>
        <v>4.6580620564255978E-3</v>
      </c>
      <c r="K37" s="39">
        <f t="shared" si="4"/>
        <v>4.4528114212158444E-3</v>
      </c>
      <c r="L37" s="39">
        <f t="shared" si="4"/>
        <v>1.9241677374138534E-3</v>
      </c>
      <c r="M37" s="39">
        <f t="shared" si="4"/>
        <v>3.1365437437905442E-3</v>
      </c>
      <c r="N37" s="39">
        <f t="shared" si="4"/>
        <v>5.3511129286674067E-3</v>
      </c>
      <c r="O37" s="42"/>
    </row>
    <row r="38" spans="2:15" ht="15" customHeight="1" x14ac:dyDescent="0.2">
      <c r="B38" s="34" t="s">
        <v>12</v>
      </c>
      <c r="C38" s="35">
        <f>'1) Base dados IPCA'!C36</f>
        <v>8.8000000000000005E-3</v>
      </c>
      <c r="D38" s="35">
        <f>'1) Base dados IPCA'!D36</f>
        <v>9.5999999999999992E-3</v>
      </c>
      <c r="E38" s="35">
        <f>'1) Base dados IPCA'!E36</f>
        <v>9.4999999999999998E-3</v>
      </c>
      <c r="F38" s="35">
        <f>'1) Base dados IPCA'!F36</f>
        <v>7.1999999999999998E-3</v>
      </c>
      <c r="G38" s="35">
        <f>'1) Base dados IPCA'!G36</f>
        <v>2.3999999999999998E-3</v>
      </c>
      <c r="H38" s="35">
        <f>'1) Base dados IPCA'!H36</f>
        <v>2.0999999999999999E-3</v>
      </c>
      <c r="I38" s="35">
        <f>'1) Base dados IPCA'!I36</f>
        <v>5.3E-3</v>
      </c>
      <c r="J38" s="35">
        <f>'1) Base dados IPCA'!J36</f>
        <v>3.5999999999999999E-3</v>
      </c>
      <c r="K38" s="35">
        <f>'1) Base dados IPCA'!K36</f>
        <v>5.0000000000000001E-3</v>
      </c>
      <c r="L38" s="35">
        <f>'1) Base dados IPCA'!L36</f>
        <v>2.3E-3</v>
      </c>
      <c r="M38" s="35">
        <f>'1) Base dados IPCA'!M36</f>
        <v>3.0000000000000001E-3</v>
      </c>
      <c r="N38" s="35">
        <f>'1) Base dados IPCA'!N36</f>
        <v>4.5999999999999999E-3</v>
      </c>
      <c r="O38" s="42"/>
    </row>
    <row r="39" spans="2:15" ht="15" customHeight="1" x14ac:dyDescent="0.2">
      <c r="B39" s="36" t="s">
        <v>13</v>
      </c>
      <c r="C39" s="37">
        <f>'1) Base dados IPCA'!C37</f>
        <v>8.5000000000000006E-3</v>
      </c>
      <c r="D39" s="37">
        <f>'1) Base dados IPCA'!D37</f>
        <v>2E-3</v>
      </c>
      <c r="E39" s="37">
        <f>'1) Base dados IPCA'!E37</f>
        <v>2E-3</v>
      </c>
      <c r="F39" s="37">
        <f>'1) Base dados IPCA'!F37</f>
        <v>6.0999999999999995E-3</v>
      </c>
      <c r="G39" s="37">
        <f>'1) Base dados IPCA'!G37</f>
        <v>7.000000000000001E-4</v>
      </c>
      <c r="H39" s="37">
        <f>'1) Base dados IPCA'!H37</f>
        <v>4.0000000000000002E-4</v>
      </c>
      <c r="I39" s="37">
        <f>'1) Base dados IPCA'!I37</f>
        <v>7.3000000000000001E-3</v>
      </c>
      <c r="J39" s="37">
        <f>'1) Base dados IPCA'!J37</f>
        <v>6.7000000000000002E-3</v>
      </c>
      <c r="K39" s="37">
        <f>'1) Base dados IPCA'!K37</f>
        <v>3.4000000000000002E-3</v>
      </c>
      <c r="L39" s="37">
        <f>'1) Base dados IPCA'!L37</f>
        <v>1.1999999999999999E-3</v>
      </c>
      <c r="M39" s="37">
        <f>'1) Base dados IPCA'!M37</f>
        <v>3.4000000000000002E-3</v>
      </c>
      <c r="N39" s="37">
        <f>'1) Base dados IPCA'!N37</f>
        <v>6.8000000000000005E-3</v>
      </c>
      <c r="O39" s="42"/>
    </row>
    <row r="40" spans="2:15" ht="15" customHeight="1" x14ac:dyDescent="0.2">
      <c r="B40" s="7" t="s">
        <v>14</v>
      </c>
      <c r="C40" s="12" t="s">
        <v>30</v>
      </c>
      <c r="D40" s="12" t="s">
        <v>30</v>
      </c>
      <c r="E40" s="12" t="s">
        <v>30</v>
      </c>
      <c r="F40" s="12" t="s">
        <v>30</v>
      </c>
      <c r="G40" s="12" t="s">
        <v>30</v>
      </c>
      <c r="H40" s="12" t="s">
        <v>30</v>
      </c>
      <c r="I40" s="12" t="s">
        <v>30</v>
      </c>
      <c r="J40" s="12" t="s">
        <v>30</v>
      </c>
      <c r="K40" s="12" t="s">
        <v>30</v>
      </c>
      <c r="L40" s="12" t="s">
        <v>30</v>
      </c>
      <c r="M40" s="12" t="s">
        <v>30</v>
      </c>
      <c r="N40" s="12" t="s">
        <v>30</v>
      </c>
      <c r="O40" s="42"/>
    </row>
    <row r="41" spans="2:15" ht="15" customHeight="1" x14ac:dyDescent="0.2">
      <c r="B41" s="22" t="s">
        <v>11</v>
      </c>
      <c r="C41" s="19">
        <f>'1) Base dados IPCA'!C39</f>
        <v>-1.26E-2</v>
      </c>
      <c r="D41" s="19">
        <f>'1) Base dados IPCA'!D39</f>
        <v>2.7999999999999997E-2</v>
      </c>
      <c r="E41" s="19">
        <f>'1) Base dados IPCA'!E39</f>
        <v>7.1999999999999998E-3</v>
      </c>
      <c r="F41" s="19">
        <f>'1) Base dados IPCA'!F39</f>
        <v>5.6000000000000008E-3</v>
      </c>
      <c r="G41" s="19">
        <f>'1) Base dados IPCA'!G39</f>
        <v>1.1299999999999999E-2</v>
      </c>
      <c r="H41" s="19">
        <f>'1) Base dados IPCA'!H39</f>
        <v>2.0999999999999999E-3</v>
      </c>
      <c r="I41" s="19">
        <f>'1) Base dados IPCA'!I39</f>
        <v>-3.7000000000000002E-3</v>
      </c>
      <c r="J41" s="19">
        <f>'1) Base dados IPCA'!J39</f>
        <v>8.1000000000000013E-3</v>
      </c>
      <c r="K41" s="19">
        <f>'1) Base dados IPCA'!K39</f>
        <v>-6.6E-3</v>
      </c>
      <c r="L41" s="19">
        <f>'1) Base dados IPCA'!L39</f>
        <v>8.9999999999999998E-4</v>
      </c>
      <c r="M41" s="19">
        <f>'1) Base dados IPCA'!M39</f>
        <v>-9.4999999999999998E-3</v>
      </c>
      <c r="N41" s="19">
        <f>'1) Base dados IPCA'!N39</f>
        <v>1.9E-3</v>
      </c>
      <c r="O41" s="42"/>
    </row>
    <row r="42" spans="2:15" ht="15" customHeight="1" x14ac:dyDescent="0.2">
      <c r="B42" s="3" t="s">
        <v>6</v>
      </c>
      <c r="C42" s="19">
        <f>'1) Base dados IPCA'!C40</f>
        <v>7.6E-3</v>
      </c>
      <c r="D42" s="19">
        <f>'1) Base dados IPCA'!D40</f>
        <v>4.4000000000000003E-3</v>
      </c>
      <c r="E42" s="19">
        <f>'1) Base dados IPCA'!E40</f>
        <v>3.8E-3</v>
      </c>
      <c r="F42" s="19">
        <f>'1) Base dados IPCA'!F40</f>
        <v>1.8E-3</v>
      </c>
      <c r="G42" s="19">
        <f>'1) Base dados IPCA'!G40</f>
        <v>6.4000000000000003E-3</v>
      </c>
      <c r="H42" s="19">
        <f>'1) Base dados IPCA'!H40</f>
        <v>3.5999999999999999E-3</v>
      </c>
      <c r="I42" s="19">
        <f>'1) Base dados IPCA'!I40</f>
        <v>3.8E-3</v>
      </c>
      <c r="J42" s="19">
        <f>'1) Base dados IPCA'!J40</f>
        <v>3.8E-3</v>
      </c>
      <c r="K42" s="19">
        <f>'1) Base dados IPCA'!K40</f>
        <v>4.5000000000000005E-3</v>
      </c>
      <c r="L42" s="19">
        <f>'1) Base dados IPCA'!L40</f>
        <v>2.7000000000000001E-3</v>
      </c>
      <c r="M42" s="19">
        <f>'1) Base dados IPCA'!M40</f>
        <v>5.7999999999999996E-3</v>
      </c>
      <c r="N42" s="19">
        <f>'1) Base dados IPCA'!N40</f>
        <v>4.7999999999999996E-3</v>
      </c>
      <c r="O42" s="42"/>
    </row>
    <row r="43" spans="2:15" ht="15" customHeight="1" x14ac:dyDescent="0.2">
      <c r="B43" s="3" t="s">
        <v>7</v>
      </c>
      <c r="C43" s="19">
        <f>'1) Base dados IPCA'!C41</f>
        <v>3.5999999999999999E-3</v>
      </c>
      <c r="D43" s="19">
        <f>'1) Base dados IPCA'!D41</f>
        <v>6.2800000000000009E-2</v>
      </c>
      <c r="E43" s="19">
        <f>'1) Base dados IPCA'!E41</f>
        <v>1E-3</v>
      </c>
      <c r="F43" s="19">
        <f>'1) Base dados IPCA'!F41</f>
        <v>8.9999999999999998E-4</v>
      </c>
      <c r="G43" s="19">
        <f>'1) Base dados IPCA'!G41</f>
        <v>5.0000000000000001E-4</v>
      </c>
      <c r="H43" s="19">
        <f>'1) Base dados IPCA'!H41</f>
        <v>5.9999999999999995E-4</v>
      </c>
      <c r="I43" s="19">
        <f>'1) Base dados IPCA'!I41</f>
        <v>1.2999999999999999E-3</v>
      </c>
      <c r="J43" s="19">
        <f>'1) Base dados IPCA'!J41</f>
        <v>6.8999999999999999E-3</v>
      </c>
      <c r="K43" s="19">
        <f>'1) Base dados IPCA'!K41</f>
        <v>5.0000000000000001E-4</v>
      </c>
      <c r="L43" s="19">
        <f>'1) Base dados IPCA'!L41</f>
        <v>5.0000000000000001E-4</v>
      </c>
      <c r="M43" s="19">
        <f>'1) Base dados IPCA'!M41</f>
        <v>2.0000000000000001E-4</v>
      </c>
      <c r="N43" s="19">
        <f>'1) Base dados IPCA'!N41</f>
        <v>2.3999999999999998E-3</v>
      </c>
      <c r="O43" s="42"/>
    </row>
    <row r="44" spans="2:15" ht="15" customHeight="1" x14ac:dyDescent="0.2">
      <c r="B44" s="3" t="s">
        <v>8</v>
      </c>
      <c r="C44" s="19">
        <f>'1) Base dados IPCA'!C42</f>
        <v>2.0899999999999998E-2</v>
      </c>
      <c r="D44" s="19">
        <f>'1) Base dados IPCA'!D42</f>
        <v>9.7999999999999997E-3</v>
      </c>
      <c r="E44" s="19">
        <f>'1) Base dados IPCA'!E42</f>
        <v>5.0000000000000001E-3</v>
      </c>
      <c r="F44" s="19">
        <f>'1) Base dados IPCA'!F42</f>
        <v>8.0000000000000004E-4</v>
      </c>
      <c r="G44" s="19">
        <f>'1) Base dados IPCA'!G42</f>
        <v>2.0999999999999999E-3</v>
      </c>
      <c r="H44" s="19">
        <f>'1) Base dados IPCA'!H42</f>
        <v>-1.4000000000000002E-3</v>
      </c>
      <c r="I44" s="19">
        <f>'1) Base dados IPCA'!I42</f>
        <v>0</v>
      </c>
      <c r="J44" s="19">
        <f>'1) Base dados IPCA'!J42</f>
        <v>-8.9999999999999998E-4</v>
      </c>
      <c r="K44" s="19">
        <f>'1) Base dados IPCA'!K42</f>
        <v>-1.1000000000000001E-3</v>
      </c>
      <c r="L44" s="19">
        <f>'1) Base dados IPCA'!L42</f>
        <v>-1.9E-3</v>
      </c>
      <c r="M44" s="19">
        <f>'1) Base dados IPCA'!M42</f>
        <v>-5.0000000000000001E-3</v>
      </c>
      <c r="N44" s="19">
        <f>'1) Base dados IPCA'!N42</f>
        <v>4.0000000000000002E-4</v>
      </c>
      <c r="O44" s="43"/>
    </row>
    <row r="45" spans="2:15" ht="25.5" customHeight="1" x14ac:dyDescent="0.3">
      <c r="B45" s="8" t="s">
        <v>27</v>
      </c>
      <c r="C45" s="13">
        <f>(C6*C30)+(C7*C31)+(C8*C32)+(C9*C33)+(C10*C34)+(C11*C35)+(C18*C42)+(C19*C43)+(C20*C44)</f>
        <v>4.9988048714883753E-3</v>
      </c>
      <c r="D45" s="13">
        <f t="shared" ref="D45:N45" si="5">(D6*D30)+(D7*D31)+(D8*D32)+(D9*D33)+(D10*D34)+(D11*D35)+(D18*D42)+(D19*D43)+(D20*D44)</f>
        <v>8.244908832349792E-3</v>
      </c>
      <c r="E45" s="13">
        <f t="shared" si="5"/>
        <v>6.8809028639937996E-3</v>
      </c>
      <c r="F45" s="13">
        <f t="shared" si="5"/>
        <v>5.8519074760091244E-3</v>
      </c>
      <c r="G45" s="13">
        <f t="shared" si="5"/>
        <v>1.947533893760056E-3</v>
      </c>
      <c r="H45" s="13">
        <f t="shared" si="5"/>
        <v>-9.1493354378062734E-4</v>
      </c>
      <c r="I45" s="13">
        <f t="shared" si="5"/>
        <v>9.5927499698418009E-4</v>
      </c>
      <c r="J45" s="13">
        <f t="shared" si="5"/>
        <v>2.1099927808649233E-3</v>
      </c>
      <c r="K45" s="13">
        <f t="shared" si="5"/>
        <v>2.3832567556881785E-3</v>
      </c>
      <c r="L45" s="13">
        <f t="shared" si="5"/>
        <v>2.2220532560758093E-3</v>
      </c>
      <c r="M45" s="13">
        <f t="shared" si="5"/>
        <v>2.5530713632947728E-3</v>
      </c>
      <c r="N45" s="13">
        <f t="shared" si="5"/>
        <v>5.5112737228936986E-3</v>
      </c>
      <c r="O45" s="23">
        <f>(1+C45)*(1+D45)*(1+E45)*(1+F45)*(1+G45)*(1+H45)*(1+I45)*(1+J45)*(1+K45)*(1+L45)*(1+M45)*(1+N45)-1</f>
        <v>4.3554306415586108E-2</v>
      </c>
    </row>
    <row r="47" spans="2:15" ht="15" customHeight="1" x14ac:dyDescent="0.2">
      <c r="B47" s="15" t="s">
        <v>28</v>
      </c>
    </row>
    <row r="48" spans="2:15" ht="15" customHeight="1" x14ac:dyDescent="0.2">
      <c r="B48" s="15" t="s">
        <v>29</v>
      </c>
    </row>
  </sheetData>
  <sheetProtection algorithmName="SHA-512" hashValue="6srUTh09m98MOe7HT8fHeN4dyustspH7jstme8mEbfklzq+OUMD3Z7SGf3NKg7hTyWXqc3ML+UCfONo8MqOR6A==" saltValue="1q5b8aqhH0A55uyfRA4L3w==" spinCount="100000" sheet="1" objects="1" scenarios="1" formatCells="0" formatColumns="0" formatRows="0"/>
  <mergeCells count="1">
    <mergeCell ref="O29:O44"/>
  </mergeCells>
  <pageMargins left="0.511811024" right="0.511811024" top="0.78740157499999996" bottom="0.78740157499999996" header="0.31496062000000002" footer="0.31496062000000002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1625B7AC41644CAE1830343590DB30" ma:contentTypeVersion="9" ma:contentTypeDescription="Create a new document." ma:contentTypeScope="" ma:versionID="59b67899cc59401530c1c5b17fbee03e">
  <xsd:schema xmlns:xsd="http://www.w3.org/2001/XMLSchema" xmlns:xs="http://www.w3.org/2001/XMLSchema" xmlns:p="http://schemas.microsoft.com/office/2006/metadata/properties" xmlns:ns2="d1f9dabd-b106-483f-bd30-3b45df80f2db" xmlns:ns3="8ac2d71e-6491-468d-92be-b45cb83823b0" targetNamespace="http://schemas.microsoft.com/office/2006/metadata/properties" ma:root="true" ma:fieldsID="c58835ee7bc051cc1c23cc6a7795dc3e" ns2:_="" ns3:_="">
    <xsd:import namespace="d1f9dabd-b106-483f-bd30-3b45df80f2db"/>
    <xsd:import namespace="8ac2d71e-6491-468d-92be-b45cb83823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9dabd-b106-483f-bd30-3b45df80f2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2d71e-6491-468d-92be-b45cb83823b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2BF55B-37DC-9641-9A22-DE6DFE1FC0B2}">
  <ds:schemaRefs>
    <ds:schemaRef ds:uri="http://schemas.microsoft.com/office/infopath/2007/PartnerControls"/>
    <ds:schemaRef ds:uri="http://schemas.microsoft.com/office/2006/metadata/properties"/>
    <ds:schemaRef ds:uri="d1f9dabd-b106-483f-bd30-3b45df80f2db"/>
    <ds:schemaRef ds:uri="http://purl.org/dc/terms/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8ac2d71e-6491-468d-92be-b45cb83823b0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2A328C6-DE6E-4F1C-A0BE-D948C275A8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931838-D052-4DB9-9865-78B409C78F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9dabd-b106-483f-bd30-3b45df80f2db"/>
    <ds:schemaRef ds:uri="8ac2d71e-6491-468d-92be-b45cb83823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1) Base dados IPCA</vt:lpstr>
      <vt:lpstr>2)  Cálculo IPCA Expurgado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Santoro Morestrello</dc:creator>
  <cp:lastModifiedBy>Heitor Franco Werneck</cp:lastModifiedBy>
  <dcterms:created xsi:type="dcterms:W3CDTF">2018-09-26T17:52:13Z</dcterms:created>
  <dcterms:modified xsi:type="dcterms:W3CDTF">2024-06-04T18:32:37Z</dcterms:modified>
</cp:coreProperties>
</file>