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000" windowHeight="16540" activeTab="1"/>
  </bookViews>
  <sheets>
    <sheet name="1) Base dados IPCA" sheetId="1" r:id="rId1"/>
    <sheet name="2) Cálculo IPCA Expurgado" sheetId="2" r:id="rId2"/>
  </sheets>
  <definedNames>
    <definedName name="caderno" localSheetId="1">#REF!</definedName>
    <definedName name="caderno">#REF!</definedName>
    <definedName name="Consulta_Diops_uf_TRIM" localSheetId="1">#REF!</definedName>
    <definedName name="Consulta_Diops_uf_TRIM">#REF!</definedName>
  </definedNames>
  <calcPr fullCalcOnLoad="1"/>
</workbook>
</file>

<file path=xl/sharedStrings.xml><?xml version="1.0" encoding="utf-8"?>
<sst xmlns="http://schemas.openxmlformats.org/spreadsheetml/2006/main" count="80" uniqueCount="35">
  <si>
    <t>1.Alimentação e bebidas</t>
  </si>
  <si>
    <t>2.Habitação</t>
  </si>
  <si>
    <t>3.Artigos de residência</t>
  </si>
  <si>
    <t>4.Vestuário</t>
  </si>
  <si>
    <t>5.Transportes</t>
  </si>
  <si>
    <t>6.Saúde e cuidados pessoais</t>
  </si>
  <si>
    <t>7.Despesas pessoais</t>
  </si>
  <si>
    <t>8.Educação</t>
  </si>
  <si>
    <t>9.Comunicação</t>
  </si>
  <si>
    <t xml:space="preserve">Grupos </t>
  </si>
  <si>
    <t>61.Produtos farmacêuticos e óticos</t>
  </si>
  <si>
    <t>62.Serviços de saúde</t>
  </si>
  <si>
    <t>63.Cuidados pessoais</t>
  </si>
  <si>
    <t>6201.Serviços médicos e dentários</t>
  </si>
  <si>
    <t>6202.Serviços laboratoriais e hospitalares</t>
  </si>
  <si>
    <t>6203.Plano de saúde</t>
  </si>
  <si>
    <t>* O novo peso do Grupo 6 - Saúde e Cuidados Pessoais é realizado através da soma do peso dos grupos 61, 62 e 63, após a exclusão do item 6203 - Plano de Saúde.</t>
  </si>
  <si>
    <t>SOMATÓRIO DE PESOS APÓS EXPURGO</t>
  </si>
  <si>
    <t xml:space="preserve">SOMATÓRIO DE PESOS </t>
  </si>
  <si>
    <t>**O novo peso do Subgrupo  62 -Serviços de Saúde é apurado a partir da soma do peso dos itens  6201 e 6202,,  após a exclusão do item 6203 - Plano de Saúde.</t>
  </si>
  <si>
    <t>IPCA MENSAL</t>
  </si>
  <si>
    <t>IPCA EXPURGADO MENSAL</t>
  </si>
  <si>
    <t>6.Saúde e cuidados pessoais expurgado*</t>
  </si>
  <si>
    <t>62.Serviços de saúde expurgado**</t>
  </si>
  <si>
    <t>6.Saúde e cuidados pessoais expurgado *</t>
  </si>
  <si>
    <t>*As variações mensais do Grupo 6 - Saúde e Cuidados Pessoais expurgado do item Plano de Saúde são apuradas a partir da soma ponderada  das variações mensais dos grupos 61, 62 e 63, após a exclusão do item 6203 - Plano de Saúde.</t>
  </si>
  <si>
    <t>**As variações mensais do Subgrupo  62 -Serviços de Saúde expurgado do item Plano de Saúde são apuradas a partir da soma ponderada  das variações mensais dos itens  6201 e 6202,  após a exclusão do item 6203 - Plano de Saúde.</t>
  </si>
  <si>
    <t>IPCA Expurgado acumulado em 12 meses</t>
  </si>
  <si>
    <t>IPCA acumulado em 12 meses</t>
  </si>
  <si>
    <t>Pesos mensais dos grupos do IPCA e dos subgrupos e itens do grupo Saúde e Cuidados Pessoais -Jan20 a Dez20</t>
  </si>
  <si>
    <t>Variações mensais dos grupos do IPCA e dos subgrupos e itens do grupo Saúde e Cuidados Pessoais -Jan20 a Dez20</t>
  </si>
  <si>
    <t>Pesos mensais dos grupos do IPCA e dos subgrupos e itens do grupo Saúde e Cuidados Pessoais APÓS A EXCLUSÃO DO ITEM PLANO DE SAÚDE -Jan20 a Dez20</t>
  </si>
  <si>
    <t>Variações mensais dos grupos do IPCA e dos subgrupos e itens do grupo Saúde e Cuidados Pessoais EXCETO item PLANO DE SAÚDE -Jan20 a Dez20</t>
  </si>
  <si>
    <t>SOMATÓRIO DE PESOS SEM O ITEM PLANO DE SAÚDE</t>
  </si>
  <si>
    <t>Nota: O peso dos demais grupos e itens é recalculado dividindo o peso inicial desses  pelo  somatório de pesos do IPCA após a exclusão do subitem Plano de Saúde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</si>
</sst>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  <numFmt numFmtId="167" formatCode="_-* #,##0.000_-;\-* #,##0.000_-;_-* &quot;-&quot;??_-;_-@_-"/>
    <numFmt numFmtId="168" formatCode="_-* #,##0.0000_-;\-* #,##0.0000_-;_-* &quot;-&quot;??_-;_-@_-"/>
    <numFmt numFmtId="169" formatCode="0.000%"/>
    <numFmt numFmtId="170" formatCode="_-* #,##0.0000_-;\-* #,##0.0000_-;_-* &quot;-&quot;????_-;_-@_-"/>
    <numFmt numFmtId="171" formatCode="0.00000"/>
    <numFmt numFmtId="172" formatCode="0.000000"/>
    <numFmt numFmtId="173" formatCode="0.000"/>
    <numFmt numFmtId="174" formatCode="0.0000%"/>
    <numFmt numFmtId="175" formatCode="0.00000000"/>
    <numFmt numFmtId="176" formatCode="0.0000000"/>
    <numFmt numFmtId="177" formatCode="0.0000000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63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/>
      <top style="thin"/>
      <bottom/>
    </border>
    <border>
      <left style="thin">
        <color indexed="54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54"/>
      </left>
      <right/>
      <top style="thin">
        <color indexed="54"/>
      </top>
      <bottom style="thin">
        <color indexed="5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17" fontId="22" fillId="33" borderId="10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22" fillId="34" borderId="10" xfId="0" applyFont="1" applyFill="1" applyBorder="1" applyAlignment="1">
      <alignment horizontal="center" vertical="center"/>
    </xf>
    <xf numFmtId="10" fontId="0" fillId="0" borderId="0" xfId="61" applyNumberFormat="1" applyFont="1" applyAlignment="1">
      <alignment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5" fillId="3" borderId="13" xfId="58" applyFont="1" applyFill="1" applyBorder="1" applyAlignment="1">
      <alignment horizontal="right" vertical="center"/>
      <protection/>
    </xf>
    <xf numFmtId="0" fontId="15" fillId="3" borderId="14" xfId="58" applyFont="1" applyFill="1" applyBorder="1" applyAlignment="1">
      <alignment horizontal="right" vertical="center"/>
      <protection/>
    </xf>
    <xf numFmtId="0" fontId="23" fillId="36" borderId="10" xfId="0" applyFont="1" applyFill="1" applyBorder="1" applyAlignment="1">
      <alignment horizontal="left" vertical="center" wrapText="1"/>
    </xf>
    <xf numFmtId="0" fontId="15" fillId="3" borderId="15" xfId="58" applyFont="1" applyFill="1" applyBorder="1" applyAlignment="1">
      <alignment horizontal="right" vertical="center"/>
      <protection/>
    </xf>
    <xf numFmtId="0" fontId="23" fillId="33" borderId="16" xfId="0" applyFont="1" applyFill="1" applyBorder="1" applyAlignment="1">
      <alignment horizontal="left" vertical="center" wrapText="1"/>
    </xf>
    <xf numFmtId="10" fontId="1" fillId="0" borderId="14" xfId="61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 horizontal="center"/>
    </xf>
    <xf numFmtId="0" fontId="25" fillId="0" borderId="14" xfId="58" applyFont="1" applyFill="1" applyBorder="1" applyAlignment="1">
      <alignment horizontal="left" vertical="center"/>
      <protection/>
    </xf>
    <xf numFmtId="10" fontId="25" fillId="0" borderId="14" xfId="61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 wrapText="1"/>
    </xf>
    <xf numFmtId="0" fontId="25" fillId="3" borderId="14" xfId="58" applyFont="1" applyFill="1" applyBorder="1" applyAlignment="1">
      <alignment horizontal="right" vertical="center"/>
      <protection/>
    </xf>
    <xf numFmtId="10" fontId="25" fillId="3" borderId="14" xfId="61" applyNumberFormat="1" applyFont="1" applyFill="1" applyBorder="1" applyAlignment="1">
      <alignment horizontal="center" vertical="center"/>
    </xf>
    <xf numFmtId="0" fontId="3" fillId="3" borderId="14" xfId="58" applyFont="1" applyFill="1" applyBorder="1" applyAlignment="1">
      <alignment horizontal="right" vertical="center"/>
      <protection/>
    </xf>
    <xf numFmtId="0" fontId="23" fillId="36" borderId="17" xfId="0" applyFont="1" applyFill="1" applyBorder="1" applyAlignment="1">
      <alignment horizontal="left" vertical="center" wrapText="1"/>
    </xf>
    <xf numFmtId="0" fontId="23" fillId="36" borderId="16" xfId="0" applyFont="1" applyFill="1" applyBorder="1" applyAlignment="1">
      <alignment horizontal="left" vertical="center" wrapText="1"/>
    </xf>
    <xf numFmtId="10" fontId="25" fillId="3" borderId="13" xfId="61" applyNumberFormat="1" applyFont="1" applyFill="1" applyBorder="1" applyAlignment="1">
      <alignment horizontal="center" vertical="center"/>
    </xf>
    <xf numFmtId="10" fontId="25" fillId="3" borderId="15" xfId="61" applyNumberFormat="1" applyFont="1" applyFill="1" applyBorder="1" applyAlignment="1">
      <alignment horizontal="center" vertical="center"/>
    </xf>
    <xf numFmtId="10" fontId="0" fillId="0" borderId="13" xfId="61" applyNumberFormat="1" applyFont="1" applyBorder="1" applyAlignment="1">
      <alignment horizontal="center"/>
    </xf>
    <xf numFmtId="10" fontId="0" fillId="0" borderId="14" xfId="61" applyNumberFormat="1" applyFont="1" applyBorder="1" applyAlignment="1">
      <alignment horizontal="center"/>
    </xf>
    <xf numFmtId="168" fontId="46" fillId="36" borderId="10" xfId="42" applyNumberFormat="1" applyFont="1" applyFill="1" applyBorder="1" applyAlignment="1">
      <alignment horizontal="center"/>
    </xf>
    <xf numFmtId="10" fontId="0" fillId="0" borderId="14" xfId="61" applyNumberFormat="1" applyFont="1" applyFill="1" applyBorder="1" applyAlignment="1">
      <alignment horizontal="center"/>
    </xf>
    <xf numFmtId="10" fontId="1" fillId="0" borderId="14" xfId="61" applyNumberFormat="1" applyFont="1" applyFill="1" applyBorder="1" applyAlignment="1">
      <alignment horizontal="center"/>
    </xf>
    <xf numFmtId="10" fontId="25" fillId="3" borderId="14" xfId="61" applyNumberFormat="1" applyFont="1" applyFill="1" applyBorder="1" applyAlignment="1">
      <alignment horizontal="right" vertical="center"/>
    </xf>
    <xf numFmtId="10" fontId="22" fillId="36" borderId="10" xfId="61" applyNumberFormat="1" applyFont="1" applyFill="1" applyBorder="1" applyAlignment="1">
      <alignment horizontal="center"/>
    </xf>
    <xf numFmtId="10" fontId="22" fillId="33" borderId="10" xfId="61" applyNumberFormat="1" applyFont="1" applyFill="1" applyBorder="1" applyAlignment="1">
      <alignment horizontal="center"/>
    </xf>
    <xf numFmtId="10" fontId="26" fillId="36" borderId="10" xfId="61" applyNumberFormat="1" applyFont="1" applyFill="1" applyBorder="1" applyAlignment="1">
      <alignment horizontal="center"/>
    </xf>
    <xf numFmtId="10" fontId="0" fillId="0" borderId="15" xfId="61" applyNumberFormat="1" applyFont="1" applyBorder="1" applyAlignment="1">
      <alignment horizontal="center"/>
    </xf>
    <xf numFmtId="10" fontId="46" fillId="0" borderId="10" xfId="61" applyNumberFormat="1" applyFont="1" applyBorder="1" applyAlignment="1">
      <alignment horizontal="center"/>
    </xf>
    <xf numFmtId="9" fontId="46" fillId="36" borderId="18" xfId="61" applyFont="1" applyFill="1" applyBorder="1" applyAlignment="1">
      <alignment horizontal="center" vertical="center"/>
    </xf>
    <xf numFmtId="10" fontId="0" fillId="0" borderId="0" xfId="61" applyNumberFormat="1" applyFont="1" applyAlignment="1">
      <alignment/>
    </xf>
    <xf numFmtId="0" fontId="48" fillId="0" borderId="13" xfId="0" applyFont="1" applyBorder="1" applyAlignment="1">
      <alignment horizontal="center" vertical="center" textRotation="52" wrapText="1"/>
    </xf>
    <xf numFmtId="0" fontId="48" fillId="0" borderId="14" xfId="0" applyFont="1" applyBorder="1" applyAlignment="1">
      <alignment horizontal="center" vertical="center" textRotation="52" wrapText="1"/>
    </xf>
    <xf numFmtId="0" fontId="48" fillId="0" borderId="15" xfId="0" applyFont="1" applyBorder="1" applyAlignment="1">
      <alignment horizontal="center" vertical="center" textRotation="52" wrapText="1"/>
    </xf>
    <xf numFmtId="0" fontId="46" fillId="0" borderId="13" xfId="0" applyFont="1" applyBorder="1" applyAlignment="1">
      <alignment horizontal="center" vertical="center" textRotation="52" wrapText="1"/>
    </xf>
    <xf numFmtId="0" fontId="46" fillId="0" borderId="14" xfId="0" applyFont="1" applyBorder="1" applyAlignment="1">
      <alignment horizontal="center" vertical="center" textRotation="52" wrapText="1"/>
    </xf>
    <xf numFmtId="0" fontId="46" fillId="0" borderId="15" xfId="0" applyFont="1" applyBorder="1" applyAlignment="1">
      <alignment horizontal="center" vertical="center" textRotation="52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orcentagem 2" xfId="62"/>
    <cellStyle name="Porcentagem 3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152400</xdr:rowOff>
    </xdr:from>
    <xdr:to>
      <xdr:col>13</xdr:col>
      <xdr:colOff>609600</xdr:colOff>
      <xdr:row>57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09550" y="9839325"/>
          <a:ext cx="1175385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Extração dos dados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https://sidra.ibge.gov.br/tabela/7060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No campo  "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Variável" 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elecionar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IPCA -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Variação mensal (%) : 2 de 2 casas decimais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IPCA - Peso mensal (%): 4 de 4 casas decimais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No campo "Geral, grupo, subgrupo, item e subitem" selecionar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grupos 1;2;3;4;5;6;7;8, 9 e subgrupos 61;62;63.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Selecionar meses de apuração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A66"/>
  <sheetViews>
    <sheetView showGridLines="0" zoomScale="85" zoomScaleNormal="85" zoomScalePageLayoutView="0" workbookViewId="0" topLeftCell="A6">
      <selection activeCell="R21" sqref="R21"/>
    </sheetView>
  </sheetViews>
  <sheetFormatPr defaultColWidth="11.57421875" defaultRowHeight="15"/>
  <cols>
    <col min="1" max="1" width="3.140625" style="1" customWidth="1"/>
    <col min="2" max="2" width="49.28125" style="1" customWidth="1"/>
    <col min="3" max="14" width="10.7109375" style="1" customWidth="1"/>
    <col min="15" max="15" width="27.28125" style="1" customWidth="1"/>
    <col min="16" max="16384" width="11.421875" style="1" customWidth="1"/>
  </cols>
  <sheetData>
    <row r="5" ht="18.75">
      <c r="B5" s="16" t="s">
        <v>29</v>
      </c>
    </row>
    <row r="6" spans="2:27" ht="30" customHeight="1">
      <c r="B6" s="2" t="s">
        <v>9</v>
      </c>
      <c r="C6" s="3">
        <v>43831</v>
      </c>
      <c r="D6" s="3">
        <v>43862</v>
      </c>
      <c r="E6" s="3">
        <v>43891</v>
      </c>
      <c r="F6" s="3">
        <v>43922</v>
      </c>
      <c r="G6" s="3">
        <v>43952</v>
      </c>
      <c r="H6" s="3">
        <v>43983</v>
      </c>
      <c r="I6" s="3">
        <v>44013</v>
      </c>
      <c r="J6" s="3">
        <v>44044</v>
      </c>
      <c r="K6" s="3">
        <v>44075</v>
      </c>
      <c r="L6" s="3">
        <v>44105</v>
      </c>
      <c r="M6" s="3">
        <v>44136</v>
      </c>
      <c r="N6" s="3">
        <v>44166</v>
      </c>
      <c r="O6"/>
      <c r="P6"/>
      <c r="Q6"/>
      <c r="R6"/>
      <c r="S6"/>
      <c r="T6"/>
      <c r="U6"/>
      <c r="V6"/>
      <c r="W6"/>
      <c r="X6"/>
      <c r="Y6"/>
      <c r="Z6"/>
      <c r="AA6"/>
    </row>
    <row r="7" spans="2:27" ht="16.5" customHeight="1">
      <c r="B7" s="7" t="s">
        <v>0</v>
      </c>
      <c r="C7" s="29">
        <v>0.193483</v>
      </c>
      <c r="D7" s="29">
        <v>0.193816</v>
      </c>
      <c r="E7" s="29">
        <v>0.19354500000000002</v>
      </c>
      <c r="F7" s="29">
        <v>0.195588</v>
      </c>
      <c r="G7" s="29">
        <v>0.19969599999999998</v>
      </c>
      <c r="H7" s="29">
        <v>0.20093699999999998</v>
      </c>
      <c r="I7" s="29">
        <v>0.20119399999999998</v>
      </c>
      <c r="J7" s="29">
        <v>0.20047399999999999</v>
      </c>
      <c r="K7" s="29">
        <v>0.201553</v>
      </c>
      <c r="L7" s="29">
        <v>0.20482299999999998</v>
      </c>
      <c r="M7" s="29">
        <v>0.206985</v>
      </c>
      <c r="N7" s="29">
        <v>0.21037</v>
      </c>
      <c r="O7"/>
      <c r="P7"/>
      <c r="Q7"/>
      <c r="R7"/>
      <c r="S7"/>
      <c r="T7"/>
      <c r="U7"/>
      <c r="V7"/>
      <c r="W7"/>
      <c r="X7"/>
      <c r="Y7"/>
      <c r="Z7"/>
      <c r="AA7"/>
    </row>
    <row r="8" spans="2:27" ht="15.75">
      <c r="B8" s="8" t="s">
        <v>1</v>
      </c>
      <c r="C8" s="30">
        <v>0.155945</v>
      </c>
      <c r="D8" s="30">
        <v>0.15646100000000002</v>
      </c>
      <c r="E8" s="30">
        <v>0.15547</v>
      </c>
      <c r="F8" s="30">
        <v>0.155544</v>
      </c>
      <c r="G8" s="30">
        <v>0.155855</v>
      </c>
      <c r="H8" s="30">
        <v>0.156048</v>
      </c>
      <c r="I8" s="30">
        <v>0.155709</v>
      </c>
      <c r="J8" s="30">
        <v>0.156402</v>
      </c>
      <c r="K8" s="30">
        <v>0.15659700000000001</v>
      </c>
      <c r="L8" s="30">
        <v>0.156198</v>
      </c>
      <c r="M8" s="30">
        <v>0.155426</v>
      </c>
      <c r="N8" s="30">
        <v>0.154721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2:27" ht="15.75">
      <c r="B9" s="8" t="s">
        <v>2</v>
      </c>
      <c r="C9" s="30">
        <v>0.037529</v>
      </c>
      <c r="D9" s="30">
        <v>0.037423000000000005</v>
      </c>
      <c r="E9" s="30">
        <v>0.037298</v>
      </c>
      <c r="F9" s="30">
        <v>0.036874</v>
      </c>
      <c r="G9" s="30">
        <v>0.036487</v>
      </c>
      <c r="H9" s="30">
        <v>0.036841</v>
      </c>
      <c r="I9" s="30">
        <v>0.037222</v>
      </c>
      <c r="J9" s="30">
        <v>0.03742</v>
      </c>
      <c r="K9" s="30">
        <v>0.037537</v>
      </c>
      <c r="L9" s="30">
        <v>0.037668</v>
      </c>
      <c r="M9" s="30">
        <v>0.037917</v>
      </c>
      <c r="N9" s="30">
        <v>0.037903</v>
      </c>
      <c r="O9"/>
      <c r="P9"/>
      <c r="Q9"/>
      <c r="R9"/>
      <c r="S9"/>
      <c r="T9"/>
      <c r="U9"/>
      <c r="V9"/>
      <c r="W9"/>
      <c r="X9"/>
      <c r="Y9"/>
      <c r="Z9"/>
      <c r="AA9"/>
    </row>
    <row r="10" spans="2:27" ht="15.75">
      <c r="B10" s="8" t="s">
        <v>3</v>
      </c>
      <c r="C10" s="30">
        <v>0.04577</v>
      </c>
      <c r="D10" s="30">
        <v>0.045454999999999995</v>
      </c>
      <c r="E10" s="30">
        <v>0.045008</v>
      </c>
      <c r="F10" s="30">
        <v>0.045075000000000004</v>
      </c>
      <c r="G10" s="30">
        <v>0.045263</v>
      </c>
      <c r="H10" s="30">
        <v>0.045173</v>
      </c>
      <c r="I10" s="30">
        <v>0.044849</v>
      </c>
      <c r="J10" s="30">
        <v>0.044448999999999995</v>
      </c>
      <c r="K10" s="30">
        <v>0.043994</v>
      </c>
      <c r="L10" s="30">
        <v>0.043868</v>
      </c>
      <c r="M10" s="30">
        <v>0.043974</v>
      </c>
      <c r="N10" s="30">
        <v>0.043621</v>
      </c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ht="15.75">
      <c r="B11" s="8" t="s">
        <v>4</v>
      </c>
      <c r="C11" s="30">
        <v>0.205979</v>
      </c>
      <c r="D11" s="30">
        <v>0.206217</v>
      </c>
      <c r="E11" s="30">
        <v>0.20525500000000002</v>
      </c>
      <c r="F11" s="30">
        <v>0.20329899999999998</v>
      </c>
      <c r="G11" s="30">
        <v>0.19853400000000002</v>
      </c>
      <c r="H11" s="30">
        <v>0.19549499999999997</v>
      </c>
      <c r="I11" s="30">
        <v>0.195577</v>
      </c>
      <c r="J11" s="30">
        <v>0.19639800000000002</v>
      </c>
      <c r="K11" s="30">
        <v>0.197519</v>
      </c>
      <c r="L11" s="30">
        <v>0.197627</v>
      </c>
      <c r="M11" s="30">
        <v>0.198271</v>
      </c>
      <c r="N11" s="30">
        <v>0.19912500000000002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ht="15.75">
      <c r="B12" s="8" t="s">
        <v>5</v>
      </c>
      <c r="C12" s="30">
        <v>0.135334</v>
      </c>
      <c r="D12" s="30">
        <v>0.134612</v>
      </c>
      <c r="E12" s="30">
        <v>0.135247</v>
      </c>
      <c r="F12" s="30">
        <v>0.135438</v>
      </c>
      <c r="G12" s="30">
        <v>0.13553300000000001</v>
      </c>
      <c r="H12" s="30">
        <v>0.135915</v>
      </c>
      <c r="I12" s="30">
        <v>0.136048</v>
      </c>
      <c r="J12" s="30">
        <v>0.136152</v>
      </c>
      <c r="K12" s="30">
        <v>0.136502</v>
      </c>
      <c r="L12" s="30">
        <v>0.13478</v>
      </c>
      <c r="M12" s="30">
        <v>0.13400700000000001</v>
      </c>
      <c r="N12" s="30">
        <v>0.132657</v>
      </c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ht="15.75">
      <c r="B13" s="9" t="s">
        <v>10</v>
      </c>
      <c r="C13" s="30">
        <v>0.037898</v>
      </c>
      <c r="D13" s="30">
        <v>0.037912</v>
      </c>
      <c r="E13" s="30">
        <v>0.037649</v>
      </c>
      <c r="F13" s="30">
        <v>0.037484</v>
      </c>
      <c r="G13" s="30">
        <v>0.036965</v>
      </c>
      <c r="H13" s="30">
        <v>0.036699999999999997</v>
      </c>
      <c r="I13" s="30">
        <v>0.037093</v>
      </c>
      <c r="J13" s="30">
        <v>0.037065</v>
      </c>
      <c r="K13" s="30">
        <v>0.036962999999999996</v>
      </c>
      <c r="L13" s="30">
        <v>0.036692999999999996</v>
      </c>
      <c r="M13" s="30">
        <v>0.036256</v>
      </c>
      <c r="N13" s="30">
        <v>0.03587</v>
      </c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ht="15.75">
      <c r="B14" s="9" t="s">
        <v>11</v>
      </c>
      <c r="C14" s="38">
        <v>0.058041</v>
      </c>
      <c r="D14" s="38">
        <v>0.058203</v>
      </c>
      <c r="E14" s="38">
        <v>0.05838599999999999</v>
      </c>
      <c r="F14" s="38">
        <v>0.058586</v>
      </c>
      <c r="G14" s="38">
        <v>0.059025999999999995</v>
      </c>
      <c r="H14" s="38">
        <v>0.059503</v>
      </c>
      <c r="I14" s="38">
        <v>0.059627</v>
      </c>
      <c r="J14" s="38">
        <v>0.059701000000000004</v>
      </c>
      <c r="K14" s="38">
        <v>0.059843</v>
      </c>
      <c r="L14" s="38">
        <v>0.058572</v>
      </c>
      <c r="M14" s="38">
        <v>0.058141</v>
      </c>
      <c r="N14" s="38">
        <v>0.05766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2:27" ht="15">
      <c r="B15" s="10" t="s">
        <v>13</v>
      </c>
      <c r="C15" s="27">
        <v>0.011536</v>
      </c>
      <c r="D15" s="27">
        <v>0.011536999999999999</v>
      </c>
      <c r="E15" s="27">
        <v>0.011571</v>
      </c>
      <c r="F15" s="27">
        <v>0.011573</v>
      </c>
      <c r="G15" s="27">
        <v>0.011636</v>
      </c>
      <c r="H15" s="27">
        <v>0.011691</v>
      </c>
      <c r="I15" s="27">
        <v>0.011705</v>
      </c>
      <c r="J15" s="27">
        <v>0.011675</v>
      </c>
      <c r="K15" s="27">
        <v>0.011673</v>
      </c>
      <c r="L15" s="27">
        <v>0.011645</v>
      </c>
      <c r="M15" s="27">
        <v>0.0116</v>
      </c>
      <c r="N15" s="27">
        <v>0.011526000000000002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2:27" ht="15">
      <c r="B16" s="11" t="s">
        <v>14</v>
      </c>
      <c r="C16" s="23">
        <v>0.006261</v>
      </c>
      <c r="D16" s="23">
        <v>0.006273999999999999</v>
      </c>
      <c r="E16" s="23">
        <v>0.006284</v>
      </c>
      <c r="F16" s="23">
        <v>0.006276</v>
      </c>
      <c r="G16" s="23">
        <v>0.0063</v>
      </c>
      <c r="H16" s="23">
        <v>0.006326000000000001</v>
      </c>
      <c r="I16" s="23">
        <v>0.0063</v>
      </c>
      <c r="J16" s="23">
        <v>0.006296</v>
      </c>
      <c r="K16" s="23">
        <v>0.006291</v>
      </c>
      <c r="L16" s="23">
        <v>0.006254999999999999</v>
      </c>
      <c r="M16" s="23">
        <v>0.006207000000000001</v>
      </c>
      <c r="N16" s="23">
        <v>0.006155000000000001</v>
      </c>
      <c r="O16" s="41"/>
      <c r="P16"/>
      <c r="Q16"/>
      <c r="R16"/>
      <c r="S16"/>
      <c r="T16"/>
      <c r="U16"/>
      <c r="V16"/>
      <c r="W16"/>
      <c r="X16"/>
      <c r="Y16"/>
      <c r="Z16"/>
      <c r="AA16"/>
    </row>
    <row r="17" spans="2:27" ht="15">
      <c r="B17" s="13" t="s">
        <v>15</v>
      </c>
      <c r="C17" s="28">
        <v>0.040243</v>
      </c>
      <c r="D17" s="28">
        <v>0.040392000000000004</v>
      </c>
      <c r="E17" s="28">
        <v>0.040531</v>
      </c>
      <c r="F17" s="28">
        <v>0.040736999999999995</v>
      </c>
      <c r="G17" s="28">
        <v>0.04109</v>
      </c>
      <c r="H17" s="28">
        <v>0.041486</v>
      </c>
      <c r="I17" s="28">
        <v>0.041622000000000006</v>
      </c>
      <c r="J17" s="28">
        <v>0.04173</v>
      </c>
      <c r="K17" s="28">
        <v>0.041879</v>
      </c>
      <c r="L17" s="28">
        <v>0.040672</v>
      </c>
      <c r="M17" s="28">
        <v>0.040334</v>
      </c>
      <c r="N17" s="28">
        <v>0.039979</v>
      </c>
      <c r="O17" s="41"/>
      <c r="P17"/>
      <c r="Q17"/>
      <c r="R17"/>
      <c r="S17"/>
      <c r="T17"/>
      <c r="U17"/>
      <c r="V17"/>
      <c r="W17"/>
      <c r="X17"/>
      <c r="Y17"/>
      <c r="Z17"/>
      <c r="AA17"/>
    </row>
    <row r="18" spans="2:27" ht="15.75">
      <c r="B18" s="9" t="s">
        <v>12</v>
      </c>
      <c r="C18" s="30">
        <v>0.039395</v>
      </c>
      <c r="D18" s="30">
        <v>0.038496999999999997</v>
      </c>
      <c r="E18" s="30">
        <v>0.039212</v>
      </c>
      <c r="F18" s="30">
        <v>0.039367</v>
      </c>
      <c r="G18" s="30">
        <v>0.039542</v>
      </c>
      <c r="H18" s="30">
        <v>0.039712</v>
      </c>
      <c r="I18" s="30">
        <v>0.039328</v>
      </c>
      <c r="J18" s="30">
        <v>0.039387</v>
      </c>
      <c r="K18" s="30">
        <v>0.039697</v>
      </c>
      <c r="L18" s="30">
        <v>0.039514999999999995</v>
      </c>
      <c r="M18" s="30">
        <v>0.03961</v>
      </c>
      <c r="N18" s="30">
        <v>0.039127999999999996</v>
      </c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ht="15.75">
      <c r="B19" s="8" t="s">
        <v>6</v>
      </c>
      <c r="C19" s="30">
        <v>0.10733000000000001</v>
      </c>
      <c r="D19" s="30">
        <v>0.10747400000000001</v>
      </c>
      <c r="E19" s="30">
        <v>0.107541</v>
      </c>
      <c r="F19" s="30">
        <v>0.107233</v>
      </c>
      <c r="G19" s="30">
        <v>0.107427</v>
      </c>
      <c r="H19" s="30">
        <v>0.10778499999999999</v>
      </c>
      <c r="I19" s="30">
        <v>0.107453</v>
      </c>
      <c r="J19" s="30">
        <v>0.106963</v>
      </c>
      <c r="K19" s="30">
        <v>0.106677</v>
      </c>
      <c r="L19" s="30">
        <v>0.106119</v>
      </c>
      <c r="M19" s="30">
        <v>0.105415</v>
      </c>
      <c r="N19" s="30">
        <v>0.104488</v>
      </c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 ht="15.75">
      <c r="B20" s="8" t="s">
        <v>7</v>
      </c>
      <c r="C20" s="30">
        <v>0.061485000000000005</v>
      </c>
      <c r="D20" s="30">
        <v>0.061448</v>
      </c>
      <c r="E20" s="30">
        <v>0.06356</v>
      </c>
      <c r="F20" s="30">
        <v>0.063893</v>
      </c>
      <c r="G20" s="30">
        <v>0.064098</v>
      </c>
      <c r="H20" s="30">
        <v>0.064346</v>
      </c>
      <c r="I20" s="30">
        <v>0.064198</v>
      </c>
      <c r="J20" s="30">
        <v>0.063903</v>
      </c>
      <c r="K20" s="30">
        <v>0.061531</v>
      </c>
      <c r="L20" s="30">
        <v>0.061103</v>
      </c>
      <c r="M20" s="30">
        <v>0.060557999999999994</v>
      </c>
      <c r="N20" s="30">
        <v>0.060007000000000005</v>
      </c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27" ht="15.75">
      <c r="B21" s="8" t="s">
        <v>8</v>
      </c>
      <c r="C21" s="30">
        <v>0.057146</v>
      </c>
      <c r="D21" s="30">
        <v>0.057096</v>
      </c>
      <c r="E21" s="30">
        <v>0.057077</v>
      </c>
      <c r="F21" s="30">
        <v>0.057054999999999995</v>
      </c>
      <c r="G21" s="30">
        <v>0.057106000000000004</v>
      </c>
      <c r="H21" s="30">
        <v>0.057461000000000005</v>
      </c>
      <c r="I21" s="30">
        <v>0.057748</v>
      </c>
      <c r="J21" s="30">
        <v>0.057838</v>
      </c>
      <c r="K21" s="30">
        <v>0.058089</v>
      </c>
      <c r="L21" s="30">
        <v>0.057815000000000005</v>
      </c>
      <c r="M21" s="30">
        <v>0.057448</v>
      </c>
      <c r="N21" s="30">
        <v>0.057108</v>
      </c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15.75">
      <c r="B22" s="12" t="s">
        <v>33</v>
      </c>
      <c r="C22" s="39">
        <f>1-C17</f>
        <v>0.959757</v>
      </c>
      <c r="D22" s="39">
        <f aca="true" t="shared" si="0" ref="D22:N22">1-D17</f>
        <v>0.959608</v>
      </c>
      <c r="E22" s="39">
        <f t="shared" si="0"/>
        <v>0.959469</v>
      </c>
      <c r="F22" s="39">
        <f t="shared" si="0"/>
        <v>0.959263</v>
      </c>
      <c r="G22" s="39">
        <f t="shared" si="0"/>
        <v>0.95891</v>
      </c>
      <c r="H22" s="39">
        <f t="shared" si="0"/>
        <v>0.958514</v>
      </c>
      <c r="I22" s="39">
        <f t="shared" si="0"/>
        <v>0.958378</v>
      </c>
      <c r="J22" s="39">
        <f t="shared" si="0"/>
        <v>0.95827</v>
      </c>
      <c r="K22" s="39">
        <f t="shared" si="0"/>
        <v>0.958121</v>
      </c>
      <c r="L22" s="39">
        <f t="shared" si="0"/>
        <v>0.959328</v>
      </c>
      <c r="M22" s="39">
        <f t="shared" si="0"/>
        <v>0.959666</v>
      </c>
      <c r="N22" s="39">
        <f t="shared" si="0"/>
        <v>0.960021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ht="15.75">
      <c r="B23" s="12" t="s">
        <v>18</v>
      </c>
      <c r="C23" s="31">
        <f>C7+C8+C9+C10+C11+C12+C19+C20+C21</f>
        <v>1.000001</v>
      </c>
      <c r="D23" s="31">
        <f aca="true" t="shared" si="1" ref="D23:N23">D7+D8+D9+D10+D11+D12+D19+D20+D21</f>
        <v>1.000002</v>
      </c>
      <c r="E23" s="31">
        <f t="shared" si="1"/>
        <v>1.0000010000000001</v>
      </c>
      <c r="F23" s="31">
        <f t="shared" si="1"/>
        <v>0.9999990000000001</v>
      </c>
      <c r="G23" s="31">
        <f t="shared" si="1"/>
        <v>0.999999</v>
      </c>
      <c r="H23" s="31">
        <f t="shared" si="1"/>
        <v>1.0000010000000001</v>
      </c>
      <c r="I23" s="31">
        <f t="shared" si="1"/>
        <v>0.999998</v>
      </c>
      <c r="J23" s="31">
        <f t="shared" si="1"/>
        <v>0.9999990000000001</v>
      </c>
      <c r="K23" s="31">
        <f t="shared" si="1"/>
        <v>0.9999990000000001</v>
      </c>
      <c r="L23" s="31">
        <f t="shared" si="1"/>
        <v>1.000001</v>
      </c>
      <c r="M23" s="31">
        <f t="shared" si="1"/>
        <v>1.0000010000000001</v>
      </c>
      <c r="N23" s="31">
        <f t="shared" si="1"/>
        <v>1.0000000000000002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/>
      <c r="P24"/>
      <c r="Q24"/>
      <c r="R24"/>
      <c r="S24"/>
      <c r="T24"/>
      <c r="U24"/>
      <c r="V24"/>
      <c r="W24"/>
      <c r="X24"/>
      <c r="Y24"/>
      <c r="Z24"/>
      <c r="AA24"/>
    </row>
    <row r="27" ht="18.75">
      <c r="B27" s="16" t="s">
        <v>30</v>
      </c>
    </row>
    <row r="28" spans="2:15" ht="34.5" customHeight="1">
      <c r="B28" s="5" t="s">
        <v>9</v>
      </c>
      <c r="C28" s="3">
        <v>43831</v>
      </c>
      <c r="D28" s="3">
        <v>43862</v>
      </c>
      <c r="E28" s="3">
        <v>43891</v>
      </c>
      <c r="F28" s="3">
        <v>43922</v>
      </c>
      <c r="G28" s="3">
        <v>43952</v>
      </c>
      <c r="H28" s="3">
        <v>43983</v>
      </c>
      <c r="I28" s="3">
        <v>44013</v>
      </c>
      <c r="J28" s="3">
        <v>44044</v>
      </c>
      <c r="K28" s="3">
        <v>44075</v>
      </c>
      <c r="L28" s="3">
        <v>44105</v>
      </c>
      <c r="M28" s="3">
        <v>44136</v>
      </c>
      <c r="N28" s="3">
        <v>44166</v>
      </c>
      <c r="O28" s="42" t="s">
        <v>28</v>
      </c>
    </row>
    <row r="29" spans="2:15" ht="15.75">
      <c r="B29" s="7" t="s">
        <v>0</v>
      </c>
      <c r="C29" s="29">
        <v>0.0039000000000000003</v>
      </c>
      <c r="D29" s="29">
        <v>0.0011</v>
      </c>
      <c r="E29" s="29">
        <v>0.0113</v>
      </c>
      <c r="F29" s="29">
        <v>0.0179</v>
      </c>
      <c r="G29" s="29">
        <v>0.0024</v>
      </c>
      <c r="H29" s="29">
        <v>0.0038</v>
      </c>
      <c r="I29" s="29">
        <v>0.0001</v>
      </c>
      <c r="J29" s="29">
        <v>0.0078000000000000005</v>
      </c>
      <c r="K29" s="29">
        <v>0.022799999999999997</v>
      </c>
      <c r="L29" s="29">
        <v>0.019299999999999998</v>
      </c>
      <c r="M29" s="29">
        <v>0.0254</v>
      </c>
      <c r="N29" s="29">
        <v>0.0174</v>
      </c>
      <c r="O29" s="43"/>
    </row>
    <row r="30" spans="2:15" ht="15.75">
      <c r="B30" s="8" t="s">
        <v>1</v>
      </c>
      <c r="C30" s="30">
        <v>0.0055000000000000005</v>
      </c>
      <c r="D30" s="30">
        <v>-0.0039000000000000003</v>
      </c>
      <c r="E30" s="30">
        <v>0.0013</v>
      </c>
      <c r="F30" s="30">
        <v>-0.001</v>
      </c>
      <c r="G30" s="30">
        <v>-0.0025</v>
      </c>
      <c r="H30" s="30">
        <v>0.0004</v>
      </c>
      <c r="I30" s="30">
        <v>0.008</v>
      </c>
      <c r="J30" s="30">
        <v>0.0036</v>
      </c>
      <c r="K30" s="30">
        <v>0.0037</v>
      </c>
      <c r="L30" s="30">
        <v>0.0036</v>
      </c>
      <c r="M30" s="30">
        <v>0.0044</v>
      </c>
      <c r="N30" s="30">
        <v>0.0288</v>
      </c>
      <c r="O30" s="43"/>
    </row>
    <row r="31" spans="2:15" ht="15.75">
      <c r="B31" s="8" t="s">
        <v>2</v>
      </c>
      <c r="C31" s="30">
        <v>-0.0007000000000000001</v>
      </c>
      <c r="D31" s="30">
        <v>-0.0008</v>
      </c>
      <c r="E31" s="30">
        <v>-0.0108</v>
      </c>
      <c r="F31" s="30">
        <v>-0.0137</v>
      </c>
      <c r="G31" s="30">
        <v>0.0058</v>
      </c>
      <c r="H31" s="30">
        <v>0.013000000000000001</v>
      </c>
      <c r="I31" s="30">
        <v>0.009000000000000001</v>
      </c>
      <c r="J31" s="30">
        <v>0.005600000000000001</v>
      </c>
      <c r="K31" s="30">
        <v>0.01</v>
      </c>
      <c r="L31" s="30">
        <v>0.015300000000000001</v>
      </c>
      <c r="M31" s="30">
        <v>0.0086</v>
      </c>
      <c r="N31" s="30">
        <v>0.0176</v>
      </c>
      <c r="O31" s="43"/>
    </row>
    <row r="32" spans="2:15" ht="15.75">
      <c r="B32" s="8" t="s">
        <v>3</v>
      </c>
      <c r="C32" s="30">
        <v>-0.0048</v>
      </c>
      <c r="D32" s="30">
        <v>-0.0073</v>
      </c>
      <c r="E32" s="30">
        <v>0.0021</v>
      </c>
      <c r="F32" s="30">
        <v>0.001</v>
      </c>
      <c r="G32" s="30">
        <v>-0.0058</v>
      </c>
      <c r="H32" s="30">
        <v>-0.0046</v>
      </c>
      <c r="I32" s="30">
        <v>-0.0052</v>
      </c>
      <c r="J32" s="30">
        <v>-0.0078000000000000005</v>
      </c>
      <c r="K32" s="30">
        <v>0.0037</v>
      </c>
      <c r="L32" s="30">
        <v>0.0111</v>
      </c>
      <c r="M32" s="30">
        <v>0.0007000000000000001</v>
      </c>
      <c r="N32" s="30">
        <v>0.0059</v>
      </c>
      <c r="O32" s="43"/>
    </row>
    <row r="33" spans="2:15" ht="15.75">
      <c r="B33" s="8" t="s">
        <v>4</v>
      </c>
      <c r="C33" s="30">
        <v>0.0032</v>
      </c>
      <c r="D33" s="30">
        <v>-0.0023</v>
      </c>
      <c r="E33" s="30">
        <v>-0.009000000000000001</v>
      </c>
      <c r="F33" s="30">
        <v>-0.026600000000000002</v>
      </c>
      <c r="G33" s="30">
        <v>-0.019</v>
      </c>
      <c r="H33" s="30">
        <v>0.0031</v>
      </c>
      <c r="I33" s="30">
        <v>0.0078000000000000005</v>
      </c>
      <c r="J33" s="30">
        <v>0.008199999999999999</v>
      </c>
      <c r="K33" s="30">
        <v>0.006999999999999999</v>
      </c>
      <c r="L33" s="30">
        <v>0.011899999999999999</v>
      </c>
      <c r="M33" s="30">
        <v>0.013300000000000001</v>
      </c>
      <c r="N33" s="30">
        <v>0.013600000000000001</v>
      </c>
      <c r="O33" s="43"/>
    </row>
    <row r="34" spans="2:15" ht="15.75">
      <c r="B34" s="8" t="s">
        <v>5</v>
      </c>
      <c r="C34" s="30">
        <v>-0.0032</v>
      </c>
      <c r="D34" s="30">
        <v>0.0073</v>
      </c>
      <c r="E34" s="30">
        <v>0.0021</v>
      </c>
      <c r="F34" s="30">
        <v>-0.0022</v>
      </c>
      <c r="G34" s="30">
        <v>-0.001</v>
      </c>
      <c r="H34" s="30">
        <v>0.0034999999999999996</v>
      </c>
      <c r="I34" s="30">
        <v>0.0044</v>
      </c>
      <c r="J34" s="30">
        <v>0.005</v>
      </c>
      <c r="K34" s="30">
        <v>-0.0064</v>
      </c>
      <c r="L34" s="30">
        <v>0.0028000000000000004</v>
      </c>
      <c r="M34" s="30">
        <v>-0.0013</v>
      </c>
      <c r="N34" s="30">
        <v>0.004</v>
      </c>
      <c r="O34" s="43"/>
    </row>
    <row r="35" spans="2:15" ht="15.75">
      <c r="B35" s="9" t="s">
        <v>10</v>
      </c>
      <c r="C35" s="30">
        <v>0.0025</v>
      </c>
      <c r="D35" s="30">
        <v>-0.0045000000000000005</v>
      </c>
      <c r="E35" s="30">
        <v>-0.0037</v>
      </c>
      <c r="F35" s="30">
        <v>-0.0168</v>
      </c>
      <c r="G35" s="30">
        <v>-0.011000000000000001</v>
      </c>
      <c r="H35" s="30">
        <v>0.013300000000000001</v>
      </c>
      <c r="I35" s="30">
        <v>0.0028000000000000004</v>
      </c>
      <c r="J35" s="30">
        <v>-0.0004</v>
      </c>
      <c r="K35" s="30">
        <v>-0.0009</v>
      </c>
      <c r="L35" s="30">
        <v>-0.0034999999999999996</v>
      </c>
      <c r="M35" s="30">
        <v>-0.0018</v>
      </c>
      <c r="N35" s="30">
        <v>0.0006</v>
      </c>
      <c r="O35" s="43"/>
    </row>
    <row r="36" spans="2:15" ht="15.75">
      <c r="B36" s="9" t="s">
        <v>11</v>
      </c>
      <c r="C36" s="30">
        <v>0.005</v>
      </c>
      <c r="D36" s="30">
        <v>0.005600000000000001</v>
      </c>
      <c r="E36" s="30">
        <v>0.0042</v>
      </c>
      <c r="F36" s="30">
        <v>0.004699999999999999</v>
      </c>
      <c r="G36" s="30">
        <v>0.0044</v>
      </c>
      <c r="H36" s="30">
        <v>0.004699999999999999</v>
      </c>
      <c r="I36" s="30">
        <v>0.004699999999999999</v>
      </c>
      <c r="J36" s="30">
        <v>0.0048</v>
      </c>
      <c r="K36" s="30">
        <v>-0.015300000000000001</v>
      </c>
      <c r="L36" s="30">
        <v>0.001</v>
      </c>
      <c r="M36" s="30">
        <v>0.0006</v>
      </c>
      <c r="N36" s="30">
        <v>0.0019</v>
      </c>
      <c r="O36" s="43"/>
    </row>
    <row r="37" spans="2:15" ht="15">
      <c r="B37" s="10" t="s">
        <v>13</v>
      </c>
      <c r="C37" s="27">
        <v>0.0022</v>
      </c>
      <c r="D37" s="27">
        <v>0.0055000000000000005</v>
      </c>
      <c r="E37" s="27">
        <v>0.0008</v>
      </c>
      <c r="F37" s="27">
        <v>0.0023</v>
      </c>
      <c r="G37" s="27">
        <v>0.0008</v>
      </c>
      <c r="H37" s="27">
        <v>0.0038</v>
      </c>
      <c r="I37" s="27">
        <v>0.001</v>
      </c>
      <c r="J37" s="27">
        <v>0.0023</v>
      </c>
      <c r="K37" s="27">
        <v>0.0038</v>
      </c>
      <c r="L37" s="27">
        <v>0.0048</v>
      </c>
      <c r="M37" s="27">
        <v>0.0025</v>
      </c>
      <c r="N37" s="27">
        <v>0.006999999999999999</v>
      </c>
      <c r="O37" s="43"/>
    </row>
    <row r="38" spans="2:15" ht="15">
      <c r="B38" s="11" t="s">
        <v>14</v>
      </c>
      <c r="C38" s="23">
        <v>0.004</v>
      </c>
      <c r="D38" s="23">
        <v>0.004</v>
      </c>
      <c r="E38" s="23">
        <v>-0.0008</v>
      </c>
      <c r="F38" s="23">
        <v>0.001</v>
      </c>
      <c r="G38" s="23">
        <v>0.0004</v>
      </c>
      <c r="H38" s="23">
        <v>-0.0019</v>
      </c>
      <c r="I38" s="23">
        <v>0.0029</v>
      </c>
      <c r="J38" s="23">
        <v>0.0017000000000000001</v>
      </c>
      <c r="K38" s="23">
        <v>0.0006</v>
      </c>
      <c r="L38" s="23">
        <v>0.0008</v>
      </c>
      <c r="M38" s="23">
        <v>0.0005</v>
      </c>
      <c r="N38" s="23">
        <v>0.004699999999999999</v>
      </c>
      <c r="O38" s="43"/>
    </row>
    <row r="39" spans="2:15" ht="15">
      <c r="B39" s="13" t="s">
        <v>15</v>
      </c>
      <c r="C39" s="28">
        <v>0.006</v>
      </c>
      <c r="D39" s="28">
        <v>0.0059</v>
      </c>
      <c r="E39" s="28">
        <v>0.006</v>
      </c>
      <c r="F39" s="28">
        <v>0.006</v>
      </c>
      <c r="G39" s="28">
        <v>0.006</v>
      </c>
      <c r="H39" s="28">
        <v>0.006</v>
      </c>
      <c r="I39" s="28">
        <v>0.006</v>
      </c>
      <c r="J39" s="28">
        <v>0.006</v>
      </c>
      <c r="K39" s="28">
        <v>-0.0231</v>
      </c>
      <c r="L39" s="28">
        <v>0</v>
      </c>
      <c r="M39" s="28">
        <v>0</v>
      </c>
      <c r="N39" s="28">
        <v>0</v>
      </c>
      <c r="O39" s="43"/>
    </row>
    <row r="40" spans="2:15" ht="15.75">
      <c r="B40" s="9" t="s">
        <v>12</v>
      </c>
      <c r="C40" s="30">
        <v>-0.0207</v>
      </c>
      <c r="D40" s="30">
        <v>0.0212</v>
      </c>
      <c r="E40" s="30">
        <v>0.0046</v>
      </c>
      <c r="F40" s="30">
        <v>0.0014000000000000002</v>
      </c>
      <c r="G40" s="30">
        <v>0.0005</v>
      </c>
      <c r="H40" s="30">
        <v>-0.0072</v>
      </c>
      <c r="I40" s="30">
        <v>0.0053</v>
      </c>
      <c r="J40" s="30">
        <v>0.0103</v>
      </c>
      <c r="K40" s="30">
        <v>0.002</v>
      </c>
      <c r="L40" s="30">
        <v>0.0111</v>
      </c>
      <c r="M40" s="30">
        <v>-0.0034000000000000002</v>
      </c>
      <c r="N40" s="30">
        <v>0.0101</v>
      </c>
      <c r="O40" s="43"/>
    </row>
    <row r="41" spans="2:15" ht="15.75">
      <c r="B41" s="8" t="s">
        <v>6</v>
      </c>
      <c r="C41" s="30">
        <v>0.0034999999999999996</v>
      </c>
      <c r="D41" s="30">
        <v>0.0031</v>
      </c>
      <c r="E41" s="30">
        <v>-0.0023</v>
      </c>
      <c r="F41" s="30">
        <v>-0.0014000000000000002</v>
      </c>
      <c r="G41" s="30">
        <v>-0.0004</v>
      </c>
      <c r="H41" s="30">
        <v>-0.0005</v>
      </c>
      <c r="I41" s="30">
        <v>-0.0011</v>
      </c>
      <c r="J41" s="30">
        <v>-0.0001</v>
      </c>
      <c r="K41" s="30">
        <v>0.0009</v>
      </c>
      <c r="L41" s="30">
        <v>0.0019</v>
      </c>
      <c r="M41" s="30">
        <v>0.0001</v>
      </c>
      <c r="N41" s="30">
        <v>0.006500000000000001</v>
      </c>
      <c r="O41" s="43"/>
    </row>
    <row r="42" spans="2:15" ht="15.75">
      <c r="B42" s="8" t="s">
        <v>7</v>
      </c>
      <c r="C42" s="30">
        <v>0.0016</v>
      </c>
      <c r="D42" s="30">
        <v>0.037000000000000005</v>
      </c>
      <c r="E42" s="30">
        <v>0.0059</v>
      </c>
      <c r="F42" s="30">
        <v>0</v>
      </c>
      <c r="G42" s="30">
        <v>0.0002</v>
      </c>
      <c r="H42" s="30">
        <v>0.0005</v>
      </c>
      <c r="I42" s="30">
        <v>-0.0012</v>
      </c>
      <c r="J42" s="30">
        <v>-0.0347</v>
      </c>
      <c r="K42" s="30">
        <v>-0.0009</v>
      </c>
      <c r="L42" s="30">
        <v>-0.0004</v>
      </c>
      <c r="M42" s="30">
        <v>-0.0002</v>
      </c>
      <c r="N42" s="30">
        <v>0.0048</v>
      </c>
      <c r="O42" s="43"/>
    </row>
    <row r="43" spans="2:15" ht="15.75">
      <c r="B43" s="8" t="s">
        <v>8</v>
      </c>
      <c r="C43" s="30">
        <v>0.0012</v>
      </c>
      <c r="D43" s="30">
        <v>0.0021</v>
      </c>
      <c r="E43" s="30">
        <v>0.0004</v>
      </c>
      <c r="F43" s="30">
        <v>-0.002</v>
      </c>
      <c r="G43" s="30">
        <v>0.0024</v>
      </c>
      <c r="H43" s="30">
        <v>0.0075</v>
      </c>
      <c r="I43" s="30">
        <v>0.0051</v>
      </c>
      <c r="J43" s="30">
        <v>0.0067</v>
      </c>
      <c r="K43" s="30">
        <v>0.0015</v>
      </c>
      <c r="L43" s="30">
        <v>0.0021</v>
      </c>
      <c r="M43" s="30">
        <v>0.0029</v>
      </c>
      <c r="N43" s="30">
        <v>0.0039000000000000003</v>
      </c>
      <c r="O43" s="44"/>
    </row>
    <row r="44" spans="2:15" ht="25.5">
      <c r="B44" s="14" t="s">
        <v>20</v>
      </c>
      <c r="C44" s="36">
        <v>0.0021</v>
      </c>
      <c r="D44" s="36">
        <v>0.0025</v>
      </c>
      <c r="E44" s="36">
        <v>0.0007000000000000001</v>
      </c>
      <c r="F44" s="36">
        <v>-0.0031</v>
      </c>
      <c r="G44" s="36">
        <v>-0.0038</v>
      </c>
      <c r="H44" s="36">
        <v>0.0026</v>
      </c>
      <c r="I44" s="36">
        <v>0.0036</v>
      </c>
      <c r="J44" s="36">
        <v>0.0024</v>
      </c>
      <c r="K44" s="36">
        <v>0.0064</v>
      </c>
      <c r="L44" s="36">
        <v>0.0086</v>
      </c>
      <c r="M44" s="36">
        <v>0.0089</v>
      </c>
      <c r="N44" s="36">
        <v>0.013500000000000002</v>
      </c>
      <c r="O44" s="37">
        <f>(1+C44)*(1+D44)*(1+E44)*(1+F44)*(1+G44)*(1+H44)*(1+I44)*(1+J44)*(1+K44)*(1+L44)*(1+M44)*(1+N44)-1</f>
        <v>0.04517341500509886</v>
      </c>
    </row>
    <row r="47" spans="2:12" ht="15">
      <c r="B47"/>
      <c r="C47"/>
      <c r="D47"/>
      <c r="E47"/>
      <c r="F47"/>
      <c r="G47"/>
      <c r="H47"/>
      <c r="I47"/>
      <c r="J47"/>
      <c r="K47"/>
      <c r="L47"/>
    </row>
    <row r="48" spans="2:12" ht="32.25" customHeight="1">
      <c r="B48"/>
      <c r="C48"/>
      <c r="D48"/>
      <c r="E48"/>
      <c r="F48"/>
      <c r="G48"/>
      <c r="H48"/>
      <c r="I48"/>
      <c r="J48"/>
      <c r="K48"/>
      <c r="L48"/>
    </row>
    <row r="49" spans="2:12" ht="15">
      <c r="B49"/>
      <c r="C49"/>
      <c r="D49"/>
      <c r="E49"/>
      <c r="F49"/>
      <c r="G49"/>
      <c r="H49"/>
      <c r="I49"/>
      <c r="J49"/>
      <c r="K49"/>
      <c r="L49"/>
    </row>
    <row r="50" spans="2:12" ht="15">
      <c r="B50"/>
      <c r="C50"/>
      <c r="D50"/>
      <c r="E50"/>
      <c r="F50"/>
      <c r="G50"/>
      <c r="H50"/>
      <c r="I50"/>
      <c r="J50"/>
      <c r="K50"/>
      <c r="L50"/>
    </row>
    <row r="51" spans="2:12" ht="15">
      <c r="B51"/>
      <c r="C51"/>
      <c r="D51"/>
      <c r="E51"/>
      <c r="F51"/>
      <c r="G51"/>
      <c r="H51"/>
      <c r="I51"/>
      <c r="J51"/>
      <c r="K51"/>
      <c r="L51"/>
    </row>
    <row r="52" spans="2:12" ht="15">
      <c r="B52"/>
      <c r="C52"/>
      <c r="D52"/>
      <c r="E52"/>
      <c r="F52"/>
      <c r="G52"/>
      <c r="H52"/>
      <c r="I52"/>
      <c r="J52"/>
      <c r="K52"/>
      <c r="L52"/>
    </row>
    <row r="53" spans="2:12" ht="15">
      <c r="B53"/>
      <c r="C53"/>
      <c r="D53"/>
      <c r="E53"/>
      <c r="F53"/>
      <c r="G53"/>
      <c r="H53"/>
      <c r="I53"/>
      <c r="J53"/>
      <c r="K53"/>
      <c r="L53"/>
    </row>
    <row r="54" spans="2:12" ht="15">
      <c r="B54"/>
      <c r="C54"/>
      <c r="D54"/>
      <c r="E54"/>
      <c r="F54"/>
      <c r="G54"/>
      <c r="H54"/>
      <c r="I54"/>
      <c r="J54"/>
      <c r="K54"/>
      <c r="L54"/>
    </row>
    <row r="55" spans="2:12" ht="15">
      <c r="B55"/>
      <c r="C55"/>
      <c r="D55"/>
      <c r="E55"/>
      <c r="F55"/>
      <c r="G55"/>
      <c r="H55"/>
      <c r="I55"/>
      <c r="J55"/>
      <c r="K55"/>
      <c r="L55"/>
    </row>
    <row r="56" spans="2:12" ht="15">
      <c r="B56"/>
      <c r="C56"/>
      <c r="D56"/>
      <c r="E56"/>
      <c r="F56"/>
      <c r="G56"/>
      <c r="H56"/>
      <c r="I56"/>
      <c r="J56"/>
      <c r="K56"/>
      <c r="L56"/>
    </row>
    <row r="57" spans="2:12" ht="15">
      <c r="B57"/>
      <c r="C57"/>
      <c r="D57"/>
      <c r="E57"/>
      <c r="F57"/>
      <c r="G57"/>
      <c r="H57"/>
      <c r="I57"/>
      <c r="J57"/>
      <c r="K57"/>
      <c r="L57"/>
    </row>
    <row r="58" spans="2:12" ht="15">
      <c r="B58"/>
      <c r="C58"/>
      <c r="D58"/>
      <c r="E58"/>
      <c r="F58"/>
      <c r="G58"/>
      <c r="H58"/>
      <c r="I58"/>
      <c r="J58"/>
      <c r="K58"/>
      <c r="L58"/>
    </row>
    <row r="59" spans="2:12" ht="15">
      <c r="B59"/>
      <c r="C59"/>
      <c r="D59"/>
      <c r="E59"/>
      <c r="F59"/>
      <c r="G59"/>
      <c r="H59"/>
      <c r="I59"/>
      <c r="J59"/>
      <c r="K59"/>
      <c r="L59"/>
    </row>
    <row r="60" spans="2:12" ht="16.5" customHeight="1">
      <c r="B60"/>
      <c r="C60"/>
      <c r="D60"/>
      <c r="E60"/>
      <c r="F60"/>
      <c r="G60"/>
      <c r="H60"/>
      <c r="I60"/>
      <c r="J60"/>
      <c r="K60"/>
      <c r="L60"/>
    </row>
    <row r="61" spans="2:12" ht="15">
      <c r="B61"/>
      <c r="C61"/>
      <c r="D61"/>
      <c r="E61"/>
      <c r="F61"/>
      <c r="G61"/>
      <c r="H61"/>
      <c r="I61"/>
      <c r="J61"/>
      <c r="K61"/>
      <c r="L61"/>
    </row>
    <row r="62" spans="2:12" ht="15">
      <c r="B62"/>
      <c r="C62"/>
      <c r="D62"/>
      <c r="E62"/>
      <c r="F62"/>
      <c r="G62"/>
      <c r="H62"/>
      <c r="I62"/>
      <c r="J62"/>
      <c r="K62"/>
      <c r="L62"/>
    </row>
    <row r="63" spans="2:12" ht="15">
      <c r="B63"/>
      <c r="C63"/>
      <c r="D63"/>
      <c r="E63"/>
      <c r="F63"/>
      <c r="G63"/>
      <c r="H63"/>
      <c r="I63"/>
      <c r="J63"/>
      <c r="K63"/>
      <c r="L63"/>
    </row>
    <row r="64" spans="2:12" ht="19.5" customHeight="1">
      <c r="B64"/>
      <c r="C64"/>
      <c r="D64"/>
      <c r="E64"/>
      <c r="F64"/>
      <c r="G64"/>
      <c r="H64"/>
      <c r="I64"/>
      <c r="J64"/>
      <c r="K64"/>
      <c r="L64"/>
    </row>
    <row r="65" spans="2:12" ht="15">
      <c r="B65"/>
      <c r="C65"/>
      <c r="D65"/>
      <c r="E65"/>
      <c r="F65"/>
      <c r="G65"/>
      <c r="H65"/>
      <c r="I65"/>
      <c r="J65"/>
      <c r="K65"/>
      <c r="L65"/>
    </row>
    <row r="66" spans="3:14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sheetProtection password="C434" sheet="1"/>
  <mergeCells count="1">
    <mergeCell ref="O28:O43"/>
  </mergeCells>
  <printOptions/>
  <pageMargins left="0.511811024" right="0.511811024" top="0.787401575" bottom="0.787401575" header="0.31496062" footer="0.3149606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65"/>
  <sheetViews>
    <sheetView showGridLines="0" tabSelected="1" zoomScale="70" zoomScaleNormal="70" zoomScalePageLayoutView="0" workbookViewId="0" topLeftCell="A1">
      <selection activeCell="R24" sqref="R24"/>
    </sheetView>
  </sheetViews>
  <sheetFormatPr defaultColWidth="11.57421875" defaultRowHeight="15"/>
  <cols>
    <col min="1" max="1" width="4.00390625" style="1" customWidth="1"/>
    <col min="2" max="2" width="57.7109375" style="1" customWidth="1"/>
    <col min="3" max="14" width="11.7109375" style="1" bestFit="1" customWidth="1"/>
    <col min="15" max="15" width="32.421875" style="1" customWidth="1"/>
    <col min="16" max="16" width="11.421875" style="1" customWidth="1"/>
    <col min="17" max="17" width="14.421875" style="1" bestFit="1" customWidth="1"/>
    <col min="18" max="16384" width="11.421875" style="1" customWidth="1"/>
  </cols>
  <sheetData>
    <row r="5" ht="18.75">
      <c r="B5" s="16" t="s">
        <v>31</v>
      </c>
    </row>
    <row r="6" spans="2:14" ht="30" customHeight="1">
      <c r="B6" s="2" t="s">
        <v>9</v>
      </c>
      <c r="C6" s="3">
        <v>43831</v>
      </c>
      <c r="D6" s="3">
        <v>43862</v>
      </c>
      <c r="E6" s="3">
        <v>43891</v>
      </c>
      <c r="F6" s="3">
        <v>43922</v>
      </c>
      <c r="G6" s="3">
        <v>43952</v>
      </c>
      <c r="H6" s="3">
        <v>43983</v>
      </c>
      <c r="I6" s="3">
        <v>44013</v>
      </c>
      <c r="J6" s="3">
        <v>44044</v>
      </c>
      <c r="K6" s="3">
        <v>44075</v>
      </c>
      <c r="L6" s="3">
        <v>44105</v>
      </c>
      <c r="M6" s="3">
        <v>44136</v>
      </c>
      <c r="N6" s="3">
        <v>44166</v>
      </c>
    </row>
    <row r="7" spans="2:14" ht="16.5" customHeight="1">
      <c r="B7" s="7" t="s">
        <v>0</v>
      </c>
      <c r="C7" s="29">
        <f>'1) Base dados IPCA'!C7/('1) Base dados IPCA'!C$23-'1) Base dados IPCA'!C$17)</f>
        <v>0.20159561056016206</v>
      </c>
      <c r="D7" s="29">
        <f>'1) Base dados IPCA'!D7/('1) Base dados IPCA'!D$23-'1) Base dados IPCA'!D$17)</f>
        <v>0.2019737184898031</v>
      </c>
      <c r="E7" s="29">
        <f>'1) Base dados IPCA'!E7/('1) Base dados IPCA'!E$23-'1) Base dados IPCA'!E$17)</f>
        <v>0.2017207416594578</v>
      </c>
      <c r="F7" s="29">
        <f>'1) Base dados IPCA'!F7/('1) Base dados IPCA'!F$23-'1) Base dados IPCA'!F$17)</f>
        <v>0.20389424369984427</v>
      </c>
      <c r="G7" s="29">
        <f>'1) Base dados IPCA'!G7/('1) Base dados IPCA'!G$23-'1) Base dados IPCA'!G$17)</f>
        <v>0.20825333790797665</v>
      </c>
      <c r="H7" s="29">
        <f>'1) Base dados IPCA'!H7/('1) Base dados IPCA'!H$23-'1) Base dados IPCA'!H$17)</f>
        <v>0.20963365205552334</v>
      </c>
      <c r="I7" s="29">
        <f>'1) Base dados IPCA'!I7/('1) Base dados IPCA'!I$23-'1) Base dados IPCA'!I$17)</f>
        <v>0.2099322186699166</v>
      </c>
      <c r="J7" s="29">
        <f>'1) Base dados IPCA'!J7/('1) Base dados IPCA'!J$23-'1) Base dados IPCA'!J$17)</f>
        <v>0.20920430484550787</v>
      </c>
      <c r="K7" s="29">
        <f>'1) Base dados IPCA'!K7/('1) Base dados IPCA'!K$23-'1) Base dados IPCA'!K$17)</f>
        <v>0.21036300254665385</v>
      </c>
      <c r="L7" s="29">
        <f>'1) Base dados IPCA'!L7/('1) Base dados IPCA'!L$23-'1) Base dados IPCA'!L$17)</f>
        <v>0.2135065238307192</v>
      </c>
      <c r="M7" s="29">
        <f>'1) Base dados IPCA'!M7/('1) Base dados IPCA'!M$23-'1) Base dados IPCA'!M$17)</f>
        <v>0.21568419045356355</v>
      </c>
      <c r="N7" s="29">
        <f>'1) Base dados IPCA'!N7/('1) Base dados IPCA'!N$23-'1) Base dados IPCA'!N$17)</f>
        <v>0.21913062318428445</v>
      </c>
    </row>
    <row r="8" spans="2:14" ht="15.75">
      <c r="B8" s="8" t="s">
        <v>1</v>
      </c>
      <c r="C8" s="30">
        <f>'1) Base dados IPCA'!C8/('1) Base dados IPCA'!C$23-'1) Base dados IPCA'!C$17)</f>
        <v>0.16248366775791398</v>
      </c>
      <c r="D8" s="30">
        <f>'1) Base dados IPCA'!D8/('1) Base dados IPCA'!D$23-'1) Base dados IPCA'!D$17)</f>
        <v>0.16304644595200135</v>
      </c>
      <c r="E8" s="30">
        <f>'1) Base dados IPCA'!E8/('1) Base dados IPCA'!E$23-'1) Base dados IPCA'!E$17)</f>
        <v>0.16203737480067118</v>
      </c>
      <c r="F8" s="30">
        <f>'1) Base dados IPCA'!F8/('1) Base dados IPCA'!F$23-'1) Base dados IPCA'!F$17)</f>
        <v>0.16214965254539426</v>
      </c>
      <c r="G8" s="30">
        <f>'1) Base dados IPCA'!G8/('1) Base dados IPCA'!G$23-'1) Base dados IPCA'!G$17)</f>
        <v>0.1625336710782775</v>
      </c>
      <c r="H8" s="30">
        <f>'1) Base dados IPCA'!H8/('1) Base dados IPCA'!H$23-'1) Base dados IPCA'!H$17)</f>
        <v>0.16280183408710347</v>
      </c>
      <c r="I8" s="30">
        <f>'1) Base dados IPCA'!I8/('1) Base dados IPCA'!I$23-'1) Base dados IPCA'!I$17)</f>
        <v>0.16247172299807172</v>
      </c>
      <c r="J8" s="30">
        <f>'1) Base dados IPCA'!J8/('1) Base dados IPCA'!J$23-'1) Base dados IPCA'!J$17)</f>
        <v>0.16321304351909538</v>
      </c>
      <c r="K8" s="30">
        <f>'1) Base dados IPCA'!K8/('1) Base dados IPCA'!K$23-'1) Base dados IPCA'!K$17)</f>
        <v>0.16344194881643218</v>
      </c>
      <c r="L8" s="30">
        <f>'1) Base dados IPCA'!L8/('1) Base dados IPCA'!L$23-'1) Base dados IPCA'!L$17)</f>
        <v>0.16282005443388037</v>
      </c>
      <c r="M8" s="30">
        <f>'1) Base dados IPCA'!M8/('1) Base dados IPCA'!M$23-'1) Base dados IPCA'!M$17)</f>
        <v>0.16195826260567467</v>
      </c>
      <c r="N8" s="30">
        <f>'1) Base dados IPCA'!N8/('1) Base dados IPCA'!N$23-'1) Base dados IPCA'!N$17)</f>
        <v>0.16116418286683307</v>
      </c>
    </row>
    <row r="9" spans="2:14" ht="15.75">
      <c r="B9" s="8" t="s">
        <v>2</v>
      </c>
      <c r="C9" s="30">
        <f>'1) Base dados IPCA'!C9/('1) Base dados IPCA'!C$23-'1) Base dados IPCA'!C$17)</f>
        <v>0.03910256543837093</v>
      </c>
      <c r="D9" s="30">
        <f>'1) Base dados IPCA'!D9/('1) Base dados IPCA'!D$23-'1) Base dados IPCA'!D$17)</f>
        <v>0.038998134658871836</v>
      </c>
      <c r="E9" s="30">
        <f>'1) Base dados IPCA'!E9/('1) Base dados IPCA'!E$23-'1) Base dados IPCA'!E$17)</f>
        <v>0.038873544769508155</v>
      </c>
      <c r="F9" s="30">
        <f>'1) Base dados IPCA'!F9/('1) Base dados IPCA'!F$23-'1) Base dados IPCA'!F$17)</f>
        <v>0.03843996739159895</v>
      </c>
      <c r="G9" s="30">
        <f>'1) Base dados IPCA'!G9/('1) Base dados IPCA'!G$23-'1) Base dados IPCA'!G$17)</f>
        <v>0.03805053451370255</v>
      </c>
      <c r="H9" s="30">
        <f>'1) Base dados IPCA'!H9/('1) Base dados IPCA'!H$23-'1) Base dados IPCA'!H$17)</f>
        <v>0.038435496575431785</v>
      </c>
      <c r="I9" s="30">
        <f>'1) Base dados IPCA'!I9/('1) Base dados IPCA'!I$23-'1) Base dados IPCA'!I$17)</f>
        <v>0.03883861866323864</v>
      </c>
      <c r="J9" s="30">
        <f>'1) Base dados IPCA'!J9/('1) Base dados IPCA'!J$23-'1) Base dados IPCA'!J$17)</f>
        <v>0.039049577936884114</v>
      </c>
      <c r="K9" s="30">
        <f>'1) Base dados IPCA'!K9/('1) Base dados IPCA'!K$23-'1) Base dados IPCA'!K$17)</f>
        <v>0.0391777647893792</v>
      </c>
      <c r="L9" s="30">
        <f>'1) Base dados IPCA'!L9/('1) Base dados IPCA'!L$23-'1) Base dados IPCA'!L$17)</f>
        <v>0.03926494456020824</v>
      </c>
      <c r="M9" s="30">
        <f>'1) Base dados IPCA'!M9/('1) Base dados IPCA'!M$23-'1) Base dados IPCA'!M$17)</f>
        <v>0.03951058023251815</v>
      </c>
      <c r="N9" s="30">
        <f>'1) Base dados IPCA'!N9/('1) Base dados IPCA'!N$23-'1) Base dados IPCA'!N$17)</f>
        <v>0.03948142801042893</v>
      </c>
    </row>
    <row r="10" spans="2:14" ht="15.75">
      <c r="B10" s="8" t="s">
        <v>3</v>
      </c>
      <c r="C10" s="30">
        <f>'1) Base dados IPCA'!C10/('1) Base dados IPCA'!C$23-'1) Base dados IPCA'!C$17)</f>
        <v>0.04768910496187581</v>
      </c>
      <c r="D10" s="30">
        <f>'1) Base dados IPCA'!D10/('1) Base dados IPCA'!D$23-'1) Base dados IPCA'!D$17)</f>
        <v>0.04736820166525984</v>
      </c>
      <c r="E10" s="30">
        <f>'1) Base dados IPCA'!E10/('1) Base dados IPCA'!E$23-'1) Base dados IPCA'!E$17)</f>
        <v>0.04690923113802411</v>
      </c>
      <c r="F10" s="30">
        <f>'1) Base dados IPCA'!F10/('1) Base dados IPCA'!F$23-'1) Base dados IPCA'!F$17)</f>
        <v>0.046989247984388</v>
      </c>
      <c r="G10" s="30">
        <f>'1) Base dados IPCA'!G10/('1) Base dados IPCA'!G$23-'1) Base dados IPCA'!G$17)</f>
        <v>0.04720260212387202</v>
      </c>
      <c r="H10" s="30">
        <f>'1) Base dados IPCA'!H10/('1) Base dados IPCA'!H$23-'1) Base dados IPCA'!H$17)</f>
        <v>0.04712810962791401</v>
      </c>
      <c r="I10" s="30">
        <f>'1) Base dados IPCA'!I10/('1) Base dados IPCA'!I$23-'1) Base dados IPCA'!I$17)</f>
        <v>0.04679687304356536</v>
      </c>
      <c r="J10" s="30">
        <f>'1) Base dados IPCA'!J10/('1) Base dados IPCA'!J$23-'1) Base dados IPCA'!J$17)</f>
        <v>0.046384679041062575</v>
      </c>
      <c r="K10" s="30">
        <f>'1) Base dados IPCA'!K10/('1) Base dados IPCA'!K$23-'1) Base dados IPCA'!K$17)</f>
        <v>0.04591700413309397</v>
      </c>
      <c r="L10" s="30">
        <f>'1) Base dados IPCA'!L10/('1) Base dados IPCA'!L$23-'1) Base dados IPCA'!L$17)</f>
        <v>0.04572779515682316</v>
      </c>
      <c r="M10" s="30">
        <f>'1) Base dados IPCA'!M10/('1) Base dados IPCA'!M$23-'1) Base dados IPCA'!M$17)</f>
        <v>0.04582214455639299</v>
      </c>
      <c r="N10" s="30">
        <f>'1) Base dados IPCA'!N10/('1) Base dados IPCA'!N$23-'1) Base dados IPCA'!N$17)</f>
        <v>0.04543754772031027</v>
      </c>
    </row>
    <row r="11" spans="2:14" ht="15.75">
      <c r="B11" s="8" t="s">
        <v>4</v>
      </c>
      <c r="C11" s="30">
        <f>'1) Base dados IPCA'!C11/('1) Base dados IPCA'!C$23-'1) Base dados IPCA'!C$17)</f>
        <v>0.2146155593389167</v>
      </c>
      <c r="D11" s="30">
        <f>'1) Base dados IPCA'!D11/('1) Base dados IPCA'!D$23-'1) Base dados IPCA'!D$17)</f>
        <v>0.21489667677493982</v>
      </c>
      <c r="E11" s="30">
        <f>'1) Base dados IPCA'!E11/('1) Base dados IPCA'!E$23-'1) Base dados IPCA'!E$17)</f>
        <v>0.21392539631254753</v>
      </c>
      <c r="F11" s="30">
        <f>'1) Base dados IPCA'!F11/('1) Base dados IPCA'!F$23-'1) Base dados IPCA'!F$17)</f>
        <v>0.21193271494127774</v>
      </c>
      <c r="G11" s="30">
        <f>'1) Base dados IPCA'!G11/('1) Base dados IPCA'!G$23-'1) Base dados IPCA'!G$17)</f>
        <v>0.20704154408812517</v>
      </c>
      <c r="H11" s="30">
        <f>'1) Base dados IPCA'!H11/('1) Base dados IPCA'!H$23-'1) Base dados IPCA'!H$17)</f>
        <v>0.20395611962254107</v>
      </c>
      <c r="I11" s="30">
        <f>'1) Base dados IPCA'!I11/('1) Base dados IPCA'!I$23-'1) Base dados IPCA'!I$17)</f>
        <v>0.20407126221858643</v>
      </c>
      <c r="J11" s="30">
        <f>'1) Base dados IPCA'!J11/('1) Base dados IPCA'!J$23-'1) Base dados IPCA'!J$17)</f>
        <v>0.20495080191470247</v>
      </c>
      <c r="K11" s="30">
        <f>'1) Base dados IPCA'!K11/('1) Base dados IPCA'!K$23-'1) Base dados IPCA'!K$17)</f>
        <v>0.20615267398655698</v>
      </c>
      <c r="L11" s="30">
        <f>'1) Base dados IPCA'!L11/('1) Base dados IPCA'!L$23-'1) Base dados IPCA'!L$17)</f>
        <v>0.20600544755761582</v>
      </c>
      <c r="M11" s="30">
        <f>'1) Base dados IPCA'!M11/('1) Base dados IPCA'!M$23-'1) Base dados IPCA'!M$17)</f>
        <v>0.20660395741439475</v>
      </c>
      <c r="N11" s="30">
        <f>'1) Base dados IPCA'!N11/('1) Base dados IPCA'!N$23-'1) Base dados IPCA'!N$17)</f>
        <v>0.20741733774573679</v>
      </c>
    </row>
    <row r="12" spans="2:14" ht="15.75">
      <c r="B12" s="17" t="s">
        <v>22</v>
      </c>
      <c r="C12" s="32">
        <f>C13+C14+C18</f>
        <v>0.0990770590086251</v>
      </c>
      <c r="D12" s="32">
        <f aca="true" t="shared" si="0" ref="D12:N12">D13+D14+D18</f>
        <v>0.09818572128260439</v>
      </c>
      <c r="E12" s="32">
        <f t="shared" si="0"/>
        <v>0.0987170000104224</v>
      </c>
      <c r="F12" s="32">
        <f t="shared" si="0"/>
        <v>0.09872172565993441</v>
      </c>
      <c r="G12" s="32">
        <f t="shared" si="0"/>
        <v>0.09849005484357744</v>
      </c>
      <c r="H12" s="32">
        <f t="shared" si="0"/>
        <v>0.09851593350130147</v>
      </c>
      <c r="I12" s="32">
        <f t="shared" si="0"/>
        <v>0.09852709166339725</v>
      </c>
      <c r="J12" s="32">
        <f t="shared" si="0"/>
        <v>0.09853496252096228</v>
      </c>
      <c r="K12" s="32">
        <f t="shared" si="0"/>
        <v>0.09876007180728927</v>
      </c>
      <c r="L12" s="32">
        <f t="shared" si="0"/>
        <v>0.09809773289455442</v>
      </c>
      <c r="M12" s="32">
        <f t="shared" si="0"/>
        <v>0.09760990010076409</v>
      </c>
      <c r="N12" s="32">
        <f t="shared" si="0"/>
        <v>0.09653851322002328</v>
      </c>
    </row>
    <row r="13" spans="2:14" ht="15">
      <c r="B13" s="19" t="s">
        <v>10</v>
      </c>
      <c r="C13" s="20">
        <f>'1) Base dados IPCA'!C13/('1) Base dados IPCA'!C$23-'1) Base dados IPCA'!C$17)</f>
        <v>0.03948703735733383</v>
      </c>
      <c r="D13" s="20">
        <f>'1) Base dados IPCA'!D13/('1) Base dados IPCA'!D$23-'1) Base dados IPCA'!D$17)</f>
        <v>0.03950771667656652</v>
      </c>
      <c r="E13" s="20">
        <f>'1) Base dados IPCA'!E13/('1) Base dados IPCA'!E$23-'1) Base dados IPCA'!E$17)</f>
        <v>0.03923937173647951</v>
      </c>
      <c r="F13" s="20">
        <f>'1) Base dados IPCA'!F13/('1) Base dados IPCA'!F$23-'1) Base dados IPCA'!F$17)</f>
        <v>0.039075872910633386</v>
      </c>
      <c r="G13" s="20">
        <f>'1) Base dados IPCA'!G13/('1) Base dados IPCA'!G$23-'1) Base dados IPCA'!G$17)</f>
        <v>0.03854901768572409</v>
      </c>
      <c r="H13" s="20">
        <f>'1) Base dados IPCA'!H13/('1) Base dados IPCA'!H$23-'1) Base dados IPCA'!H$17)</f>
        <v>0.0382883940261759</v>
      </c>
      <c r="I13" s="20">
        <f>'1) Base dados IPCA'!I13/('1) Base dados IPCA'!I$23-'1) Base dados IPCA'!I$17)</f>
        <v>0.0387040159603329</v>
      </c>
      <c r="J13" s="20">
        <f>'1) Base dados IPCA'!J13/('1) Base dados IPCA'!J$23-'1) Base dados IPCA'!J$17)</f>
        <v>0.038679118285157923</v>
      </c>
      <c r="K13" s="20">
        <f>'1) Base dados IPCA'!K13/('1) Base dados IPCA'!K$23-'1) Base dados IPCA'!K$17)</f>
        <v>0.03857867490502233</v>
      </c>
      <c r="L13" s="20">
        <f>'1) Base dados IPCA'!L13/('1) Base dados IPCA'!L$23-'1) Base dados IPCA'!L$17)</f>
        <v>0.03824860918412766</v>
      </c>
      <c r="M13" s="20">
        <f>'1) Base dados IPCA'!M13/('1) Base dados IPCA'!M$23-'1) Base dados IPCA'!M$17)</f>
        <v>0.03777977152491436</v>
      </c>
      <c r="N13" s="20">
        <f>'1) Base dados IPCA'!N13/('1) Base dados IPCA'!N$23-'1) Base dados IPCA'!N$17)</f>
        <v>0.03736376600095205</v>
      </c>
    </row>
    <row r="14" spans="2:14" ht="15.75">
      <c r="B14" s="21" t="s">
        <v>23</v>
      </c>
      <c r="C14" s="20">
        <f>C15+C16+C17</f>
        <v>0.018543216102392478</v>
      </c>
      <c r="D14" s="20">
        <f aca="true" t="shared" si="1" ref="D14:N14">D15+D16+D17</f>
        <v>0.018560665270266043</v>
      </c>
      <c r="E14" s="20">
        <f t="shared" si="1"/>
        <v>0.018609232180266184</v>
      </c>
      <c r="F14" s="20">
        <f t="shared" si="1"/>
        <v>0.018607012474172853</v>
      </c>
      <c r="G14" s="20">
        <f t="shared" si="1"/>
        <v>0.01870459032087508</v>
      </c>
      <c r="H14" s="20">
        <f t="shared" si="1"/>
        <v>0.018796784609526194</v>
      </c>
      <c r="I14" s="20">
        <f t="shared" si="1"/>
        <v>0.018786989657503944</v>
      </c>
      <c r="J14" s="20">
        <f t="shared" si="1"/>
        <v>0.018753606763862757</v>
      </c>
      <c r="K14" s="20">
        <f t="shared" si="1"/>
        <v>0.018749217217050054</v>
      </c>
      <c r="L14" s="20">
        <f t="shared" si="1"/>
        <v>0.018658875109581804</v>
      </c>
      <c r="M14" s="20">
        <f t="shared" si="1"/>
        <v>0.01855539473588234</v>
      </c>
      <c r="N14" s="20">
        <f t="shared" si="1"/>
        <v>0.01841730545477651</v>
      </c>
    </row>
    <row r="15" spans="2:14" ht="15">
      <c r="B15" s="22" t="s">
        <v>13</v>
      </c>
      <c r="C15" s="23">
        <f>'1) Base dados IPCA'!C15/('1) Base dados IPCA'!C$23-'1) Base dados IPCA'!C$17)</f>
        <v>0.012019696631859282</v>
      </c>
      <c r="D15" s="23">
        <f>'1) Base dados IPCA'!D15/('1) Base dados IPCA'!D$23-'1) Base dados IPCA'!D$17)</f>
        <v>0.012022592511541145</v>
      </c>
      <c r="E15" s="23">
        <f>'1) Base dados IPCA'!E15/('1) Base dados IPCA'!E$23-'1) Base dados IPCA'!E$17)</f>
        <v>0.012059783005200785</v>
      </c>
      <c r="F15" s="23">
        <f>'1) Base dados IPCA'!F15/('1) Base dados IPCA'!F$23-'1) Base dados IPCA'!F$17)</f>
        <v>0.012064482904566218</v>
      </c>
      <c r="G15" s="23">
        <f>'1) Base dados IPCA'!G15/('1) Base dados IPCA'!G$23-'1) Base dados IPCA'!G$17)</f>
        <v>0.012134623827704194</v>
      </c>
      <c r="H15" s="23">
        <f>'1) Base dados IPCA'!H15/('1) Base dados IPCA'!H$23-'1) Base dados IPCA'!H$17)</f>
        <v>0.012196992222343937</v>
      </c>
      <c r="I15" s="23">
        <f>'1) Base dados IPCA'!I15/('1) Base dados IPCA'!I$23-'1) Base dados IPCA'!I$17)</f>
        <v>0.012213369283037137</v>
      </c>
      <c r="J15" s="23">
        <f>'1) Base dados IPCA'!J15/('1) Base dados IPCA'!J$23-'1) Base dados IPCA'!J$17)</f>
        <v>0.012183426574375253</v>
      </c>
      <c r="K15" s="23">
        <f>'1) Base dados IPCA'!K15/('1) Base dados IPCA'!K$23-'1) Base dados IPCA'!K$17)</f>
        <v>0.012183233832922805</v>
      </c>
      <c r="L15" s="23">
        <f>'1) Base dados IPCA'!L15/('1) Base dados IPCA'!L$23-'1) Base dados IPCA'!L$17)</f>
        <v>0.01213869277380336</v>
      </c>
      <c r="M15" s="23">
        <f>'1) Base dados IPCA'!M15/('1) Base dados IPCA'!M$23-'1) Base dados IPCA'!M$17)</f>
        <v>0.012087526193981868</v>
      </c>
      <c r="N15" s="23">
        <f>'1) Base dados IPCA'!N15/('1) Base dados IPCA'!N$23-'1) Base dados IPCA'!N$17)</f>
        <v>0.012005987369026302</v>
      </c>
    </row>
    <row r="16" spans="2:14" ht="15">
      <c r="B16" s="22" t="s">
        <v>14</v>
      </c>
      <c r="C16" s="23">
        <f>'1) Base dados IPCA'!C16/('1) Base dados IPCA'!C$23-'1) Base dados IPCA'!C$17)</f>
        <v>0.006523519470533198</v>
      </c>
      <c r="D16" s="23">
        <f>'1) Base dados IPCA'!D16/('1) Base dados IPCA'!D$23-'1) Base dados IPCA'!D$17)</f>
        <v>0.006538072758724897</v>
      </c>
      <c r="E16" s="23">
        <f>'1) Base dados IPCA'!E16/('1) Base dados IPCA'!E$23-'1) Base dados IPCA'!E$17)</f>
        <v>0.006549449175065399</v>
      </c>
      <c r="F16" s="23">
        <f>'1) Base dados IPCA'!F16/('1) Base dados IPCA'!F$23-'1) Base dados IPCA'!F$17)</f>
        <v>0.006542529569606635</v>
      </c>
      <c r="G16" s="23">
        <f>'1) Base dados IPCA'!G16/('1) Base dados IPCA'!G$23-'1) Base dados IPCA'!G$17)</f>
        <v>0.006569966493170885</v>
      </c>
      <c r="H16" s="23">
        <f>'1) Base dados IPCA'!H16/('1) Base dados IPCA'!H$23-'1) Base dados IPCA'!H$17)</f>
        <v>0.006599792387182256</v>
      </c>
      <c r="I16" s="23">
        <f>'1) Base dados IPCA'!I16/('1) Base dados IPCA'!I$23-'1) Base dados IPCA'!I$17)</f>
        <v>0.006573620374466806</v>
      </c>
      <c r="J16" s="23">
        <f>'1) Base dados IPCA'!J16/('1) Base dados IPCA'!J$23-'1) Base dados IPCA'!J$17)</f>
        <v>0.006570180189487503</v>
      </c>
      <c r="K16" s="23">
        <f>'1) Base dados IPCA'!K16/('1) Base dados IPCA'!K$23-'1) Base dados IPCA'!K$17)</f>
        <v>0.006565983384127248</v>
      </c>
      <c r="L16" s="23">
        <f>'1) Base dados IPCA'!L16/('1) Base dados IPCA'!L$23-'1) Base dados IPCA'!L$17)</f>
        <v>0.006520182335778445</v>
      </c>
      <c r="M16" s="23">
        <f>'1) Base dados IPCA'!M16/('1) Base dados IPCA'!M$23-'1) Base dados IPCA'!M$17)</f>
        <v>0.006467868541900471</v>
      </c>
      <c r="N16" s="23">
        <f>'1) Base dados IPCA'!N16/('1) Base dados IPCA'!N$23-'1) Base dados IPCA'!N$17)</f>
        <v>0.0064113180857502065</v>
      </c>
    </row>
    <row r="17" spans="2:14" ht="15">
      <c r="B17" s="24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ht="15.75">
      <c r="B18" s="9" t="s">
        <v>12</v>
      </c>
      <c r="C18" s="15">
        <f>'1) Base dados IPCA'!C18/('1) Base dados IPCA'!C$23-'1) Base dados IPCA'!C$17)</f>
        <v>0.041046805548898786</v>
      </c>
      <c r="D18" s="15">
        <f>'1) Base dados IPCA'!D18/('1) Base dados IPCA'!D$23-'1) Base dados IPCA'!D$17)</f>
        <v>0.040117339335771815</v>
      </c>
      <c r="E18" s="15">
        <f>'1) Base dados IPCA'!E18/('1) Base dados IPCA'!E$23-'1) Base dados IPCA'!E$17)</f>
        <v>0.04086839609367671</v>
      </c>
      <c r="F18" s="15">
        <f>'1) Base dados IPCA'!F18/('1) Base dados IPCA'!F$23-'1) Base dados IPCA'!F$17)</f>
        <v>0.04103884027512817</v>
      </c>
      <c r="G18" s="15">
        <f>'1) Base dados IPCA'!G18/('1) Base dados IPCA'!G$23-'1) Base dados IPCA'!G$17)</f>
        <v>0.041236446836978274</v>
      </c>
      <c r="H18" s="15">
        <f>'1) Base dados IPCA'!H18/('1) Base dados IPCA'!H$23-'1) Base dados IPCA'!H$17)</f>
        <v>0.041430754865599384</v>
      </c>
      <c r="I18" s="15">
        <f>'1) Base dados IPCA'!I18/('1) Base dados IPCA'!I$23-'1) Base dados IPCA'!I$17)</f>
        <v>0.04103608604556041</v>
      </c>
      <c r="J18" s="15">
        <f>'1) Base dados IPCA'!J18/('1) Base dados IPCA'!J$23-'1) Base dados IPCA'!J$17)</f>
        <v>0.04110223747194159</v>
      </c>
      <c r="K18" s="15">
        <f>'1) Base dados IPCA'!K18/('1) Base dados IPCA'!K$23-'1) Base dados IPCA'!K$17)</f>
        <v>0.04143217968521688</v>
      </c>
      <c r="L18" s="15">
        <f>'1) Base dados IPCA'!L18/('1) Base dados IPCA'!L$23-'1) Base dados IPCA'!L$17)</f>
        <v>0.04119024860084496</v>
      </c>
      <c r="M18" s="15">
        <f>'1) Base dados IPCA'!M18/('1) Base dados IPCA'!M$23-'1) Base dados IPCA'!M$17)</f>
        <v>0.041274733839967395</v>
      </c>
      <c r="N18" s="15">
        <f>'1) Base dados IPCA'!N18/('1) Base dados IPCA'!N$23-'1) Base dados IPCA'!N$17)</f>
        <v>0.04075744176429472</v>
      </c>
    </row>
    <row r="19" spans="2:14" ht="15.75">
      <c r="B19" s="8" t="s">
        <v>6</v>
      </c>
      <c r="C19" s="30">
        <f>'1) Base dados IPCA'!C19/('1) Base dados IPCA'!C$23-'1) Base dados IPCA'!C$17)</f>
        <v>0.11183027388154099</v>
      </c>
      <c r="D19" s="30">
        <f>'1) Base dados IPCA'!D19/('1) Base dados IPCA'!D$23-'1) Base dados IPCA'!D$17)</f>
        <v>0.1119975823511635</v>
      </c>
      <c r="E19" s="30">
        <f>'1) Base dados IPCA'!E19/('1) Base dados IPCA'!E$23-'1) Base dados IPCA'!E$17)</f>
        <v>0.11208375457283706</v>
      </c>
      <c r="F19" s="30">
        <f>'1) Base dados IPCA'!F19/('1) Base dados IPCA'!F$23-'1) Base dados IPCA'!F$17)</f>
        <v>0.11178697790593184</v>
      </c>
      <c r="G19" s="30">
        <f>'1) Base dados IPCA'!G19/('1) Base dados IPCA'!G$23-'1) Base dados IPCA'!G$17)</f>
        <v>0.11203044293045533</v>
      </c>
      <c r="H19" s="30">
        <f>'1) Base dados IPCA'!H19/('1) Base dados IPCA'!H$23-'1) Base dados IPCA'!H$17)</f>
        <v>0.1124499877414542</v>
      </c>
      <c r="I19" s="30">
        <f>'1) Base dados IPCA'!I19/('1) Base dados IPCA'!I$23-'1) Base dados IPCA'!I$17)</f>
        <v>0.11211987779326694</v>
      </c>
      <c r="J19" s="30">
        <f>'1) Base dados IPCA'!J19/('1) Base dados IPCA'!J$23-'1) Base dados IPCA'!J$17)</f>
        <v>0.11162105838757176</v>
      </c>
      <c r="K19" s="30">
        <f>'1) Base dados IPCA'!K19/('1) Base dados IPCA'!K$23-'1) Base dados IPCA'!K$17)</f>
        <v>0.1113399156681835</v>
      </c>
      <c r="L19" s="30">
        <f>'1) Base dados IPCA'!L19/('1) Base dados IPCA'!L$23-'1) Base dados IPCA'!L$17)</f>
        <v>0.11061794233260959</v>
      </c>
      <c r="M19" s="30">
        <f>'1) Base dados IPCA'!M19/('1) Base dados IPCA'!M$23-'1) Base dados IPCA'!M$17)</f>
        <v>0.10984539428781023</v>
      </c>
      <c r="N19" s="30">
        <f>'1) Base dados IPCA'!N19/('1) Base dados IPCA'!N$23-'1) Base dados IPCA'!N$17)</f>
        <v>0.1088392858072896</v>
      </c>
    </row>
    <row r="20" spans="2:14" ht="15.75">
      <c r="B20" s="8" t="s">
        <v>7</v>
      </c>
      <c r="C20" s="30">
        <f>'1) Base dados IPCA'!C20/('1) Base dados IPCA'!C$23-'1) Base dados IPCA'!C$17)</f>
        <v>0.06406302422068898</v>
      </c>
      <c r="D20" s="30">
        <f>'1) Base dados IPCA'!D20/('1) Base dados IPCA'!D$23-'1) Base dados IPCA'!D$17)</f>
        <v>0.06403434728691865</v>
      </c>
      <c r="E20" s="30">
        <f>'1) Base dados IPCA'!E20/('1) Base dados IPCA'!E$23-'1) Base dados IPCA'!E$17)</f>
        <v>0.06624490604187729</v>
      </c>
      <c r="F20" s="30">
        <f>'1) Base dados IPCA'!F20/('1) Base dados IPCA'!F$23-'1) Base dados IPCA'!F$17)</f>
        <v>0.06660641201256799</v>
      </c>
      <c r="G20" s="30">
        <f>'1) Base dados IPCA'!G20/('1) Base dados IPCA'!G$23-'1) Base dados IPCA'!G$17)</f>
        <v>0.06684471623480434</v>
      </c>
      <c r="H20" s="30">
        <f>'1) Base dados IPCA'!H20/('1) Base dados IPCA'!H$23-'1) Base dados IPCA'!H$17)</f>
        <v>0.06713092648524017</v>
      </c>
      <c r="I20" s="30">
        <f>'1) Base dados IPCA'!I20/('1) Base dados IPCA'!I$23-'1) Base dados IPCA'!I$17)</f>
        <v>0.06698623504762223</v>
      </c>
      <c r="J20" s="30">
        <f>'1) Base dados IPCA'!J20/('1) Base dados IPCA'!J$23-'1) Base dados IPCA'!J$17)</f>
        <v>0.06668586795565755</v>
      </c>
      <c r="K20" s="30">
        <f>'1) Base dados IPCA'!K20/('1) Base dados IPCA'!K$23-'1) Base dados IPCA'!K$17)</f>
        <v>0.06422055692397612</v>
      </c>
      <c r="L20" s="30">
        <f>'1) Base dados IPCA'!L20/('1) Base dados IPCA'!L$23-'1) Base dados IPCA'!L$17)</f>
        <v>0.06369347742015513</v>
      </c>
      <c r="M20" s="30">
        <f>'1) Base dados IPCA'!M20/('1) Base dados IPCA'!M$23-'1) Base dados IPCA'!M$17)</f>
        <v>0.06310313890130638</v>
      </c>
      <c r="N20" s="30">
        <f>'1) Base dados IPCA'!N20/('1) Base dados IPCA'!N$23-'1) Base dados IPCA'!N$17)</f>
        <v>0.06250592434957151</v>
      </c>
    </row>
    <row r="21" spans="2:14" ht="16.5" thickBot="1">
      <c r="B21" s="8" t="s">
        <v>8</v>
      </c>
      <c r="C21" s="30">
        <f>'1) Base dados IPCA'!C21/('1) Base dados IPCA'!C$23-'1) Base dados IPCA'!C$17)</f>
        <v>0.05954209290258587</v>
      </c>
      <c r="D21" s="30">
        <f>'1) Base dados IPCA'!D21/('1) Base dados IPCA'!D$23-'1) Base dados IPCA'!D$17)</f>
        <v>0.059499171538437486</v>
      </c>
      <c r="E21" s="30">
        <f>'1) Base dados IPCA'!E21/('1) Base dados IPCA'!E$23-'1) Base dados IPCA'!E$17)</f>
        <v>0.059488050694654335</v>
      </c>
      <c r="F21" s="30">
        <f>'1) Base dados IPCA'!F21/('1) Base dados IPCA'!F$23-'1) Base dados IPCA'!F$17)</f>
        <v>0.059478015390998486</v>
      </c>
      <c r="G21" s="30">
        <f>'1) Base dados IPCA'!G21/('1) Base dados IPCA'!G$23-'1) Base dados IPCA'!G$17)</f>
        <v>0.05955309627920898</v>
      </c>
      <c r="H21" s="30">
        <f>'1) Base dados IPCA'!H21/('1) Base dados IPCA'!H$23-'1) Base dados IPCA'!H$17)</f>
        <v>0.059947940303490294</v>
      </c>
      <c r="I21" s="30">
        <f>'1) Base dados IPCA'!I21/('1) Base dados IPCA'!I$23-'1) Base dados IPCA'!I$17)</f>
        <v>0.060256099902334784</v>
      </c>
      <c r="J21" s="30">
        <f>'1) Base dados IPCA'!J21/('1) Base dados IPCA'!J$23-'1) Base dados IPCA'!J$17)</f>
        <v>0.06035674742687074</v>
      </c>
      <c r="K21" s="30">
        <f>'1) Base dados IPCA'!K21/('1) Base dados IPCA'!K$23-'1) Base dados IPCA'!K$17)</f>
        <v>0.06062810503903477</v>
      </c>
      <c r="L21" s="30">
        <f>'1) Base dados IPCA'!L21/('1) Base dados IPCA'!L$23-'1) Base dados IPCA'!L$17)</f>
        <v>0.060266081813434194</v>
      </c>
      <c r="M21" s="30">
        <f>'1) Base dados IPCA'!M21/('1) Base dados IPCA'!M$23-'1) Base dados IPCA'!M$17)</f>
        <v>0.05986243144757503</v>
      </c>
      <c r="N21" s="30">
        <f>'1) Base dados IPCA'!N21/('1) Base dados IPCA'!N$23-'1) Base dados IPCA'!N$17)</f>
        <v>0.05948619873940256</v>
      </c>
    </row>
    <row r="22" spans="2:14" ht="22.5" customHeight="1" thickBot="1">
      <c r="B22" s="25" t="s">
        <v>17</v>
      </c>
      <c r="C22" s="40">
        <f aca="true" t="shared" si="2" ref="C22:N22">C7+C8+C9+C10+C11+C12+C19+C20+C21</f>
        <v>0.9999989580706804</v>
      </c>
      <c r="D22" s="40">
        <f t="shared" si="2"/>
        <v>1</v>
      </c>
      <c r="E22" s="40">
        <f t="shared" si="2"/>
        <v>0.9999999999999998</v>
      </c>
      <c r="F22" s="40">
        <f t="shared" si="2"/>
        <v>0.999998957531936</v>
      </c>
      <c r="G22" s="40">
        <f t="shared" si="2"/>
        <v>1</v>
      </c>
      <c r="H22" s="40">
        <f t="shared" si="2"/>
        <v>0.9999999999999999</v>
      </c>
      <c r="I22" s="40">
        <f t="shared" si="2"/>
        <v>0.9999999999999999</v>
      </c>
      <c r="J22" s="40">
        <f t="shared" si="2"/>
        <v>1.0000010435483149</v>
      </c>
      <c r="K22" s="40">
        <f t="shared" si="2"/>
        <v>1.0000010437105997</v>
      </c>
      <c r="L22" s="40">
        <f t="shared" si="2"/>
        <v>1</v>
      </c>
      <c r="M22" s="40">
        <f t="shared" si="2"/>
        <v>0.9999999999999999</v>
      </c>
      <c r="N22" s="40">
        <f t="shared" si="2"/>
        <v>1.0000010416438805</v>
      </c>
    </row>
    <row r="24" ht="15">
      <c r="B24" s="1" t="s">
        <v>16</v>
      </c>
    </row>
    <row r="25" ht="15">
      <c r="B25" s="1" t="s">
        <v>19</v>
      </c>
    </row>
    <row r="26" ht="15">
      <c r="B26" t="s">
        <v>34</v>
      </c>
    </row>
    <row r="29" ht="18.75">
      <c r="B29" s="16" t="s">
        <v>32</v>
      </c>
    </row>
    <row r="30" spans="2:15" ht="34.5" customHeight="1">
      <c r="B30" s="5" t="s">
        <v>9</v>
      </c>
      <c r="C30" s="3">
        <v>43831</v>
      </c>
      <c r="D30" s="3">
        <v>43862</v>
      </c>
      <c r="E30" s="3">
        <v>43891</v>
      </c>
      <c r="F30" s="3">
        <v>43922</v>
      </c>
      <c r="G30" s="3">
        <v>43952</v>
      </c>
      <c r="H30" s="3">
        <v>43983</v>
      </c>
      <c r="I30" s="3">
        <v>44013</v>
      </c>
      <c r="J30" s="3">
        <v>44044</v>
      </c>
      <c r="K30" s="3">
        <v>44075</v>
      </c>
      <c r="L30" s="3">
        <v>44105</v>
      </c>
      <c r="M30" s="3">
        <v>44136</v>
      </c>
      <c r="N30" s="3">
        <v>44166</v>
      </c>
      <c r="O30" s="45" t="s">
        <v>27</v>
      </c>
    </row>
    <row r="31" spans="2:15" ht="15.75">
      <c r="B31" s="7" t="s">
        <v>0</v>
      </c>
      <c r="C31" s="29">
        <f>'1) Base dados IPCA'!C29</f>
        <v>0.0039000000000000003</v>
      </c>
      <c r="D31" s="29">
        <f>'1) Base dados IPCA'!D29</f>
        <v>0.0011</v>
      </c>
      <c r="E31" s="29">
        <f>'1) Base dados IPCA'!E29</f>
        <v>0.0113</v>
      </c>
      <c r="F31" s="29">
        <f>'1) Base dados IPCA'!F29</f>
        <v>0.0179</v>
      </c>
      <c r="G31" s="29">
        <f>'1) Base dados IPCA'!G29</f>
        <v>0.0024</v>
      </c>
      <c r="H31" s="29">
        <f>'1) Base dados IPCA'!H29</f>
        <v>0.0038</v>
      </c>
      <c r="I31" s="29">
        <f>'1) Base dados IPCA'!I29</f>
        <v>0.0001</v>
      </c>
      <c r="J31" s="29">
        <f>'1) Base dados IPCA'!J29</f>
        <v>0.0078000000000000005</v>
      </c>
      <c r="K31" s="29">
        <f>'1) Base dados IPCA'!K29</f>
        <v>0.022799999999999997</v>
      </c>
      <c r="L31" s="29">
        <f>'1) Base dados IPCA'!L29</f>
        <v>0.019299999999999998</v>
      </c>
      <c r="M31" s="29">
        <f>'1) Base dados IPCA'!M29</f>
        <v>0.0254</v>
      </c>
      <c r="N31" s="29">
        <f>'1) Base dados IPCA'!N29</f>
        <v>0.0174</v>
      </c>
      <c r="O31" s="46"/>
    </row>
    <row r="32" spans="2:15" ht="15.75">
      <c r="B32" s="8" t="s">
        <v>1</v>
      </c>
      <c r="C32" s="30">
        <f>'1) Base dados IPCA'!C30</f>
        <v>0.0055000000000000005</v>
      </c>
      <c r="D32" s="30">
        <f>'1) Base dados IPCA'!D30</f>
        <v>-0.0039000000000000003</v>
      </c>
      <c r="E32" s="30">
        <f>'1) Base dados IPCA'!E30</f>
        <v>0.0013</v>
      </c>
      <c r="F32" s="30">
        <f>'1) Base dados IPCA'!F30</f>
        <v>-0.001</v>
      </c>
      <c r="G32" s="30">
        <f>'1) Base dados IPCA'!G30</f>
        <v>-0.0025</v>
      </c>
      <c r="H32" s="30">
        <f>'1) Base dados IPCA'!H30</f>
        <v>0.0004</v>
      </c>
      <c r="I32" s="30">
        <f>'1) Base dados IPCA'!I30</f>
        <v>0.008</v>
      </c>
      <c r="J32" s="30">
        <f>'1) Base dados IPCA'!J30</f>
        <v>0.0036</v>
      </c>
      <c r="K32" s="30">
        <f>'1) Base dados IPCA'!K30</f>
        <v>0.0037</v>
      </c>
      <c r="L32" s="30">
        <f>'1) Base dados IPCA'!L30</f>
        <v>0.0036</v>
      </c>
      <c r="M32" s="30">
        <f>'1) Base dados IPCA'!M30</f>
        <v>0.0044</v>
      </c>
      <c r="N32" s="30">
        <f>'1) Base dados IPCA'!N30</f>
        <v>0.0288</v>
      </c>
      <c r="O32" s="46"/>
    </row>
    <row r="33" spans="2:15" ht="15.75">
      <c r="B33" s="8" t="s">
        <v>2</v>
      </c>
      <c r="C33" s="30">
        <f>'1) Base dados IPCA'!C31</f>
        <v>-0.0007000000000000001</v>
      </c>
      <c r="D33" s="30">
        <f>'1) Base dados IPCA'!D31</f>
        <v>-0.0008</v>
      </c>
      <c r="E33" s="30">
        <f>'1) Base dados IPCA'!E31</f>
        <v>-0.0108</v>
      </c>
      <c r="F33" s="30">
        <f>'1) Base dados IPCA'!F31</f>
        <v>-0.0137</v>
      </c>
      <c r="G33" s="30">
        <f>'1) Base dados IPCA'!G31</f>
        <v>0.0058</v>
      </c>
      <c r="H33" s="30">
        <f>'1) Base dados IPCA'!H31</f>
        <v>0.013000000000000001</v>
      </c>
      <c r="I33" s="30">
        <f>'1) Base dados IPCA'!I31</f>
        <v>0.009000000000000001</v>
      </c>
      <c r="J33" s="30">
        <f>'1) Base dados IPCA'!J31</f>
        <v>0.005600000000000001</v>
      </c>
      <c r="K33" s="30">
        <f>'1) Base dados IPCA'!K31</f>
        <v>0.01</v>
      </c>
      <c r="L33" s="30">
        <f>'1) Base dados IPCA'!L31</f>
        <v>0.015300000000000001</v>
      </c>
      <c r="M33" s="30">
        <f>'1) Base dados IPCA'!M31</f>
        <v>0.0086</v>
      </c>
      <c r="N33" s="30">
        <f>'1) Base dados IPCA'!N31</f>
        <v>0.0176</v>
      </c>
      <c r="O33" s="46"/>
    </row>
    <row r="34" spans="2:15" ht="15.75">
      <c r="B34" s="8" t="s">
        <v>3</v>
      </c>
      <c r="C34" s="30">
        <f>'1) Base dados IPCA'!C32</f>
        <v>-0.0048</v>
      </c>
      <c r="D34" s="30">
        <f>'1) Base dados IPCA'!D32</f>
        <v>-0.0073</v>
      </c>
      <c r="E34" s="30">
        <f>'1) Base dados IPCA'!E32</f>
        <v>0.0021</v>
      </c>
      <c r="F34" s="30">
        <f>'1) Base dados IPCA'!F32</f>
        <v>0.001</v>
      </c>
      <c r="G34" s="30">
        <f>'1) Base dados IPCA'!G32</f>
        <v>-0.0058</v>
      </c>
      <c r="H34" s="30">
        <f>'1) Base dados IPCA'!H32</f>
        <v>-0.0046</v>
      </c>
      <c r="I34" s="30">
        <f>'1) Base dados IPCA'!I32</f>
        <v>-0.0052</v>
      </c>
      <c r="J34" s="30">
        <f>'1) Base dados IPCA'!J32</f>
        <v>-0.0078000000000000005</v>
      </c>
      <c r="K34" s="30">
        <f>'1) Base dados IPCA'!K32</f>
        <v>0.0037</v>
      </c>
      <c r="L34" s="30">
        <f>'1) Base dados IPCA'!L32</f>
        <v>0.0111</v>
      </c>
      <c r="M34" s="30">
        <f>'1) Base dados IPCA'!M32</f>
        <v>0.0007000000000000001</v>
      </c>
      <c r="N34" s="30">
        <f>'1) Base dados IPCA'!N32</f>
        <v>0.0059</v>
      </c>
      <c r="O34" s="46"/>
    </row>
    <row r="35" spans="2:15" ht="15.75">
      <c r="B35" s="8" t="s">
        <v>4</v>
      </c>
      <c r="C35" s="30">
        <f>'1) Base dados IPCA'!C33</f>
        <v>0.0032</v>
      </c>
      <c r="D35" s="30">
        <f>'1) Base dados IPCA'!D33</f>
        <v>-0.0023</v>
      </c>
      <c r="E35" s="30">
        <f>'1) Base dados IPCA'!E33</f>
        <v>-0.009000000000000001</v>
      </c>
      <c r="F35" s="30">
        <f>'1) Base dados IPCA'!F33</f>
        <v>-0.026600000000000002</v>
      </c>
      <c r="G35" s="30">
        <f>'1) Base dados IPCA'!G33</f>
        <v>-0.019</v>
      </c>
      <c r="H35" s="30">
        <f>'1) Base dados IPCA'!H33</f>
        <v>0.0031</v>
      </c>
      <c r="I35" s="30">
        <f>'1) Base dados IPCA'!I33</f>
        <v>0.0078000000000000005</v>
      </c>
      <c r="J35" s="30">
        <f>'1) Base dados IPCA'!J33</f>
        <v>0.008199999999999999</v>
      </c>
      <c r="K35" s="30">
        <f>'1) Base dados IPCA'!K33</f>
        <v>0.006999999999999999</v>
      </c>
      <c r="L35" s="30">
        <f>'1) Base dados IPCA'!L33</f>
        <v>0.011899999999999999</v>
      </c>
      <c r="M35" s="30">
        <f>'1) Base dados IPCA'!M33</f>
        <v>0.013300000000000001</v>
      </c>
      <c r="N35" s="30">
        <f>'1) Base dados IPCA'!N33</f>
        <v>0.013600000000000001</v>
      </c>
      <c r="O35" s="46"/>
    </row>
    <row r="36" spans="2:15" ht="15.75">
      <c r="B36" s="17" t="s">
        <v>24</v>
      </c>
      <c r="C36" s="32">
        <f>((C13*C37)+(C14*C38)+(C18*C42))/(C13+C14+C18)</f>
        <v>-0.007049198653906824</v>
      </c>
      <c r="D36" s="32">
        <f aca="true" t="shared" si="3" ref="D36:N36">((D13*D37)+(D14*D38)+(D18*D42))/(D13+D14+D18)</f>
        <v>0.007791147314795158</v>
      </c>
      <c r="E36" s="32">
        <f t="shared" si="3"/>
        <v>0.0004783088390557028</v>
      </c>
      <c r="F36" s="32">
        <f t="shared" si="3"/>
        <v>-0.005720417106652586</v>
      </c>
      <c r="G36" s="32">
        <f t="shared" si="3"/>
        <v>-0.003970809906504453</v>
      </c>
      <c r="H36" s="32">
        <f t="shared" si="3"/>
        <v>0.0024843003738258375</v>
      </c>
      <c r="I36" s="32">
        <f t="shared" si="3"/>
        <v>0.003624783428293055</v>
      </c>
      <c r="J36" s="32">
        <f t="shared" si="3"/>
        <v>0.0045371975048452175</v>
      </c>
      <c r="K36" s="32">
        <f t="shared" si="3"/>
        <v>0.0009961457981061887</v>
      </c>
      <c r="L36" s="32">
        <f t="shared" si="3"/>
        <v>0.003943246057720917</v>
      </c>
      <c r="M36" s="32">
        <f t="shared" si="3"/>
        <v>-0.0017916720933460015</v>
      </c>
      <c r="N36" s="32">
        <f t="shared" si="3"/>
        <v>0.005679013584522923</v>
      </c>
      <c r="O36" s="46"/>
    </row>
    <row r="37" spans="2:15" ht="15" customHeight="1">
      <c r="B37" s="19" t="s">
        <v>10</v>
      </c>
      <c r="C37" s="33">
        <f>'1) Base dados IPCA'!C35</f>
        <v>0.0025</v>
      </c>
      <c r="D37" s="33">
        <f>'1) Base dados IPCA'!D35</f>
        <v>-0.0045000000000000005</v>
      </c>
      <c r="E37" s="33">
        <f>'1) Base dados IPCA'!E35</f>
        <v>-0.0037</v>
      </c>
      <c r="F37" s="33">
        <f>'1) Base dados IPCA'!F35</f>
        <v>-0.0168</v>
      </c>
      <c r="G37" s="33">
        <f>'1) Base dados IPCA'!G35</f>
        <v>-0.011000000000000001</v>
      </c>
      <c r="H37" s="33">
        <f>'1) Base dados IPCA'!H35</f>
        <v>0.013300000000000001</v>
      </c>
      <c r="I37" s="33">
        <f>'1) Base dados IPCA'!I35</f>
        <v>0.0028000000000000004</v>
      </c>
      <c r="J37" s="33">
        <f>'1) Base dados IPCA'!J35</f>
        <v>-0.0004</v>
      </c>
      <c r="K37" s="33">
        <f>'1) Base dados IPCA'!K35</f>
        <v>-0.0009</v>
      </c>
      <c r="L37" s="33">
        <f>'1) Base dados IPCA'!L35</f>
        <v>-0.0034999999999999996</v>
      </c>
      <c r="M37" s="33">
        <f>'1) Base dados IPCA'!M35</f>
        <v>-0.0018</v>
      </c>
      <c r="N37" s="33">
        <f>'1) Base dados IPCA'!N35</f>
        <v>0.0006</v>
      </c>
      <c r="O37" s="46"/>
    </row>
    <row r="38" spans="2:15" ht="15" customHeight="1">
      <c r="B38" s="9" t="s">
        <v>23</v>
      </c>
      <c r="C38" s="20">
        <f aca="true" t="shared" si="4" ref="C38:N38">((C15*C39)+(C16*C40))/(C15+C16)</f>
        <v>0.0028332415575658826</v>
      </c>
      <c r="D38" s="20">
        <f t="shared" si="4"/>
        <v>0.004971618662624221</v>
      </c>
      <c r="E38" s="20">
        <f t="shared" si="4"/>
        <v>0.00023688602632315883</v>
      </c>
      <c r="F38" s="20">
        <f t="shared" si="4"/>
        <v>0.001842898761835397</v>
      </c>
      <c r="G38" s="20">
        <f t="shared" si="4"/>
        <v>0.0006595004460303301</v>
      </c>
      <c r="H38" s="20">
        <f t="shared" si="4"/>
        <v>0.001798656824110562</v>
      </c>
      <c r="I38" s="20">
        <f t="shared" si="4"/>
        <v>0.0016648153290752567</v>
      </c>
      <c r="J38" s="20">
        <f t="shared" si="4"/>
        <v>0.0020897946691892494</v>
      </c>
      <c r="K38" s="20">
        <f t="shared" si="4"/>
        <v>0.0026793587174348695</v>
      </c>
      <c r="L38" s="20">
        <f t="shared" si="4"/>
        <v>0.003402234636871509</v>
      </c>
      <c r="M38" s="20">
        <f t="shared" si="4"/>
        <v>0.0018028584264615038</v>
      </c>
      <c r="N38" s="20">
        <f t="shared" si="4"/>
        <v>0.00619933827272213</v>
      </c>
      <c r="O38" s="46"/>
    </row>
    <row r="39" spans="2:15" ht="15" customHeight="1">
      <c r="B39" s="22" t="s">
        <v>13</v>
      </c>
      <c r="C39" s="23">
        <f>'1) Base dados IPCA'!C37</f>
        <v>0.0022</v>
      </c>
      <c r="D39" s="23">
        <f>'1) Base dados IPCA'!D37</f>
        <v>0.0055000000000000005</v>
      </c>
      <c r="E39" s="23">
        <f>'1) Base dados IPCA'!E37</f>
        <v>0.0008</v>
      </c>
      <c r="F39" s="23">
        <f>'1) Base dados IPCA'!F37</f>
        <v>0.0023</v>
      </c>
      <c r="G39" s="23">
        <f>'1) Base dados IPCA'!G37</f>
        <v>0.0008</v>
      </c>
      <c r="H39" s="23">
        <f>'1) Base dados IPCA'!H37</f>
        <v>0.0038</v>
      </c>
      <c r="I39" s="23">
        <f>'1) Base dados IPCA'!I37</f>
        <v>0.001</v>
      </c>
      <c r="J39" s="23">
        <f>'1) Base dados IPCA'!J37</f>
        <v>0.0023</v>
      </c>
      <c r="K39" s="23">
        <f>'1) Base dados IPCA'!K37</f>
        <v>0.0038</v>
      </c>
      <c r="L39" s="23">
        <f>'1) Base dados IPCA'!L37</f>
        <v>0.0048</v>
      </c>
      <c r="M39" s="23">
        <f>'1) Base dados IPCA'!M37</f>
        <v>0.0025</v>
      </c>
      <c r="N39" s="23">
        <f>'1) Base dados IPCA'!N37</f>
        <v>0.006999999999999999</v>
      </c>
      <c r="O39" s="46"/>
    </row>
    <row r="40" spans="2:15" ht="15" customHeight="1">
      <c r="B40" s="22" t="s">
        <v>14</v>
      </c>
      <c r="C40" s="23">
        <f>'1) Base dados IPCA'!C38</f>
        <v>0.004</v>
      </c>
      <c r="D40" s="23">
        <f>'1) Base dados IPCA'!D38</f>
        <v>0.004</v>
      </c>
      <c r="E40" s="23">
        <f>'1) Base dados IPCA'!E38</f>
        <v>-0.0008</v>
      </c>
      <c r="F40" s="23">
        <f>'1) Base dados IPCA'!F38</f>
        <v>0.001</v>
      </c>
      <c r="G40" s="23">
        <f>'1) Base dados IPCA'!G38</f>
        <v>0.0004</v>
      </c>
      <c r="H40" s="23">
        <f>'1) Base dados IPCA'!H38</f>
        <v>-0.0019</v>
      </c>
      <c r="I40" s="23">
        <f>'1) Base dados IPCA'!I38</f>
        <v>0.0029</v>
      </c>
      <c r="J40" s="23">
        <f>'1) Base dados IPCA'!J38</f>
        <v>0.0017000000000000001</v>
      </c>
      <c r="K40" s="23">
        <f>'1) Base dados IPCA'!K38</f>
        <v>0.0006</v>
      </c>
      <c r="L40" s="23">
        <f>'1) Base dados IPCA'!L38</f>
        <v>0.0008</v>
      </c>
      <c r="M40" s="23">
        <f>'1) Base dados IPCA'!M38</f>
        <v>0.0005</v>
      </c>
      <c r="N40" s="23">
        <f>'1) Base dados IPCA'!N38</f>
        <v>0.004699999999999999</v>
      </c>
      <c r="O40" s="46"/>
    </row>
    <row r="41" spans="2:15" ht="15" customHeight="1">
      <c r="B41" s="22" t="s">
        <v>15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/>
    </row>
    <row r="42" spans="2:15" ht="15" customHeight="1">
      <c r="B42" s="9" t="s">
        <v>12</v>
      </c>
      <c r="C42" s="15">
        <f>'1) Base dados IPCA'!C40</f>
        <v>-0.0207</v>
      </c>
      <c r="D42" s="15">
        <f>'1) Base dados IPCA'!D40</f>
        <v>0.0212</v>
      </c>
      <c r="E42" s="15">
        <f>'1) Base dados IPCA'!E40</f>
        <v>0.0046</v>
      </c>
      <c r="F42" s="15">
        <f>'1) Base dados IPCA'!F40</f>
        <v>0.0014000000000000002</v>
      </c>
      <c r="G42" s="15">
        <f>'1) Base dados IPCA'!G40</f>
        <v>0.0005</v>
      </c>
      <c r="H42" s="15">
        <f>'1) Base dados IPCA'!H40</f>
        <v>-0.0072</v>
      </c>
      <c r="I42" s="15">
        <f>'1) Base dados IPCA'!I40</f>
        <v>0.0053</v>
      </c>
      <c r="J42" s="15">
        <f>'1) Base dados IPCA'!J40</f>
        <v>0.0103</v>
      </c>
      <c r="K42" s="15">
        <f>'1) Base dados IPCA'!K40</f>
        <v>0.002</v>
      </c>
      <c r="L42" s="15">
        <f>'1) Base dados IPCA'!L40</f>
        <v>0.0111</v>
      </c>
      <c r="M42" s="15">
        <f>'1) Base dados IPCA'!M40</f>
        <v>-0.0034000000000000002</v>
      </c>
      <c r="N42" s="15">
        <f>'1) Base dados IPCA'!N40</f>
        <v>0.0101</v>
      </c>
      <c r="O42" s="46"/>
    </row>
    <row r="43" spans="2:15" ht="15.75">
      <c r="B43" s="8" t="s">
        <v>6</v>
      </c>
      <c r="C43" s="30">
        <f>'1) Base dados IPCA'!C41</f>
        <v>0.0034999999999999996</v>
      </c>
      <c r="D43" s="30">
        <f>'1) Base dados IPCA'!D41</f>
        <v>0.0031</v>
      </c>
      <c r="E43" s="30">
        <f>'1) Base dados IPCA'!E41</f>
        <v>-0.0023</v>
      </c>
      <c r="F43" s="30">
        <f>'1) Base dados IPCA'!F41</f>
        <v>-0.0014000000000000002</v>
      </c>
      <c r="G43" s="30">
        <f>'1) Base dados IPCA'!G41</f>
        <v>-0.0004</v>
      </c>
      <c r="H43" s="30">
        <f>'1) Base dados IPCA'!H41</f>
        <v>-0.0005</v>
      </c>
      <c r="I43" s="30">
        <f>'1) Base dados IPCA'!I41</f>
        <v>-0.0011</v>
      </c>
      <c r="J43" s="30">
        <f>'1) Base dados IPCA'!J41</f>
        <v>-0.0001</v>
      </c>
      <c r="K43" s="30">
        <f>'1) Base dados IPCA'!K41</f>
        <v>0.0009</v>
      </c>
      <c r="L43" s="30">
        <f>'1) Base dados IPCA'!L41</f>
        <v>0.0019</v>
      </c>
      <c r="M43" s="30">
        <f>'1) Base dados IPCA'!M41</f>
        <v>0.0001</v>
      </c>
      <c r="N43" s="30">
        <f>'1) Base dados IPCA'!N41</f>
        <v>0.006500000000000001</v>
      </c>
      <c r="O43" s="46"/>
    </row>
    <row r="44" spans="2:15" ht="15.75">
      <c r="B44" s="8" t="s">
        <v>7</v>
      </c>
      <c r="C44" s="30">
        <f>'1) Base dados IPCA'!C42</f>
        <v>0.0016</v>
      </c>
      <c r="D44" s="30">
        <f>'1) Base dados IPCA'!D42</f>
        <v>0.037000000000000005</v>
      </c>
      <c r="E44" s="30">
        <f>'1) Base dados IPCA'!E42</f>
        <v>0.0059</v>
      </c>
      <c r="F44" s="30">
        <f>'1) Base dados IPCA'!F42</f>
        <v>0</v>
      </c>
      <c r="G44" s="30">
        <f>'1) Base dados IPCA'!G42</f>
        <v>0.0002</v>
      </c>
      <c r="H44" s="30">
        <f>'1) Base dados IPCA'!H42</f>
        <v>0.0005</v>
      </c>
      <c r="I44" s="30">
        <f>'1) Base dados IPCA'!I42</f>
        <v>-0.0012</v>
      </c>
      <c r="J44" s="30">
        <f>'1) Base dados IPCA'!J42</f>
        <v>-0.0347</v>
      </c>
      <c r="K44" s="30">
        <f>'1) Base dados IPCA'!K42</f>
        <v>-0.0009</v>
      </c>
      <c r="L44" s="30">
        <f>'1) Base dados IPCA'!L42</f>
        <v>-0.0004</v>
      </c>
      <c r="M44" s="30">
        <f>'1) Base dados IPCA'!M42</f>
        <v>-0.0002</v>
      </c>
      <c r="N44" s="30">
        <f>'1) Base dados IPCA'!N42</f>
        <v>0.0048</v>
      </c>
      <c r="O44" s="46"/>
    </row>
    <row r="45" spans="2:15" ht="15.75">
      <c r="B45" s="8" t="s">
        <v>8</v>
      </c>
      <c r="C45" s="30">
        <f>'1) Base dados IPCA'!C43</f>
        <v>0.0012</v>
      </c>
      <c r="D45" s="30">
        <f>'1) Base dados IPCA'!D43</f>
        <v>0.0021</v>
      </c>
      <c r="E45" s="30">
        <f>'1) Base dados IPCA'!E43</f>
        <v>0.0004</v>
      </c>
      <c r="F45" s="30">
        <f>'1) Base dados IPCA'!F43</f>
        <v>-0.002</v>
      </c>
      <c r="G45" s="30">
        <f>'1) Base dados IPCA'!G43</f>
        <v>0.0024</v>
      </c>
      <c r="H45" s="30">
        <f>'1) Base dados IPCA'!H43</f>
        <v>0.0075</v>
      </c>
      <c r="I45" s="30">
        <f>'1) Base dados IPCA'!I43</f>
        <v>0.0051</v>
      </c>
      <c r="J45" s="30">
        <f>'1) Base dados IPCA'!J43</f>
        <v>0.0067</v>
      </c>
      <c r="K45" s="30">
        <f>'1) Base dados IPCA'!K43</f>
        <v>0.0015</v>
      </c>
      <c r="L45" s="30">
        <f>'1) Base dados IPCA'!L43</f>
        <v>0.0021</v>
      </c>
      <c r="M45" s="30">
        <f>'1) Base dados IPCA'!M43</f>
        <v>0.0029</v>
      </c>
      <c r="N45" s="30">
        <f>'1) Base dados IPCA'!N43</f>
        <v>0.0039000000000000003</v>
      </c>
      <c r="O45" s="47"/>
    </row>
    <row r="46" spans="2:15" ht="25.5">
      <c r="B46" s="26" t="s">
        <v>21</v>
      </c>
      <c r="C46" s="35">
        <f>(C7*C31)+(C8*C32)+(C9*C33)+(C10*C34)+(C11*C35)+(C12*C36)+(C19*C43)+(C20*C44)+(C21*C45)</f>
        <v>0.001977316781938781</v>
      </c>
      <c r="D46" s="35">
        <f aca="true" t="shared" si="5" ref="D46:N46">(D7*D31)+(D8*D32)+(D9*D33)+(D10*D34)+(D11*D35)+(D12*D36)+(D19*D43)+(D20*D44)+(D21*D45)</f>
        <v>0.0023214322485176266</v>
      </c>
      <c r="E46" s="35">
        <f t="shared" si="5"/>
        <v>0.0004475042471364398</v>
      </c>
      <c r="F46" s="35">
        <f t="shared" si="5"/>
        <v>-0.0034696784611503418</v>
      </c>
      <c r="G46" s="35">
        <f t="shared" si="5"/>
        <v>-0.004172998584850074</v>
      </c>
      <c r="H46" s="35">
        <f t="shared" si="5"/>
        <v>0.002448557925541071</v>
      </c>
      <c r="I46" s="35">
        <f t="shared" si="5"/>
        <v>0.003479456810270708</v>
      </c>
      <c r="J46" s="35">
        <f t="shared" si="5"/>
        <v>0.002283135320040614</v>
      </c>
      <c r="K46" s="35">
        <f t="shared" si="5"/>
        <v>0.007637479960756479</v>
      </c>
      <c r="L46" s="35">
        <f t="shared" si="5"/>
        <v>0.00896470407962232</v>
      </c>
      <c r="M46" s="35">
        <f t="shared" si="5"/>
        <v>0.009307773946587723</v>
      </c>
      <c r="N46" s="35">
        <f t="shared" si="5"/>
        <v>0.014025955265561895</v>
      </c>
      <c r="O46" s="37">
        <f>(1+C46)*(1+D46)*(1+E46)*(1+F46)*(1+G46)*(1+H46)*(1+I46)*(1+J46)*(1+K46)*(1+L46)*(1+M46)*(1+N46)-1</f>
        <v>0.046038353146948374</v>
      </c>
    </row>
    <row r="48" ht="15">
      <c r="B48" s="1" t="s">
        <v>25</v>
      </c>
    </row>
    <row r="49" ht="15">
      <c r="B49" s="1" t="s">
        <v>26</v>
      </c>
    </row>
    <row r="51" ht="16.5" customHeight="1"/>
    <row r="57" ht="15" customHeight="1"/>
    <row r="58" ht="15" customHeight="1"/>
    <row r="59" ht="15" customHeight="1"/>
    <row r="62" spans="3:15" ht="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4"/>
    </row>
    <row r="63" spans="3:15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3:14" ht="1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</sheetData>
  <sheetProtection password="C434" sheet="1" objects="1" scenarios="1"/>
  <mergeCells count="1">
    <mergeCell ref="O30:O4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Santoro Morestrello</dc:creator>
  <cp:keywords/>
  <dc:description/>
  <cp:lastModifiedBy>Microsoft Office User</cp:lastModifiedBy>
  <dcterms:created xsi:type="dcterms:W3CDTF">2018-09-26T17:52:13Z</dcterms:created>
  <dcterms:modified xsi:type="dcterms:W3CDTF">2021-07-07T22:07:08Z</dcterms:modified>
  <cp:category/>
  <cp:version/>
  <cp:contentType/>
  <cp:contentStatus/>
</cp:coreProperties>
</file>