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3\Yearbook\Tables\"/>
    </mc:Choice>
  </mc:AlternateContent>
  <xr:revisionPtr revIDLastSave="0" documentId="8_{32D77F20-1AAD-4763-B169-C36142A9DE0E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T1.18" sheetId="3" r:id="rId1"/>
    <sheet name="Gráfico 31 e 32" sheetId="4" state="hidden" r:id="rId2"/>
    <sheet name="Figura 08" sheetId="5" state="hidden" r:id="rId3"/>
  </sheets>
  <definedNames>
    <definedName name="_Fill" hidden="1">'T1.18'!#REF!</definedName>
    <definedName name="_xlnm.Print_Area" localSheetId="0">'T1.18'!$A$1:$K$72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3" l="1"/>
  <c r="B57" i="3"/>
  <c r="B62" i="3"/>
  <c r="B61" i="3"/>
  <c r="B63" i="3"/>
  <c r="B64" i="3"/>
  <c r="B66" i="3"/>
  <c r="B53" i="3"/>
  <c r="B52" i="3"/>
  <c r="B58" i="3"/>
  <c r="B56" i="3"/>
  <c r="B54" i="3"/>
  <c r="B55" i="3"/>
  <c r="B49" i="3"/>
  <c r="B48" i="3"/>
  <c r="B45" i="3"/>
  <c r="B41" i="3"/>
  <c r="B46" i="3"/>
  <c r="B47" i="3"/>
  <c r="B44" i="3"/>
  <c r="B43" i="3"/>
  <c r="B42" i="3"/>
  <c r="B38" i="3"/>
  <c r="B37" i="3"/>
  <c r="B28" i="3"/>
  <c r="B31" i="3"/>
  <c r="B23" i="3"/>
  <c r="B33" i="3"/>
  <c r="B25" i="3"/>
  <c r="B30" i="3"/>
  <c r="B26" i="3"/>
  <c r="B27" i="3"/>
  <c r="B29" i="3"/>
  <c r="B24" i="3"/>
  <c r="B32" i="3"/>
  <c r="B34" i="3"/>
  <c r="B14" i="3"/>
  <c r="B17" i="3"/>
  <c r="B19" i="3"/>
  <c r="B18" i="3"/>
  <c r="B16" i="3"/>
  <c r="B15" i="3"/>
  <c r="B20" i="3"/>
  <c r="D36" i="3"/>
  <c r="E36" i="3"/>
  <c r="F36" i="3"/>
  <c r="G36" i="3"/>
  <c r="H36" i="3"/>
  <c r="I36" i="3"/>
  <c r="J36" i="3"/>
  <c r="K36" i="3"/>
  <c r="C36" i="3"/>
  <c r="D60" i="3"/>
  <c r="E60" i="3"/>
  <c r="F60" i="3"/>
  <c r="G60" i="3"/>
  <c r="H60" i="3"/>
  <c r="I60" i="3"/>
  <c r="J60" i="3"/>
  <c r="K60" i="3"/>
  <c r="C60" i="3"/>
  <c r="D51" i="3"/>
  <c r="E51" i="3"/>
  <c r="F51" i="3"/>
  <c r="G51" i="3"/>
  <c r="H51" i="3"/>
  <c r="I51" i="3"/>
  <c r="J51" i="3"/>
  <c r="K51" i="3"/>
  <c r="C51" i="3"/>
  <c r="D40" i="3"/>
  <c r="K13" i="3"/>
  <c r="D13" i="3"/>
  <c r="E13" i="3"/>
  <c r="F13" i="3"/>
  <c r="G13" i="3"/>
  <c r="H13" i="3"/>
  <c r="I13" i="3"/>
  <c r="J13" i="3"/>
  <c r="C13" i="3"/>
  <c r="C40" i="3"/>
  <c r="E40" i="3"/>
  <c r="E22" i="3"/>
  <c r="E8" i="3"/>
  <c r="F40" i="3"/>
  <c r="G40" i="3"/>
  <c r="H40" i="3"/>
  <c r="I40" i="3"/>
  <c r="I22" i="3"/>
  <c r="I8" i="3"/>
  <c r="J40" i="3"/>
  <c r="J22" i="3"/>
  <c r="J8" i="3"/>
  <c r="K40" i="3"/>
  <c r="K22" i="3"/>
  <c r="K8" i="3"/>
  <c r="D22" i="3"/>
  <c r="D8" i="3"/>
  <c r="F22" i="3"/>
  <c r="F8" i="3"/>
  <c r="IS10" i="5"/>
  <c r="T10" i="4"/>
  <c r="U10" i="4"/>
  <c r="V10" i="4"/>
  <c r="W10" i="4"/>
  <c r="X10" i="4"/>
  <c r="Y10" i="4"/>
  <c r="Z10" i="4"/>
  <c r="AA10" i="4"/>
  <c r="AB10" i="4"/>
  <c r="AC16" i="4"/>
  <c r="AC10" i="4"/>
  <c r="B9" i="3"/>
  <c r="B11" i="3"/>
  <c r="B10" i="3"/>
  <c r="H22" i="3"/>
  <c r="H8" i="3"/>
  <c r="G22" i="3"/>
  <c r="G8" i="3"/>
  <c r="C22" i="3"/>
  <c r="C8" i="3"/>
  <c r="IS11" i="5"/>
  <c r="IT7" i="5"/>
  <c r="IT9" i="5"/>
  <c r="IT8" i="5"/>
  <c r="IT6" i="5"/>
  <c r="IT10" i="5"/>
  <c r="IT11" i="5"/>
  <c r="B36" i="3"/>
  <c r="G6" i="3"/>
  <c r="I6" i="3"/>
  <c r="B13" i="3"/>
  <c r="E6" i="3"/>
  <c r="B22" i="3"/>
  <c r="F6" i="3"/>
  <c r="B60" i="3"/>
  <c r="B40" i="3"/>
  <c r="D6" i="3"/>
  <c r="H6" i="3"/>
  <c r="B8" i="3"/>
  <c r="B51" i="3"/>
  <c r="J6" i="3"/>
  <c r="K6" i="3"/>
  <c r="C6" i="3"/>
  <c r="B6" i="3"/>
</calcChain>
</file>

<file path=xl/sharedStrings.xml><?xml version="1.0" encoding="utf-8"?>
<sst xmlns="http://schemas.openxmlformats.org/spreadsheetml/2006/main" count="142" uniqueCount="102">
  <si>
    <t>Table 1.18 – Imports of oil products, by region and country of origin – 2022</t>
  </si>
  <si>
    <t>Region and country
of origin</t>
  </si>
  <si>
    <r>
      <t>Imports of oil products (10</t>
    </r>
    <r>
      <rPr>
        <b/>
        <vertAlign val="superscript"/>
        <sz val="7"/>
        <rFont val="Helvetica Neue"/>
      </rPr>
      <t>3</t>
    </r>
    <r>
      <rPr>
        <b/>
        <sz val="7"/>
        <rFont val="Helvetica Neue"/>
        <family val="2"/>
      </rPr>
      <t xml:space="preserve"> m</t>
    </r>
    <r>
      <rPr>
        <b/>
        <vertAlign val="superscript"/>
        <sz val="7"/>
        <rFont val="Helvetica Neue"/>
        <family val="2"/>
      </rPr>
      <t>3</t>
    </r>
    <r>
      <rPr>
        <b/>
        <sz val="7"/>
        <rFont val="Helvetica Neue"/>
        <family val="2"/>
      </rPr>
      <t>)</t>
    </r>
  </si>
  <si>
    <t>Total</t>
  </si>
  <si>
    <t>Naphtha</t>
  </si>
  <si>
    <t>Diesel Oil</t>
  </si>
  <si>
    <t>Gasoline A</t>
  </si>
  <si>
    <t>Jet fuel</t>
  </si>
  <si>
    <t>Coke</t>
  </si>
  <si>
    <r>
      <t>LPG</t>
    </r>
    <r>
      <rPr>
        <b/>
        <vertAlign val="superscript"/>
        <sz val="7"/>
        <rFont val="Helvetica Neue"/>
      </rPr>
      <t>1</t>
    </r>
  </si>
  <si>
    <t>Lubricating Oil</t>
  </si>
  <si>
    <t>Solvent</t>
  </si>
  <si>
    <r>
      <rPr>
        <b/>
        <sz val="7"/>
        <color rgb="FF000000"/>
        <rFont val="Helvetica Neue"/>
      </rPr>
      <t>Others</t>
    </r>
    <r>
      <rPr>
        <b/>
        <vertAlign val="superscript"/>
        <sz val="7"/>
        <color rgb="FF000000"/>
        <rFont val="Helvetica Neue"/>
      </rPr>
      <t>²</t>
    </r>
  </si>
  <si>
    <t>North America</t>
  </si>
  <si>
    <t>Canada</t>
  </si>
  <si>
    <t>Mexico</t>
  </si>
  <si>
    <t>United States</t>
  </si>
  <si>
    <t>Central and South America</t>
  </si>
  <si>
    <t>Argentina</t>
  </si>
  <si>
    <t>Bahamas</t>
  </si>
  <si>
    <t>Bolivia</t>
  </si>
  <si>
    <t>Colombia</t>
  </si>
  <si>
    <t>Peru</t>
  </si>
  <si>
    <t>Venezuela</t>
  </si>
  <si>
    <t>Others³</t>
  </si>
  <si>
    <t>Europe</t>
  </si>
  <si>
    <t>Belgium</t>
  </si>
  <si>
    <t>France</t>
  </si>
  <si>
    <t>Germany</t>
  </si>
  <si>
    <t>Gibraltar</t>
  </si>
  <si>
    <t>Latvia</t>
  </si>
  <si>
    <t>Netherlands</t>
  </si>
  <si>
    <t>Norway</t>
  </si>
  <si>
    <t>Portugal</t>
  </si>
  <si>
    <t>Spain</t>
  </si>
  <si>
    <t>Sweden</t>
  </si>
  <si>
    <t>United Kingdom</t>
  </si>
  <si>
    <r>
      <t>Others</t>
    </r>
    <r>
      <rPr>
        <vertAlign val="superscript"/>
        <sz val="7"/>
        <rFont val="Helvetica Neue"/>
      </rPr>
      <t>4</t>
    </r>
  </si>
  <si>
    <t>Commonwealth of Independent States</t>
  </si>
  <si>
    <t>Kazakhstan</t>
  </si>
  <si>
    <t>Russia</t>
  </si>
  <si>
    <t>Middle East</t>
  </si>
  <si>
    <t>Bahrain</t>
  </si>
  <si>
    <t>Iran</t>
  </si>
  <si>
    <t>Iraq</t>
  </si>
  <si>
    <t>Israel</t>
  </si>
  <si>
    <t>Kuwait</t>
  </si>
  <si>
    <t>Oman</t>
  </si>
  <si>
    <t>Qatar</t>
  </si>
  <si>
    <t>Saudi Arabia</t>
  </si>
  <si>
    <t>United Arab Emirates</t>
  </si>
  <si>
    <t>Africa</t>
  </si>
  <si>
    <t>Algeria</t>
  </si>
  <si>
    <t>Angola</t>
  </si>
  <si>
    <t>Congo</t>
  </si>
  <si>
    <t>Egypt</t>
  </si>
  <si>
    <t>Nigeria</t>
  </si>
  <si>
    <t>South Africa</t>
  </si>
  <si>
    <t>Togo</t>
  </si>
  <si>
    <t>Asia-Pacific</t>
  </si>
  <si>
    <t>China</t>
  </si>
  <si>
    <t>India</t>
  </si>
  <si>
    <t>Korea</t>
  </si>
  <si>
    <t>Malaysia</t>
  </si>
  <si>
    <t>Singapura</t>
  </si>
  <si>
    <r>
      <t>Others</t>
    </r>
    <r>
      <rPr>
        <sz val="7"/>
        <rFont val="Calibri"/>
        <family val="2"/>
      </rPr>
      <t>⁵</t>
    </r>
  </si>
  <si>
    <t>Source: MDIC/Secex.</t>
  </si>
  <si>
    <t>¹Propane and butane included. ²Asphalt, gasoline A, aviation gasoline, fuel oil, paraffin, jet fuel and other non-energy products included. ³Brazil (re-import), Chile, British Virgin Islands, Paraguay, Dominican Republic,</t>
  </si>
  <si>
    <t>Trinidad and Tobago, and Uruguay included. ⁴Austria, Denmark, Slovakia, Estonia, Finland, Greece, Hungary, Ireland, Italy, Liechtenstein, Lithuania, Luxembourg, Poland, Czech Republic, Romania, Serbia, Switzerland and Turkey included.</t>
  </si>
  <si>
    <t>⁵Australia, Philippines, Hong Kong, Indonesia, Japan, Taiwan (Formosa) and Thailand included.</t>
  </si>
  <si>
    <t>Outros</t>
  </si>
  <si>
    <t>GRÁFICO 31</t>
  </si>
  <si>
    <t>mil m3</t>
  </si>
  <si>
    <t>EVOLUÇÃO DA IMPORTAÇÃO DE DERIVADOS</t>
  </si>
  <si>
    <t>Óleo Diesel</t>
  </si>
  <si>
    <t xml:space="preserve">DE PETRÓLEO </t>
  </si>
  <si>
    <t>Gás Liquefeito de Petróleo (GLP)</t>
  </si>
  <si>
    <t>Nafta</t>
  </si>
  <si>
    <t>1990 - 2000</t>
  </si>
  <si>
    <t>Querosene de Aviação</t>
  </si>
  <si>
    <t>Outros1</t>
  </si>
  <si>
    <t xml:space="preserve">Outros Energéticos </t>
  </si>
  <si>
    <t>-</t>
  </si>
  <si>
    <t xml:space="preserve">Gasolina Automotiva </t>
  </si>
  <si>
    <t>Óleo Combustível</t>
  </si>
  <si>
    <t xml:space="preserve">Outros Não Energéticos </t>
  </si>
  <si>
    <t>Óleo Lubrificante</t>
  </si>
  <si>
    <t>Solvente</t>
  </si>
  <si>
    <t>Parafina</t>
  </si>
  <si>
    <t>Gasolina de Aviação</t>
  </si>
  <si>
    <t>Querosene Iluminante</t>
  </si>
  <si>
    <r>
      <t>Fonte</t>
    </r>
    <r>
      <rPr>
        <b/>
        <sz val="9"/>
        <rFont val="Arial"/>
        <family val="2"/>
      </rPr>
      <t>: Quadro 16.</t>
    </r>
  </si>
  <si>
    <r>
      <t>1</t>
    </r>
    <r>
      <rPr>
        <b/>
        <sz val="9"/>
        <rFont val="Arial"/>
        <family val="2"/>
      </rPr>
      <t xml:space="preserve"> Inclui Gasolina Automotiva, Gasolina de Aviação, Querosene Iluminante, Outros Energéticos, </t>
    </r>
  </si>
  <si>
    <t xml:space="preserve">   Óleo Lubrificante, Solvente, Parafina e Outros Não Energéticos.  </t>
  </si>
  <si>
    <t>GRÁFICO 32</t>
  </si>
  <si>
    <t>DE PETRÓLEO</t>
  </si>
  <si>
    <t>1990 -2000</t>
  </si>
  <si>
    <t>FIGURA 08</t>
  </si>
  <si>
    <t xml:space="preserve">IMPORTAÇÃO DE DERIVADOS DE PETRÓLEO </t>
  </si>
  <si>
    <t xml:space="preserve">Outros </t>
  </si>
  <si>
    <r>
      <t>1</t>
    </r>
    <r>
      <rPr>
        <b/>
        <sz val="11"/>
        <rFont val="Arial MT"/>
      </rPr>
      <t xml:space="preserve"> Inclui  gasolina automotiva, gasolina de aviação, óleo combustível, RAT, extrato aromático, </t>
    </r>
  </si>
  <si>
    <t xml:space="preserve">   solventes, óleos lubrificantes, asfalto, coque verde de petróleo e normal parafina.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</si>
</sst>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_(* #,##0.000_);_(* \(#,##0.000\);_(* &quot;-&quot;??_);_(@_)"/>
    <numFmt numFmtId="169" formatCode="_(* #,##0.0000_);_(* \(#,##0.0000\);_(* &quot;-&quot;??_);_(@_)"/>
    <numFmt numFmtId="170" formatCode="_(* #,##0.0_);_(* \(#,##0.0\);_(* &quot;-&quot;?_);_(@_)"/>
    <numFmt numFmtId="171" formatCode="_-* #,##0.0_-;\-* #,##0.0_-;_-* &quot;-&quot;?_-;_-@_-"/>
    <numFmt numFmtId="172" formatCode="0.0%"/>
  </numFmts>
  <fonts count="35">
    <font>
      <sz val="12"/>
      <name val="Arial MT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b/>
      <sz val="16"/>
      <name val="Times New Roman"/>
      <family val="1"/>
    </font>
    <font>
      <b/>
      <sz val="14"/>
      <name val="Times New Roman"/>
      <family val="1"/>
    </font>
    <font>
      <b/>
      <vertAlign val="superscript"/>
      <sz val="10"/>
      <name val="Arial"/>
      <family val="2"/>
    </font>
    <font>
      <sz val="12"/>
      <color indexed="10"/>
      <name val="Arial MT"/>
    </font>
    <font>
      <sz val="13"/>
      <name val="Times New Roman"/>
      <family val="1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 MT"/>
    </font>
    <font>
      <b/>
      <vertAlign val="superscript"/>
      <sz val="11"/>
      <name val="Arial MT"/>
    </font>
    <font>
      <sz val="10"/>
      <color indexed="10"/>
      <name val="Arial"/>
      <family val="2"/>
    </font>
    <font>
      <b/>
      <vertAlign val="superscript"/>
      <sz val="9"/>
      <name val="Arial"/>
      <family val="2"/>
    </font>
    <font>
      <sz val="10"/>
      <color indexed="10"/>
      <name val="Arial MT"/>
    </font>
    <font>
      <sz val="10"/>
      <name val="Arial MT"/>
    </font>
    <font>
      <b/>
      <sz val="10"/>
      <name val="Arial MT"/>
    </font>
    <font>
      <b/>
      <sz val="9"/>
      <name val="Helvetica Neue"/>
      <family val="2"/>
    </font>
    <font>
      <sz val="7"/>
      <name val="Helvetica Neue"/>
      <family val="2"/>
    </font>
    <font>
      <b/>
      <sz val="7"/>
      <name val="Helvetica Neue"/>
      <family val="2"/>
    </font>
    <font>
      <sz val="7"/>
      <color indexed="10"/>
      <name val="Helvetica Neue"/>
    </font>
    <font>
      <sz val="7"/>
      <name val="Helvetica Neue"/>
    </font>
    <font>
      <b/>
      <sz val="7"/>
      <name val="Helvetica Neue"/>
    </font>
    <font>
      <vertAlign val="superscript"/>
      <sz val="7"/>
      <name val="Helvetica Neue"/>
    </font>
    <font>
      <sz val="7"/>
      <color indexed="12"/>
      <name val="Helvetica Neue"/>
    </font>
    <font>
      <b/>
      <sz val="7"/>
      <color indexed="12"/>
      <name val="Helvetica Neue"/>
    </font>
    <font>
      <sz val="7"/>
      <name val="Calibri"/>
      <family val="2"/>
    </font>
    <font>
      <b/>
      <vertAlign val="superscript"/>
      <sz val="7"/>
      <name val="Helvetica Neue"/>
    </font>
    <font>
      <b/>
      <vertAlign val="superscript"/>
      <sz val="7"/>
      <name val="Helvetica Neue"/>
      <family val="2"/>
    </font>
    <font>
      <sz val="7"/>
      <color theme="1"/>
      <name val="Helvetica Neue"/>
    </font>
    <font>
      <sz val="7"/>
      <color theme="0"/>
      <name val="Helvetica Neue"/>
    </font>
    <font>
      <b/>
      <sz val="7"/>
      <color theme="0"/>
      <name val="Helvetica Neue"/>
    </font>
    <font>
      <b/>
      <sz val="7"/>
      <color rgb="FF000000"/>
      <name val="Helvetica Neue"/>
    </font>
    <font>
      <b/>
      <vertAlign val="superscript"/>
      <sz val="7"/>
      <color rgb="FF00000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6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0" fillId="0" borderId="0" xfId="0" applyFont="1"/>
    <xf numFmtId="0" fontId="14" fillId="0" borderId="0" xfId="0" applyFont="1"/>
    <xf numFmtId="37" fontId="13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15" fillId="0" borderId="0" xfId="0" applyFont="1"/>
    <xf numFmtId="1" fontId="15" fillId="0" borderId="0" xfId="0" applyNumberFormat="1" applyFont="1" applyAlignment="1">
      <alignment horizontal="right"/>
    </xf>
    <xf numFmtId="166" fontId="15" fillId="0" borderId="0" xfId="2" applyNumberFormat="1" applyFont="1"/>
    <xf numFmtId="166" fontId="16" fillId="0" borderId="0" xfId="2" applyNumberFormat="1" applyFont="1"/>
    <xf numFmtId="166" fontId="17" fillId="0" borderId="0" xfId="2" applyNumberFormat="1" applyFont="1"/>
    <xf numFmtId="37" fontId="2" fillId="0" borderId="0" xfId="0" applyNumberFormat="1" applyFont="1" applyAlignment="1">
      <alignment horizontal="center"/>
    </xf>
    <xf numFmtId="37" fontId="7" fillId="0" borderId="0" xfId="0" applyNumberFormat="1" applyFont="1"/>
    <xf numFmtId="166" fontId="7" fillId="0" borderId="0" xfId="2" applyNumberFormat="1" applyFont="1"/>
    <xf numFmtId="166" fontId="0" fillId="0" borderId="0" xfId="0" applyNumberFormat="1"/>
    <xf numFmtId="166" fontId="13" fillId="0" borderId="0" xfId="2" applyNumberFormat="1" applyFont="1" applyFill="1" applyBorder="1" applyAlignment="1">
      <alignment horizontal="left" vertical="center"/>
    </xf>
    <xf numFmtId="0" fontId="19" fillId="2" borderId="0" xfId="0" applyFont="1" applyFill="1"/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/>
    <xf numFmtId="4" fontId="20" fillId="2" borderId="0" xfId="0" applyNumberFormat="1" applyFont="1" applyFill="1" applyAlignment="1">
      <alignment horizontal="left"/>
    </xf>
    <xf numFmtId="0" fontId="19" fillId="2" borderId="0" xfId="0" applyFont="1" applyFill="1" applyAlignment="1">
      <alignment horizontal="left" vertical="center"/>
    </xf>
    <xf numFmtId="4" fontId="19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left" vertical="center"/>
    </xf>
    <xf numFmtId="0" fontId="20" fillId="2" borderId="1" xfId="0" applyFont="1" applyFill="1" applyBorder="1"/>
    <xf numFmtId="0" fontId="19" fillId="2" borderId="1" xfId="0" applyFont="1" applyFill="1" applyBorder="1"/>
    <xf numFmtId="0" fontId="21" fillId="2" borderId="0" xfId="0" applyFont="1" applyFill="1"/>
    <xf numFmtId="0" fontId="22" fillId="2" borderId="0" xfId="0" applyFont="1" applyFill="1"/>
    <xf numFmtId="0" fontId="25" fillId="2" borderId="0" xfId="0" applyFont="1" applyFill="1"/>
    <xf numFmtId="0" fontId="22" fillId="2" borderId="0" xfId="0" applyFont="1" applyFill="1" applyAlignment="1">
      <alignment horizontal="left" vertical="center"/>
    </xf>
    <xf numFmtId="0" fontId="26" fillId="2" borderId="0" xfId="0" applyFont="1" applyFill="1"/>
    <xf numFmtId="168" fontId="19" fillId="2" borderId="0" xfId="2" applyNumberFormat="1" applyFont="1" applyFill="1" applyBorder="1"/>
    <xf numFmtId="168" fontId="19" fillId="2" borderId="1" xfId="2" applyNumberFormat="1" applyFont="1" applyFill="1" applyBorder="1"/>
    <xf numFmtId="168" fontId="21" fillId="2" borderId="0" xfId="2" applyNumberFormat="1" applyFont="1" applyFill="1" applyBorder="1"/>
    <xf numFmtId="165" fontId="23" fillId="2" borderId="0" xfId="2" applyNumberFormat="1" applyFont="1" applyFill="1" applyBorder="1" applyAlignment="1">
      <alignment horizontal="center"/>
    </xf>
    <xf numFmtId="165" fontId="23" fillId="2" borderId="0" xfId="2" applyNumberFormat="1" applyFont="1" applyFill="1" applyBorder="1" applyAlignment="1">
      <alignment horizontal="right"/>
    </xf>
    <xf numFmtId="165" fontId="22" fillId="2" borderId="0" xfId="2" applyNumberFormat="1" applyFont="1" applyFill="1" applyBorder="1" applyAlignment="1">
      <alignment horizontal="right"/>
    </xf>
    <xf numFmtId="165" fontId="22" fillId="2" borderId="0" xfId="2" applyNumberFormat="1" applyFont="1" applyFill="1" applyBorder="1" applyAlignment="1">
      <alignment horizontal="center"/>
    </xf>
    <xf numFmtId="165" fontId="21" fillId="2" borderId="0" xfId="2" applyNumberFormat="1" applyFont="1" applyFill="1" applyBorder="1" applyAlignment="1">
      <alignment horizontal="right" vertical="center"/>
    </xf>
    <xf numFmtId="165" fontId="21" fillId="2" borderId="0" xfId="0" applyNumberFormat="1" applyFont="1" applyFill="1"/>
    <xf numFmtId="4" fontId="22" fillId="2" borderId="0" xfId="0" applyNumberFormat="1" applyFont="1" applyFill="1" applyAlignment="1">
      <alignment horizontal="left"/>
    </xf>
    <xf numFmtId="170" fontId="19" fillId="2" borderId="1" xfId="0" applyNumberFormat="1" applyFont="1" applyFill="1" applyBorder="1"/>
    <xf numFmtId="170" fontId="21" fillId="2" borderId="0" xfId="0" applyNumberFormat="1" applyFont="1" applyFill="1"/>
    <xf numFmtId="0" fontId="30" fillId="2" borderId="0" xfId="0" applyFont="1" applyFill="1"/>
    <xf numFmtId="168" fontId="30" fillId="2" borderId="0" xfId="2" applyNumberFormat="1" applyFont="1" applyFill="1" applyBorder="1"/>
    <xf numFmtId="168" fontId="30" fillId="2" borderId="0" xfId="2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31" fillId="3" borderId="0" xfId="0" applyFont="1" applyFill="1" applyAlignment="1">
      <alignment horizontal="left" vertical="center"/>
    </xf>
    <xf numFmtId="0" fontId="31" fillId="3" borderId="0" xfId="0" applyFont="1" applyFill="1"/>
    <xf numFmtId="0" fontId="31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horizontal="center" vertical="center"/>
    </xf>
    <xf numFmtId="165" fontId="19" fillId="2" borderId="0" xfId="0" applyNumberFormat="1" applyFont="1" applyFill="1"/>
    <xf numFmtId="165" fontId="22" fillId="2" borderId="0" xfId="2" applyNumberFormat="1" applyFont="1" applyFill="1" applyBorder="1"/>
    <xf numFmtId="167" fontId="25" fillId="2" borderId="0" xfId="0" applyNumberFormat="1" applyFont="1" applyFill="1"/>
    <xf numFmtId="166" fontId="30" fillId="2" borderId="0" xfId="2" applyNumberFormat="1" applyFont="1" applyFill="1" applyBorder="1"/>
    <xf numFmtId="0" fontId="22" fillId="3" borderId="0" xfId="0" applyFont="1" applyFill="1"/>
    <xf numFmtId="171" fontId="30" fillId="2" borderId="0" xfId="0" applyNumberFormat="1" applyFont="1" applyFill="1"/>
    <xf numFmtId="166" fontId="21" fillId="2" borderId="0" xfId="2" applyNumberFormat="1" applyFont="1" applyFill="1" applyBorder="1" applyAlignment="1">
      <alignment horizontal="center"/>
    </xf>
    <xf numFmtId="168" fontId="21" fillId="2" borderId="0" xfId="2" applyNumberFormat="1" applyFont="1" applyFill="1" applyBorder="1" applyAlignment="1">
      <alignment horizontal="center"/>
    </xf>
    <xf numFmtId="169" fontId="19" fillId="2" borderId="0" xfId="2" applyNumberFormat="1" applyFont="1" applyFill="1" applyBorder="1"/>
    <xf numFmtId="172" fontId="22" fillId="2" borderId="0" xfId="1" applyNumberFormat="1" applyFont="1" applyFill="1" applyBorder="1"/>
    <xf numFmtId="172" fontId="21" fillId="2" borderId="0" xfId="1" applyNumberFormat="1" applyFont="1" applyFill="1" applyBorder="1" applyAlignment="1">
      <alignment horizontal="center"/>
    </xf>
    <xf numFmtId="168" fontId="22" fillId="2" borderId="0" xfId="2" applyNumberFormat="1" applyFont="1" applyFill="1" applyBorder="1" applyAlignment="1">
      <alignment horizontal="center"/>
    </xf>
    <xf numFmtId="165" fontId="23" fillId="3" borderId="0" xfId="2" applyNumberFormat="1" applyFont="1" applyFill="1" applyBorder="1" applyAlignment="1">
      <alignment horizontal="center"/>
    </xf>
    <xf numFmtId="165" fontId="22" fillId="3" borderId="0" xfId="2" applyNumberFormat="1" applyFont="1" applyFill="1" applyBorder="1" applyAlignment="1">
      <alignment horizontal="center"/>
    </xf>
    <xf numFmtId="165" fontId="22" fillId="3" borderId="0" xfId="2" applyNumberFormat="1" applyFont="1" applyFill="1" applyBorder="1"/>
    <xf numFmtId="0" fontId="19" fillId="3" borderId="0" xfId="0" applyFont="1" applyFill="1"/>
    <xf numFmtId="0" fontId="25" fillId="3" borderId="0" xfId="0" applyFont="1" applyFill="1"/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168" fontId="19" fillId="2" borderId="0" xfId="0" applyNumberFormat="1" applyFont="1" applyFill="1"/>
    <xf numFmtId="166" fontId="19" fillId="2" borderId="0" xfId="0" applyNumberFormat="1" applyFont="1" applyFill="1"/>
    <xf numFmtId="0" fontId="22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37" fontId="1" fillId="0" borderId="0" xfId="0" applyNumberFormat="1" applyFont="1" applyAlignment="1">
      <alignment horizontal="right"/>
    </xf>
    <xf numFmtId="0" fontId="32" fillId="3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68759894378581"/>
          <c:y val="6.0126675185848473E-2"/>
          <c:w val="0.58906294941936443"/>
          <c:h val="0.72468466408206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31 e 32'!$S$5</c:f>
              <c:strCache>
                <c:ptCount val="1"/>
                <c:pt idx="0">
                  <c:v>Óleo Diesel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32'!$T$5:$AD$5</c:f>
              <c:numCache>
                <c:formatCode>#,##0_);\(#,##0\)</c:formatCode>
                <c:ptCount val="11"/>
                <c:pt idx="0">
                  <c:v>682.27750000000003</c:v>
                </c:pt>
                <c:pt idx="1">
                  <c:v>1820.6481000000001</c:v>
                </c:pt>
                <c:pt idx="2">
                  <c:v>2256.6271999999999</c:v>
                </c:pt>
                <c:pt idx="3">
                  <c:v>4387.041470000001</c:v>
                </c:pt>
                <c:pt idx="4">
                  <c:v>3257.3398999999999</c:v>
                </c:pt>
                <c:pt idx="5">
                  <c:v>4249.7233499999993</c:v>
                </c:pt>
                <c:pt idx="6">
                  <c:v>4905.9976500000002</c:v>
                </c:pt>
                <c:pt idx="7">
                  <c:v>5903.7186000000002</c:v>
                </c:pt>
                <c:pt idx="8">
                  <c:v>6207.1229999999996</c:v>
                </c:pt>
                <c:pt idx="9">
                  <c:v>5679.5038269999995</c:v>
                </c:pt>
                <c:pt idx="10" formatCode="_(* #,##0_);_(* \(#,##0\);_(* &quot;-&quot;??_);_(@_)">
                  <c:v>5793.9327589879513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7-4639-9F71-75939F2B7274}"/>
            </c:ext>
          </c:extLst>
        </c:ser>
        <c:ser>
          <c:idx val="1"/>
          <c:order val="1"/>
          <c:tx>
            <c:v>GLP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32'!$T$6:$AD$6</c:f>
              <c:numCache>
                <c:formatCode>#,##0_);\(#,##0\)</c:formatCode>
                <c:ptCount val="11"/>
                <c:pt idx="0">
                  <c:v>2337.6932999999999</c:v>
                </c:pt>
                <c:pt idx="1">
                  <c:v>2755.3874200000005</c:v>
                </c:pt>
                <c:pt idx="2">
                  <c:v>2763.7717600000001</c:v>
                </c:pt>
                <c:pt idx="3">
                  <c:v>3055.95181</c:v>
                </c:pt>
                <c:pt idx="4">
                  <c:v>3120.1498999999999</c:v>
                </c:pt>
                <c:pt idx="5">
                  <c:v>4236.0995400000002</c:v>
                </c:pt>
                <c:pt idx="6">
                  <c:v>4451.8685599999999</c:v>
                </c:pt>
                <c:pt idx="7">
                  <c:v>4742.1805300000005</c:v>
                </c:pt>
                <c:pt idx="8">
                  <c:v>5024.9903599999998</c:v>
                </c:pt>
                <c:pt idx="9">
                  <c:v>5099.6580540000004</c:v>
                </c:pt>
                <c:pt idx="10" formatCode="_(* #,##0_);_(* \(#,##0\);_(* &quot;-&quot;??_);_(@_)">
                  <c:v>4660.8886343636368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7-4639-9F71-75939F2B7274}"/>
            </c:ext>
          </c:extLst>
        </c:ser>
        <c:ser>
          <c:idx val="2"/>
          <c:order val="2"/>
          <c:tx>
            <c:strRef>
              <c:f>'Gráfico 31 e 32'!$S$7</c:f>
              <c:strCache>
                <c:ptCount val="1"/>
                <c:pt idx="0">
                  <c:v>Nafta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32'!$T$7:$AD$7</c:f>
              <c:numCache>
                <c:formatCode>#,##0_);\(#,##0\)</c:formatCode>
                <c:ptCount val="11"/>
                <c:pt idx="0">
                  <c:v>245.1234</c:v>
                </c:pt>
                <c:pt idx="1">
                  <c:v>704.07547</c:v>
                </c:pt>
                <c:pt idx="2">
                  <c:v>1483.4835</c:v>
                </c:pt>
                <c:pt idx="3">
                  <c:v>2800.4332599999998</c:v>
                </c:pt>
                <c:pt idx="4">
                  <c:v>3375.12336</c:v>
                </c:pt>
                <c:pt idx="5">
                  <c:v>3558.8493800000001</c:v>
                </c:pt>
                <c:pt idx="6">
                  <c:v>3405.1</c:v>
                </c:pt>
                <c:pt idx="7">
                  <c:v>4856.0226099999991</c:v>
                </c:pt>
                <c:pt idx="8">
                  <c:v>4982.0061500000002</c:v>
                </c:pt>
                <c:pt idx="9">
                  <c:v>3658.1548899999998</c:v>
                </c:pt>
                <c:pt idx="10" formatCode="_(* #,##0_);_(* \(#,##0\);_(* &quot;-&quot;??_);_(@_)">
                  <c:v>3804.8646194444441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7-4639-9F71-75939F2B7274}"/>
            </c:ext>
          </c:extLst>
        </c:ser>
        <c:ser>
          <c:idx val="3"/>
          <c:order val="3"/>
          <c:tx>
            <c:strRef>
              <c:f>'Gráfico 31 e 32'!$S$8</c:f>
              <c:strCache>
                <c:ptCount val="1"/>
                <c:pt idx="0">
                  <c:v>Querosene de Aviação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32'!$T$8:$AD$8</c:f>
              <c:numCache>
                <c:formatCode>#,##0_);\(#,##0\)</c:formatCode>
                <c:ptCount val="11"/>
                <c:pt idx="0">
                  <c:v>27.90457</c:v>
                </c:pt>
                <c:pt idx="1">
                  <c:v>142.56592000000001</c:v>
                </c:pt>
                <c:pt idx="2">
                  <c:v>136.12179999999998</c:v>
                </c:pt>
                <c:pt idx="3">
                  <c:v>459.22343999999998</c:v>
                </c:pt>
                <c:pt idx="4">
                  <c:v>419.66735</c:v>
                </c:pt>
                <c:pt idx="5">
                  <c:v>640.01285999999993</c:v>
                </c:pt>
                <c:pt idx="6">
                  <c:v>687.34517000000005</c:v>
                </c:pt>
                <c:pt idx="7">
                  <c:v>861.59934999999996</c:v>
                </c:pt>
                <c:pt idx="8">
                  <c:v>996.79819999999995</c:v>
                </c:pt>
                <c:pt idx="9">
                  <c:v>1126.7510649999999</c:v>
                </c:pt>
                <c:pt idx="10" formatCode="_(* #,##0_);_(* \(#,##0\);_(* &quot;-&quot;??_);_(@_)">
                  <c:v>902.79350873417741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F7-4639-9F71-75939F2B7274}"/>
            </c:ext>
          </c:extLst>
        </c:ser>
        <c:ser>
          <c:idx val="6"/>
          <c:order val="4"/>
          <c:tx>
            <c:strRef>
              <c:f>'Gráfico 31 e 32'!$S$15</c:f>
              <c:strCache>
                <c:ptCount val="1"/>
                <c:pt idx="0">
                  <c:v>Óleo Combustível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32'!$T$15:$AD$15</c:f>
              <c:numCache>
                <c:formatCode>#,##0_);\(#,##0\)</c:formatCode>
                <c:ptCount val="11"/>
                <c:pt idx="0">
                  <c:v>656.08576000000005</c:v>
                </c:pt>
                <c:pt idx="1">
                  <c:v>239.25019</c:v>
                </c:pt>
                <c:pt idx="2">
                  <c:v>537.48183999999992</c:v>
                </c:pt>
                <c:pt idx="3">
                  <c:v>5112.6769699999995</c:v>
                </c:pt>
                <c:pt idx="4">
                  <c:v>2489.38</c:v>
                </c:pt>
                <c:pt idx="5">
                  <c:v>434.72057000000001</c:v>
                </c:pt>
                <c:pt idx="6">
                  <c:v>1244.4738200000002</c:v>
                </c:pt>
                <c:pt idx="7">
                  <c:v>470.91717999999997</c:v>
                </c:pt>
                <c:pt idx="8">
                  <c:v>57.910960000000003</c:v>
                </c:pt>
                <c:pt idx="9">
                  <c:v>222.22063265306122</c:v>
                </c:pt>
                <c:pt idx="10" formatCode="_(* #,##0_);_(* \(#,##0\);_(* &quot;-&quot;??_);_(@_)">
                  <c:v>106.69044653061223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F7-4639-9F71-75939F2B7274}"/>
            </c:ext>
          </c:extLst>
        </c:ser>
        <c:ser>
          <c:idx val="4"/>
          <c:order val="5"/>
          <c:tx>
            <c:strRef>
              <c:f>'Gráfico 31 e 32'!$S$10</c:f>
              <c:strCache>
                <c:ptCount val="1"/>
                <c:pt idx="0">
                  <c:v>Outros1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32'!$T$10:$AD$10</c:f>
              <c:numCache>
                <c:formatCode>#,##0_);\(#,##0\)</c:formatCode>
                <c:ptCount val="11"/>
                <c:pt idx="0">
                  <c:v>114.03191999999999</c:v>
                </c:pt>
                <c:pt idx="1">
                  <c:v>101.82846000000001</c:v>
                </c:pt>
                <c:pt idx="2">
                  <c:v>601.21456207065</c:v>
                </c:pt>
                <c:pt idx="3">
                  <c:v>551.51429341055939</c:v>
                </c:pt>
                <c:pt idx="4">
                  <c:v>672.58161569312006</c:v>
                </c:pt>
                <c:pt idx="5">
                  <c:v>1740.68153358515</c:v>
                </c:pt>
                <c:pt idx="6">
                  <c:v>2276.2552541071996</c:v>
                </c:pt>
                <c:pt idx="7">
                  <c:v>2164.4935566738295</c:v>
                </c:pt>
                <c:pt idx="8">
                  <c:v>2013.1447390509209</c:v>
                </c:pt>
                <c:pt idx="9">
                  <c:v>903.76173367427862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F7-4639-9F71-75939F2B7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1835775"/>
        <c:axId val="1"/>
      </c:barChart>
      <c:catAx>
        <c:axId val="17718357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Ano</a:t>
                </a:r>
              </a:p>
            </c:rich>
          </c:tx>
          <c:layout>
            <c:manualLayout>
              <c:xMode val="edge"/>
              <c:yMode val="edge"/>
              <c:x val="0.40000032945672587"/>
              <c:y val="0.879748297847547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r>
                  <a:rPr lang="en-US" sz="10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m</a:t>
                </a:r>
                <a:r>
                  <a:rPr lang="en-US" sz="10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7.8124073402958526E-3"/>
              <c:y val="0.348102079206272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71835775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00721716188166"/>
          <c:y val="2.5317234836900415E-2"/>
          <c:w val="0.76252445815971004"/>
          <c:h val="0.810151514780813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2509775169201"/>
          <c:y val="6.0126675185848473E-2"/>
          <c:w val="0.58281294465098932"/>
          <c:h val="0.7246846640820684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31 e 32'!$S$5</c:f>
              <c:strCache>
                <c:ptCount val="1"/>
                <c:pt idx="0">
                  <c:v>Óleo Diesel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32'!$T$5:$AD$5</c:f>
              <c:numCache>
                <c:formatCode>#,##0_);\(#,##0\)</c:formatCode>
                <c:ptCount val="11"/>
                <c:pt idx="0">
                  <c:v>682.27750000000003</c:v>
                </c:pt>
                <c:pt idx="1">
                  <c:v>1820.6481000000001</c:v>
                </c:pt>
                <c:pt idx="2">
                  <c:v>2256.6271999999999</c:v>
                </c:pt>
                <c:pt idx="3">
                  <c:v>4387.041470000001</c:v>
                </c:pt>
                <c:pt idx="4">
                  <c:v>3257.3398999999999</c:v>
                </c:pt>
                <c:pt idx="5">
                  <c:v>4249.7233499999993</c:v>
                </c:pt>
                <c:pt idx="6">
                  <c:v>4905.9976500000002</c:v>
                </c:pt>
                <c:pt idx="7">
                  <c:v>5903.7186000000002</c:v>
                </c:pt>
                <c:pt idx="8">
                  <c:v>6207.1229999999996</c:v>
                </c:pt>
                <c:pt idx="9">
                  <c:v>5679.5038269999995</c:v>
                </c:pt>
                <c:pt idx="10" formatCode="_(* #,##0_);_(* \(#,##0\);_(* &quot;-&quot;??_);_(@_)">
                  <c:v>5793.9327589879513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A-4829-90C1-9DA758A0BA33}"/>
            </c:ext>
          </c:extLst>
        </c:ser>
        <c:ser>
          <c:idx val="1"/>
          <c:order val="1"/>
          <c:tx>
            <c:v>GLP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32'!$T$6:$AD$6</c:f>
              <c:numCache>
                <c:formatCode>#,##0_);\(#,##0\)</c:formatCode>
                <c:ptCount val="11"/>
                <c:pt idx="0">
                  <c:v>2337.6932999999999</c:v>
                </c:pt>
                <c:pt idx="1">
                  <c:v>2755.3874200000005</c:v>
                </c:pt>
                <c:pt idx="2">
                  <c:v>2763.7717600000001</c:v>
                </c:pt>
                <c:pt idx="3">
                  <c:v>3055.95181</c:v>
                </c:pt>
                <c:pt idx="4">
                  <c:v>3120.1498999999999</c:v>
                </c:pt>
                <c:pt idx="5">
                  <c:v>4236.0995400000002</c:v>
                </c:pt>
                <c:pt idx="6">
                  <c:v>4451.8685599999999</c:v>
                </c:pt>
                <c:pt idx="7">
                  <c:v>4742.1805300000005</c:v>
                </c:pt>
                <c:pt idx="8">
                  <c:v>5024.9903599999998</c:v>
                </c:pt>
                <c:pt idx="9">
                  <c:v>5099.6580540000004</c:v>
                </c:pt>
                <c:pt idx="10" formatCode="_(* #,##0_);_(* \(#,##0\);_(* &quot;-&quot;??_);_(@_)">
                  <c:v>4660.8886343636368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7A-4829-90C1-9DA758A0BA33}"/>
            </c:ext>
          </c:extLst>
        </c:ser>
        <c:ser>
          <c:idx val="2"/>
          <c:order val="2"/>
          <c:tx>
            <c:strRef>
              <c:f>'Gráfico 31 e 32'!$S$7</c:f>
              <c:strCache>
                <c:ptCount val="1"/>
                <c:pt idx="0">
                  <c:v>Nafta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32'!$T$7:$AD$7</c:f>
              <c:numCache>
                <c:formatCode>#,##0_);\(#,##0\)</c:formatCode>
                <c:ptCount val="11"/>
                <c:pt idx="0">
                  <c:v>245.1234</c:v>
                </c:pt>
                <c:pt idx="1">
                  <c:v>704.07547</c:v>
                </c:pt>
                <c:pt idx="2">
                  <c:v>1483.4835</c:v>
                </c:pt>
                <c:pt idx="3">
                  <c:v>2800.4332599999998</c:v>
                </c:pt>
                <c:pt idx="4">
                  <c:v>3375.12336</c:v>
                </c:pt>
                <c:pt idx="5">
                  <c:v>3558.8493800000001</c:v>
                </c:pt>
                <c:pt idx="6">
                  <c:v>3405.1</c:v>
                </c:pt>
                <c:pt idx="7">
                  <c:v>4856.0226099999991</c:v>
                </c:pt>
                <c:pt idx="8">
                  <c:v>4982.0061500000002</c:v>
                </c:pt>
                <c:pt idx="9">
                  <c:v>3658.1548899999998</c:v>
                </c:pt>
                <c:pt idx="10" formatCode="_(* #,##0_);_(* \(#,##0\);_(* &quot;-&quot;??_);_(@_)">
                  <c:v>3804.8646194444441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7A-4829-90C1-9DA758A0BA33}"/>
            </c:ext>
          </c:extLst>
        </c:ser>
        <c:ser>
          <c:idx val="3"/>
          <c:order val="3"/>
          <c:tx>
            <c:strRef>
              <c:f>'Gráfico 31 e 32'!$S$8</c:f>
              <c:strCache>
                <c:ptCount val="1"/>
                <c:pt idx="0">
                  <c:v>Querosene de Aviação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32'!$T$8:$AD$8</c:f>
              <c:numCache>
                <c:formatCode>#,##0_);\(#,##0\)</c:formatCode>
                <c:ptCount val="11"/>
                <c:pt idx="0">
                  <c:v>27.90457</c:v>
                </c:pt>
                <c:pt idx="1">
                  <c:v>142.56592000000001</c:v>
                </c:pt>
                <c:pt idx="2">
                  <c:v>136.12179999999998</c:v>
                </c:pt>
                <c:pt idx="3">
                  <c:v>459.22343999999998</c:v>
                </c:pt>
                <c:pt idx="4">
                  <c:v>419.66735</c:v>
                </c:pt>
                <c:pt idx="5">
                  <c:v>640.01285999999993</c:v>
                </c:pt>
                <c:pt idx="6">
                  <c:v>687.34517000000005</c:v>
                </c:pt>
                <c:pt idx="7">
                  <c:v>861.59934999999996</c:v>
                </c:pt>
                <c:pt idx="8">
                  <c:v>996.79819999999995</c:v>
                </c:pt>
                <c:pt idx="9">
                  <c:v>1126.7510649999999</c:v>
                </c:pt>
                <c:pt idx="10" formatCode="_(* #,##0_);_(* \(#,##0\);_(* &quot;-&quot;??_);_(@_)">
                  <c:v>902.79350873417741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7A-4829-90C1-9DA758A0BA33}"/>
            </c:ext>
          </c:extLst>
        </c:ser>
        <c:ser>
          <c:idx val="6"/>
          <c:order val="4"/>
          <c:tx>
            <c:strRef>
              <c:f>'Gráfico 31 e 32'!$S$15</c:f>
              <c:strCache>
                <c:ptCount val="1"/>
                <c:pt idx="0">
                  <c:v>Óleo Combustível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32'!$T$15:$AD$15</c:f>
              <c:numCache>
                <c:formatCode>#,##0_);\(#,##0\)</c:formatCode>
                <c:ptCount val="11"/>
                <c:pt idx="0">
                  <c:v>656.08576000000005</c:v>
                </c:pt>
                <c:pt idx="1">
                  <c:v>239.25019</c:v>
                </c:pt>
                <c:pt idx="2">
                  <c:v>537.48183999999992</c:v>
                </c:pt>
                <c:pt idx="3">
                  <c:v>5112.6769699999995</c:v>
                </c:pt>
                <c:pt idx="4">
                  <c:v>2489.38</c:v>
                </c:pt>
                <c:pt idx="5">
                  <c:v>434.72057000000001</c:v>
                </c:pt>
                <c:pt idx="6">
                  <c:v>1244.4738200000002</c:v>
                </c:pt>
                <c:pt idx="7">
                  <c:v>470.91717999999997</c:v>
                </c:pt>
                <c:pt idx="8">
                  <c:v>57.910960000000003</c:v>
                </c:pt>
                <c:pt idx="9">
                  <c:v>222.22063265306122</c:v>
                </c:pt>
                <c:pt idx="10" formatCode="_(* #,##0_);_(* \(#,##0\);_(* &quot;-&quot;??_);_(@_)">
                  <c:v>106.69044653061223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7A-4829-90C1-9DA758A0BA33}"/>
            </c:ext>
          </c:extLst>
        </c:ser>
        <c:ser>
          <c:idx val="4"/>
          <c:order val="5"/>
          <c:tx>
            <c:strRef>
              <c:f>'Gráfico 31 e 32'!$S$10</c:f>
              <c:strCache>
                <c:ptCount val="1"/>
                <c:pt idx="0">
                  <c:v>Outros1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32'!$T$10:$AD$10</c:f>
              <c:numCache>
                <c:formatCode>#,##0_);\(#,##0\)</c:formatCode>
                <c:ptCount val="11"/>
                <c:pt idx="0">
                  <c:v>114.03191999999999</c:v>
                </c:pt>
                <c:pt idx="1">
                  <c:v>101.82846000000001</c:v>
                </c:pt>
                <c:pt idx="2">
                  <c:v>601.21456207065</c:v>
                </c:pt>
                <c:pt idx="3">
                  <c:v>551.51429341055939</c:v>
                </c:pt>
                <c:pt idx="4">
                  <c:v>672.58161569312006</c:v>
                </c:pt>
                <c:pt idx="5">
                  <c:v>1740.68153358515</c:v>
                </c:pt>
                <c:pt idx="6">
                  <c:v>2276.2552541071996</c:v>
                </c:pt>
                <c:pt idx="7">
                  <c:v>2164.4935566738295</c:v>
                </c:pt>
                <c:pt idx="8">
                  <c:v>2013.1447390509209</c:v>
                </c:pt>
                <c:pt idx="9">
                  <c:v>903.76173367427862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7A-4829-90C1-9DA758A0B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1837215"/>
        <c:axId val="1"/>
      </c:barChart>
      <c:catAx>
        <c:axId val="17718372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Ano</a:t>
                </a:r>
              </a:p>
            </c:rich>
          </c:tx>
          <c:layout>
            <c:manualLayout>
              <c:xMode val="edge"/>
              <c:yMode val="edge"/>
              <c:x val="0.3953128191612032"/>
              <c:y val="0.882912886417739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r>
                  <a:rPr lang="en-US" sz="10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10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m</a:t>
                </a:r>
                <a:r>
                  <a:rPr lang="en-US" sz="10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7.8124073402958526E-3"/>
              <c:y val="0.3481020792062725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71837215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88211692352219"/>
          <c:y val="1.8987926127675313E-2"/>
          <c:w val="0.76252445815971004"/>
          <c:h val="0.822810132199263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Importações totais: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15.599 x 10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c:rich>
      </c:tx>
      <c:layout>
        <c:manualLayout>
          <c:xMode val="edge"/>
          <c:yMode val="edge"/>
          <c:x val="0.72353974341569371"/>
          <c:y val="0.75919758367232926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41418964471893"/>
          <c:y val="0.2976588628762542"/>
          <c:w val="0.5592425689341568"/>
          <c:h val="0.468227424749163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C9-425B-AB14-6FA3751AD0E1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C9-425B-AB14-6FA3751AD0E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C9-425B-AB14-6FA3751AD0E1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C9-425B-AB14-6FA3751AD0E1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C9-425B-AB14-6FA3751AD0E1}"/>
              </c:ext>
            </c:extLst>
          </c:dPt>
          <c:dLbls>
            <c:dLbl>
              <c:idx val="0"/>
              <c:layout>
                <c:manualLayout>
                  <c:x val="-0.11994516333313017"/>
                  <c:y val="-0.2053631088756046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C9-425B-AB14-6FA3751AD0E1}"/>
                </c:ext>
              </c:extLst>
            </c:dLbl>
            <c:dLbl>
              <c:idx val="1"/>
              <c:layout>
                <c:manualLayout>
                  <c:x val="-7.0176368751918849E-2"/>
                  <c:y val="3.7782635030153035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GLP
30%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CC9-425B-AB14-6FA3751AD0E1}"/>
                </c:ext>
              </c:extLst>
            </c:dLbl>
            <c:dLbl>
              <c:idx val="2"/>
              <c:layout>
                <c:manualLayout>
                  <c:x val="-8.9895368246565577E-3"/>
                  <c:y val="-2.679166776393755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C9-425B-AB14-6FA3751AD0E1}"/>
                </c:ext>
              </c:extLst>
            </c:dLbl>
            <c:dLbl>
              <c:idx val="3"/>
              <c:layout>
                <c:manualLayout>
                  <c:x val="2.9178136643286327E-2"/>
                  <c:y val="-5.99987710566279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C9-425B-AB14-6FA3751AD0E1}"/>
                </c:ext>
              </c:extLst>
            </c:dLbl>
            <c:dLbl>
              <c:idx val="4"/>
              <c:layout>
                <c:manualLayout>
                  <c:x val="6.2902724198901763E-2"/>
                  <c:y val="-5.9123763375731886E-2"/>
                </c:manualLayout>
              </c:layout>
              <c:tx>
                <c:rich>
                  <a:bodyPr/>
                  <a:lstStyle/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Outros</a:t>
                    </a:r>
                    <a:r>
                      <a:rPr lang="en-US" sz="9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</a:t>
                    </a:r>
                  </a:p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CC9-425B-AB14-6FA3751AD0E1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C9-425B-AB14-6FA3751AD0E1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3759941128463681"/>
                  <c:y val="0.2307692307692307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C9-425B-AB14-6FA3751AD0E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31595625363511681"/>
                  <c:y val="3.344481605351170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C9-425B-AB14-6FA3751AD0E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5229122280315522"/>
                  <c:y val="9.030100334448160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C9-425B-AB14-6FA3751AD0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08'!$IR$6:$IR$10</c:f>
              <c:strCache>
                <c:ptCount val="5"/>
                <c:pt idx="0">
                  <c:v>Óleo Diesel</c:v>
                </c:pt>
                <c:pt idx="1">
                  <c:v>Gás Liquefeito de Petróleo (GLP)</c:v>
                </c:pt>
                <c:pt idx="2">
                  <c:v>Nafta</c:v>
                </c:pt>
                <c:pt idx="3">
                  <c:v>Querosene de Aviação</c:v>
                </c:pt>
                <c:pt idx="4">
                  <c:v>Outros </c:v>
                </c:pt>
              </c:strCache>
            </c:strRef>
          </c:cat>
          <c:val>
            <c:numRef>
              <c:f>'Figura 08'!$IS$6:$IS$10</c:f>
              <c:numCache>
                <c:formatCode>_(* #,##0_);_(* \(#,##0\);_(* "-"??_);_(@_)</c:formatCode>
                <c:ptCount val="5"/>
                <c:pt idx="0">
                  <c:v>5793.9327589879513</c:v>
                </c:pt>
                <c:pt idx="1">
                  <c:v>4660.8886343636368</c:v>
                </c:pt>
                <c:pt idx="2">
                  <c:v>3804.8646194444441</c:v>
                </c:pt>
                <c:pt idx="3">
                  <c:v>902.79350873417741</c:v>
                </c:pt>
                <c:pt idx="4">
                  <c:v>436.03267862608755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C9-425B-AB14-6FA3751AD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0</xdr:rowOff>
    </xdr:from>
    <xdr:to>
      <xdr:col>9</xdr:col>
      <xdr:colOff>9525</xdr:colOff>
      <xdr:row>24</xdr:row>
      <xdr:rowOff>9525</xdr:rowOff>
    </xdr:to>
    <xdr:graphicFrame macro="">
      <xdr:nvGraphicFramePr>
        <xdr:cNvPr id="1644554" name="Chart 1">
          <a:extLst>
            <a:ext uri="{FF2B5EF4-FFF2-40B4-BE49-F238E27FC236}">
              <a16:creationId xmlns:a16="http://schemas.microsoft.com/office/drawing/2014/main" id="{87A0E150-2855-8566-27B6-10D917A41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39</xdr:row>
      <xdr:rowOff>0</xdr:rowOff>
    </xdr:from>
    <xdr:to>
      <xdr:col>9</xdr:col>
      <xdr:colOff>9525</xdr:colOff>
      <xdr:row>54</xdr:row>
      <xdr:rowOff>9525</xdr:rowOff>
    </xdr:to>
    <xdr:graphicFrame macro="">
      <xdr:nvGraphicFramePr>
        <xdr:cNvPr id="1644555" name="Chart 4">
          <a:extLst>
            <a:ext uri="{FF2B5EF4-FFF2-40B4-BE49-F238E27FC236}">
              <a16:creationId xmlns:a16="http://schemas.microsoft.com/office/drawing/2014/main" id="{01D42867-4A31-30D5-2229-8AD8F3AC0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0</xdr:rowOff>
    </xdr:from>
    <xdr:to>
      <xdr:col>8</xdr:col>
      <xdr:colOff>600075</xdr:colOff>
      <xdr:row>21</xdr:row>
      <xdr:rowOff>133350</xdr:rowOff>
    </xdr:to>
    <xdr:graphicFrame macro="">
      <xdr:nvGraphicFramePr>
        <xdr:cNvPr id="2587" name="Chart 1">
          <a:extLst>
            <a:ext uri="{FF2B5EF4-FFF2-40B4-BE49-F238E27FC236}">
              <a16:creationId xmlns:a16="http://schemas.microsoft.com/office/drawing/2014/main" id="{1A379CEF-6C7D-DE40-7AD8-9D107E0C7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W74"/>
  <sheetViews>
    <sheetView showGridLines="0" tabSelected="1" zoomScaleNormal="100" workbookViewId="0">
      <selection activeCell="A44" sqref="A44"/>
    </sheetView>
  </sheetViews>
  <sheetFormatPr defaultColWidth="11.5546875" defaultRowHeight="9"/>
  <cols>
    <col min="1" max="1" width="24.21875" style="25" customWidth="1"/>
    <col min="2" max="7" width="7.77734375" style="25" customWidth="1"/>
    <col min="8" max="8" width="7.77734375" style="40" customWidth="1"/>
    <col min="9" max="9" width="9.109375" style="25" bestFit="1" customWidth="1"/>
    <col min="10" max="11" width="7.77734375" style="25" customWidth="1"/>
    <col min="12" max="18" width="7.77734375" style="37" customWidth="1"/>
    <col min="19" max="20" width="7.77734375" style="25" customWidth="1"/>
    <col min="21" max="16384" width="11.5546875" style="25"/>
  </cols>
  <sheetData>
    <row r="1" spans="1:18" ht="12.75" customHeigh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8" ht="9.75" customHeight="1">
      <c r="A2" s="79"/>
      <c r="B2" s="69"/>
      <c r="C2" s="80"/>
      <c r="D2" s="80"/>
      <c r="E2" s="80"/>
      <c r="F2" s="80"/>
      <c r="G2" s="81"/>
      <c r="I2" s="80"/>
      <c r="J2" s="80"/>
      <c r="K2" s="81"/>
    </row>
    <row r="3" spans="1:18" ht="10.5" customHeight="1">
      <c r="A3" s="87" t="s">
        <v>1</v>
      </c>
      <c r="B3" s="92" t="s">
        <v>2</v>
      </c>
      <c r="C3" s="93"/>
      <c r="D3" s="93"/>
      <c r="E3" s="93"/>
      <c r="F3" s="93"/>
      <c r="G3" s="93"/>
      <c r="H3" s="93"/>
      <c r="I3" s="93"/>
      <c r="J3" s="93"/>
      <c r="K3" s="93"/>
    </row>
    <row r="4" spans="1:18">
      <c r="A4" s="88"/>
      <c r="B4" s="90" t="s">
        <v>3</v>
      </c>
      <c r="C4" s="96" t="s">
        <v>4</v>
      </c>
      <c r="D4" s="94" t="s">
        <v>5</v>
      </c>
      <c r="E4" s="94" t="s">
        <v>6</v>
      </c>
      <c r="F4" s="94" t="s">
        <v>7</v>
      </c>
      <c r="G4" s="94" t="s">
        <v>8</v>
      </c>
      <c r="H4" s="94" t="s">
        <v>9</v>
      </c>
      <c r="I4" s="98" t="s">
        <v>10</v>
      </c>
      <c r="J4" s="94" t="s">
        <v>11</v>
      </c>
      <c r="K4" s="100" t="s">
        <v>12</v>
      </c>
    </row>
    <row r="5" spans="1:18">
      <c r="A5" s="89"/>
      <c r="B5" s="91"/>
      <c r="C5" s="97"/>
      <c r="D5" s="95"/>
      <c r="E5" s="95"/>
      <c r="F5" s="95"/>
      <c r="G5" s="95"/>
      <c r="H5" s="95"/>
      <c r="I5" s="99"/>
      <c r="J5" s="95"/>
      <c r="K5" s="101"/>
    </row>
    <row r="6" spans="1:18" ht="13.5" customHeight="1">
      <c r="A6" s="27" t="s">
        <v>3</v>
      </c>
      <c r="B6" s="43">
        <f>SUM(C6:K6)</f>
        <v>37931.869261364569</v>
      </c>
      <c r="C6" s="43">
        <f t="shared" ref="C6:K6" si="0">C8+C13+C22+C36+C40+C51+C60</f>
        <v>6771.7283485714288</v>
      </c>
      <c r="D6" s="43">
        <f t="shared" si="0"/>
        <v>15931.853227380954</v>
      </c>
      <c r="E6" s="43">
        <f t="shared" si="0"/>
        <v>4318.432585135135</v>
      </c>
      <c r="F6" s="43">
        <f t="shared" si="0"/>
        <v>1294.3353496855348</v>
      </c>
      <c r="G6" s="43">
        <f t="shared" si="0"/>
        <v>3625.8442365384608</v>
      </c>
      <c r="H6" s="43">
        <f t="shared" si="0"/>
        <v>3508.6649057971022</v>
      </c>
      <c r="I6" s="43">
        <f t="shared" si="0"/>
        <v>849.15299767441979</v>
      </c>
      <c r="J6" s="43">
        <f t="shared" si="0"/>
        <v>1299.2706275303647</v>
      </c>
      <c r="K6" s="43">
        <f t="shared" si="0"/>
        <v>332.58698305116695</v>
      </c>
      <c r="L6" s="62"/>
    </row>
    <row r="7" spans="1:18" s="28" customFormat="1">
      <c r="A7" s="26"/>
      <c r="B7" s="68"/>
      <c r="C7" s="71"/>
      <c r="D7" s="71"/>
      <c r="E7" s="71"/>
      <c r="F7" s="71"/>
      <c r="G7" s="71"/>
      <c r="H7" s="71"/>
      <c r="I7" s="71"/>
      <c r="J7" s="71"/>
      <c r="K7" s="71"/>
      <c r="L7" s="62"/>
      <c r="M7" s="62"/>
      <c r="N7" s="62"/>
      <c r="O7" s="62"/>
      <c r="P7" s="62"/>
      <c r="Q7" s="62"/>
      <c r="R7" s="39"/>
    </row>
    <row r="8" spans="1:18">
      <c r="A8" s="29" t="s">
        <v>13</v>
      </c>
      <c r="B8" s="43">
        <f>SUM(C8:K8)</f>
        <v>21716.848183678805</v>
      </c>
      <c r="C8" s="43">
        <f t="shared" ref="C8:K8" si="1">SUM(C9:C11)</f>
        <v>3342.8608785714282</v>
      </c>
      <c r="D8" s="43">
        <f t="shared" si="1"/>
        <v>9114.5371952380974</v>
      </c>
      <c r="E8" s="43">
        <f t="shared" si="1"/>
        <v>2359.0384040540539</v>
      </c>
      <c r="F8" s="43">
        <f t="shared" si="1"/>
        <v>258.50638993710692</v>
      </c>
      <c r="G8" s="43">
        <f t="shared" si="1"/>
        <v>3269.2021374999995</v>
      </c>
      <c r="H8" s="43">
        <f t="shared" si="1"/>
        <v>2101.1132481884065</v>
      </c>
      <c r="I8" s="43">
        <f t="shared" si="1"/>
        <v>546.53640000000121</v>
      </c>
      <c r="J8" s="43">
        <f t="shared" si="1"/>
        <v>623.60195141700422</v>
      </c>
      <c r="K8" s="43">
        <f t="shared" si="1"/>
        <v>101.45157877271164</v>
      </c>
      <c r="L8" s="70"/>
      <c r="M8" s="62"/>
      <c r="N8" s="62"/>
      <c r="O8" s="62"/>
      <c r="P8" s="62"/>
      <c r="Q8" s="62"/>
      <c r="R8" s="62"/>
    </row>
    <row r="9" spans="1:18">
      <c r="A9" s="36" t="s">
        <v>14</v>
      </c>
      <c r="B9" s="43">
        <f>SUM(C9:K9)</f>
        <v>21675.261072651887</v>
      </c>
      <c r="C9" s="46">
        <v>3306.0464257142853</v>
      </c>
      <c r="D9" s="46">
        <v>9114.5371952380974</v>
      </c>
      <c r="E9" s="46">
        <v>2359.0384040540539</v>
      </c>
      <c r="F9" s="46">
        <v>258.50638993710692</v>
      </c>
      <c r="G9" s="46">
        <v>3269.2021374999995</v>
      </c>
      <c r="H9" s="46">
        <v>2101.1132481884065</v>
      </c>
      <c r="I9" s="46">
        <v>544.05594302325699</v>
      </c>
      <c r="J9" s="46">
        <v>621.64226045883959</v>
      </c>
      <c r="K9" s="46">
        <v>101.11906853784262</v>
      </c>
      <c r="L9" s="70"/>
      <c r="M9" s="62"/>
      <c r="N9" s="62"/>
      <c r="O9" s="62"/>
      <c r="P9" s="62"/>
      <c r="Q9" s="62"/>
      <c r="R9" s="62"/>
    </row>
    <row r="10" spans="1:18">
      <c r="A10" s="36" t="s">
        <v>15</v>
      </c>
      <c r="B10" s="43">
        <f>SUM(C10:K10)</f>
        <v>1.9296423381734145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1.8442406976744183</v>
      </c>
      <c r="J10" s="46">
        <v>2.2703103913630229E-2</v>
      </c>
      <c r="K10" s="46">
        <v>6.2698536585365852E-2</v>
      </c>
      <c r="L10" s="70"/>
      <c r="M10" s="62"/>
      <c r="N10" s="62"/>
      <c r="O10" s="62"/>
      <c r="P10" s="62"/>
      <c r="Q10" s="62"/>
      <c r="R10" s="62"/>
    </row>
    <row r="11" spans="1:18">
      <c r="A11" s="25" t="s">
        <v>16</v>
      </c>
      <c r="B11" s="43">
        <f>SUM(C11:K11)</f>
        <v>39.657468688747286</v>
      </c>
      <c r="C11" s="46">
        <v>36.814452857142861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0.63621627906976741</v>
      </c>
      <c r="J11" s="46">
        <v>1.9369878542510126</v>
      </c>
      <c r="K11" s="46">
        <v>0.26981169828364948</v>
      </c>
      <c r="L11" s="70"/>
      <c r="M11" s="62"/>
      <c r="N11" s="62"/>
      <c r="O11" s="62"/>
      <c r="P11" s="62"/>
      <c r="Q11" s="62"/>
    </row>
    <row r="12" spans="1:18" s="36" customFormat="1" ht="10.5" customHeight="1">
      <c r="A12" s="30"/>
      <c r="B12" s="67"/>
      <c r="C12" s="46"/>
      <c r="D12" s="47"/>
      <c r="E12" s="47"/>
      <c r="F12" s="47"/>
      <c r="G12" s="45"/>
      <c r="H12" s="45"/>
      <c r="I12" s="45"/>
      <c r="J12" s="45"/>
      <c r="K12" s="45"/>
      <c r="L12" s="70"/>
      <c r="M12" s="62"/>
      <c r="N12" s="62"/>
      <c r="O12" s="62"/>
      <c r="P12" s="62"/>
      <c r="Q12" s="62"/>
      <c r="R12" s="37"/>
    </row>
    <row r="13" spans="1:18">
      <c r="A13" s="29" t="s">
        <v>17</v>
      </c>
      <c r="B13" s="43">
        <f t="shared" ref="B13:B20" si="2">SUM(C13:K13)</f>
        <v>2124.6204421915709</v>
      </c>
      <c r="C13" s="43">
        <f t="shared" ref="C13:K13" si="3">SUM(C14:C20)</f>
        <v>182.89046000000002</v>
      </c>
      <c r="D13" s="43">
        <f t="shared" si="3"/>
        <v>53.763177380952385</v>
      </c>
      <c r="E13" s="43">
        <f t="shared" si="3"/>
        <v>0</v>
      </c>
      <c r="F13" s="43">
        <f t="shared" si="3"/>
        <v>0</v>
      </c>
      <c r="G13" s="43">
        <f t="shared" si="3"/>
        <v>318.82119519230764</v>
      </c>
      <c r="H13" s="43">
        <f t="shared" si="3"/>
        <v>1405.7645652173912</v>
      </c>
      <c r="I13" s="43">
        <f t="shared" si="3"/>
        <v>1.0828093023255811</v>
      </c>
      <c r="J13" s="43">
        <f t="shared" si="3"/>
        <v>113.83104993252358</v>
      </c>
      <c r="K13" s="43">
        <f t="shared" si="3"/>
        <v>48.467185166070664</v>
      </c>
      <c r="L13" s="70"/>
      <c r="M13" s="62"/>
      <c r="N13" s="62"/>
      <c r="O13" s="62"/>
      <c r="P13" s="62"/>
      <c r="Q13" s="62"/>
    </row>
    <row r="14" spans="1:18">
      <c r="A14" s="49" t="s">
        <v>18</v>
      </c>
      <c r="B14" s="43">
        <f t="shared" si="2"/>
        <v>1460.7799385161779</v>
      </c>
      <c r="C14" s="46">
        <v>36.380209999999998</v>
      </c>
      <c r="D14" s="46">
        <v>0</v>
      </c>
      <c r="E14" s="46">
        <v>0</v>
      </c>
      <c r="F14" s="46">
        <v>0</v>
      </c>
      <c r="G14" s="46">
        <v>7.6940769230769233</v>
      </c>
      <c r="H14" s="46">
        <v>1303.2236304347825</v>
      </c>
      <c r="I14" s="46">
        <v>0.99107558139534868</v>
      </c>
      <c r="J14" s="46">
        <v>112.41858974358971</v>
      </c>
      <c r="K14" s="72">
        <v>7.2355833333333341E-2</v>
      </c>
      <c r="L14" s="70"/>
      <c r="M14" s="62"/>
      <c r="N14" s="62"/>
      <c r="O14" s="62"/>
      <c r="P14" s="62"/>
      <c r="Q14" s="62"/>
    </row>
    <row r="15" spans="1:18">
      <c r="A15" s="49" t="s">
        <v>19</v>
      </c>
      <c r="B15" s="43">
        <f t="shared" si="2"/>
        <v>53.763177380952385</v>
      </c>
      <c r="C15" s="46">
        <v>0</v>
      </c>
      <c r="D15" s="46">
        <v>53.763177380952385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72">
        <v>0</v>
      </c>
      <c r="L15" s="70"/>
      <c r="M15" s="62"/>
      <c r="N15" s="62"/>
      <c r="O15" s="62"/>
      <c r="P15" s="62"/>
      <c r="Q15" s="62"/>
    </row>
    <row r="16" spans="1:18">
      <c r="A16" s="49" t="s">
        <v>20</v>
      </c>
      <c r="B16" s="43">
        <f t="shared" si="2"/>
        <v>83.629212176533542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80.378876811594196</v>
      </c>
      <c r="I16" s="46">
        <v>0</v>
      </c>
      <c r="J16" s="46">
        <v>1.0809446693657221</v>
      </c>
      <c r="K16" s="72">
        <v>2.1693906955736226</v>
      </c>
      <c r="L16" s="70"/>
      <c r="M16" s="62"/>
      <c r="N16" s="62"/>
      <c r="O16" s="62"/>
      <c r="P16" s="62"/>
      <c r="Q16" s="62"/>
    </row>
    <row r="17" spans="1:23">
      <c r="A17" s="49" t="s">
        <v>21</v>
      </c>
      <c r="B17" s="43">
        <f t="shared" si="2"/>
        <v>160.36992568305772</v>
      </c>
      <c r="C17" s="46">
        <v>0</v>
      </c>
      <c r="D17" s="46">
        <v>0</v>
      </c>
      <c r="E17" s="46">
        <v>0</v>
      </c>
      <c r="F17" s="46">
        <v>0</v>
      </c>
      <c r="G17" s="46">
        <v>155.69629615384613</v>
      </c>
      <c r="H17" s="46">
        <v>0</v>
      </c>
      <c r="I17" s="46">
        <v>1.1046511627906977E-3</v>
      </c>
      <c r="J17" s="46">
        <v>0</v>
      </c>
      <c r="K17" s="72">
        <v>4.6725248780487814</v>
      </c>
      <c r="L17" s="70"/>
      <c r="M17" s="62"/>
      <c r="N17" s="62"/>
      <c r="O17" s="62"/>
      <c r="P17" s="62"/>
      <c r="Q17" s="62"/>
    </row>
    <row r="18" spans="1:23">
      <c r="A18" s="49" t="s">
        <v>22</v>
      </c>
      <c r="B18" s="43">
        <f t="shared" si="2"/>
        <v>146.51025000000001</v>
      </c>
      <c r="C18" s="46">
        <v>146.51025000000001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72">
        <v>0</v>
      </c>
      <c r="L18" s="70"/>
      <c r="M18" s="62"/>
      <c r="N18" s="62"/>
      <c r="O18" s="62"/>
      <c r="P18" s="62"/>
      <c r="Q18" s="62"/>
    </row>
    <row r="19" spans="1:23">
      <c r="A19" s="49" t="s">
        <v>23</v>
      </c>
      <c r="B19" s="43">
        <f t="shared" si="2"/>
        <v>155.449684554409</v>
      </c>
      <c r="C19" s="46">
        <v>0</v>
      </c>
      <c r="D19" s="46">
        <v>0</v>
      </c>
      <c r="E19" s="46">
        <v>0</v>
      </c>
      <c r="F19" s="46">
        <v>0</v>
      </c>
      <c r="G19" s="46">
        <v>155.43082211538461</v>
      </c>
      <c r="H19" s="46">
        <v>0</v>
      </c>
      <c r="I19" s="46">
        <v>0</v>
      </c>
      <c r="J19" s="46">
        <v>0</v>
      </c>
      <c r="K19" s="72">
        <v>1.8862439024390245E-2</v>
      </c>
      <c r="L19" s="70"/>
      <c r="M19" s="62"/>
      <c r="N19" s="62"/>
      <c r="O19" s="62"/>
      <c r="P19" s="62"/>
      <c r="Q19" s="62"/>
    </row>
    <row r="20" spans="1:23" s="76" customFormat="1" ht="8.25" customHeight="1">
      <c r="A20" s="76" t="s">
        <v>24</v>
      </c>
      <c r="B20" s="73">
        <f t="shared" si="2"/>
        <v>64.118253880440619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22.162057971014491</v>
      </c>
      <c r="I20" s="74">
        <v>9.0629069767441867E-2</v>
      </c>
      <c r="J20" s="74">
        <v>0.33151551956815117</v>
      </c>
      <c r="K20" s="74">
        <v>41.534051320090533</v>
      </c>
      <c r="L20" s="70"/>
      <c r="M20" s="75"/>
      <c r="N20" s="75"/>
      <c r="O20" s="75"/>
      <c r="P20" s="75"/>
      <c r="Q20" s="75"/>
      <c r="R20" s="77"/>
    </row>
    <row r="21" spans="1:23" ht="10.5" customHeight="1">
      <c r="B21" s="67"/>
      <c r="C21" s="46"/>
      <c r="D21" s="46"/>
      <c r="E21" s="46"/>
      <c r="F21" s="46"/>
      <c r="G21" s="46"/>
      <c r="H21" s="46"/>
      <c r="I21" s="46"/>
      <c r="J21" s="46"/>
      <c r="K21" s="46"/>
      <c r="L21" s="70"/>
      <c r="M21" s="62"/>
      <c r="N21" s="62"/>
      <c r="O21" s="62"/>
      <c r="P21" s="62"/>
      <c r="Q21" s="62"/>
      <c r="R21" s="63"/>
      <c r="S21" s="63"/>
      <c r="T21" s="63"/>
      <c r="U21" s="63"/>
      <c r="V21" s="63"/>
      <c r="W21" s="61"/>
    </row>
    <row r="22" spans="1:23">
      <c r="A22" s="29" t="s">
        <v>25</v>
      </c>
      <c r="B22" s="43">
        <f t="shared" ref="B22:B34" si="4">SUM(C22:K22)</f>
        <v>3710.2597993041795</v>
      </c>
      <c r="C22" s="43">
        <f t="shared" ref="C22:K22" si="5">SUM(C23:C34)</f>
        <v>826.80386714285714</v>
      </c>
      <c r="D22" s="43">
        <f t="shared" si="5"/>
        <v>481.91934761904758</v>
      </c>
      <c r="E22" s="43">
        <f t="shared" si="5"/>
        <v>1959.3941810810807</v>
      </c>
      <c r="F22" s="43">
        <f t="shared" si="5"/>
        <v>0</v>
      </c>
      <c r="G22" s="43">
        <f t="shared" si="5"/>
        <v>37.820903846153847</v>
      </c>
      <c r="H22" s="43">
        <f t="shared" si="5"/>
        <v>8.4072463768115932E-2</v>
      </c>
      <c r="I22" s="43">
        <f t="shared" si="5"/>
        <v>96.480133720930226</v>
      </c>
      <c r="J22" s="43">
        <f t="shared" si="5"/>
        <v>244.2063684210527</v>
      </c>
      <c r="K22" s="43">
        <f t="shared" si="5"/>
        <v>63.550925009289514</v>
      </c>
      <c r="L22" s="70"/>
      <c r="M22" s="62"/>
      <c r="N22" s="62"/>
      <c r="O22" s="62"/>
      <c r="P22" s="62"/>
      <c r="Q22" s="62"/>
    </row>
    <row r="23" spans="1:23">
      <c r="A23" s="49" t="s">
        <v>26</v>
      </c>
      <c r="B23" s="43">
        <f t="shared" si="4"/>
        <v>575.96466464154514</v>
      </c>
      <c r="C23" s="46">
        <v>0</v>
      </c>
      <c r="D23" s="46">
        <v>0.64271428571428568</v>
      </c>
      <c r="E23" s="46">
        <v>516.60290000000009</v>
      </c>
      <c r="F23" s="46">
        <v>0</v>
      </c>
      <c r="G23" s="46">
        <v>0</v>
      </c>
      <c r="H23" s="46">
        <v>0</v>
      </c>
      <c r="I23" s="46">
        <v>2.6169569767441878</v>
      </c>
      <c r="J23" s="46">
        <v>55.97104048582996</v>
      </c>
      <c r="K23" s="46">
        <v>0.1310528932565958</v>
      </c>
      <c r="L23" s="70"/>
      <c r="M23" s="62"/>
      <c r="N23" s="62"/>
      <c r="O23" s="62"/>
      <c r="P23" s="62"/>
      <c r="Q23" s="62"/>
    </row>
    <row r="24" spans="1:23">
      <c r="A24" s="49" t="s">
        <v>27</v>
      </c>
      <c r="B24" s="43">
        <f t="shared" si="4"/>
        <v>31.091057628450976</v>
      </c>
      <c r="C24" s="46">
        <v>0</v>
      </c>
      <c r="D24" s="46">
        <v>0.12799523809523808</v>
      </c>
      <c r="E24" s="46">
        <v>17.414291891891892</v>
      </c>
      <c r="F24" s="46">
        <v>0</v>
      </c>
      <c r="G24" s="46">
        <v>0</v>
      </c>
      <c r="H24" s="46">
        <v>5.4347826086956517E-6</v>
      </c>
      <c r="I24" s="46">
        <v>12.933368604651166</v>
      </c>
      <c r="J24" s="46">
        <v>0.29717273954116069</v>
      </c>
      <c r="K24" s="46">
        <v>0.31822371948891304</v>
      </c>
      <c r="L24" s="70"/>
      <c r="M24" s="62"/>
      <c r="N24" s="62"/>
      <c r="O24" s="62"/>
      <c r="P24" s="62"/>
      <c r="Q24" s="62"/>
    </row>
    <row r="25" spans="1:23">
      <c r="A25" s="49" t="s">
        <v>28</v>
      </c>
      <c r="B25" s="43">
        <f t="shared" si="4"/>
        <v>77.116984332557877</v>
      </c>
      <c r="C25" s="46">
        <v>0</v>
      </c>
      <c r="D25" s="46">
        <v>4.768210714285714</v>
      </c>
      <c r="E25" s="46">
        <v>22.932460810810809</v>
      </c>
      <c r="F25" s="46">
        <v>0</v>
      </c>
      <c r="G25" s="46">
        <v>4.4230769230769226E-2</v>
      </c>
      <c r="H25" s="46">
        <v>2.1739130434782609E-3</v>
      </c>
      <c r="I25" s="46">
        <v>12.914262790697659</v>
      </c>
      <c r="J25" s="46">
        <v>31.959276653171393</v>
      </c>
      <c r="K25" s="46">
        <v>4.4963686813180415</v>
      </c>
      <c r="L25" s="70"/>
      <c r="M25" s="62"/>
      <c r="N25" s="62"/>
      <c r="O25" s="62"/>
      <c r="P25" s="62"/>
      <c r="Q25" s="62"/>
    </row>
    <row r="26" spans="1:23">
      <c r="A26" s="49" t="s">
        <v>29</v>
      </c>
      <c r="B26" s="43">
        <f t="shared" si="4"/>
        <v>51.453583333333334</v>
      </c>
      <c r="C26" s="46">
        <v>0</v>
      </c>
      <c r="D26" s="46">
        <v>51.453583333333334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70"/>
      <c r="M26" s="62"/>
      <c r="N26" s="62"/>
      <c r="O26" s="62"/>
      <c r="P26" s="62"/>
      <c r="Q26" s="62"/>
    </row>
    <row r="27" spans="1:23">
      <c r="A27" s="31" t="s">
        <v>30</v>
      </c>
      <c r="B27" s="43">
        <f t="shared" si="4"/>
        <v>48.965956756756761</v>
      </c>
      <c r="C27" s="46">
        <v>0</v>
      </c>
      <c r="D27" s="46">
        <v>0</v>
      </c>
      <c r="E27" s="46">
        <v>48.965956756756761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70"/>
      <c r="M27" s="62"/>
      <c r="N27" s="62"/>
      <c r="O27" s="62"/>
      <c r="P27" s="62"/>
      <c r="Q27" s="62"/>
    </row>
    <row r="28" spans="1:23">
      <c r="A28" s="49" t="s">
        <v>31</v>
      </c>
      <c r="B28" s="43">
        <f t="shared" si="4"/>
        <v>1843.9466610708223</v>
      </c>
      <c r="C28" s="46">
        <v>345.29716857142859</v>
      </c>
      <c r="D28" s="46">
        <v>342.89364166666661</v>
      </c>
      <c r="E28" s="46">
        <v>1131.155274324324</v>
      </c>
      <c r="F28" s="46">
        <v>0</v>
      </c>
      <c r="G28" s="46">
        <v>0</v>
      </c>
      <c r="H28" s="46">
        <v>1.8115942028985507E-4</v>
      </c>
      <c r="I28" s="46">
        <v>4.9108965116279073</v>
      </c>
      <c r="J28" s="46">
        <v>2.7282429149797571</v>
      </c>
      <c r="K28" s="46">
        <v>16.961255922375408</v>
      </c>
      <c r="L28" s="70"/>
      <c r="M28" s="62"/>
      <c r="N28" s="62"/>
      <c r="O28" s="62"/>
      <c r="P28" s="62"/>
      <c r="Q28" s="62"/>
    </row>
    <row r="29" spans="1:23">
      <c r="A29" s="49" t="s">
        <v>32</v>
      </c>
      <c r="B29" s="43">
        <f t="shared" si="4"/>
        <v>36.628674187119621</v>
      </c>
      <c r="C29" s="46">
        <v>0</v>
      </c>
      <c r="D29" s="46">
        <v>0</v>
      </c>
      <c r="E29" s="46">
        <v>36.625062162162166</v>
      </c>
      <c r="F29" s="46">
        <v>0</v>
      </c>
      <c r="G29" s="46">
        <v>0</v>
      </c>
      <c r="H29" s="46">
        <v>0</v>
      </c>
      <c r="I29" s="46">
        <v>1.8534883720930241E-3</v>
      </c>
      <c r="J29" s="46">
        <v>0</v>
      </c>
      <c r="K29" s="46">
        <v>1.7585365853658539E-3</v>
      </c>
      <c r="L29" s="70"/>
      <c r="M29" s="62"/>
      <c r="N29" s="62"/>
      <c r="O29" s="62"/>
      <c r="P29" s="62"/>
      <c r="Q29" s="62"/>
    </row>
    <row r="30" spans="1:23">
      <c r="A30" s="49" t="s">
        <v>33</v>
      </c>
      <c r="B30" s="43">
        <f t="shared" si="4"/>
        <v>56.373162844272542</v>
      </c>
      <c r="C30" s="46">
        <v>0</v>
      </c>
      <c r="D30" s="46">
        <v>56.372889285714294</v>
      </c>
      <c r="E30" s="46">
        <v>0</v>
      </c>
      <c r="F30" s="46">
        <v>0</v>
      </c>
      <c r="G30" s="46">
        <v>0</v>
      </c>
      <c r="H30" s="46">
        <v>0</v>
      </c>
      <c r="I30" s="46">
        <v>2.3837209302325581E-4</v>
      </c>
      <c r="J30" s="46">
        <v>1.0796221322537111E-5</v>
      </c>
      <c r="K30" s="46">
        <v>2.4390243902439026E-5</v>
      </c>
      <c r="L30" s="70"/>
      <c r="M30" s="62"/>
      <c r="N30" s="62"/>
      <c r="O30" s="62"/>
      <c r="P30" s="62"/>
      <c r="Q30" s="62"/>
    </row>
    <row r="31" spans="1:23">
      <c r="A31" s="49" t="s">
        <v>34</v>
      </c>
      <c r="B31" s="43">
        <f t="shared" si="4"/>
        <v>698.28894399680757</v>
      </c>
      <c r="C31" s="46">
        <v>481.50669857142861</v>
      </c>
      <c r="D31" s="46">
        <v>0</v>
      </c>
      <c r="E31" s="46">
        <v>46.146097297297295</v>
      </c>
      <c r="F31" s="46">
        <v>0</v>
      </c>
      <c r="G31" s="46">
        <v>2.2288461538461542E-2</v>
      </c>
      <c r="H31" s="46">
        <v>0</v>
      </c>
      <c r="I31" s="46">
        <v>16.810111627906974</v>
      </c>
      <c r="J31" s="46">
        <v>152.87798110661274</v>
      </c>
      <c r="K31" s="46">
        <v>0.92576693202348681</v>
      </c>
      <c r="L31" s="70"/>
      <c r="M31" s="62"/>
      <c r="N31" s="62"/>
      <c r="O31" s="62"/>
      <c r="P31" s="62"/>
      <c r="Q31" s="62"/>
    </row>
    <row r="32" spans="1:23">
      <c r="A32" s="31" t="s">
        <v>35</v>
      </c>
      <c r="B32" s="43">
        <f t="shared" si="4"/>
        <v>27.727334432398774</v>
      </c>
      <c r="C32" s="46">
        <v>0</v>
      </c>
      <c r="D32" s="46">
        <v>1.7830952380952378E-2</v>
      </c>
      <c r="E32" s="46">
        <v>0</v>
      </c>
      <c r="F32" s="46">
        <v>0</v>
      </c>
      <c r="G32" s="46">
        <v>1.9230769230769232E-3</v>
      </c>
      <c r="H32" s="46">
        <v>0</v>
      </c>
      <c r="I32" s="46">
        <v>27.704154651162799</v>
      </c>
      <c r="J32" s="46">
        <v>4.3724696356275299E-4</v>
      </c>
      <c r="K32" s="46">
        <v>2.9885049683830173E-3</v>
      </c>
      <c r="L32" s="70"/>
      <c r="M32" s="62"/>
      <c r="N32" s="62"/>
      <c r="O32" s="62"/>
      <c r="P32" s="62"/>
      <c r="Q32" s="62"/>
    </row>
    <row r="33" spans="1:23">
      <c r="A33" s="49" t="s">
        <v>36</v>
      </c>
      <c r="B33" s="43">
        <f t="shared" si="4"/>
        <v>193.103852355122</v>
      </c>
      <c r="C33" s="46">
        <v>0</v>
      </c>
      <c r="D33" s="46">
        <v>25.642482142857141</v>
      </c>
      <c r="E33" s="46">
        <v>139.55213783783785</v>
      </c>
      <c r="F33" s="46">
        <v>0</v>
      </c>
      <c r="G33" s="46">
        <v>22.163720192307693</v>
      </c>
      <c r="H33" s="46">
        <v>5.0724637681159414E-5</v>
      </c>
      <c r="I33" s="46">
        <v>0.58668372093023258</v>
      </c>
      <c r="J33" s="46">
        <v>6.9060728744939306E-2</v>
      </c>
      <c r="K33" s="46">
        <v>5.0897170078064606</v>
      </c>
      <c r="L33" s="70"/>
      <c r="M33" s="62"/>
      <c r="N33" s="62"/>
      <c r="O33" s="62"/>
      <c r="P33" s="62"/>
      <c r="Q33" s="62"/>
    </row>
    <row r="34" spans="1:23" s="76" customFormat="1">
      <c r="A34" s="76" t="s">
        <v>37</v>
      </c>
      <c r="B34" s="73">
        <f t="shared" si="4"/>
        <v>69.598923724992915</v>
      </c>
      <c r="C34" s="74">
        <v>0</v>
      </c>
      <c r="D34" s="74">
        <v>0</v>
      </c>
      <c r="E34" s="74">
        <v>0</v>
      </c>
      <c r="F34" s="74">
        <v>0</v>
      </c>
      <c r="G34" s="74">
        <v>15.588741346153846</v>
      </c>
      <c r="H34" s="74">
        <v>8.1661231884057967E-2</v>
      </c>
      <c r="I34" s="74">
        <v>18.001606976744188</v>
      </c>
      <c r="J34" s="74">
        <v>0.30314574898785435</v>
      </c>
      <c r="K34" s="74">
        <v>35.623768421222962</v>
      </c>
      <c r="L34" s="70"/>
      <c r="M34" s="75"/>
      <c r="N34" s="75"/>
      <c r="O34" s="75"/>
      <c r="P34" s="75"/>
      <c r="Q34" s="75"/>
      <c r="R34" s="77"/>
    </row>
    <row r="35" spans="1:23">
      <c r="B35" s="43"/>
      <c r="C35" s="46"/>
      <c r="D35" s="46"/>
      <c r="E35" s="46"/>
      <c r="F35" s="46"/>
      <c r="G35" s="46"/>
      <c r="H35" s="46"/>
      <c r="I35" s="46"/>
      <c r="J35" s="46"/>
      <c r="K35" s="46"/>
      <c r="L35" s="70"/>
      <c r="M35" s="62"/>
      <c r="N35" s="62"/>
      <c r="O35" s="62"/>
      <c r="P35" s="62"/>
      <c r="Q35" s="62"/>
    </row>
    <row r="36" spans="1:23">
      <c r="A36" s="32" t="s">
        <v>38</v>
      </c>
      <c r="B36" s="43">
        <f>SUM(C36:K36)</f>
        <v>2042.7759392554085</v>
      </c>
      <c r="C36" s="43">
        <f t="shared" ref="C36:K36" si="6">SUM(C37:C38)</f>
        <v>1609.7788942857146</v>
      </c>
      <c r="D36" s="43">
        <f t="shared" si="6"/>
        <v>121.3147369047619</v>
      </c>
      <c r="E36" s="43">
        <f t="shared" si="6"/>
        <v>0</v>
      </c>
      <c r="F36" s="43">
        <f t="shared" si="6"/>
        <v>0</v>
      </c>
      <c r="G36" s="43">
        <f t="shared" si="6"/>
        <v>0</v>
      </c>
      <c r="H36" s="43">
        <f t="shared" si="6"/>
        <v>0</v>
      </c>
      <c r="I36" s="43">
        <f t="shared" si="6"/>
        <v>8.5047104651162773</v>
      </c>
      <c r="J36" s="43">
        <f t="shared" si="6"/>
        <v>271.75053711201082</v>
      </c>
      <c r="K36" s="43">
        <f t="shared" si="6"/>
        <v>31.427060487804876</v>
      </c>
      <c r="L36" s="70"/>
      <c r="M36" s="62"/>
      <c r="N36" s="62"/>
      <c r="O36" s="62"/>
      <c r="P36" s="62"/>
      <c r="Q36" s="62"/>
    </row>
    <row r="37" spans="1:23">
      <c r="A37" s="38" t="s">
        <v>39</v>
      </c>
      <c r="B37" s="43">
        <f>SUM(C37:K37)</f>
        <v>1.7390557142857141</v>
      </c>
      <c r="C37" s="46">
        <v>1.7390557142857141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70"/>
      <c r="M37" s="62"/>
      <c r="N37" s="62"/>
      <c r="O37" s="62"/>
      <c r="P37" s="62"/>
      <c r="Q37" s="62"/>
    </row>
    <row r="38" spans="1:23">
      <c r="A38" s="38" t="s">
        <v>40</v>
      </c>
      <c r="B38" s="43">
        <f>SUM(C38:K38)</f>
        <v>2041.0368835411227</v>
      </c>
      <c r="C38" s="46">
        <v>1608.0398385714288</v>
      </c>
      <c r="D38" s="46">
        <v>121.3147369047619</v>
      </c>
      <c r="E38" s="46">
        <v>0</v>
      </c>
      <c r="F38" s="46">
        <v>0</v>
      </c>
      <c r="G38" s="46">
        <v>0</v>
      </c>
      <c r="H38" s="46">
        <v>0</v>
      </c>
      <c r="I38" s="46">
        <v>8.5047104651162773</v>
      </c>
      <c r="J38" s="46">
        <v>271.75053711201082</v>
      </c>
      <c r="K38" s="46">
        <v>31.427060487804876</v>
      </c>
      <c r="L38" s="70"/>
      <c r="M38" s="62"/>
      <c r="N38" s="62"/>
      <c r="O38" s="62"/>
      <c r="P38" s="62"/>
      <c r="Q38" s="62"/>
    </row>
    <row r="39" spans="1:23" ht="10.5" customHeight="1">
      <c r="B39" s="43"/>
      <c r="C39" s="46"/>
      <c r="D39" s="46"/>
      <c r="E39" s="46"/>
      <c r="F39" s="46"/>
      <c r="G39" s="46"/>
      <c r="H39" s="46"/>
      <c r="I39" s="46"/>
      <c r="J39" s="46"/>
      <c r="K39" s="46"/>
      <c r="L39" s="70"/>
      <c r="M39" s="62"/>
      <c r="N39" s="62"/>
      <c r="O39" s="62"/>
      <c r="P39" s="62"/>
      <c r="Q39" s="62"/>
      <c r="R39" s="63"/>
      <c r="S39" s="63"/>
      <c r="T39" s="63"/>
      <c r="U39" s="63"/>
      <c r="V39" s="63"/>
      <c r="W39" s="61"/>
    </row>
    <row r="40" spans="1:23">
      <c r="A40" s="29" t="s">
        <v>41</v>
      </c>
      <c r="B40" s="43">
        <f t="shared" ref="B40:B49" si="7">SUM(C40:K40)</f>
        <v>4113.1779059196278</v>
      </c>
      <c r="C40" s="43">
        <f t="shared" ref="C40:K40" si="8">SUM(C41:C49)</f>
        <v>0</v>
      </c>
      <c r="D40" s="43">
        <f>SUM(D41:D49)</f>
        <v>3415.2665238095242</v>
      </c>
      <c r="E40" s="43">
        <f t="shared" si="8"/>
        <v>0</v>
      </c>
      <c r="F40" s="43">
        <f t="shared" si="8"/>
        <v>615.06407044025173</v>
      </c>
      <c r="G40" s="43">
        <f t="shared" si="8"/>
        <v>0</v>
      </c>
      <c r="H40" s="43">
        <f t="shared" si="8"/>
        <v>0</v>
      </c>
      <c r="I40" s="43">
        <f t="shared" si="8"/>
        <v>49.196613953488374</v>
      </c>
      <c r="J40" s="43">
        <f t="shared" si="8"/>
        <v>31.704786774628886</v>
      </c>
      <c r="K40" s="43">
        <f t="shared" si="8"/>
        <v>1.9459109417344174</v>
      </c>
      <c r="L40" s="70"/>
      <c r="M40" s="62"/>
      <c r="N40" s="62"/>
      <c r="O40" s="62"/>
      <c r="P40" s="62"/>
      <c r="Q40" s="62"/>
      <c r="R40" s="62"/>
      <c r="S40" s="62"/>
      <c r="T40" s="62"/>
      <c r="U40" s="62"/>
      <c r="W40" s="61"/>
    </row>
    <row r="41" spans="1:23">
      <c r="A41" s="25" t="s">
        <v>42</v>
      </c>
      <c r="B41" s="43">
        <f t="shared" si="7"/>
        <v>117.58432776645981</v>
      </c>
      <c r="C41" s="46">
        <v>0</v>
      </c>
      <c r="D41" s="46">
        <v>72.949501190476198</v>
      </c>
      <c r="E41" s="46">
        <v>0</v>
      </c>
      <c r="F41" s="46">
        <v>28.839582389937107</v>
      </c>
      <c r="G41" s="46">
        <v>0</v>
      </c>
      <c r="H41" s="46">
        <v>0</v>
      </c>
      <c r="I41" s="46">
        <v>15.79524418604651</v>
      </c>
      <c r="J41" s="46">
        <v>0</v>
      </c>
      <c r="K41" s="46">
        <v>0</v>
      </c>
      <c r="L41" s="70"/>
      <c r="M41" s="62"/>
      <c r="N41" s="62"/>
      <c r="O41" s="62"/>
      <c r="P41" s="62"/>
      <c r="Q41" s="62"/>
    </row>
    <row r="42" spans="1:23">
      <c r="A42" s="25" t="s">
        <v>43</v>
      </c>
      <c r="B42" s="43">
        <f t="shared" si="7"/>
        <v>0.24097560975609755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0.24097560975609755</v>
      </c>
      <c r="L42" s="70"/>
      <c r="M42" s="62"/>
      <c r="N42" s="62"/>
      <c r="O42" s="62"/>
      <c r="P42" s="62"/>
      <c r="Q42" s="62"/>
    </row>
    <row r="43" spans="1:23">
      <c r="A43" s="26" t="s">
        <v>44</v>
      </c>
      <c r="B43" s="43">
        <f t="shared" si="7"/>
        <v>0.60476040839478162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0.44551162790697674</v>
      </c>
      <c r="J43" s="46">
        <v>0</v>
      </c>
      <c r="K43" s="46">
        <v>0.15924878048780489</v>
      </c>
      <c r="L43" s="70"/>
      <c r="M43" s="62"/>
      <c r="N43" s="62"/>
      <c r="O43" s="62"/>
      <c r="P43" s="62"/>
      <c r="Q43" s="62"/>
    </row>
    <row r="44" spans="1:23">
      <c r="A44" s="26" t="s">
        <v>45</v>
      </c>
      <c r="B44" s="43">
        <f t="shared" si="7"/>
        <v>0.8414344860548808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4.6000000000000017E-3</v>
      </c>
      <c r="J44" s="46">
        <v>0.79467476383265856</v>
      </c>
      <c r="K44" s="46">
        <v>4.2159722222222216E-2</v>
      </c>
      <c r="L44" s="70"/>
      <c r="M44" s="62"/>
      <c r="N44" s="62"/>
      <c r="O44" s="62"/>
      <c r="P44" s="62"/>
      <c r="Q44" s="62"/>
    </row>
    <row r="45" spans="1:23">
      <c r="A45" s="25" t="s">
        <v>46</v>
      </c>
      <c r="B45" s="43">
        <f t="shared" si="7"/>
        <v>352.78514261006291</v>
      </c>
      <c r="C45" s="46">
        <v>0</v>
      </c>
      <c r="D45" s="46">
        <v>187.25139166666668</v>
      </c>
      <c r="E45" s="46">
        <v>0</v>
      </c>
      <c r="F45" s="46">
        <v>165.53375094339623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70"/>
      <c r="M45" s="62"/>
      <c r="N45" s="62"/>
      <c r="O45" s="62"/>
      <c r="P45" s="62"/>
      <c r="Q45" s="62"/>
    </row>
    <row r="46" spans="1:23">
      <c r="A46" s="25" t="s">
        <v>47</v>
      </c>
      <c r="B46" s="43">
        <f t="shared" si="7"/>
        <v>81.69137526132404</v>
      </c>
      <c r="C46" s="46">
        <v>0</v>
      </c>
      <c r="D46" s="46">
        <v>81.578214285714282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0.11316097560975609</v>
      </c>
      <c r="L46" s="70"/>
      <c r="M46" s="62"/>
      <c r="N46" s="62"/>
      <c r="O46" s="62"/>
      <c r="P46" s="62"/>
      <c r="Q46" s="62"/>
    </row>
    <row r="47" spans="1:23">
      <c r="A47" s="26" t="s">
        <v>48</v>
      </c>
      <c r="B47" s="43">
        <f t="shared" si="7"/>
        <v>72.234307730641461</v>
      </c>
      <c r="C47" s="46">
        <v>0</v>
      </c>
      <c r="D47" s="46">
        <v>15.949128571428572</v>
      </c>
      <c r="E47" s="46">
        <v>0</v>
      </c>
      <c r="F47" s="46">
        <v>0</v>
      </c>
      <c r="G47" s="46">
        <v>0</v>
      </c>
      <c r="H47" s="46">
        <v>0</v>
      </c>
      <c r="I47" s="46">
        <v>26.450640697674423</v>
      </c>
      <c r="J47" s="46">
        <v>29.834538461538465</v>
      </c>
      <c r="K47" s="46">
        <v>0</v>
      </c>
      <c r="L47" s="70"/>
      <c r="M47" s="62"/>
      <c r="N47" s="62"/>
      <c r="O47" s="62"/>
      <c r="P47" s="62"/>
      <c r="Q47" s="62"/>
    </row>
    <row r="48" spans="1:23">
      <c r="A48" s="25" t="s">
        <v>49</v>
      </c>
      <c r="B48" s="43">
        <f t="shared" si="7"/>
        <v>888.42911831388381</v>
      </c>
      <c r="C48" s="46">
        <v>0</v>
      </c>
      <c r="D48" s="46">
        <v>808.14584285714272</v>
      </c>
      <c r="E48" s="46">
        <v>0</v>
      </c>
      <c r="F48" s="46">
        <v>77.571661635220124</v>
      </c>
      <c r="G48" s="46">
        <v>0</v>
      </c>
      <c r="H48" s="46">
        <v>0</v>
      </c>
      <c r="I48" s="46">
        <v>0.24567441860465117</v>
      </c>
      <c r="J48" s="46">
        <v>1.0755735492577598</v>
      </c>
      <c r="K48" s="46">
        <v>1.3903658536585366</v>
      </c>
      <c r="L48" s="70"/>
      <c r="M48" s="62"/>
      <c r="N48" s="62"/>
      <c r="O48" s="62"/>
      <c r="P48" s="62"/>
      <c r="Q48" s="62"/>
    </row>
    <row r="49" spans="1:18" ht="8.25" customHeight="1">
      <c r="A49" s="25" t="s">
        <v>50</v>
      </c>
      <c r="B49" s="43">
        <f t="shared" si="7"/>
        <v>2598.7664637330495</v>
      </c>
      <c r="C49" s="46">
        <v>0</v>
      </c>
      <c r="D49" s="46">
        <v>2249.3924452380957</v>
      </c>
      <c r="E49" s="46">
        <v>0</v>
      </c>
      <c r="F49" s="46">
        <v>343.11907547169818</v>
      </c>
      <c r="G49" s="46">
        <v>0</v>
      </c>
      <c r="H49" s="46">
        <v>0</v>
      </c>
      <c r="I49" s="46">
        <v>6.2549430232558141</v>
      </c>
      <c r="J49" s="46">
        <v>0</v>
      </c>
      <c r="K49" s="46">
        <v>0</v>
      </c>
      <c r="L49" s="70"/>
      <c r="M49" s="62"/>
      <c r="N49" s="62"/>
      <c r="O49" s="62"/>
      <c r="P49" s="62"/>
      <c r="Q49" s="62"/>
    </row>
    <row r="50" spans="1:18" ht="10.5" customHeight="1">
      <c r="A50" s="38"/>
      <c r="B50" s="67"/>
      <c r="C50" s="46"/>
      <c r="D50" s="44"/>
      <c r="E50" s="44"/>
      <c r="F50" s="44"/>
      <c r="G50" s="44"/>
      <c r="H50" s="44"/>
      <c r="I50" s="44"/>
      <c r="J50" s="44"/>
      <c r="K50" s="45"/>
      <c r="L50" s="70"/>
      <c r="M50" s="62"/>
      <c r="N50" s="62"/>
      <c r="O50" s="62"/>
      <c r="P50" s="62"/>
      <c r="Q50" s="62"/>
    </row>
    <row r="51" spans="1:18">
      <c r="A51" s="29" t="s">
        <v>51</v>
      </c>
      <c r="B51" s="43">
        <f t="shared" ref="B51:B58" si="9">SUM(C51:K51)</f>
        <v>1017.8020561411272</v>
      </c>
      <c r="C51" s="43">
        <f t="shared" ref="C51:K51" si="10">SUM(C52:C58)</f>
        <v>809.39424857142865</v>
      </c>
      <c r="D51" s="43">
        <f t="shared" si="10"/>
        <v>159.9236642857143</v>
      </c>
      <c r="E51" s="43">
        <f t="shared" si="10"/>
        <v>0</v>
      </c>
      <c r="F51" s="43">
        <f t="shared" si="10"/>
        <v>0</v>
      </c>
      <c r="G51" s="43">
        <f t="shared" si="10"/>
        <v>0</v>
      </c>
      <c r="H51" s="43">
        <f t="shared" si="10"/>
        <v>0</v>
      </c>
      <c r="I51" s="43">
        <f t="shared" si="10"/>
        <v>9.5918604651162795E-3</v>
      </c>
      <c r="J51" s="43">
        <f t="shared" si="10"/>
        <v>0.75470445344129566</v>
      </c>
      <c r="K51" s="43">
        <f t="shared" si="10"/>
        <v>47.719846970077953</v>
      </c>
      <c r="L51" s="70"/>
      <c r="M51" s="62"/>
      <c r="N51" s="62"/>
      <c r="O51" s="62"/>
      <c r="P51" s="62"/>
      <c r="Q51" s="62"/>
    </row>
    <row r="52" spans="1:18">
      <c r="A52" s="49" t="s">
        <v>52</v>
      </c>
      <c r="B52" s="43">
        <f t="shared" si="9"/>
        <v>347.44014275303647</v>
      </c>
      <c r="C52" s="46">
        <v>346.97658000000001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0.46356275303643724</v>
      </c>
      <c r="K52" s="46">
        <v>0</v>
      </c>
      <c r="L52" s="70"/>
      <c r="M52" s="62"/>
      <c r="N52" s="62"/>
      <c r="O52" s="62"/>
      <c r="P52" s="62"/>
      <c r="Q52" s="62"/>
    </row>
    <row r="53" spans="1:18">
      <c r="A53" s="49" t="s">
        <v>53</v>
      </c>
      <c r="B53" s="43">
        <f t="shared" si="9"/>
        <v>453.92668142857144</v>
      </c>
      <c r="C53" s="46">
        <v>453.92668142857144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70"/>
      <c r="M53" s="62"/>
      <c r="N53" s="62"/>
      <c r="O53" s="62"/>
      <c r="P53" s="62"/>
      <c r="Q53" s="62"/>
    </row>
    <row r="54" spans="1:18">
      <c r="A54" s="49" t="s">
        <v>54</v>
      </c>
      <c r="B54" s="43">
        <f t="shared" si="9"/>
        <v>8.4909871428571417</v>
      </c>
      <c r="C54" s="46">
        <v>8.4909871428571417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70"/>
      <c r="M54" s="62"/>
      <c r="N54" s="62"/>
      <c r="O54" s="62"/>
      <c r="P54" s="62"/>
      <c r="Q54" s="62"/>
    </row>
    <row r="55" spans="1:18">
      <c r="A55" s="25" t="s">
        <v>55</v>
      </c>
      <c r="B55" s="43">
        <f t="shared" si="9"/>
        <v>5.5973354509359057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6.8232558139534891E-3</v>
      </c>
      <c r="J55" s="46">
        <v>0</v>
      </c>
      <c r="K55" s="46">
        <v>5.5905121951219519</v>
      </c>
      <c r="L55" s="70"/>
      <c r="M55" s="62"/>
      <c r="N55" s="62"/>
      <c r="O55" s="62"/>
      <c r="P55" s="62"/>
      <c r="Q55" s="62"/>
    </row>
    <row r="56" spans="1:18">
      <c r="A56" s="49" t="s">
        <v>56</v>
      </c>
      <c r="B56" s="43">
        <f t="shared" si="9"/>
        <v>41.015529896907218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41.015529896907218</v>
      </c>
      <c r="L56" s="70"/>
      <c r="M56" s="62"/>
      <c r="N56" s="62"/>
      <c r="O56" s="62"/>
      <c r="P56" s="62"/>
      <c r="Q56" s="62"/>
    </row>
    <row r="57" spans="1:18">
      <c r="A57" s="30" t="s">
        <v>57</v>
      </c>
      <c r="B57" s="43">
        <f>SUM(C57:K57)</f>
        <v>1.4077151831048016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2.7686046511627908E-3</v>
      </c>
      <c r="J57" s="46">
        <v>0.29114170040485837</v>
      </c>
      <c r="K57" s="46">
        <v>1.1138048780487804</v>
      </c>
      <c r="L57" s="70"/>
      <c r="M57" s="62"/>
      <c r="N57" s="62"/>
      <c r="O57" s="62"/>
      <c r="P57" s="62"/>
      <c r="Q57" s="62"/>
    </row>
    <row r="58" spans="1:18">
      <c r="A58" s="49" t="s">
        <v>58</v>
      </c>
      <c r="B58" s="43">
        <f t="shared" si="9"/>
        <v>159.9236642857143</v>
      </c>
      <c r="C58" s="46">
        <v>0</v>
      </c>
      <c r="D58" s="46">
        <v>159.9236642857143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70"/>
      <c r="M58" s="62"/>
      <c r="N58" s="62"/>
      <c r="O58" s="62"/>
      <c r="P58" s="62"/>
      <c r="Q58" s="62"/>
      <c r="R58" s="25"/>
    </row>
    <row r="59" spans="1:18" ht="10.5" customHeight="1">
      <c r="B59" s="67"/>
      <c r="C59" s="46"/>
      <c r="D59" s="46"/>
      <c r="E59" s="46"/>
      <c r="F59" s="46"/>
      <c r="G59" s="46"/>
      <c r="H59" s="46"/>
      <c r="I59" s="46"/>
      <c r="J59" s="46"/>
      <c r="K59" s="46"/>
      <c r="L59" s="70"/>
      <c r="M59" s="62"/>
      <c r="N59" s="62"/>
      <c r="O59" s="62"/>
      <c r="P59" s="62"/>
      <c r="Q59" s="62"/>
      <c r="R59" s="25"/>
    </row>
    <row r="60" spans="1:18">
      <c r="A60" s="32" t="s">
        <v>59</v>
      </c>
      <c r="B60" s="43">
        <f t="shared" ref="B60:B66" si="11">SUM(C60:K60)</f>
        <v>3206.384934873844</v>
      </c>
      <c r="C60" s="43">
        <f t="shared" ref="C60:K60" si="12">SUM(C61:C66)</f>
        <v>0</v>
      </c>
      <c r="D60" s="43">
        <f t="shared" si="12"/>
        <v>2585.1285821428573</v>
      </c>
      <c r="E60" s="43">
        <f t="shared" si="12"/>
        <v>0</v>
      </c>
      <c r="F60" s="43">
        <f t="shared" si="12"/>
        <v>420.76488930817612</v>
      </c>
      <c r="G60" s="43">
        <f t="shared" si="12"/>
        <v>0</v>
      </c>
      <c r="H60" s="43">
        <f t="shared" si="12"/>
        <v>1.7030199275362319</v>
      </c>
      <c r="I60" s="43">
        <f t="shared" si="12"/>
        <v>147.34273837209301</v>
      </c>
      <c r="J60" s="43">
        <f t="shared" si="12"/>
        <v>13.421229419703103</v>
      </c>
      <c r="K60" s="43">
        <f t="shared" si="12"/>
        <v>38.024475703477854</v>
      </c>
      <c r="L60" s="70"/>
      <c r="M60" s="62"/>
      <c r="N60" s="62"/>
      <c r="O60" s="62"/>
      <c r="P60" s="62"/>
      <c r="Q60" s="62"/>
      <c r="R60" s="25"/>
    </row>
    <row r="61" spans="1:18">
      <c r="A61" s="38" t="s">
        <v>60</v>
      </c>
      <c r="B61" s="43">
        <f t="shared" si="11"/>
        <v>75.512518405431408</v>
      </c>
      <c r="C61" s="46">
        <v>0</v>
      </c>
      <c r="D61" s="46">
        <v>0</v>
      </c>
      <c r="E61" s="46">
        <v>0</v>
      </c>
      <c r="F61" s="46">
        <v>41.85289182389937</v>
      </c>
      <c r="G61" s="46">
        <v>0</v>
      </c>
      <c r="H61" s="46">
        <v>0.52323913043478265</v>
      </c>
      <c r="I61" s="46">
        <v>3.8772872093023256</v>
      </c>
      <c r="J61" s="46">
        <v>1.9823441295546556</v>
      </c>
      <c r="K61" s="46">
        <v>27.276756112240275</v>
      </c>
      <c r="L61" s="70"/>
      <c r="M61" s="62"/>
      <c r="N61" s="62"/>
      <c r="O61" s="62"/>
      <c r="P61" s="62"/>
      <c r="Q61" s="62"/>
      <c r="R61" s="25"/>
    </row>
    <row r="62" spans="1:18">
      <c r="A62" s="38" t="s">
        <v>61</v>
      </c>
      <c r="B62" s="43">
        <f t="shared" si="11"/>
        <v>2937.0315086299188</v>
      </c>
      <c r="C62" s="46">
        <v>0</v>
      </c>
      <c r="D62" s="46">
        <v>2508.0956690476191</v>
      </c>
      <c r="E62" s="46">
        <v>0</v>
      </c>
      <c r="F62" s="46">
        <v>367.98696729559748</v>
      </c>
      <c r="G62" s="46">
        <v>0</v>
      </c>
      <c r="H62" s="46">
        <v>0</v>
      </c>
      <c r="I62" s="46">
        <v>59.825290697674433</v>
      </c>
      <c r="J62" s="46">
        <v>2.3832658569500672E-3</v>
      </c>
      <c r="K62" s="46">
        <v>1.1211983231707321</v>
      </c>
      <c r="L62" s="70"/>
      <c r="M62" s="62"/>
      <c r="N62" s="62"/>
      <c r="O62" s="62"/>
      <c r="P62" s="62"/>
      <c r="Q62" s="62"/>
      <c r="R62" s="25"/>
    </row>
    <row r="63" spans="1:18">
      <c r="A63" s="38" t="s">
        <v>62</v>
      </c>
      <c r="B63" s="43">
        <f t="shared" si="11"/>
        <v>47.830523927166425</v>
      </c>
      <c r="C63" s="46">
        <v>0</v>
      </c>
      <c r="D63" s="46">
        <v>0</v>
      </c>
      <c r="E63" s="46">
        <v>0</v>
      </c>
      <c r="F63" s="46">
        <v>10.925030188679246</v>
      </c>
      <c r="G63" s="46">
        <v>0</v>
      </c>
      <c r="H63" s="46">
        <v>1.1797699275362319</v>
      </c>
      <c r="I63" s="46">
        <v>33.60122209302326</v>
      </c>
      <c r="J63" s="46">
        <v>0.25987044534412951</v>
      </c>
      <c r="K63" s="46">
        <v>1.8646312725835592</v>
      </c>
      <c r="L63" s="70"/>
      <c r="M63" s="62"/>
      <c r="N63" s="62"/>
      <c r="O63" s="62"/>
      <c r="P63" s="62"/>
      <c r="Q63" s="62"/>
      <c r="R63" s="25"/>
    </row>
    <row r="64" spans="1:18">
      <c r="A64" s="38" t="s">
        <v>63</v>
      </c>
      <c r="B64" s="43">
        <f t="shared" si="11"/>
        <v>38.488322433696702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33.373172093023257</v>
      </c>
      <c r="J64" s="46">
        <v>1.6194331983805668E-5</v>
      </c>
      <c r="K64" s="46">
        <v>5.1151341463414637</v>
      </c>
      <c r="L64" s="70"/>
      <c r="M64" s="62"/>
      <c r="N64" s="62"/>
      <c r="O64" s="62"/>
      <c r="P64" s="62"/>
      <c r="Q64" s="62"/>
      <c r="R64" s="25"/>
    </row>
    <row r="65" spans="1:18">
      <c r="A65" s="38" t="s">
        <v>64</v>
      </c>
      <c r="B65" s="43">
        <f>SUM(C65:K65)</f>
        <v>77.339361882553476</v>
      </c>
      <c r="C65" s="46">
        <v>0</v>
      </c>
      <c r="D65" s="46">
        <v>77.032913095238086</v>
      </c>
      <c r="E65" s="46">
        <v>0</v>
      </c>
      <c r="F65" s="46">
        <v>0</v>
      </c>
      <c r="G65" s="46">
        <v>0</v>
      </c>
      <c r="H65" s="46">
        <v>0</v>
      </c>
      <c r="I65" s="46">
        <v>6.7419767441860456E-2</v>
      </c>
      <c r="J65" s="46">
        <v>0</v>
      </c>
      <c r="K65" s="46">
        <v>0.23902901987353209</v>
      </c>
      <c r="L65" s="70"/>
      <c r="M65" s="62"/>
      <c r="N65" s="62"/>
      <c r="O65" s="62"/>
      <c r="P65" s="62"/>
      <c r="Q65" s="62"/>
      <c r="R65" s="25"/>
    </row>
    <row r="66" spans="1:18">
      <c r="A66" s="65" t="s">
        <v>65</v>
      </c>
      <c r="B66" s="73">
        <f t="shared" si="11"/>
        <v>30.182699595076784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1.0869565217391303E-5</v>
      </c>
      <c r="I66" s="74">
        <v>16.598346511627891</v>
      </c>
      <c r="J66" s="74">
        <v>11.176615384615385</v>
      </c>
      <c r="K66" s="74">
        <v>2.4077268292682925</v>
      </c>
      <c r="L66" s="70"/>
      <c r="M66" s="62"/>
      <c r="N66" s="62"/>
      <c r="O66" s="62"/>
      <c r="P66" s="62"/>
      <c r="Q66" s="62"/>
      <c r="R66" s="25"/>
    </row>
    <row r="67" spans="1:18">
      <c r="A67" s="33"/>
      <c r="B67" s="34"/>
      <c r="C67" s="34"/>
      <c r="D67" s="50"/>
      <c r="E67" s="50"/>
      <c r="F67" s="50"/>
      <c r="G67" s="34"/>
      <c r="H67" s="41"/>
      <c r="I67" s="34"/>
      <c r="J67" s="34"/>
      <c r="K67" s="34"/>
      <c r="L67" s="62"/>
      <c r="M67" s="62"/>
      <c r="N67" s="62"/>
      <c r="O67" s="62"/>
      <c r="P67" s="62"/>
      <c r="Q67" s="62"/>
      <c r="R67" s="25"/>
    </row>
    <row r="68" spans="1:18" ht="10.5" customHeight="1">
      <c r="A68" s="82" t="s">
        <v>66</v>
      </c>
      <c r="B68" s="35"/>
      <c r="C68" s="35"/>
      <c r="D68" s="48"/>
      <c r="E68" s="48"/>
      <c r="F68" s="48"/>
      <c r="G68" s="35"/>
      <c r="H68" s="42"/>
      <c r="I68" s="51"/>
      <c r="J68" s="35"/>
      <c r="K68" s="48"/>
      <c r="L68" s="62"/>
      <c r="R68" s="25"/>
    </row>
    <row r="69" spans="1:18" ht="10.5" customHeight="1">
      <c r="A69" s="36" t="s">
        <v>67</v>
      </c>
      <c r="B69" s="52"/>
      <c r="C69" s="52"/>
      <c r="D69" s="66"/>
      <c r="E69" s="52"/>
      <c r="F69" s="52"/>
      <c r="G69" s="52"/>
      <c r="H69" s="53"/>
      <c r="I69" s="52"/>
      <c r="J69" s="52"/>
      <c r="K69" s="64"/>
      <c r="R69" s="25"/>
    </row>
    <row r="70" spans="1:18" ht="10.5" customHeight="1">
      <c r="A70" s="36" t="s">
        <v>68</v>
      </c>
      <c r="B70" s="52"/>
      <c r="C70" s="52"/>
      <c r="D70" s="52"/>
      <c r="E70" s="52"/>
      <c r="F70" s="52"/>
      <c r="G70" s="52"/>
      <c r="H70" s="53"/>
      <c r="I70" s="52"/>
      <c r="J70" s="52"/>
      <c r="K70" s="52"/>
      <c r="R70" s="25"/>
    </row>
    <row r="71" spans="1:18" ht="10.5" customHeight="1">
      <c r="A71" s="36" t="s">
        <v>69</v>
      </c>
      <c r="B71" s="52"/>
      <c r="C71" s="52"/>
      <c r="D71" s="52"/>
      <c r="E71" s="52"/>
      <c r="F71" s="52"/>
      <c r="G71" s="52"/>
      <c r="H71" s="54"/>
      <c r="I71" s="55"/>
      <c r="J71" s="55"/>
      <c r="K71" s="55"/>
      <c r="L71" s="25"/>
      <c r="M71" s="25"/>
      <c r="N71" s="25"/>
      <c r="O71" s="25"/>
      <c r="P71" s="25"/>
      <c r="Q71" s="25"/>
      <c r="R71" s="25"/>
    </row>
    <row r="72" spans="1:18" ht="10.5" customHeight="1">
      <c r="A72" s="56"/>
      <c r="B72" s="57"/>
      <c r="C72" s="65"/>
      <c r="D72" s="65"/>
      <c r="E72" s="58"/>
      <c r="F72" s="58"/>
      <c r="G72" s="58"/>
      <c r="H72" s="65"/>
      <c r="I72" s="65"/>
      <c r="J72" s="59"/>
      <c r="K72" s="55"/>
      <c r="L72" s="25"/>
      <c r="M72" s="25"/>
      <c r="N72" s="25"/>
      <c r="O72" s="25"/>
      <c r="P72" s="25"/>
      <c r="Q72" s="25"/>
      <c r="R72" s="25"/>
    </row>
    <row r="73" spans="1:18">
      <c r="A73" s="56"/>
      <c r="B73" s="85" t="s">
        <v>3</v>
      </c>
      <c r="C73" s="65"/>
      <c r="D73" s="65"/>
      <c r="E73" s="60"/>
      <c r="F73" s="60"/>
      <c r="G73" s="86"/>
      <c r="H73" s="65"/>
      <c r="I73" s="65"/>
      <c r="J73" s="86"/>
      <c r="K73" s="65"/>
      <c r="L73" s="25"/>
      <c r="M73" s="25"/>
      <c r="N73" s="25"/>
      <c r="O73" s="25"/>
      <c r="P73" s="25"/>
      <c r="Q73" s="25"/>
      <c r="R73" s="25"/>
    </row>
    <row r="74" spans="1:18">
      <c r="A74" s="56" t="s">
        <v>70</v>
      </c>
      <c r="B74" s="85"/>
      <c r="C74" s="65"/>
      <c r="D74" s="65"/>
      <c r="E74" s="60"/>
      <c r="F74" s="60"/>
      <c r="G74" s="86"/>
      <c r="H74" s="65"/>
      <c r="I74" s="65"/>
      <c r="J74" s="86"/>
      <c r="K74" s="65"/>
      <c r="L74" s="25"/>
      <c r="M74" s="25"/>
      <c r="N74" s="25"/>
      <c r="O74" s="25"/>
      <c r="P74" s="25"/>
      <c r="Q74" s="25"/>
      <c r="R74" s="25"/>
    </row>
  </sheetData>
  <mergeCells count="15">
    <mergeCell ref="B73:B74"/>
    <mergeCell ref="G73:G74"/>
    <mergeCell ref="J73:J74"/>
    <mergeCell ref="A3:A5"/>
    <mergeCell ref="B4:B5"/>
    <mergeCell ref="B3:K3"/>
    <mergeCell ref="G4:G5"/>
    <mergeCell ref="H4:H5"/>
    <mergeCell ref="J4:J5"/>
    <mergeCell ref="D4:D5"/>
    <mergeCell ref="C4:C5"/>
    <mergeCell ref="I4:I5"/>
    <mergeCell ref="K4:K5"/>
    <mergeCell ref="E4:E5"/>
    <mergeCell ref="F4:F5"/>
  </mergeCells>
  <phoneticPr fontId="0" type="noConversion"/>
  <printOptions horizontalCentered="1" gridLinesSet="0"/>
  <pageMargins left="0.59055118110236227" right="0.59055118110236227" top="0.78740157480314965" bottom="0.78740157480314965" header="0" footer="0"/>
  <pageSetup paperSize="9" scale="7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M59"/>
  <sheetViews>
    <sheetView topLeftCell="T1" zoomScale="72" workbookViewId="0">
      <selection activeCell="C3" sqref="C3"/>
    </sheetView>
  </sheetViews>
  <sheetFormatPr defaultRowHeight="15"/>
  <cols>
    <col min="11" max="11" width="14.21875" customWidth="1"/>
    <col min="18" max="18" width="8.77734375" style="1" customWidth="1"/>
    <col min="19" max="19" width="13.77734375" style="2" customWidth="1"/>
    <col min="20" max="30" width="8.77734375" style="2" customWidth="1"/>
    <col min="31" max="31" width="24" style="2" bestFit="1" customWidth="1"/>
    <col min="32" max="32" width="9.77734375" style="2" bestFit="1" customWidth="1"/>
    <col min="33" max="91" width="8.77734375" style="2" customWidth="1"/>
  </cols>
  <sheetData>
    <row r="3" spans="2:32" ht="18.75">
      <c r="B3" s="103" t="s">
        <v>71</v>
      </c>
      <c r="C3" s="103"/>
      <c r="D3" s="103"/>
      <c r="E3" s="103"/>
      <c r="F3" s="103"/>
      <c r="G3" s="103"/>
      <c r="H3" s="103"/>
      <c r="I3" s="103"/>
    </row>
    <row r="4" spans="2:32" ht="16.5">
      <c r="I4" s="3"/>
      <c r="S4" s="15" t="s">
        <v>72</v>
      </c>
      <c r="T4" s="15">
        <v>1990</v>
      </c>
      <c r="U4" s="15">
        <v>1991</v>
      </c>
      <c r="V4" s="15">
        <v>1992</v>
      </c>
      <c r="W4" s="15">
        <v>1993</v>
      </c>
      <c r="X4" s="15">
        <v>1994</v>
      </c>
      <c r="Y4" s="15">
        <v>1995</v>
      </c>
      <c r="Z4" s="15">
        <v>1996</v>
      </c>
      <c r="AA4" s="15">
        <v>1997</v>
      </c>
      <c r="AB4" s="15">
        <v>1998</v>
      </c>
      <c r="AC4" s="15">
        <v>1999</v>
      </c>
      <c r="AD4" s="15">
        <v>2000</v>
      </c>
      <c r="AE4" s="17"/>
    </row>
    <row r="5" spans="2:32" ht="20.25">
      <c r="B5" s="102" t="s">
        <v>73</v>
      </c>
      <c r="C5" s="102"/>
      <c r="D5" s="102"/>
      <c r="E5" s="102"/>
      <c r="F5" s="102"/>
      <c r="G5" s="102"/>
      <c r="H5" s="102"/>
      <c r="I5" s="102"/>
      <c r="S5" s="10" t="s">
        <v>74</v>
      </c>
      <c r="T5" s="13">
        <v>682.27750000000003</v>
      </c>
      <c r="U5" s="13">
        <v>1820.6481000000001</v>
      </c>
      <c r="V5" s="13">
        <v>2256.6271999999999</v>
      </c>
      <c r="W5" s="13">
        <v>4387.041470000001</v>
      </c>
      <c r="X5" s="13">
        <v>3257.3398999999999</v>
      </c>
      <c r="Y5" s="13">
        <v>4249.7233499999993</v>
      </c>
      <c r="Z5" s="13">
        <v>4905.9976500000002</v>
      </c>
      <c r="AA5" s="13">
        <v>5903.7186000000002</v>
      </c>
      <c r="AB5" s="13">
        <v>6207.1229999999996</v>
      </c>
      <c r="AC5" s="13">
        <v>5679.5038269999995</v>
      </c>
      <c r="AD5" s="17">
        <v>5793.9327589879513</v>
      </c>
      <c r="AE5" s="17"/>
    </row>
    <row r="6" spans="2:32" ht="20.25">
      <c r="B6" s="102" t="s">
        <v>75</v>
      </c>
      <c r="C6" s="102"/>
      <c r="D6" s="102"/>
      <c r="E6" s="102"/>
      <c r="F6" s="102"/>
      <c r="G6" s="102"/>
      <c r="H6" s="102"/>
      <c r="I6" s="102"/>
      <c r="S6" s="10" t="s">
        <v>76</v>
      </c>
      <c r="T6" s="13">
        <v>2337.6932999999999</v>
      </c>
      <c r="U6" s="13">
        <v>2755.3874200000005</v>
      </c>
      <c r="V6" s="13">
        <v>2763.7717600000001</v>
      </c>
      <c r="W6" s="13">
        <v>3055.95181</v>
      </c>
      <c r="X6" s="13">
        <v>3120.1498999999999</v>
      </c>
      <c r="Y6" s="13">
        <v>4236.0995400000002</v>
      </c>
      <c r="Z6" s="13">
        <v>4451.8685599999999</v>
      </c>
      <c r="AA6" s="13">
        <v>4742.1805300000005</v>
      </c>
      <c r="AB6" s="13">
        <v>5024.9903599999998</v>
      </c>
      <c r="AC6" s="13">
        <v>5099.6580540000004</v>
      </c>
      <c r="AD6" s="17">
        <v>4660.8886343636368</v>
      </c>
      <c r="AE6" s="17"/>
      <c r="AF6" s="17"/>
    </row>
    <row r="7" spans="2:32">
      <c r="E7" s="4"/>
      <c r="S7" s="10" t="s">
        <v>77</v>
      </c>
      <c r="T7" s="13">
        <v>245.1234</v>
      </c>
      <c r="U7" s="13">
        <v>704.07547</v>
      </c>
      <c r="V7" s="13">
        <v>1483.4835</v>
      </c>
      <c r="W7" s="13">
        <v>2800.4332599999998</v>
      </c>
      <c r="X7" s="13">
        <v>3375.12336</v>
      </c>
      <c r="Y7" s="13">
        <v>3558.8493800000001</v>
      </c>
      <c r="Z7" s="13">
        <v>3405.1</v>
      </c>
      <c r="AA7" s="13">
        <v>4856.0226099999991</v>
      </c>
      <c r="AB7" s="13">
        <v>4982.0061500000002</v>
      </c>
      <c r="AC7" s="13">
        <v>3658.1548899999998</v>
      </c>
      <c r="AD7" s="17">
        <v>3804.8646194444441</v>
      </c>
      <c r="AE7" s="17"/>
    </row>
    <row r="8" spans="2:32" ht="18.75">
      <c r="B8" s="103" t="s">
        <v>78</v>
      </c>
      <c r="C8" s="103"/>
      <c r="D8" s="103"/>
      <c r="E8" s="103"/>
      <c r="F8" s="103"/>
      <c r="G8" s="103"/>
      <c r="H8" s="103"/>
      <c r="I8" s="103"/>
      <c r="S8" s="10" t="s">
        <v>79</v>
      </c>
      <c r="T8" s="13">
        <v>27.90457</v>
      </c>
      <c r="U8" s="13">
        <v>142.56592000000001</v>
      </c>
      <c r="V8" s="13">
        <v>136.12179999999998</v>
      </c>
      <c r="W8" s="13">
        <v>459.22343999999998</v>
      </c>
      <c r="X8" s="13">
        <v>419.66735</v>
      </c>
      <c r="Y8" s="13">
        <v>640.01285999999993</v>
      </c>
      <c r="Z8" s="13">
        <v>687.34517000000005</v>
      </c>
      <c r="AA8" s="13">
        <v>861.59934999999996</v>
      </c>
      <c r="AB8" s="13">
        <v>996.79819999999995</v>
      </c>
      <c r="AC8" s="13">
        <v>1126.7510649999999</v>
      </c>
      <c r="AD8" s="17">
        <v>902.79350873417741</v>
      </c>
      <c r="AE8" s="17"/>
      <c r="AF8" s="17"/>
    </row>
    <row r="9" spans="2:32" ht="18.75">
      <c r="B9" s="9"/>
      <c r="C9" s="9"/>
      <c r="D9" s="9"/>
      <c r="E9" s="9"/>
      <c r="F9" s="9"/>
      <c r="G9" s="9"/>
      <c r="H9" s="9"/>
      <c r="I9" s="9"/>
      <c r="S9" s="10"/>
      <c r="T9" s="13"/>
      <c r="U9" s="13"/>
      <c r="V9" s="13"/>
      <c r="W9" s="13"/>
      <c r="X9" s="13"/>
      <c r="Y9" s="13"/>
      <c r="Z9" s="13"/>
      <c r="AA9" s="13"/>
      <c r="AB9" s="13"/>
      <c r="AC9" s="13"/>
      <c r="AE9" s="17"/>
    </row>
    <row r="10" spans="2:32" ht="18.75">
      <c r="B10" s="9"/>
      <c r="C10" s="9"/>
      <c r="D10" s="9"/>
      <c r="E10" s="9"/>
      <c r="F10" s="9"/>
      <c r="G10" s="9"/>
      <c r="H10" s="9"/>
      <c r="I10" s="9"/>
      <c r="S10" s="10" t="s">
        <v>80</v>
      </c>
      <c r="T10" s="13">
        <f>SUM(T13,T14,T16,T17,T18,T19,T20,T21)</f>
        <v>114.03191999999999</v>
      </c>
      <c r="U10" s="13">
        <f t="shared" ref="U10:AC10" si="0">SUM(U13,U14,U16,U17,U18,U19,U20,U21)</f>
        <v>101.82846000000001</v>
      </c>
      <c r="V10" s="13">
        <f t="shared" si="0"/>
        <v>601.21456207065</v>
      </c>
      <c r="W10" s="13">
        <f t="shared" si="0"/>
        <v>551.51429341055939</v>
      </c>
      <c r="X10" s="13">
        <f t="shared" si="0"/>
        <v>672.58161569312006</v>
      </c>
      <c r="Y10" s="13">
        <f t="shared" si="0"/>
        <v>1740.68153358515</v>
      </c>
      <c r="Z10" s="13">
        <f t="shared" si="0"/>
        <v>2276.2552541071996</v>
      </c>
      <c r="AA10" s="13">
        <f t="shared" si="0"/>
        <v>2164.4935566738295</v>
      </c>
      <c r="AB10" s="13">
        <f t="shared" si="0"/>
        <v>2013.1447390509209</v>
      </c>
      <c r="AC10" s="13">
        <f t="shared" si="0"/>
        <v>903.76173367427862</v>
      </c>
      <c r="AE10" s="17"/>
    </row>
    <row r="11" spans="2:32" ht="18.75">
      <c r="B11" s="9"/>
      <c r="C11" s="9"/>
      <c r="D11" s="9"/>
      <c r="E11" s="9"/>
      <c r="F11" s="9"/>
      <c r="G11" s="9"/>
      <c r="H11" s="9"/>
      <c r="I11" s="9"/>
      <c r="S11" s="10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E11" s="17"/>
    </row>
    <row r="12" spans="2:32" ht="18.75">
      <c r="B12" s="9"/>
      <c r="C12" s="9"/>
      <c r="D12" s="9"/>
      <c r="E12" s="9"/>
      <c r="F12" s="9"/>
      <c r="G12" s="9"/>
      <c r="H12" s="9"/>
      <c r="I12" s="9"/>
      <c r="S12" s="10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E12" s="17"/>
      <c r="AF12" s="17"/>
    </row>
    <row r="13" spans="2:32">
      <c r="S13" s="10" t="s">
        <v>81</v>
      </c>
      <c r="T13" s="13" t="s">
        <v>82</v>
      </c>
      <c r="U13" s="13" t="s">
        <v>82</v>
      </c>
      <c r="V13" s="13">
        <v>548.80124207065001</v>
      </c>
      <c r="W13" s="13">
        <v>465.48417341055938</v>
      </c>
      <c r="X13" s="13">
        <v>124.71633569312</v>
      </c>
      <c r="Y13" s="13">
        <v>175.55200358515003</v>
      </c>
      <c r="Z13" s="13">
        <v>501.86511410720004</v>
      </c>
      <c r="AA13" s="13">
        <v>859.56817667382984</v>
      </c>
      <c r="AB13" s="13">
        <v>854.38441905092077</v>
      </c>
      <c r="AC13" s="13">
        <v>414.34277064220186</v>
      </c>
      <c r="AE13" s="17"/>
      <c r="AF13" s="17"/>
    </row>
    <row r="14" spans="2:32">
      <c r="S14" s="10" t="s">
        <v>83</v>
      </c>
      <c r="T14" s="13" t="s">
        <v>82</v>
      </c>
      <c r="U14" s="13" t="s">
        <v>82</v>
      </c>
      <c r="V14" s="13" t="s">
        <v>82</v>
      </c>
      <c r="W14" s="13" t="s">
        <v>82</v>
      </c>
      <c r="X14" s="13">
        <v>30.04269</v>
      </c>
      <c r="Y14" s="13">
        <v>914.33915999999999</v>
      </c>
      <c r="Z14" s="13">
        <v>945.96700999999996</v>
      </c>
      <c r="AA14" s="13">
        <v>391.62092999999999</v>
      </c>
      <c r="AB14" s="13">
        <v>64.887190000000004</v>
      </c>
      <c r="AC14" s="13">
        <v>224.5</v>
      </c>
      <c r="AD14" s="17">
        <v>60.73309583333333</v>
      </c>
      <c r="AE14" s="17"/>
      <c r="AF14" s="17"/>
    </row>
    <row r="15" spans="2:32">
      <c r="S15" s="10" t="s">
        <v>84</v>
      </c>
      <c r="T15" s="13">
        <v>656.08576000000005</v>
      </c>
      <c r="U15" s="13">
        <v>239.25019</v>
      </c>
      <c r="V15" s="13">
        <v>537.48183999999992</v>
      </c>
      <c r="W15" s="13">
        <v>5112.6769699999995</v>
      </c>
      <c r="X15" s="13">
        <v>2489.38</v>
      </c>
      <c r="Y15" s="13">
        <v>434.72057000000001</v>
      </c>
      <c r="Z15" s="13">
        <v>1244.4738200000002</v>
      </c>
      <c r="AA15" s="13">
        <v>470.91717999999997</v>
      </c>
      <c r="AB15" s="13">
        <v>57.910960000000003</v>
      </c>
      <c r="AC15" s="13">
        <v>222.22063265306122</v>
      </c>
      <c r="AD15" s="17">
        <v>106.69044653061223</v>
      </c>
      <c r="AE15" s="17"/>
      <c r="AF15" s="17"/>
    </row>
    <row r="16" spans="2:32">
      <c r="S16" s="10" t="s">
        <v>85</v>
      </c>
      <c r="T16" s="13">
        <v>12.52083</v>
      </c>
      <c r="U16" s="13">
        <v>3.9623499999999998</v>
      </c>
      <c r="V16" s="13">
        <v>7.6317400000000006</v>
      </c>
      <c r="W16" s="13">
        <v>30.637990000000002</v>
      </c>
      <c r="X16" s="13">
        <v>452.81878</v>
      </c>
      <c r="Y16" s="13">
        <v>402.25569999999999</v>
      </c>
      <c r="Z16" s="13">
        <v>535.38589000000002</v>
      </c>
      <c r="AA16" s="13">
        <v>743.71882000000005</v>
      </c>
      <c r="AB16" s="13">
        <v>967.4069300000001</v>
      </c>
      <c r="AC16" s="16">
        <f>92.867902/0.7475</f>
        <v>124.23799598662207</v>
      </c>
      <c r="AE16" s="17"/>
    </row>
    <row r="17" spans="2:32">
      <c r="S17" s="10" t="s">
        <v>86</v>
      </c>
      <c r="T17" s="13">
        <v>96.204329999999985</v>
      </c>
      <c r="U17" s="13">
        <v>74.649979999999999</v>
      </c>
      <c r="V17" s="13">
        <v>33.371839999999999</v>
      </c>
      <c r="W17" s="13">
        <v>49.941309999999994</v>
      </c>
      <c r="X17" s="13">
        <v>57.943669999999997</v>
      </c>
      <c r="Y17" s="13">
        <v>204.42831000000001</v>
      </c>
      <c r="Z17" s="13">
        <v>225.78438999999997</v>
      </c>
      <c r="AA17" s="13">
        <v>136.48004</v>
      </c>
      <c r="AB17" s="13">
        <v>97.332940000000008</v>
      </c>
      <c r="AC17" s="13">
        <v>95.523967045454569</v>
      </c>
      <c r="AD17" s="17">
        <v>145.64837735803241</v>
      </c>
      <c r="AE17" s="17"/>
      <c r="AF17" s="17"/>
    </row>
    <row r="18" spans="2:32">
      <c r="S18" s="10" t="s">
        <v>87</v>
      </c>
      <c r="T18" s="13" t="s">
        <v>82</v>
      </c>
      <c r="U18" s="13">
        <v>8.5428099999999993</v>
      </c>
      <c r="V18" s="13">
        <v>3.83975</v>
      </c>
      <c r="W18" s="13">
        <v>5.4508199999999993</v>
      </c>
      <c r="X18" s="13">
        <v>7.0601400000000005</v>
      </c>
      <c r="Y18" s="13">
        <v>29.09422</v>
      </c>
      <c r="Z18" s="13">
        <v>55.320769999999996</v>
      </c>
      <c r="AA18" s="13">
        <v>13.81706</v>
      </c>
      <c r="AB18" s="13">
        <v>16.123849999999997</v>
      </c>
      <c r="AC18" s="13">
        <v>45.076999999999998</v>
      </c>
      <c r="AD18" s="17">
        <v>122.9607589041096</v>
      </c>
      <c r="AE18" s="17"/>
    </row>
    <row r="19" spans="2:32">
      <c r="S19" s="10" t="s">
        <v>88</v>
      </c>
      <c r="T19" s="13" t="s">
        <v>82</v>
      </c>
      <c r="U19" s="13" t="s">
        <v>82</v>
      </c>
      <c r="V19" s="13" t="s">
        <v>82</v>
      </c>
      <c r="W19" s="13" t="s">
        <v>82</v>
      </c>
      <c r="X19" s="13" t="s">
        <v>82</v>
      </c>
      <c r="Y19" s="13">
        <v>12.17891</v>
      </c>
      <c r="Z19" s="13" t="s">
        <v>82</v>
      </c>
      <c r="AA19" s="13">
        <v>13.587760000000001</v>
      </c>
      <c r="AB19" s="13">
        <v>7.2714100000000004</v>
      </c>
      <c r="AC19" s="13" t="s">
        <v>82</v>
      </c>
      <c r="AD19" s="13">
        <v>0</v>
      </c>
      <c r="AE19" s="17"/>
      <c r="AF19" s="17"/>
    </row>
    <row r="20" spans="2:32">
      <c r="S20" s="10" t="s">
        <v>89</v>
      </c>
      <c r="T20" s="13">
        <v>5.3067600000000006</v>
      </c>
      <c r="U20" s="13">
        <v>10.26332</v>
      </c>
      <c r="V20" s="13" t="s">
        <v>82</v>
      </c>
      <c r="W20" s="13" t="s">
        <v>82</v>
      </c>
      <c r="X20" s="13" t="s">
        <v>82</v>
      </c>
      <c r="Y20" s="13" t="s">
        <v>82</v>
      </c>
      <c r="Z20" s="13">
        <v>5.1729899999999995</v>
      </c>
      <c r="AA20" s="13" t="s">
        <v>82</v>
      </c>
      <c r="AB20" s="13">
        <v>5.7380000000000004</v>
      </c>
      <c r="AC20" s="13">
        <v>0.08</v>
      </c>
      <c r="AD20" s="13">
        <v>0</v>
      </c>
    </row>
    <row r="21" spans="2:32">
      <c r="S21" s="10" t="s">
        <v>90</v>
      </c>
      <c r="T21" s="13" t="s">
        <v>82</v>
      </c>
      <c r="U21" s="13">
        <v>4.41</v>
      </c>
      <c r="V21" s="13">
        <v>7.5699899999999998</v>
      </c>
      <c r="W21" s="13" t="s">
        <v>82</v>
      </c>
      <c r="X21" s="13" t="s">
        <v>82</v>
      </c>
      <c r="Y21" s="13">
        <v>2.8332299999999999</v>
      </c>
      <c r="Z21" s="13">
        <v>6.7590900000000005</v>
      </c>
      <c r="AA21" s="13">
        <v>5.7007699999999994</v>
      </c>
      <c r="AB21" s="13" t="s">
        <v>82</v>
      </c>
      <c r="AC21" s="13" t="s">
        <v>82</v>
      </c>
      <c r="AD21" s="13">
        <v>0</v>
      </c>
    </row>
    <row r="22" spans="2:32">
      <c r="K22" s="10"/>
    </row>
    <row r="23" spans="2:32">
      <c r="K23" s="10"/>
    </row>
    <row r="24" spans="2:32">
      <c r="K24" s="10"/>
    </row>
    <row r="25" spans="2:32">
      <c r="B25" s="5" t="s">
        <v>91</v>
      </c>
      <c r="K25" s="10"/>
    </row>
    <row r="26" spans="2:32">
      <c r="B26" s="12" t="s">
        <v>92</v>
      </c>
      <c r="K26" s="10"/>
    </row>
    <row r="27" spans="2:32">
      <c r="B27" s="11" t="s">
        <v>93</v>
      </c>
      <c r="K27" s="10"/>
    </row>
    <row r="28" spans="2:32">
      <c r="K28" s="10"/>
    </row>
    <row r="29" spans="2:32">
      <c r="K29" s="10"/>
    </row>
    <row r="33" spans="2:9" ht="18.75">
      <c r="B33" s="103" t="s">
        <v>94</v>
      </c>
      <c r="C33" s="103"/>
      <c r="D33" s="103"/>
      <c r="E33" s="103"/>
      <c r="F33" s="103"/>
      <c r="G33" s="103"/>
      <c r="H33" s="103"/>
      <c r="I33" s="103"/>
    </row>
    <row r="34" spans="2:9" ht="16.5">
      <c r="I34" s="3"/>
    </row>
    <row r="35" spans="2:9" ht="20.25">
      <c r="B35" s="102" t="s">
        <v>73</v>
      </c>
      <c r="C35" s="102"/>
      <c r="D35" s="102"/>
      <c r="E35" s="102"/>
      <c r="F35" s="102"/>
      <c r="G35" s="102"/>
      <c r="H35" s="102"/>
      <c r="I35" s="102"/>
    </row>
    <row r="36" spans="2:9" ht="20.25">
      <c r="B36" s="102" t="s">
        <v>95</v>
      </c>
      <c r="C36" s="102"/>
      <c r="D36" s="102"/>
      <c r="E36" s="102"/>
      <c r="F36" s="102"/>
      <c r="G36" s="102"/>
      <c r="H36" s="102"/>
      <c r="I36" s="102"/>
    </row>
    <row r="37" spans="2:9">
      <c r="E37" s="4"/>
    </row>
    <row r="38" spans="2:9" ht="18.75">
      <c r="B38" s="103" t="s">
        <v>96</v>
      </c>
      <c r="C38" s="103"/>
      <c r="D38" s="103"/>
      <c r="E38" s="103"/>
      <c r="F38" s="103"/>
      <c r="G38" s="103"/>
      <c r="H38" s="103"/>
      <c r="I38" s="103"/>
    </row>
    <row r="39" spans="2:9" ht="18.75">
      <c r="B39" s="9"/>
      <c r="C39" s="9"/>
      <c r="D39" s="9"/>
      <c r="E39" s="9"/>
      <c r="F39" s="9"/>
      <c r="G39" s="9"/>
      <c r="H39" s="9"/>
      <c r="I39" s="9"/>
    </row>
    <row r="40" spans="2:9" ht="18.75">
      <c r="B40" s="9"/>
      <c r="C40" s="9"/>
      <c r="D40" s="9"/>
      <c r="E40" s="9"/>
      <c r="F40" s="9"/>
      <c r="G40" s="9"/>
      <c r="H40" s="9"/>
      <c r="I40" s="9"/>
    </row>
    <row r="41" spans="2:9" ht="18.75">
      <c r="B41" s="9"/>
      <c r="C41" s="9"/>
      <c r="D41" s="9"/>
      <c r="E41" s="9"/>
      <c r="F41" s="9"/>
      <c r="G41" s="9"/>
      <c r="H41" s="9"/>
      <c r="I41" s="9"/>
    </row>
    <row r="42" spans="2:9" ht="18.75">
      <c r="B42" s="9"/>
      <c r="C42" s="9"/>
      <c r="D42" s="9"/>
      <c r="E42" s="9"/>
      <c r="F42" s="9"/>
      <c r="G42" s="9"/>
      <c r="H42" s="9"/>
      <c r="I42" s="9"/>
    </row>
    <row r="55" spans="2:2">
      <c r="B55" s="5" t="s">
        <v>91</v>
      </c>
    </row>
    <row r="56" spans="2:2">
      <c r="B56" s="12" t="s">
        <v>92</v>
      </c>
    </row>
    <row r="57" spans="2:2">
      <c r="B57" s="11" t="s">
        <v>93</v>
      </c>
    </row>
    <row r="59" spans="2:2">
      <c r="B59" s="6"/>
    </row>
  </sheetData>
  <mergeCells count="8">
    <mergeCell ref="B36:I36"/>
    <mergeCell ref="B38:I38"/>
    <mergeCell ref="B3:I3"/>
    <mergeCell ref="B5:I5"/>
    <mergeCell ref="B6:I6"/>
    <mergeCell ref="B8:I8"/>
    <mergeCell ref="B33:I33"/>
    <mergeCell ref="B35:I35"/>
  </mergeCells>
  <phoneticPr fontId="0" type="noConversion"/>
  <printOptions horizontalCentered="1" verticalCentered="1"/>
  <pageMargins left="0" right="0" top="0.59055118110236227" bottom="0.59055118110236227" header="0" footer="0"/>
  <pageSetup paperSize="9" scale="3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T25"/>
  <sheetViews>
    <sheetView zoomScale="75" workbookViewId="0">
      <selection activeCell="C3" sqref="C3"/>
    </sheetView>
  </sheetViews>
  <sheetFormatPr defaultColWidth="8.77734375" defaultRowHeight="15"/>
  <cols>
    <col min="1" max="9" width="9.21875" customWidth="1"/>
    <col min="10" max="10" width="3.44140625" customWidth="1"/>
    <col min="11" max="11" width="10.21875" bestFit="1" customWidth="1"/>
    <col min="12" max="247" width="9.21875" customWidth="1"/>
    <col min="248" max="248" width="9.21875" bestFit="1" customWidth="1"/>
    <col min="249" max="249" width="9.21875" style="2" bestFit="1" customWidth="1"/>
    <col min="250" max="251" width="8.77734375" style="2"/>
    <col min="252" max="252" width="22" style="2" bestFit="1" customWidth="1"/>
    <col min="253" max="253" width="5.5546875" style="2" bestFit="1" customWidth="1"/>
    <col min="254" max="16384" width="8.77734375" style="2"/>
  </cols>
  <sheetData>
    <row r="2" spans="2:254" ht="18.75">
      <c r="B2" s="103" t="s">
        <v>97</v>
      </c>
      <c r="C2" s="103"/>
      <c r="D2" s="103"/>
      <c r="E2" s="103"/>
      <c r="F2" s="103"/>
      <c r="G2" s="103"/>
      <c r="H2" s="103"/>
      <c r="I2" s="103"/>
    </row>
    <row r="4" spans="2:254" ht="20.25">
      <c r="B4" s="102" t="s">
        <v>98</v>
      </c>
      <c r="C4" s="102"/>
      <c r="D4" s="102"/>
      <c r="E4" s="102"/>
      <c r="F4" s="102"/>
      <c r="G4" s="102"/>
      <c r="H4" s="102"/>
      <c r="I4" s="102"/>
    </row>
    <row r="6" spans="2:254" ht="18.75">
      <c r="B6" s="103">
        <v>2000</v>
      </c>
      <c r="C6" s="103"/>
      <c r="D6" s="103"/>
      <c r="E6" s="103"/>
      <c r="F6" s="103"/>
      <c r="G6" s="103"/>
      <c r="H6" s="103"/>
      <c r="I6" s="103"/>
      <c r="IM6" s="19"/>
      <c r="IN6" s="19"/>
      <c r="IR6" s="10" t="s">
        <v>74</v>
      </c>
      <c r="IS6" s="17">
        <v>5793.9327589879513</v>
      </c>
      <c r="IT6" s="20">
        <f>(IS6*100)/IS11</f>
        <v>37.144137111550272</v>
      </c>
    </row>
    <row r="7" spans="2:254" ht="15" customHeight="1">
      <c r="IM7" s="18"/>
      <c r="IN7" s="18"/>
      <c r="IR7" s="10" t="s">
        <v>76</v>
      </c>
      <c r="IS7" s="17">
        <v>4660.8886343636368</v>
      </c>
      <c r="IT7" s="20">
        <f>(IS7*100)/IS11</f>
        <v>29.880340987372726</v>
      </c>
    </row>
    <row r="8" spans="2:254" ht="15" customHeight="1">
      <c r="IM8" s="18"/>
      <c r="IN8" s="18"/>
      <c r="IR8" s="10" t="s">
        <v>77</v>
      </c>
      <c r="IS8" s="17">
        <v>3804.8646194444441</v>
      </c>
      <c r="IT8" s="20">
        <f>(IS8*100)/IS11</f>
        <v>24.392484171704012</v>
      </c>
    </row>
    <row r="9" spans="2:254" ht="15" customHeight="1">
      <c r="IM9" s="18"/>
      <c r="IN9" s="18"/>
      <c r="IR9" s="10" t="s">
        <v>79</v>
      </c>
      <c r="IS9" s="17">
        <v>902.79350873417741</v>
      </c>
      <c r="IT9" s="20">
        <f>(IS9*100)/IS11</f>
        <v>5.7876898588131471</v>
      </c>
    </row>
    <row r="10" spans="2:254" ht="15" customHeight="1">
      <c r="K10" s="10"/>
      <c r="L10" s="22"/>
      <c r="IM10" s="18"/>
      <c r="IN10" s="18"/>
      <c r="IR10" s="10" t="s">
        <v>99</v>
      </c>
      <c r="IS10" s="17">
        <f>SUM(IS16:IS21)</f>
        <v>436.03267862608755</v>
      </c>
      <c r="IT10" s="20">
        <f>(IS10*100)/IS11</f>
        <v>2.7953478705598509</v>
      </c>
    </row>
    <row r="11" spans="2:254" ht="15" customHeight="1">
      <c r="K11" s="10"/>
      <c r="L11" s="22"/>
      <c r="IM11" s="18"/>
      <c r="IN11" s="18"/>
      <c r="IO11" s="17"/>
      <c r="IS11" s="13">
        <f>SUM(IS6:IS10)</f>
        <v>15598.512200156296</v>
      </c>
      <c r="IT11" s="21">
        <f>SUM(IT6:IT10)</f>
        <v>100.00000000000001</v>
      </c>
    </row>
    <row r="12" spans="2:254" ht="15" customHeight="1">
      <c r="K12" s="10"/>
      <c r="L12" s="22"/>
      <c r="IM12" s="18"/>
      <c r="IN12" s="18"/>
      <c r="IO12" s="17"/>
      <c r="IR12" s="10"/>
      <c r="IS12" s="13"/>
    </row>
    <row r="13" spans="2:254" ht="15" customHeight="1">
      <c r="K13" s="10"/>
      <c r="L13" s="22"/>
      <c r="IM13" s="18"/>
      <c r="IN13" s="18"/>
      <c r="IO13" s="17"/>
      <c r="IR13" s="10"/>
      <c r="IS13" s="14"/>
    </row>
    <row r="14" spans="2:254" ht="15" customHeight="1">
      <c r="K14" s="24"/>
      <c r="L14" s="22"/>
      <c r="IM14" s="18"/>
      <c r="IN14" s="18"/>
      <c r="IO14" s="17"/>
      <c r="IR14" s="10"/>
      <c r="IS14" s="13"/>
    </row>
    <row r="15" spans="2:254" ht="15" customHeight="1">
      <c r="L15" s="23"/>
      <c r="IM15" s="18"/>
      <c r="IN15" s="18"/>
      <c r="IO15" s="17"/>
      <c r="IR15" s="10"/>
      <c r="IS15" s="13"/>
    </row>
    <row r="16" spans="2:254" ht="15" customHeight="1">
      <c r="I16" s="83"/>
      <c r="J16" s="84"/>
      <c r="IM16" s="18"/>
      <c r="IN16" s="18"/>
      <c r="IR16" s="10" t="s">
        <v>81</v>
      </c>
    </row>
    <row r="17" spans="2:254" ht="15" customHeight="1">
      <c r="I17" s="83"/>
      <c r="J17" s="84"/>
      <c r="IM17" s="18"/>
      <c r="IN17" s="18"/>
      <c r="IR17" s="10" t="s">
        <v>83</v>
      </c>
      <c r="IS17" s="17">
        <v>60.73309583333333</v>
      </c>
      <c r="IT17" s="17"/>
    </row>
    <row r="18" spans="2:254" ht="15" customHeight="1">
      <c r="I18" s="83"/>
      <c r="J18" s="84"/>
      <c r="IM18" s="18"/>
      <c r="IN18" s="18"/>
      <c r="IO18" s="17"/>
      <c r="IR18" s="10" t="s">
        <v>84</v>
      </c>
      <c r="IS18" s="17">
        <v>106.69044653061223</v>
      </c>
      <c r="IT18" s="17"/>
    </row>
    <row r="19" spans="2:254" ht="15" customHeight="1">
      <c r="IM19" s="18"/>
      <c r="IN19" s="18"/>
      <c r="IR19" s="10" t="s">
        <v>85</v>
      </c>
    </row>
    <row r="20" spans="2:254" ht="15" customHeight="1">
      <c r="IM20" s="18"/>
      <c r="IN20" s="18"/>
      <c r="IR20" s="10" t="s">
        <v>86</v>
      </c>
      <c r="IS20" s="17">
        <v>145.64837735803241</v>
      </c>
      <c r="IT20" s="17"/>
    </row>
    <row r="21" spans="2:254" ht="15" customHeight="1">
      <c r="IM21" s="18"/>
      <c r="IN21" s="18"/>
      <c r="IO21" s="17"/>
      <c r="IR21" s="10" t="s">
        <v>87</v>
      </c>
      <c r="IS21" s="17">
        <v>122.9607589041096</v>
      </c>
      <c r="IT21" s="17"/>
    </row>
    <row r="22" spans="2:254">
      <c r="IM22" s="18"/>
      <c r="IN22" s="18"/>
      <c r="IO22" s="17"/>
    </row>
    <row r="23" spans="2:254">
      <c r="B23" s="5" t="s">
        <v>91</v>
      </c>
      <c r="IM23" s="18"/>
      <c r="IN23" s="18"/>
      <c r="IO23" s="17"/>
    </row>
    <row r="24" spans="2:254" ht="17.25">
      <c r="B24" s="8" t="s">
        <v>100</v>
      </c>
    </row>
    <row r="25" spans="2:254" ht="15.75">
      <c r="B25" s="7" t="s">
        <v>101</v>
      </c>
    </row>
  </sheetData>
  <mergeCells count="3">
    <mergeCell ref="B2:I2"/>
    <mergeCell ref="B4:I4"/>
    <mergeCell ref="B6:I6"/>
  </mergeCells>
  <phoneticPr fontId="0" type="noConversion"/>
  <printOptions horizontalCentered="1" verticalCentered="1"/>
  <pageMargins left="0" right="0" top="0.98425196850393704" bottom="4" header="0.51181102362204722" footer="0.51181102362204722"/>
  <pageSetup paperSize="9" scale="1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8C9939-160B-4B22-9F7C-096F174CA0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BA7459-2D03-469A-904D-75C7CFED2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T1.18</vt:lpstr>
      <vt:lpstr>Gráfico 31 e 32</vt:lpstr>
      <vt:lpstr>Figura 08</vt:lpstr>
      <vt:lpstr>T1.18!Area_de_impressao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Lopes de Souza</dc:creator>
  <cp:keywords/>
  <dc:description/>
  <cp:lastModifiedBy>Pedro Paulo Moraes Filho</cp:lastModifiedBy>
  <cp:revision/>
  <dcterms:created xsi:type="dcterms:W3CDTF">1998-02-13T16:54:25Z</dcterms:created>
  <dcterms:modified xsi:type="dcterms:W3CDTF">2023-09-02T01:30:16Z</dcterms:modified>
  <cp:category/>
  <cp:contentStatus/>
</cp:coreProperties>
</file>