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96" tabRatio="601" activeTab="0"/>
  </bookViews>
  <sheets>
    <sheet name="T1.18" sheetId="1" r:id="rId1"/>
    <sheet name="Gráfico 31 e 32" sheetId="2" state="hidden" r:id="rId2"/>
    <sheet name="Figura 08" sheetId="3" state="hidden" r:id="rId3"/>
  </sheets>
  <definedNames>
    <definedName name="_Fill" hidden="1">'T1.18'!#REF!</definedName>
    <definedName name="_xlfn.SUMIFS" hidden="1">#NAME?</definedName>
    <definedName name="_xlnm.Print_Area" localSheetId="0">'T1.18'!$A$1:$K$66</definedName>
  </definedNames>
  <calcPr fullCalcOnLoad="1"/>
</workbook>
</file>

<file path=xl/sharedStrings.xml><?xml version="1.0" encoding="utf-8"?>
<sst xmlns="http://schemas.openxmlformats.org/spreadsheetml/2006/main" count="136" uniqueCount="96">
  <si>
    <t>Óleo Diesel</t>
  </si>
  <si>
    <t>mil m3</t>
  </si>
  <si>
    <t>-</t>
  </si>
  <si>
    <t>Gasolina de Aviação</t>
  </si>
  <si>
    <t>Querosene Iluminante</t>
  </si>
  <si>
    <t>Querosene de Aviação</t>
  </si>
  <si>
    <t>Nafta</t>
  </si>
  <si>
    <t>Óleo Combustível</t>
  </si>
  <si>
    <t>Solvente</t>
  </si>
  <si>
    <t>Parafina</t>
  </si>
  <si>
    <t>Óleo Lubrificante</t>
  </si>
  <si>
    <t>EVOLUÇÃO DA IMPORTAÇÃO DE DERIVADOS</t>
  </si>
  <si>
    <r>
      <t>Fonte</t>
    </r>
    <r>
      <rPr>
        <b/>
        <sz val="9"/>
        <rFont val="Arial"/>
        <family val="2"/>
      </rPr>
      <t>: Quadro 16.</t>
    </r>
  </si>
  <si>
    <t>GRÁFICO 31</t>
  </si>
  <si>
    <t>GRÁFICO 32</t>
  </si>
  <si>
    <t xml:space="preserve">DE PETRÓLEO </t>
  </si>
  <si>
    <t>DE PETRÓLEO</t>
  </si>
  <si>
    <t>Gás Liquefeito de Petróleo (GLP)</t>
  </si>
  <si>
    <t xml:space="preserve">Outros Energéticos </t>
  </si>
  <si>
    <t xml:space="preserve">Gasolina Automotiva </t>
  </si>
  <si>
    <t xml:space="preserve">Outros Não Energéticos </t>
  </si>
  <si>
    <t xml:space="preserve">Outros </t>
  </si>
  <si>
    <t xml:space="preserve">IMPORTAÇÃO DE DERIVADOS DE PETRÓLEO </t>
  </si>
  <si>
    <t>FIGURA 08</t>
  </si>
  <si>
    <t xml:space="preserve">   solventes, óleos lubrificantes, asfalto, coque verde de petróleo e normal parafina.</t>
  </si>
  <si>
    <r>
      <t>1</t>
    </r>
    <r>
      <rPr>
        <b/>
        <sz val="11"/>
        <rFont val="Arial MT"/>
        <family val="0"/>
      </rPr>
      <t xml:space="preserve"> Inclui  gasolina automotiva, gasolina de aviação, óleo combustível, RAT, extrato aromático, </t>
    </r>
  </si>
  <si>
    <t>Outros1</t>
  </si>
  <si>
    <r>
      <t>1</t>
    </r>
    <r>
      <rPr>
        <b/>
        <sz val="9"/>
        <rFont val="Arial"/>
        <family val="2"/>
      </rPr>
      <t xml:space="preserve"> Inclui Gasolina Automotiva, Gasolina de Aviação, Querosene Iluminante, Outros Energéticos, </t>
    </r>
  </si>
  <si>
    <t xml:space="preserve">   Óleo Lubrificante, Solvente, Parafina e Outros Não Energéticos.  </t>
  </si>
  <si>
    <t>1990 - 2000</t>
  </si>
  <si>
    <t>1990 -2000</t>
  </si>
  <si>
    <t>Total</t>
  </si>
  <si>
    <t>Argentina</t>
  </si>
  <si>
    <t>América do Norte</t>
  </si>
  <si>
    <t>ASIA-PACIFICO</t>
  </si>
  <si>
    <t>Angola</t>
  </si>
  <si>
    <t>Outros</t>
  </si>
  <si>
    <t>China</t>
  </si>
  <si>
    <t>Peru</t>
  </si>
  <si>
    <t>Portugal</t>
  </si>
  <si>
    <t>Togo</t>
  </si>
  <si>
    <t>Israel</t>
  </si>
  <si>
    <t>Canada</t>
  </si>
  <si>
    <t>United States</t>
  </si>
  <si>
    <t>Mexico</t>
  </si>
  <si>
    <t>Bolivia</t>
  </si>
  <si>
    <t>Others³</t>
  </si>
  <si>
    <t>Germany</t>
  </si>
  <si>
    <t>Belgium</t>
  </si>
  <si>
    <t>Spain</t>
  </si>
  <si>
    <t>Greece</t>
  </si>
  <si>
    <t>Italy</t>
  </si>
  <si>
    <t>Netherlands</t>
  </si>
  <si>
    <t>United Kingdom</t>
  </si>
  <si>
    <r>
      <t>Others</t>
    </r>
    <r>
      <rPr>
        <vertAlign val="superscript"/>
        <sz val="7"/>
        <rFont val="Helvetica Neue"/>
        <family val="0"/>
      </rPr>
      <t>4</t>
    </r>
  </si>
  <si>
    <t>Russia</t>
  </si>
  <si>
    <t>Ukraine</t>
  </si>
  <si>
    <t>Sweden</t>
  </si>
  <si>
    <t>Switzerland</t>
  </si>
  <si>
    <t>Bahrein</t>
  </si>
  <si>
    <t>Iran</t>
  </si>
  <si>
    <t>Iraq</t>
  </si>
  <si>
    <t>Oman</t>
  </si>
  <si>
    <t>Saud Arab</t>
  </si>
  <si>
    <t>Qatar</t>
  </si>
  <si>
    <t>United Arab Emirates</t>
  </si>
  <si>
    <t>Algeria</t>
  </si>
  <si>
    <t>Nigeria</t>
  </si>
  <si>
    <r>
      <t>Others</t>
    </r>
    <r>
      <rPr>
        <vertAlign val="superscript"/>
        <sz val="7"/>
        <rFont val="Helvetica Neue"/>
        <family val="0"/>
      </rPr>
      <t>5</t>
    </r>
  </si>
  <si>
    <t>India</t>
  </si>
  <si>
    <t>Malaysia</t>
  </si>
  <si>
    <t>South Korea</t>
  </si>
  <si>
    <r>
      <t>Others</t>
    </r>
    <r>
      <rPr>
        <vertAlign val="superscript"/>
        <sz val="7"/>
        <rFont val="Helvetica Neue"/>
        <family val="0"/>
      </rPr>
      <t>6</t>
    </r>
  </si>
  <si>
    <t>Source: MDIC/Secex.</t>
  </si>
  <si>
    <r>
      <t>1</t>
    </r>
    <r>
      <rPr>
        <sz val="7"/>
        <rFont val="Helvetica Neue"/>
        <family val="0"/>
      </rPr>
      <t xml:space="preserve">Propane and butane included.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Asphalt, gasoline A, aviation gasoline, fuel oil, paraffin, jet fuel and other non-energy products included. </t>
    </r>
    <r>
      <rPr>
        <vertAlign val="superscript"/>
        <sz val="7"/>
        <rFont val="Helvetica Neue"/>
        <family val="0"/>
      </rPr>
      <t xml:space="preserve">3 </t>
    </r>
    <r>
      <rPr>
        <sz val="7"/>
        <rFont val="Helvetica Neue"/>
        <family val="0"/>
      </rPr>
      <t>Bahamas, Chile, Colombia, Dominican Republic, Paraguay,</t>
    </r>
  </si>
  <si>
    <r>
      <t xml:space="preserve">Trinidad and Tobago, Uruguay, Venezuela and Virgin Islands included. </t>
    </r>
    <r>
      <rPr>
        <sz val="7"/>
        <rFont val="Arial"/>
        <family val="2"/>
      </rPr>
      <t>⁴</t>
    </r>
    <r>
      <rPr>
        <sz val="7"/>
        <rFont val="Helvetica Neue"/>
        <family val="0"/>
      </rPr>
      <t>Austria,  Bulgaria,  Cyprus,  Czech,  Denmark,  Estonia,  Finland,  France,  Hungary,  Ireland,  Liechtenstein, Lithuania,  Norway,</t>
    </r>
  </si>
  <si>
    <t>Region and country
of origin</t>
  </si>
  <si>
    <t>Naphtha</t>
  </si>
  <si>
    <t>Diesel Oil</t>
  </si>
  <si>
    <t>Gasoline A</t>
  </si>
  <si>
    <t>Jet fuel</t>
  </si>
  <si>
    <t>Coke</t>
  </si>
  <si>
    <r>
      <t>LPG</t>
    </r>
    <r>
      <rPr>
        <b/>
        <vertAlign val="superscript"/>
        <sz val="7"/>
        <rFont val="Helvetica Neue"/>
        <family val="0"/>
      </rPr>
      <t>1</t>
    </r>
  </si>
  <si>
    <t>Lubricating Oil</t>
  </si>
  <si>
    <t>Solvent</t>
  </si>
  <si>
    <r>
      <t>Others</t>
    </r>
    <r>
      <rPr>
        <b/>
        <vertAlign val="superscript"/>
        <sz val="7"/>
        <rFont val="Helvetica Neue"/>
        <family val="0"/>
      </rPr>
      <t>2</t>
    </r>
  </si>
  <si>
    <r>
      <t>Imports of oil products (10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 xml:space="preserve">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</si>
  <si>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Table 1.18 – Imports of oil products, by region and country of origin – 2020</t>
  </si>
  <si>
    <r>
      <t xml:space="preserve">Poland, Republic, Slovakia, Turkey and Ukraine included. </t>
    </r>
    <r>
      <rPr>
        <sz val="7"/>
        <color indexed="8"/>
        <rFont val="Arial"/>
        <family val="2"/>
      </rPr>
      <t>⁵</t>
    </r>
    <r>
      <rPr>
        <sz val="7"/>
        <color indexed="8"/>
        <rFont val="Helvetica Neue"/>
        <family val="0"/>
      </rPr>
      <t>Egypt, Kenya and South Africa included. 6Australia, Georgia, Hong Kong, Japan, New Zealand, North Korea, Philippines, Thailand and Taiwan included.</t>
    </r>
  </si>
  <si>
    <t>Asia-Pacific</t>
  </si>
  <si>
    <t>Africa</t>
  </si>
  <si>
    <t>Middle East</t>
  </si>
  <si>
    <t>Commonwealth of Independent States</t>
  </si>
  <si>
    <t>Europe</t>
  </si>
  <si>
    <t>Central and South America</t>
  </si>
  <si>
    <t>North America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</si>
</sst>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$&quot;* #,##0_);_(&quot;R$&quot;* \(#,##0\);_(&quot;R$&quot;* &quot;-&quot;_);_(@_)"/>
    <numFmt numFmtId="167" formatCode="_(&quot;R$&quot;* #,##0.00_);_(&quot;R$&quot;* \(#,##0.00\);_(&quot;R$&quot;* &quot;-&quot;??_);_(@_)"/>
    <numFmt numFmtId="168" formatCode="_(* #,##0.0_);_(* \(#,##0.0\);_(* &quot;-&quot;??_);_(@_)"/>
    <numFmt numFmtId="169" formatCode="_(* #,##0_);_(* \(#,##0\);_(* &quot;-&quot;??_);_(@_)"/>
    <numFmt numFmtId="170" formatCode="0.0"/>
    <numFmt numFmtId="171" formatCode="_(* #,##0.000_);_(* \(#,##0.000\);_(* &quot;-&quot;??_);_(@_)"/>
    <numFmt numFmtId="172" formatCode="_(* #,##0.0000_);_(* \(#,##0.0000\);_(* &quot;-&quot;??_);_(@_)"/>
    <numFmt numFmtId="173" formatCode="_(* #,##0.0_);_(* \(#,##0.0\);_(* &quot;-&quot;?_);_(@_)"/>
    <numFmt numFmtId="174" formatCode="_-* #,##0.0_-;\-* #,##0.0_-;_-* &quot;-&quot;?_-;_-@_-"/>
    <numFmt numFmtId="175" formatCode="_-* #,##0.000_-;\-* #,##0.000_-;_-* &quot;-&quot;???_-;_-@_-"/>
    <numFmt numFmtId="176" formatCode="_-* #,##0.0000_-;\-* #,##0.0000_-;_-* &quot;-&quot;???_-;_-@_-"/>
    <numFmt numFmtId="177" formatCode="_-* #,##0.00000_-;\-* #,##0.00000_-;_-* &quot;-&quot;???_-;_-@_-"/>
    <numFmt numFmtId="178" formatCode="_-* #,##0.000000_-;\-* #,##0.000000_-;_-* &quot;-&quot;???_-;_-@_-"/>
    <numFmt numFmtId="179" formatCode="#,##0_);\(#,##0\)"/>
    <numFmt numFmtId="180" formatCode="_-* #,##0_-;\-* #,##0_-;_-* &quot;-&quot;??_-;_-@_-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_-* #,##0.0000_-;\-* #,##0.0000_-;_-* &quot;-&quot;????_-;_-@_-"/>
    <numFmt numFmtId="186" formatCode="0.0%"/>
  </numFmts>
  <fonts count="8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12"/>
      <color indexed="10"/>
      <name val="Arial MT"/>
      <family val="0"/>
    </font>
    <font>
      <sz val="13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1"/>
      <name val="Arial MT"/>
      <family val="0"/>
    </font>
    <font>
      <b/>
      <vertAlign val="superscript"/>
      <sz val="11"/>
      <name val="Arial MT"/>
      <family val="0"/>
    </font>
    <font>
      <sz val="10"/>
      <color indexed="10"/>
      <name val="Arial"/>
      <family val="2"/>
    </font>
    <font>
      <b/>
      <vertAlign val="superscript"/>
      <sz val="9"/>
      <name val="Arial"/>
      <family val="2"/>
    </font>
    <font>
      <sz val="10"/>
      <color indexed="10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0"/>
    </font>
    <font>
      <vertAlign val="superscript"/>
      <sz val="7"/>
      <name val="Helvetica Neue"/>
      <family val="0"/>
    </font>
    <font>
      <sz val="7"/>
      <color indexed="12"/>
      <name val="Helvetica Neue"/>
      <family val="0"/>
    </font>
    <font>
      <b/>
      <sz val="7"/>
      <color indexed="12"/>
      <name val="Helvetica Neue"/>
      <family val="0"/>
    </font>
    <font>
      <sz val="7"/>
      <color indexed="8"/>
      <name val="Helvetica Neue"/>
      <family val="0"/>
    </font>
    <font>
      <sz val="7"/>
      <name val="Arial"/>
      <family val="2"/>
    </font>
    <font>
      <sz val="7"/>
      <color indexed="8"/>
      <name val="Arial"/>
      <family val="2"/>
    </font>
    <font>
      <sz val="12"/>
      <color indexed="8"/>
      <name val="Arial"/>
      <family val="2"/>
    </font>
    <font>
      <sz val="9.25"/>
      <color indexed="8"/>
      <name val="Arial"/>
      <family val="2"/>
    </font>
    <font>
      <sz val="2.55"/>
      <color indexed="8"/>
      <name val="Arial"/>
      <family val="2"/>
    </font>
    <font>
      <sz val="9.75"/>
      <color indexed="8"/>
      <name val="Arial"/>
      <family val="2"/>
    </font>
    <font>
      <sz val="11.5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3.8"/>
      <color indexed="12"/>
      <name val="Arial MT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9"/>
      <name val="Helvetica Neue"/>
      <family val="0"/>
    </font>
    <font>
      <b/>
      <sz val="7"/>
      <color indexed="9"/>
      <name val="Helvetica Neue"/>
      <family val="0"/>
    </font>
    <font>
      <b/>
      <sz val="10.25"/>
      <color indexed="8"/>
      <name val="Arial"/>
      <family val="2"/>
    </font>
    <font>
      <b/>
      <vertAlign val="superscript"/>
      <sz val="10.25"/>
      <color indexed="8"/>
      <name val="Arial"/>
      <family val="2"/>
    </font>
    <font>
      <b/>
      <sz val="10.75"/>
      <color indexed="8"/>
      <name val="Arial"/>
      <family val="2"/>
    </font>
    <font>
      <b/>
      <vertAlign val="superscript"/>
      <sz val="10.75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3.8"/>
      <color theme="10"/>
      <name val="Arial MT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Helvetica Neue"/>
      <family val="0"/>
    </font>
    <font>
      <sz val="7"/>
      <color theme="0"/>
      <name val="Helvetica Neue"/>
      <family val="0"/>
    </font>
    <font>
      <b/>
      <sz val="7"/>
      <color theme="0"/>
      <name val="Helvetica Neu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21" borderId="1" applyNumberFormat="0" applyAlignment="0" applyProtection="0"/>
    <xf numFmtId="0" fontId="68" fillId="22" borderId="2" applyNumberFormat="0" applyAlignment="0" applyProtection="0"/>
    <xf numFmtId="0" fontId="69" fillId="0" borderId="3" applyNumberFormat="0" applyFill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0" fillId="29" borderId="1" applyNumberFormat="0" applyAlignment="0" applyProtection="0"/>
    <xf numFmtId="0" fontId="71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2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73" fillId="32" borderId="0" applyNumberFormat="0" applyBorder="0" applyAlignment="0" applyProtection="0"/>
    <xf numFmtId="0" fontId="74" fillId="21" borderId="5" applyNumberFormat="0" applyAlignment="0" applyProtection="0"/>
    <xf numFmtId="164" fontId="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165" fontId="4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37" fontId="14" fillId="0" borderId="0" xfId="0" applyNumberFormat="1" applyFont="1" applyFill="1" applyBorder="1" applyAlignment="1" applyProtection="1">
      <alignment horizontal="right"/>
      <protection/>
    </xf>
    <xf numFmtId="1" fontId="8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1" fontId="16" fillId="0" borderId="0" xfId="0" applyNumberFormat="1" applyFont="1" applyFill="1" applyBorder="1" applyAlignment="1">
      <alignment horizontal="right"/>
    </xf>
    <xf numFmtId="169" fontId="16" fillId="0" borderId="0" xfId="61" applyNumberFormat="1" applyFont="1" applyAlignment="1">
      <alignment/>
    </xf>
    <xf numFmtId="169" fontId="17" fillId="0" borderId="0" xfId="61" applyNumberFormat="1" applyFont="1" applyAlignment="1">
      <alignment/>
    </xf>
    <xf numFmtId="169" fontId="18" fillId="0" borderId="0" xfId="61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Alignment="1">
      <alignment/>
    </xf>
    <xf numFmtId="169" fontId="8" fillId="0" borderId="0" xfId="61" applyNumberFormat="1" applyFont="1" applyAlignment="1">
      <alignment/>
    </xf>
    <xf numFmtId="169" fontId="0" fillId="0" borderId="0" xfId="0" applyNumberFormat="1" applyAlignment="1">
      <alignment/>
    </xf>
    <xf numFmtId="169" fontId="14" fillId="0" borderId="0" xfId="61" applyNumberFormat="1" applyFont="1" applyFill="1" applyBorder="1" applyAlignment="1">
      <alignment horizontal="left" vertical="center"/>
    </xf>
    <xf numFmtId="0" fontId="20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/>
    </xf>
    <xf numFmtId="4" fontId="21" fillId="33" borderId="0" xfId="0" applyNumberFormat="1" applyFont="1" applyFill="1" applyBorder="1" applyAlignment="1">
      <alignment horizontal="left"/>
    </xf>
    <xf numFmtId="0" fontId="20" fillId="33" borderId="0" xfId="0" applyFont="1" applyFill="1" applyBorder="1" applyAlignment="1">
      <alignment horizontal="left" vertical="center"/>
    </xf>
    <xf numFmtId="4" fontId="20" fillId="33" borderId="0" xfId="0" applyNumberFormat="1" applyFont="1" applyFill="1" applyBorder="1" applyAlignment="1">
      <alignment horizontal="left"/>
    </xf>
    <xf numFmtId="0" fontId="21" fillId="33" borderId="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169" fontId="20" fillId="33" borderId="0" xfId="0" applyNumberFormat="1" applyFont="1" applyFill="1" applyBorder="1" applyAlignment="1">
      <alignment/>
    </xf>
    <xf numFmtId="171" fontId="20" fillId="33" borderId="0" xfId="0" applyNumberFormat="1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171" fontId="20" fillId="33" borderId="0" xfId="61" applyNumberFormat="1" applyFont="1" applyFill="1" applyBorder="1" applyAlignment="1">
      <alignment/>
    </xf>
    <xf numFmtId="171" fontId="23" fillId="33" borderId="0" xfId="61" applyNumberFormat="1" applyFont="1" applyFill="1" applyBorder="1" applyAlignment="1">
      <alignment vertical="center" wrapText="1"/>
    </xf>
    <xf numFmtId="171" fontId="20" fillId="33" borderId="10" xfId="61" applyNumberFormat="1" applyFont="1" applyFill="1" applyBorder="1" applyAlignment="1">
      <alignment/>
    </xf>
    <xf numFmtId="171" fontId="23" fillId="33" borderId="0" xfId="61" applyNumberFormat="1" applyFont="1" applyFill="1" applyBorder="1" applyAlignment="1">
      <alignment/>
    </xf>
    <xf numFmtId="172" fontId="20" fillId="33" borderId="0" xfId="0" applyNumberFormat="1" applyFont="1" applyFill="1" applyBorder="1" applyAlignment="1">
      <alignment vertical="center"/>
    </xf>
    <xf numFmtId="168" fontId="21" fillId="33" borderId="0" xfId="61" applyNumberFormat="1" applyFont="1" applyFill="1" applyBorder="1" applyAlignment="1">
      <alignment horizontal="center"/>
    </xf>
    <xf numFmtId="168" fontId="21" fillId="33" borderId="0" xfId="61" applyNumberFormat="1" applyFont="1" applyFill="1" applyBorder="1" applyAlignment="1">
      <alignment horizontal="right"/>
    </xf>
    <xf numFmtId="168" fontId="23" fillId="33" borderId="0" xfId="61" applyNumberFormat="1" applyFont="1" applyFill="1" applyBorder="1" applyAlignment="1">
      <alignment horizontal="center"/>
    </xf>
    <xf numFmtId="168" fontId="20" fillId="33" borderId="0" xfId="61" applyNumberFormat="1" applyFont="1" applyFill="1" applyBorder="1" applyAlignment="1">
      <alignment horizontal="right"/>
    </xf>
    <xf numFmtId="168" fontId="20" fillId="33" borderId="0" xfId="61" applyNumberFormat="1" applyFont="1" applyFill="1" applyBorder="1" applyAlignment="1">
      <alignment horizontal="center"/>
    </xf>
    <xf numFmtId="168" fontId="23" fillId="33" borderId="0" xfId="61" applyNumberFormat="1" applyFont="1" applyFill="1" applyBorder="1" applyAlignment="1">
      <alignment horizontal="right" vertical="center"/>
    </xf>
    <xf numFmtId="168" fontId="20" fillId="33" borderId="0" xfId="61" applyNumberFormat="1" applyFont="1" applyFill="1" applyBorder="1" applyAlignment="1" applyProtection="1">
      <alignment horizontal="right"/>
      <protection/>
    </xf>
    <xf numFmtId="168" fontId="20" fillId="33" borderId="0" xfId="61" applyNumberFormat="1" applyFont="1" applyFill="1" applyBorder="1" applyAlignment="1">
      <alignment horizontal="right" vertical="center"/>
    </xf>
    <xf numFmtId="168" fontId="23" fillId="33" borderId="0" xfId="0" applyNumberFormat="1" applyFont="1" applyFill="1" applyBorder="1" applyAlignment="1">
      <alignment/>
    </xf>
    <xf numFmtId="173" fontId="20" fillId="33" borderId="10" xfId="0" applyNumberFormat="1" applyFont="1" applyFill="1" applyBorder="1" applyAlignment="1">
      <alignment/>
    </xf>
    <xf numFmtId="173" fontId="23" fillId="33" borderId="0" xfId="0" applyNumberFormat="1" applyFont="1" applyFill="1" applyBorder="1" applyAlignment="1">
      <alignment/>
    </xf>
    <xf numFmtId="0" fontId="82" fillId="33" borderId="0" xfId="0" applyFont="1" applyFill="1" applyBorder="1" applyAlignment="1">
      <alignment/>
    </xf>
    <xf numFmtId="171" fontId="82" fillId="33" borderId="0" xfId="61" applyNumberFormat="1" applyFont="1" applyFill="1" applyBorder="1" applyAlignment="1">
      <alignment/>
    </xf>
    <xf numFmtId="171" fontId="82" fillId="33" borderId="0" xfId="61" applyNumberFormat="1" applyFont="1" applyFill="1" applyBorder="1" applyAlignment="1">
      <alignment vertical="center"/>
    </xf>
    <xf numFmtId="0" fontId="82" fillId="33" borderId="0" xfId="0" applyFont="1" applyFill="1" applyBorder="1" applyAlignment="1">
      <alignment vertical="center"/>
    </xf>
    <xf numFmtId="0" fontId="83" fillId="34" borderId="0" xfId="0" applyFont="1" applyFill="1" applyBorder="1" applyAlignment="1">
      <alignment horizontal="left" vertical="center"/>
    </xf>
    <xf numFmtId="0" fontId="83" fillId="34" borderId="0" xfId="0" applyFont="1" applyFill="1" applyBorder="1" applyAlignment="1">
      <alignment/>
    </xf>
    <xf numFmtId="0" fontId="83" fillId="34" borderId="0" xfId="0" applyFont="1" applyFill="1" applyBorder="1" applyAlignment="1">
      <alignment horizontal="center" vertical="center"/>
    </xf>
    <xf numFmtId="0" fontId="83" fillId="34" borderId="0" xfId="0" applyFont="1" applyFill="1" applyBorder="1" applyAlignment="1">
      <alignment vertical="center"/>
    </xf>
    <xf numFmtId="171" fontId="83" fillId="34" borderId="0" xfId="61" applyNumberFormat="1" applyFont="1" applyFill="1" applyBorder="1" applyAlignment="1">
      <alignment/>
    </xf>
    <xf numFmtId="4" fontId="84" fillId="34" borderId="0" xfId="0" applyNumberFormat="1" applyFont="1" applyFill="1" applyBorder="1" applyAlignment="1">
      <alignment horizontal="left"/>
    </xf>
    <xf numFmtId="168" fontId="83" fillId="34" borderId="0" xfId="61" applyNumberFormat="1" applyFont="1" applyFill="1" applyBorder="1" applyAlignment="1">
      <alignment horizontal="right"/>
    </xf>
    <xf numFmtId="4" fontId="83" fillId="34" borderId="0" xfId="0" applyNumberFormat="1" applyFont="1" applyFill="1" applyBorder="1" applyAlignment="1">
      <alignment horizontal="left"/>
    </xf>
    <xf numFmtId="168" fontId="83" fillId="34" borderId="0" xfId="61" applyNumberFormat="1" applyFont="1" applyFill="1" applyBorder="1" applyAlignment="1">
      <alignment horizontal="center"/>
    </xf>
    <xf numFmtId="0" fontId="84" fillId="34" borderId="0" xfId="0" applyFont="1" applyFill="1" applyBorder="1" applyAlignment="1">
      <alignment horizontal="left" vertical="center"/>
    </xf>
    <xf numFmtId="0" fontId="84" fillId="34" borderId="0" xfId="0" applyFont="1" applyFill="1" applyBorder="1" applyAlignment="1">
      <alignment/>
    </xf>
    <xf numFmtId="0" fontId="83" fillId="34" borderId="0" xfId="0" applyFont="1" applyFill="1" applyBorder="1" applyAlignment="1">
      <alignment horizontal="center"/>
    </xf>
    <xf numFmtId="0" fontId="84" fillId="34" borderId="0" xfId="0" applyFont="1" applyFill="1" applyBorder="1" applyAlignment="1">
      <alignment horizontal="center" vertical="center"/>
    </xf>
    <xf numFmtId="168" fontId="20" fillId="33" borderId="0" xfId="0" applyNumberFormat="1" applyFont="1" applyFill="1" applyBorder="1" applyAlignment="1">
      <alignment/>
    </xf>
    <xf numFmtId="168" fontId="20" fillId="33" borderId="0" xfId="61" applyNumberFormat="1" applyFont="1" applyFill="1" applyBorder="1" applyAlignment="1">
      <alignment/>
    </xf>
    <xf numFmtId="170" fontId="25" fillId="33" borderId="0" xfId="0" applyNumberFormat="1" applyFont="1" applyFill="1" applyBorder="1" applyAlignment="1">
      <alignment/>
    </xf>
    <xf numFmtId="169" fontId="82" fillId="33" borderId="0" xfId="61" applyNumberFormat="1" applyFont="1" applyFill="1" applyBorder="1" applyAlignment="1">
      <alignment/>
    </xf>
    <xf numFmtId="0" fontId="19" fillId="33" borderId="0" xfId="0" applyFont="1" applyFill="1" applyBorder="1" applyAlignment="1">
      <alignment horizontal="left" vertical="center"/>
    </xf>
    <xf numFmtId="0" fontId="20" fillId="34" borderId="0" xfId="0" applyFont="1" applyFill="1" applyBorder="1" applyAlignment="1">
      <alignment/>
    </xf>
    <xf numFmtId="174" fontId="82" fillId="33" borderId="0" xfId="0" applyNumberFormat="1" applyFont="1" applyFill="1" applyBorder="1" applyAlignment="1">
      <alignment/>
    </xf>
    <xf numFmtId="169" fontId="23" fillId="33" borderId="0" xfId="61" applyNumberFormat="1" applyFont="1" applyFill="1" applyBorder="1" applyAlignment="1">
      <alignment horizontal="center"/>
    </xf>
    <xf numFmtId="171" fontId="21" fillId="33" borderId="0" xfId="61" applyNumberFormat="1" applyFont="1" applyFill="1" applyBorder="1" applyAlignment="1">
      <alignment horizontal="center"/>
    </xf>
    <xf numFmtId="171" fontId="23" fillId="33" borderId="0" xfId="61" applyNumberFormat="1" applyFont="1" applyFill="1" applyBorder="1" applyAlignment="1">
      <alignment horizontal="center"/>
    </xf>
    <xf numFmtId="172" fontId="20" fillId="33" borderId="0" xfId="61" applyNumberFormat="1" applyFont="1" applyFill="1" applyBorder="1" applyAlignment="1">
      <alignment/>
    </xf>
    <xf numFmtId="186" fontId="20" fillId="33" borderId="0" xfId="49" applyNumberFormat="1" applyFont="1" applyFill="1" applyBorder="1" applyAlignment="1">
      <alignment/>
    </xf>
    <xf numFmtId="186" fontId="23" fillId="33" borderId="0" xfId="49" applyNumberFormat="1" applyFont="1" applyFill="1" applyBorder="1" applyAlignment="1">
      <alignment horizontal="center"/>
    </xf>
    <xf numFmtId="0" fontId="21" fillId="33" borderId="0" xfId="0" applyFont="1" applyFill="1" applyAlignment="1">
      <alignment horizontal="left" vertical="center"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horizontal="left" vertical="center"/>
    </xf>
    <xf numFmtId="4" fontId="20" fillId="33" borderId="0" xfId="0" applyNumberFormat="1" applyFont="1" applyFill="1" applyAlignment="1">
      <alignment horizontal="left"/>
    </xf>
    <xf numFmtId="4" fontId="20" fillId="33" borderId="0" xfId="0" applyNumberFormat="1" applyFont="1" applyFill="1" applyAlignment="1">
      <alignment horizontal="left"/>
    </xf>
    <xf numFmtId="0" fontId="20" fillId="33" borderId="0" xfId="0" applyFont="1" applyFill="1" applyAlignment="1">
      <alignment vertical="center"/>
    </xf>
    <xf numFmtId="0" fontId="20" fillId="33" borderId="0" xfId="0" applyFont="1" applyFill="1" applyAlignment="1">
      <alignment horizontal="left" vertical="center"/>
    </xf>
    <xf numFmtId="168" fontId="21" fillId="33" borderId="0" xfId="61" applyNumberFormat="1" applyFont="1" applyFill="1" applyAlignment="1">
      <alignment horizontal="center"/>
    </xf>
    <xf numFmtId="168" fontId="20" fillId="33" borderId="0" xfId="61" applyNumberFormat="1" applyFont="1" applyFill="1" applyAlignment="1">
      <alignment horizontal="center"/>
    </xf>
    <xf numFmtId="0" fontId="20" fillId="33" borderId="0" xfId="0" applyFont="1" applyFill="1" applyAlignment="1">
      <alignment vertical="center"/>
    </xf>
    <xf numFmtId="0" fontId="24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19" fillId="33" borderId="0" xfId="0" applyFont="1" applyFill="1" applyAlignment="1">
      <alignment horizontal="left" vertical="center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84" fillId="34" borderId="0" xfId="0" applyFont="1" applyFill="1" applyBorder="1" applyAlignment="1">
      <alignment horizontal="center" vertical="center" wrapText="1"/>
    </xf>
    <xf numFmtId="0" fontId="84" fillId="34" borderId="0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0575"/>
          <c:w val="0.674"/>
          <c:h val="0.90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62124822"/>
        <c:axId val="22252487"/>
      </c:barChart>
      <c:catAx>
        <c:axId val="62124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2252487"/>
        <c:crosses val="autoZero"/>
        <c:auto val="1"/>
        <c:lblOffset val="100"/>
        <c:tickLblSkip val="1"/>
        <c:noMultiLvlLbl val="0"/>
      </c:catAx>
      <c:valAx>
        <c:axId val="22252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21248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6545"/>
          <c:y val="0.2055"/>
          <c:w val="0.3455"/>
          <c:h val="0.4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0575"/>
          <c:w val="0.6755"/>
          <c:h val="0.90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66054656"/>
        <c:axId val="57620993"/>
      </c:barChart>
      <c:catAx>
        <c:axId val="66054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7620993"/>
        <c:crosses val="autoZero"/>
        <c:auto val="1"/>
        <c:lblOffset val="100"/>
        <c:tickLblSkip val="1"/>
        <c:noMultiLvlLbl val="0"/>
      </c:catAx>
      <c:valAx>
        <c:axId val="57620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60546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6545"/>
          <c:y val="0.2225"/>
          <c:w val="0.3455"/>
          <c:h val="0.4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Importações totais: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15.599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3625"/>
          <c:y val="0.74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1"/>
          <c:y val="0.33975"/>
          <c:w val="0.49575"/>
          <c:h val="0.406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GLP
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08'!$IR$6:$IR$10</c:f>
              <c:strCache/>
            </c:strRef>
          </c:cat>
          <c:val>
            <c:numRef>
              <c:f>'Figura 08'!$IS$6:$IS$10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0</xdr:rowOff>
    </xdr:from>
    <xdr:to>
      <xdr:col>9</xdr:col>
      <xdr:colOff>19050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781050" y="1952625"/>
        <a:ext cx="60960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39</xdr:row>
      <xdr:rowOff>0</xdr:rowOff>
    </xdr:from>
    <xdr:to>
      <xdr:col>9</xdr:col>
      <xdr:colOff>19050</xdr:colOff>
      <xdr:row>54</xdr:row>
      <xdr:rowOff>19050</xdr:rowOff>
    </xdr:to>
    <xdr:graphicFrame>
      <xdr:nvGraphicFramePr>
        <xdr:cNvPr id="2" name="Chart 4"/>
        <xdr:cNvGraphicFramePr/>
      </xdr:nvGraphicFramePr>
      <xdr:xfrm>
        <a:off x="781050" y="7991475"/>
        <a:ext cx="60960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0</xdr:rowOff>
    </xdr:from>
    <xdr:to>
      <xdr:col>8</xdr:col>
      <xdr:colOff>790575</xdr:colOff>
      <xdr:row>21</xdr:row>
      <xdr:rowOff>190500</xdr:rowOff>
    </xdr:to>
    <xdr:graphicFrame>
      <xdr:nvGraphicFramePr>
        <xdr:cNvPr id="1" name="Chart 1"/>
        <xdr:cNvGraphicFramePr/>
      </xdr:nvGraphicFramePr>
      <xdr:xfrm>
        <a:off x="819150" y="1457325"/>
        <a:ext cx="62960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138"/>
  <sheetViews>
    <sheetView showGridLines="0" tabSelected="1" workbookViewId="0" topLeftCell="A1">
      <selection activeCell="A8" sqref="A8"/>
    </sheetView>
  </sheetViews>
  <sheetFormatPr defaultColWidth="11.5546875" defaultRowHeight="15"/>
  <cols>
    <col min="1" max="1" width="22.4453125" style="28" customWidth="1"/>
    <col min="2" max="7" width="7.77734375" style="28" customWidth="1"/>
    <col min="8" max="8" width="7.77734375" style="45" customWidth="1"/>
    <col min="9" max="9" width="9.21484375" style="28" bestFit="1" customWidth="1"/>
    <col min="10" max="11" width="7.77734375" style="28" customWidth="1"/>
    <col min="12" max="18" width="7.77734375" style="43" customWidth="1"/>
    <col min="19" max="20" width="7.77734375" style="28" customWidth="1"/>
    <col min="21" max="16384" width="11.5546875" style="28" customWidth="1"/>
  </cols>
  <sheetData>
    <row r="1" spans="1:11" ht="12.75" customHeight="1">
      <c r="A1" s="104" t="s">
        <v>87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9.75" customHeight="1">
      <c r="A2" s="29"/>
      <c r="B2" s="88"/>
      <c r="C2" s="42"/>
      <c r="D2" s="42"/>
      <c r="E2" s="42"/>
      <c r="F2" s="42"/>
      <c r="G2" s="41"/>
      <c r="I2" s="42"/>
      <c r="J2" s="42"/>
      <c r="K2" s="41"/>
    </row>
    <row r="3" spans="1:11" ht="10.5" customHeight="1">
      <c r="A3" s="115" t="s">
        <v>76</v>
      </c>
      <c r="B3" s="120" t="s">
        <v>86</v>
      </c>
      <c r="C3" s="121"/>
      <c r="D3" s="121"/>
      <c r="E3" s="121"/>
      <c r="F3" s="121"/>
      <c r="G3" s="121"/>
      <c r="H3" s="121"/>
      <c r="I3" s="121"/>
      <c r="J3" s="121"/>
      <c r="K3" s="121"/>
    </row>
    <row r="4" spans="1:11" ht="9" customHeight="1">
      <c r="A4" s="116"/>
      <c r="B4" s="118" t="s">
        <v>31</v>
      </c>
      <c r="C4" s="105" t="s">
        <v>77</v>
      </c>
      <c r="D4" s="111" t="s">
        <v>78</v>
      </c>
      <c r="E4" s="111" t="s">
        <v>79</v>
      </c>
      <c r="F4" s="111" t="s">
        <v>80</v>
      </c>
      <c r="G4" s="111" t="s">
        <v>81</v>
      </c>
      <c r="H4" s="111" t="s">
        <v>82</v>
      </c>
      <c r="I4" s="107" t="s">
        <v>83</v>
      </c>
      <c r="J4" s="111" t="s">
        <v>84</v>
      </c>
      <c r="K4" s="109" t="s">
        <v>85</v>
      </c>
    </row>
    <row r="5" spans="1:11" ht="9">
      <c r="A5" s="117"/>
      <c r="B5" s="119"/>
      <c r="C5" s="106"/>
      <c r="D5" s="112"/>
      <c r="E5" s="112"/>
      <c r="F5" s="112"/>
      <c r="G5" s="112"/>
      <c r="H5" s="112"/>
      <c r="I5" s="108"/>
      <c r="J5" s="112"/>
      <c r="K5" s="110"/>
    </row>
    <row r="6" spans="1:12" ht="13.5" customHeight="1">
      <c r="A6" s="31" t="s">
        <v>31</v>
      </c>
      <c r="B6" s="50">
        <f>SUM(C6:K6)</f>
        <v>28264.13149694592</v>
      </c>
      <c r="C6" s="50">
        <f aca="true" t="shared" si="0" ref="C6:K6">C8+C13+C19+C32+C36+C46+C53</f>
        <v>3832.718742857143</v>
      </c>
      <c r="D6" s="50">
        <f t="shared" si="0"/>
        <v>11994.55885714286</v>
      </c>
      <c r="E6" s="50">
        <f t="shared" si="0"/>
        <v>3944.013962162163</v>
      </c>
      <c r="F6" s="50">
        <f t="shared" si="0"/>
        <v>326.68566289308177</v>
      </c>
      <c r="G6" s="50">
        <f t="shared" si="0"/>
        <v>2535.9820125</v>
      </c>
      <c r="H6" s="50">
        <f t="shared" si="0"/>
        <v>3617.3022681159428</v>
      </c>
      <c r="I6" s="50">
        <f t="shared" si="0"/>
        <v>851.9282325581397</v>
      </c>
      <c r="J6" s="50">
        <f t="shared" si="0"/>
        <v>919.3148771929827</v>
      </c>
      <c r="K6" s="50">
        <f t="shared" si="0"/>
        <v>241.62688152361028</v>
      </c>
      <c r="L6" s="79"/>
    </row>
    <row r="7" spans="1:18" s="32" customFormat="1" ht="9">
      <c r="A7" s="30"/>
      <c r="B7" s="87"/>
      <c r="C7" s="90"/>
      <c r="D7" s="90"/>
      <c r="E7" s="90"/>
      <c r="F7" s="90"/>
      <c r="G7" s="90"/>
      <c r="H7" s="90"/>
      <c r="I7" s="90"/>
      <c r="J7" s="90"/>
      <c r="K7" s="90"/>
      <c r="L7" s="79"/>
      <c r="M7" s="79"/>
      <c r="N7" s="79"/>
      <c r="O7" s="79"/>
      <c r="P7" s="79"/>
      <c r="Q7" s="79"/>
      <c r="R7" s="44"/>
    </row>
    <row r="8" spans="1:18" ht="9">
      <c r="A8" s="33" t="s">
        <v>95</v>
      </c>
      <c r="B8" s="50">
        <f>SUM(C8:K8)</f>
        <v>20926.907572570737</v>
      </c>
      <c r="C8" s="50">
        <f aca="true" t="shared" si="1" ref="C8:K8">SUM(C9:C11)</f>
        <v>917.3086471428572</v>
      </c>
      <c r="D8" s="50">
        <f t="shared" si="1"/>
        <v>9777.053389285717</v>
      </c>
      <c r="E8" s="50">
        <f t="shared" si="1"/>
        <v>3500.057620270271</v>
      </c>
      <c r="F8" s="50">
        <f t="shared" si="1"/>
        <v>244.8240062893082</v>
      </c>
      <c r="G8" s="50">
        <f t="shared" si="1"/>
        <v>2516.567468269231</v>
      </c>
      <c r="H8" s="50">
        <f t="shared" si="1"/>
        <v>2712.3377971014497</v>
      </c>
      <c r="I8" s="50">
        <f t="shared" si="1"/>
        <v>595.1804790697677</v>
      </c>
      <c r="J8" s="50">
        <f t="shared" si="1"/>
        <v>618.706808367072</v>
      </c>
      <c r="K8" s="50">
        <f t="shared" si="1"/>
        <v>44.87135677506774</v>
      </c>
      <c r="L8" s="89"/>
      <c r="M8" s="79"/>
      <c r="N8" s="79"/>
      <c r="O8" s="79"/>
      <c r="P8" s="79"/>
      <c r="Q8" s="79"/>
      <c r="R8" s="79"/>
    </row>
    <row r="9" spans="1:18" ht="9">
      <c r="A9" s="92" t="s">
        <v>42</v>
      </c>
      <c r="B9" s="50">
        <f>SUM(C9:K9)</f>
        <v>1.8000213710068176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1.6844883720930228</v>
      </c>
      <c r="J9" s="54">
        <v>0.015522267206477732</v>
      </c>
      <c r="K9" s="54">
        <v>0.10001073170731706</v>
      </c>
      <c r="L9" s="89"/>
      <c r="M9" s="79"/>
      <c r="N9" s="79"/>
      <c r="O9" s="79"/>
      <c r="P9" s="79"/>
      <c r="Q9" s="79"/>
      <c r="R9" s="79"/>
    </row>
    <row r="10" spans="1:18" ht="9">
      <c r="A10" s="92" t="s">
        <v>44</v>
      </c>
      <c r="B10" s="50">
        <f>SUM(C10:K10)</f>
        <v>2.585363864447465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0.6620720930232558</v>
      </c>
      <c r="J10" s="54">
        <v>0.3685978407557355</v>
      </c>
      <c r="K10" s="54">
        <v>1.5546939306684733</v>
      </c>
      <c r="L10" s="89"/>
      <c r="M10" s="79"/>
      <c r="N10" s="79"/>
      <c r="O10" s="79"/>
      <c r="P10" s="79"/>
      <c r="Q10" s="79"/>
      <c r="R10" s="79"/>
    </row>
    <row r="11" spans="1:18" ht="9">
      <c r="A11" s="93" t="s">
        <v>43</v>
      </c>
      <c r="B11" s="50">
        <f>SUM(C11:K11)</f>
        <v>20922.522187335286</v>
      </c>
      <c r="C11" s="54">
        <v>917.3086471428572</v>
      </c>
      <c r="D11" s="54">
        <v>9777.053389285717</v>
      </c>
      <c r="E11" s="54">
        <v>3500.057620270271</v>
      </c>
      <c r="F11" s="54">
        <v>244.8240062893082</v>
      </c>
      <c r="G11" s="54">
        <v>2516.567468269231</v>
      </c>
      <c r="H11" s="54">
        <v>2712.3377971014497</v>
      </c>
      <c r="I11" s="54">
        <v>592.8339186046514</v>
      </c>
      <c r="J11" s="54">
        <v>618.3226882591098</v>
      </c>
      <c r="K11" s="54">
        <v>43.216652112691946</v>
      </c>
      <c r="L11" s="89"/>
      <c r="M11" s="79"/>
      <c r="N11" s="79"/>
      <c r="O11" s="79"/>
      <c r="P11" s="79"/>
      <c r="Q11" s="79"/>
      <c r="R11" s="79"/>
    </row>
    <row r="12" spans="1:18" s="40" customFormat="1" ht="10.5" customHeight="1">
      <c r="A12" s="34"/>
      <c r="B12" s="85"/>
      <c r="C12" s="54"/>
      <c r="D12" s="55"/>
      <c r="E12" s="55"/>
      <c r="F12" s="55"/>
      <c r="G12" s="53"/>
      <c r="H12" s="53"/>
      <c r="I12" s="53"/>
      <c r="J12" s="53"/>
      <c r="K12" s="53"/>
      <c r="L12" s="89"/>
      <c r="M12" s="79"/>
      <c r="N12" s="79"/>
      <c r="O12" s="79"/>
      <c r="P12" s="79"/>
      <c r="Q12" s="79"/>
      <c r="R12" s="43"/>
    </row>
    <row r="13" spans="1:17" ht="9">
      <c r="A13" s="33" t="s">
        <v>94</v>
      </c>
      <c r="B13" s="50">
        <f>SUM(C13:K13)</f>
        <v>1635.4672931229059</v>
      </c>
      <c r="C13" s="50">
        <f aca="true" t="shared" si="2" ref="C13:K13">SUM(C14:C17)</f>
        <v>629.3512257142856</v>
      </c>
      <c r="D13" s="50">
        <f t="shared" si="2"/>
        <v>3.7805940476190476</v>
      </c>
      <c r="E13" s="50">
        <f t="shared" si="2"/>
        <v>0</v>
      </c>
      <c r="F13" s="50">
        <f t="shared" si="2"/>
        <v>0</v>
      </c>
      <c r="G13" s="50">
        <f t="shared" si="2"/>
        <v>19.381826923076922</v>
      </c>
      <c r="H13" s="50">
        <f t="shared" si="2"/>
        <v>843.3288749999999</v>
      </c>
      <c r="I13" s="50">
        <f t="shared" si="2"/>
        <v>5.801833720930231</v>
      </c>
      <c r="J13" s="50">
        <f t="shared" si="2"/>
        <v>130.75380161943318</v>
      </c>
      <c r="K13" s="86">
        <f t="shared" si="2"/>
        <v>3.0691360975609756</v>
      </c>
      <c r="L13" s="89"/>
      <c r="M13" s="79"/>
      <c r="N13" s="79"/>
      <c r="O13" s="79"/>
      <c r="P13" s="79"/>
      <c r="Q13" s="79"/>
    </row>
    <row r="14" spans="1:17" ht="9">
      <c r="A14" s="94" t="s">
        <v>32</v>
      </c>
      <c r="B14" s="50">
        <f>SUM(C14:K14)</f>
        <v>1440.1017234411</v>
      </c>
      <c r="C14" s="54">
        <v>473.67536999999993</v>
      </c>
      <c r="D14" s="54">
        <v>0</v>
      </c>
      <c r="E14" s="54">
        <v>0</v>
      </c>
      <c r="F14" s="54">
        <v>0</v>
      </c>
      <c r="G14" s="54">
        <v>19.381826923076922</v>
      </c>
      <c r="H14" s="54">
        <v>811.2694365942028</v>
      </c>
      <c r="I14" s="54">
        <v>5.677933720930231</v>
      </c>
      <c r="J14" s="54">
        <v>130.09050742240214</v>
      </c>
      <c r="K14" s="54">
        <v>0.006648780487804878</v>
      </c>
      <c r="L14" s="89"/>
      <c r="M14" s="79"/>
      <c r="N14" s="79"/>
      <c r="O14" s="79"/>
      <c r="P14" s="79"/>
      <c r="Q14" s="79"/>
    </row>
    <row r="15" spans="1:17" ht="9">
      <c r="A15" s="94" t="s">
        <v>45</v>
      </c>
      <c r="B15" s="50">
        <f>SUM(C15:K15)</f>
        <v>33.26134574920252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32.0594384057971</v>
      </c>
      <c r="I15" s="54">
        <v>0</v>
      </c>
      <c r="J15" s="54">
        <v>0.5061268556005398</v>
      </c>
      <c r="K15" s="54">
        <v>0.695780487804878</v>
      </c>
      <c r="L15" s="89"/>
      <c r="M15" s="79"/>
      <c r="N15" s="79"/>
      <c r="O15" s="79"/>
      <c r="P15" s="79"/>
      <c r="Q15" s="79"/>
    </row>
    <row r="16" spans="1:17" ht="9">
      <c r="A16" s="94" t="s">
        <v>38</v>
      </c>
      <c r="B16" s="50">
        <f>SUM(C16:K16)</f>
        <v>155.67585571428572</v>
      </c>
      <c r="C16" s="54">
        <v>155.67585571428572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89"/>
      <c r="M16" s="79"/>
      <c r="N16" s="79"/>
      <c r="O16" s="79"/>
      <c r="P16" s="79"/>
      <c r="Q16" s="79"/>
    </row>
    <row r="17" spans="1:17" ht="8.25" customHeight="1">
      <c r="A17" s="93" t="s">
        <v>46</v>
      </c>
      <c r="B17" s="50">
        <f>SUM(C17:K17)</f>
        <v>6.428368218317839</v>
      </c>
      <c r="C17" s="54">
        <v>0</v>
      </c>
      <c r="D17" s="54">
        <v>3.7805940476190476</v>
      </c>
      <c r="E17" s="54">
        <v>0</v>
      </c>
      <c r="F17" s="54">
        <v>0</v>
      </c>
      <c r="G17" s="54">
        <v>0</v>
      </c>
      <c r="H17" s="54">
        <v>0</v>
      </c>
      <c r="I17" s="54">
        <v>0.1239</v>
      </c>
      <c r="J17" s="54">
        <v>0.15716734143049932</v>
      </c>
      <c r="K17" s="54">
        <v>2.3667068292682925</v>
      </c>
      <c r="L17" s="89"/>
      <c r="M17" s="79"/>
      <c r="N17" s="79"/>
      <c r="O17" s="79"/>
      <c r="P17" s="79"/>
      <c r="Q17" s="79"/>
    </row>
    <row r="18" spans="2:23" ht="10.5" customHeight="1">
      <c r="B18" s="85"/>
      <c r="C18" s="54"/>
      <c r="D18" s="57"/>
      <c r="E18" s="57"/>
      <c r="F18" s="57"/>
      <c r="G18" s="56"/>
      <c r="H18" s="53"/>
      <c r="I18" s="53"/>
      <c r="J18" s="53"/>
      <c r="K18" s="53"/>
      <c r="L18" s="89"/>
      <c r="M18" s="79"/>
      <c r="N18" s="79"/>
      <c r="O18" s="79"/>
      <c r="P18" s="79"/>
      <c r="Q18" s="79"/>
      <c r="R18" s="80"/>
      <c r="S18" s="80"/>
      <c r="T18" s="80"/>
      <c r="U18" s="80"/>
      <c r="V18" s="80"/>
      <c r="W18" s="78"/>
    </row>
    <row r="19" spans="1:17" ht="9">
      <c r="A19" s="33" t="s">
        <v>93</v>
      </c>
      <c r="B19" s="50">
        <f>SUM(C19:K19)</f>
        <v>2573.4810575718084</v>
      </c>
      <c r="C19" s="50">
        <f aca="true" t="shared" si="3" ref="C19:K19">SUM(C20:C30)</f>
        <v>1301.5533128571428</v>
      </c>
      <c r="D19" s="50">
        <f t="shared" si="3"/>
        <v>521.6306107142857</v>
      </c>
      <c r="E19" s="50">
        <f t="shared" si="3"/>
        <v>443.9563418918919</v>
      </c>
      <c r="F19" s="50">
        <f t="shared" si="3"/>
        <v>0</v>
      </c>
      <c r="G19" s="50">
        <f t="shared" si="3"/>
        <v>0.03271730769230769</v>
      </c>
      <c r="H19" s="50">
        <f t="shared" si="3"/>
        <v>0.042518115942028985</v>
      </c>
      <c r="I19" s="50">
        <f t="shared" si="3"/>
        <v>98.70474418604654</v>
      </c>
      <c r="J19" s="50">
        <f t="shared" si="3"/>
        <v>149.5481133603238</v>
      </c>
      <c r="K19" s="50">
        <f t="shared" si="3"/>
        <v>58.012699138483775</v>
      </c>
      <c r="L19" s="89"/>
      <c r="M19" s="79"/>
      <c r="N19" s="79"/>
      <c r="O19" s="79"/>
      <c r="P19" s="79"/>
      <c r="Q19" s="79"/>
    </row>
    <row r="20" spans="1:17" ht="9">
      <c r="A20" s="95" t="s">
        <v>48</v>
      </c>
      <c r="B20" s="50">
        <f>SUM(C20:K20)</f>
        <v>127.87300601796176</v>
      </c>
      <c r="C20" s="54">
        <v>0</v>
      </c>
      <c r="D20" s="54">
        <v>69.71946785714285</v>
      </c>
      <c r="E20" s="54">
        <v>55.01373513513513</v>
      </c>
      <c r="F20" s="54">
        <v>0</v>
      </c>
      <c r="G20" s="54">
        <v>0</v>
      </c>
      <c r="H20" s="54">
        <v>0</v>
      </c>
      <c r="I20" s="54">
        <v>1.7640767441860468</v>
      </c>
      <c r="J20" s="54">
        <v>1.3610647773279354</v>
      </c>
      <c r="K20" s="54">
        <v>0.01466150416980974</v>
      </c>
      <c r="L20" s="89"/>
      <c r="M20" s="79"/>
      <c r="N20" s="79"/>
      <c r="O20" s="79"/>
      <c r="P20" s="79"/>
      <c r="Q20" s="79"/>
    </row>
    <row r="21" spans="1:17" ht="9">
      <c r="A21" s="95" t="s">
        <v>47</v>
      </c>
      <c r="B21" s="50">
        <f aca="true" t="shared" si="4" ref="B21:B28">SUM(C21:K21)</f>
        <v>34.27278638752614</v>
      </c>
      <c r="C21" s="54">
        <v>0</v>
      </c>
      <c r="D21" s="54">
        <v>0.004873809523809523</v>
      </c>
      <c r="E21" s="54">
        <v>0.004075675675675676</v>
      </c>
      <c r="F21" s="54">
        <v>0</v>
      </c>
      <c r="G21" s="54">
        <v>0.025961538461538463</v>
      </c>
      <c r="H21" s="54">
        <v>0.004172101449275363</v>
      </c>
      <c r="I21" s="54">
        <v>11.264325581395365</v>
      </c>
      <c r="J21" s="54">
        <v>17.32213630229419</v>
      </c>
      <c r="K21" s="54">
        <v>5.647241378726287</v>
      </c>
      <c r="L21" s="89"/>
      <c r="M21" s="79"/>
      <c r="N21" s="79"/>
      <c r="O21" s="79"/>
      <c r="P21" s="79"/>
      <c r="Q21" s="79"/>
    </row>
    <row r="22" spans="1:17" ht="9">
      <c r="A22" s="35" t="s">
        <v>50</v>
      </c>
      <c r="B22" s="50">
        <f t="shared" si="4"/>
        <v>88.24170569494423</v>
      </c>
      <c r="C22" s="54">
        <v>84.20212571428573</v>
      </c>
      <c r="D22" s="54">
        <v>0</v>
      </c>
      <c r="E22" s="54">
        <v>0</v>
      </c>
      <c r="F22" s="54">
        <v>0</v>
      </c>
      <c r="G22" s="54">
        <v>0</v>
      </c>
      <c r="H22" s="54">
        <v>0.03122644927536232</v>
      </c>
      <c r="I22" s="54">
        <v>3.978970930232558</v>
      </c>
      <c r="J22" s="54">
        <v>0.02782456140350877</v>
      </c>
      <c r="K22" s="54">
        <v>0.0015580397470641373</v>
      </c>
      <c r="L22" s="89"/>
      <c r="M22" s="79"/>
      <c r="N22" s="79"/>
      <c r="O22" s="79"/>
      <c r="P22" s="79"/>
      <c r="Q22" s="79"/>
    </row>
    <row r="23" spans="1:17" ht="9">
      <c r="A23" s="35" t="s">
        <v>51</v>
      </c>
      <c r="B23" s="50">
        <f t="shared" si="4"/>
        <v>94.70173585472071</v>
      </c>
      <c r="C23" s="54">
        <v>35.88487</v>
      </c>
      <c r="D23" s="54">
        <v>50.19082380952381</v>
      </c>
      <c r="E23" s="54">
        <v>0</v>
      </c>
      <c r="F23" s="54">
        <v>0</v>
      </c>
      <c r="G23" s="54">
        <v>0</v>
      </c>
      <c r="H23" s="54">
        <v>0.003938405797101449</v>
      </c>
      <c r="I23" s="54">
        <v>6.2970290697674445</v>
      </c>
      <c r="J23" s="54">
        <v>0.29798920377867744</v>
      </c>
      <c r="K23" s="54">
        <v>2.0270853658536585</v>
      </c>
      <c r="L23" s="89"/>
      <c r="M23" s="79"/>
      <c r="N23" s="79"/>
      <c r="O23" s="79"/>
      <c r="P23" s="79"/>
      <c r="Q23" s="79"/>
    </row>
    <row r="24" spans="1:17" ht="9">
      <c r="A24" s="96" t="s">
        <v>52</v>
      </c>
      <c r="B24" s="50">
        <f t="shared" si="4"/>
        <v>820.8686664990491</v>
      </c>
      <c r="C24" s="54">
        <v>222.64041714285713</v>
      </c>
      <c r="D24" s="54">
        <v>223.76077976190476</v>
      </c>
      <c r="E24" s="54">
        <v>299.80892972972975</v>
      </c>
      <c r="F24" s="54">
        <v>0</v>
      </c>
      <c r="G24" s="54">
        <v>0</v>
      </c>
      <c r="H24" s="54">
        <v>0.00010869565217391306</v>
      </c>
      <c r="I24" s="54">
        <v>0.6128267441860465</v>
      </c>
      <c r="J24" s="54">
        <v>32.41631983805668</v>
      </c>
      <c r="K24" s="54">
        <v>41.629284586662656</v>
      </c>
      <c r="L24" s="89"/>
      <c r="M24" s="79"/>
      <c r="N24" s="79"/>
      <c r="O24" s="79"/>
      <c r="P24" s="79"/>
      <c r="Q24" s="79"/>
    </row>
    <row r="25" spans="1:17" ht="9">
      <c r="A25" s="30" t="s">
        <v>39</v>
      </c>
      <c r="B25" s="50">
        <f t="shared" si="4"/>
        <v>34.186696874453574</v>
      </c>
      <c r="C25" s="54">
        <v>0</v>
      </c>
      <c r="D25" s="54">
        <v>32.06813928571429</v>
      </c>
      <c r="E25" s="54">
        <v>0</v>
      </c>
      <c r="F25" s="54">
        <v>0</v>
      </c>
      <c r="G25" s="54">
        <v>0</v>
      </c>
      <c r="H25" s="54">
        <v>0</v>
      </c>
      <c r="I25" s="54">
        <v>2.118452325581395</v>
      </c>
      <c r="J25" s="54">
        <v>0.00010526315789473683</v>
      </c>
      <c r="K25" s="54">
        <v>0</v>
      </c>
      <c r="L25" s="89"/>
      <c r="M25" s="79"/>
      <c r="N25" s="79"/>
      <c r="O25" s="79"/>
      <c r="P25" s="79"/>
      <c r="Q25" s="79"/>
    </row>
    <row r="26" spans="1:17" ht="9">
      <c r="A26" s="35" t="s">
        <v>49</v>
      </c>
      <c r="B26" s="50">
        <f t="shared" si="4"/>
        <v>1081.1432399101673</v>
      </c>
      <c r="C26" s="54">
        <v>958.8259</v>
      </c>
      <c r="D26" s="54">
        <v>20.30609761904762</v>
      </c>
      <c r="E26" s="54">
        <v>0</v>
      </c>
      <c r="F26" s="54">
        <v>0</v>
      </c>
      <c r="G26" s="54">
        <v>0</v>
      </c>
      <c r="H26" s="54">
        <v>0</v>
      </c>
      <c r="I26" s="54">
        <v>3.9770976744186046</v>
      </c>
      <c r="J26" s="54">
        <v>97.3786909581646</v>
      </c>
      <c r="K26" s="54">
        <v>0.6554536585365853</v>
      </c>
      <c r="L26" s="89"/>
      <c r="M26" s="79"/>
      <c r="N26" s="79"/>
      <c r="O26" s="79"/>
      <c r="P26" s="79"/>
      <c r="Q26" s="79"/>
    </row>
    <row r="27" spans="1:17" ht="9">
      <c r="A27" s="93" t="s">
        <v>57</v>
      </c>
      <c r="B27" s="50">
        <f t="shared" si="4"/>
        <v>49.415378868713546</v>
      </c>
      <c r="C27" s="54">
        <v>0</v>
      </c>
      <c r="D27" s="54">
        <v>0.00595595238095238</v>
      </c>
      <c r="E27" s="54">
        <v>0.0020202702702702704</v>
      </c>
      <c r="F27" s="54">
        <v>0</v>
      </c>
      <c r="G27" s="54">
        <v>0.0057692307692307696</v>
      </c>
      <c r="H27" s="54">
        <v>0</v>
      </c>
      <c r="I27" s="54">
        <v>49.40081279069768</v>
      </c>
      <c r="J27" s="54">
        <v>1.349527665317139E-06</v>
      </c>
      <c r="K27" s="54">
        <v>0.0008192750677506776</v>
      </c>
      <c r="L27" s="89"/>
      <c r="M27" s="79"/>
      <c r="N27" s="79"/>
      <c r="O27" s="79"/>
      <c r="P27" s="79"/>
      <c r="Q27" s="79"/>
    </row>
    <row r="28" spans="1:17" ht="9">
      <c r="A28" s="93" t="s">
        <v>58</v>
      </c>
      <c r="B28" s="50">
        <f t="shared" si="4"/>
        <v>74.86575150473486</v>
      </c>
      <c r="C28" s="54">
        <v>0</v>
      </c>
      <c r="D28" s="54">
        <v>39.27059047619048</v>
      </c>
      <c r="E28" s="54">
        <v>33.66738108108108</v>
      </c>
      <c r="F28" s="54">
        <v>0</v>
      </c>
      <c r="G28" s="54">
        <v>9.615384615384615E-07</v>
      </c>
      <c r="H28" s="54">
        <v>0</v>
      </c>
      <c r="I28" s="54">
        <v>1.9234790697674413</v>
      </c>
      <c r="J28" s="54">
        <v>0.004292847503373816</v>
      </c>
      <c r="K28" s="54">
        <v>7.068654019873532E-06</v>
      </c>
      <c r="L28" s="89"/>
      <c r="M28" s="79"/>
      <c r="N28" s="79"/>
      <c r="O28" s="79"/>
      <c r="P28" s="79"/>
      <c r="Q28" s="79"/>
    </row>
    <row r="29" spans="1:17" ht="9">
      <c r="A29" s="97" t="s">
        <v>53</v>
      </c>
      <c r="B29" s="50">
        <f>SUM(C29:K29)</f>
        <v>143.34234829031791</v>
      </c>
      <c r="C29" s="54">
        <v>0</v>
      </c>
      <c r="D29" s="54">
        <v>86.247125</v>
      </c>
      <c r="E29" s="54">
        <v>55.438520270270274</v>
      </c>
      <c r="F29" s="54">
        <v>0</v>
      </c>
      <c r="G29" s="54">
        <v>0.0009855769230769232</v>
      </c>
      <c r="H29" s="54">
        <v>0.0029999999999999996</v>
      </c>
      <c r="I29" s="54">
        <v>0.41594767441860436</v>
      </c>
      <c r="J29" s="54">
        <v>0.05597300944669366</v>
      </c>
      <c r="K29" s="54">
        <v>1.1807967592592594</v>
      </c>
      <c r="L29" s="89"/>
      <c r="M29" s="79"/>
      <c r="N29" s="79"/>
      <c r="O29" s="79"/>
      <c r="P29" s="79"/>
      <c r="Q29" s="79"/>
    </row>
    <row r="30" spans="1:17" ht="10.5">
      <c r="A30" s="93" t="s">
        <v>54</v>
      </c>
      <c r="B30" s="50">
        <f>SUM(C30:K30)</f>
        <v>24.569741669219646</v>
      </c>
      <c r="C30" s="54">
        <v>0</v>
      </c>
      <c r="D30" s="54">
        <v>0.05675714285714286</v>
      </c>
      <c r="E30" s="54">
        <v>0.02167972972972973</v>
      </c>
      <c r="F30" s="54">
        <v>0</v>
      </c>
      <c r="G30" s="54">
        <v>0</v>
      </c>
      <c r="H30" s="54">
        <v>7.246376811594203E-05</v>
      </c>
      <c r="I30" s="54">
        <v>16.951725581395355</v>
      </c>
      <c r="J30" s="54">
        <v>0.6837152496626179</v>
      </c>
      <c r="K30" s="54">
        <v>6.855791501806687</v>
      </c>
      <c r="L30" s="89"/>
      <c r="M30" s="79"/>
      <c r="N30" s="79"/>
      <c r="O30" s="79"/>
      <c r="P30" s="79"/>
      <c r="Q30" s="79"/>
    </row>
    <row r="31" spans="2:17" ht="9">
      <c r="B31" s="50"/>
      <c r="C31" s="54"/>
      <c r="D31" s="54"/>
      <c r="E31" s="54"/>
      <c r="F31" s="54"/>
      <c r="G31" s="54"/>
      <c r="H31" s="54"/>
      <c r="I31" s="54"/>
      <c r="J31" s="54"/>
      <c r="K31" s="54"/>
      <c r="L31" s="89"/>
      <c r="M31" s="79"/>
      <c r="N31" s="79"/>
      <c r="O31" s="79"/>
      <c r="P31" s="79"/>
      <c r="Q31" s="79"/>
    </row>
    <row r="32" spans="1:17" ht="9">
      <c r="A32" s="91" t="s">
        <v>92</v>
      </c>
      <c r="B32" s="50">
        <f>SUM(B33:B34)</f>
        <v>202.1616335939362</v>
      </c>
      <c r="C32" s="50">
        <f aca="true" t="shared" si="5" ref="C32:K32">SUM(C33:C34)</f>
        <v>178.56988714285714</v>
      </c>
      <c r="D32" s="50">
        <f t="shared" si="5"/>
        <v>0</v>
      </c>
      <c r="E32" s="50">
        <f t="shared" si="5"/>
        <v>0</v>
      </c>
      <c r="F32" s="50">
        <f t="shared" si="5"/>
        <v>0</v>
      </c>
      <c r="G32" s="50">
        <f t="shared" si="5"/>
        <v>0</v>
      </c>
      <c r="H32" s="50">
        <f t="shared" si="5"/>
        <v>0</v>
      </c>
      <c r="I32" s="50">
        <f t="shared" si="5"/>
        <v>1.7241534883720928</v>
      </c>
      <c r="J32" s="50">
        <f t="shared" si="5"/>
        <v>0.0015978407557354925</v>
      </c>
      <c r="K32" s="50">
        <f t="shared" si="5"/>
        <v>21.865995121951222</v>
      </c>
      <c r="L32" s="89"/>
      <c r="M32" s="79"/>
      <c r="N32" s="79"/>
      <c r="O32" s="79"/>
      <c r="P32" s="79"/>
      <c r="Q32" s="79"/>
    </row>
    <row r="33" spans="1:17" ht="9">
      <c r="A33" s="97" t="s">
        <v>55</v>
      </c>
      <c r="B33" s="50">
        <f>SUM(C33:K33)</f>
        <v>201.53140103579665</v>
      </c>
      <c r="C33" s="54">
        <v>178.56988714285714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1.093920930232558</v>
      </c>
      <c r="J33" s="54">
        <v>0.0015978407557354925</v>
      </c>
      <c r="K33" s="54">
        <v>21.865995121951222</v>
      </c>
      <c r="L33" s="89"/>
      <c r="M33" s="79"/>
      <c r="N33" s="79"/>
      <c r="O33" s="79"/>
      <c r="P33" s="79"/>
      <c r="Q33" s="79"/>
    </row>
    <row r="34" spans="1:17" ht="9">
      <c r="A34" s="28" t="s">
        <v>56</v>
      </c>
      <c r="B34" s="50">
        <f>SUM(C34:K34)</f>
        <v>0.6302325581395348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0.6302325581395348</v>
      </c>
      <c r="J34" s="54">
        <v>0</v>
      </c>
      <c r="K34" s="54">
        <v>0</v>
      </c>
      <c r="L34" s="89"/>
      <c r="M34" s="79"/>
      <c r="N34" s="79"/>
      <c r="O34" s="79"/>
      <c r="P34" s="79"/>
      <c r="Q34" s="79"/>
    </row>
    <row r="35" spans="2:23" ht="10.5" customHeight="1">
      <c r="B35" s="50"/>
      <c r="C35" s="54"/>
      <c r="D35" s="54"/>
      <c r="E35" s="54"/>
      <c r="F35" s="54"/>
      <c r="G35" s="54"/>
      <c r="H35" s="54"/>
      <c r="I35" s="54"/>
      <c r="J35" s="54"/>
      <c r="K35" s="54"/>
      <c r="L35" s="89"/>
      <c r="M35" s="79"/>
      <c r="N35" s="79"/>
      <c r="O35" s="79"/>
      <c r="P35" s="79"/>
      <c r="Q35" s="79"/>
      <c r="R35" s="80"/>
      <c r="S35" s="80"/>
      <c r="T35" s="80"/>
      <c r="U35" s="80"/>
      <c r="V35" s="80"/>
      <c r="W35" s="78"/>
    </row>
    <row r="36" spans="1:23" ht="9">
      <c r="A36" s="33" t="s">
        <v>91</v>
      </c>
      <c r="B36" s="50">
        <f aca="true" t="shared" si="6" ref="B36:K36">SUM(B37:B44)</f>
        <v>928.3279494778654</v>
      </c>
      <c r="C36" s="50">
        <f t="shared" si="6"/>
        <v>0</v>
      </c>
      <c r="D36" s="50">
        <f t="shared" si="6"/>
        <v>861.6415595238096</v>
      </c>
      <c r="E36" s="50">
        <f t="shared" si="6"/>
        <v>0</v>
      </c>
      <c r="F36" s="50">
        <f t="shared" si="6"/>
        <v>0</v>
      </c>
      <c r="G36" s="50">
        <f t="shared" si="6"/>
        <v>0</v>
      </c>
      <c r="H36" s="50">
        <f t="shared" si="6"/>
        <v>0</v>
      </c>
      <c r="I36" s="50">
        <f t="shared" si="6"/>
        <v>48.7402</v>
      </c>
      <c r="J36" s="50">
        <f t="shared" si="6"/>
        <v>11.236469635627529</v>
      </c>
      <c r="K36" s="50">
        <f t="shared" si="6"/>
        <v>6.709720318428183</v>
      </c>
      <c r="L36" s="89"/>
      <c r="M36" s="79"/>
      <c r="N36" s="79"/>
      <c r="O36" s="79"/>
      <c r="P36" s="79"/>
      <c r="Q36" s="79"/>
      <c r="R36" s="79"/>
      <c r="S36" s="79"/>
      <c r="T36" s="79"/>
      <c r="U36" s="79"/>
      <c r="W36" s="78"/>
    </row>
    <row r="37" spans="1:17" ht="9">
      <c r="A37" s="93" t="s">
        <v>59</v>
      </c>
      <c r="B37" s="99">
        <f aca="true" t="shared" si="7" ref="B37:B44">SUM(C37:K37)</f>
        <v>108.95360437430786</v>
      </c>
      <c r="C37" s="100">
        <v>0</v>
      </c>
      <c r="D37" s="100">
        <v>88.40823809523809</v>
      </c>
      <c r="E37" s="100">
        <v>0</v>
      </c>
      <c r="F37" s="100">
        <v>0</v>
      </c>
      <c r="G37" s="100">
        <v>0</v>
      </c>
      <c r="H37" s="100">
        <v>0</v>
      </c>
      <c r="I37" s="100">
        <v>20.545366279069768</v>
      </c>
      <c r="J37" s="100">
        <v>0</v>
      </c>
      <c r="K37" s="100">
        <v>0</v>
      </c>
      <c r="L37" s="89"/>
      <c r="M37" s="79"/>
      <c r="N37" s="79"/>
      <c r="O37" s="79"/>
      <c r="P37" s="79"/>
      <c r="Q37" s="79"/>
    </row>
    <row r="38" spans="1:17" ht="9">
      <c r="A38" s="97" t="s">
        <v>60</v>
      </c>
      <c r="B38" s="99">
        <f t="shared" si="7"/>
        <v>0.0878048780487805</v>
      </c>
      <c r="C38" s="100">
        <v>0</v>
      </c>
      <c r="D38" s="100">
        <v>0</v>
      </c>
      <c r="E38" s="100">
        <v>0</v>
      </c>
      <c r="F38" s="100">
        <v>0</v>
      </c>
      <c r="G38" s="100">
        <v>0</v>
      </c>
      <c r="H38" s="100">
        <v>0</v>
      </c>
      <c r="I38" s="100">
        <v>0</v>
      </c>
      <c r="J38" s="100">
        <v>0</v>
      </c>
      <c r="K38" s="100">
        <v>0.0878048780487805</v>
      </c>
      <c r="L38" s="89"/>
      <c r="M38" s="79"/>
      <c r="N38" s="79"/>
      <c r="O38" s="79"/>
      <c r="P38" s="79"/>
      <c r="Q38" s="79"/>
    </row>
    <row r="39" spans="1:17" ht="9">
      <c r="A39" s="97" t="s">
        <v>61</v>
      </c>
      <c r="B39" s="99">
        <f t="shared" si="7"/>
        <v>3.4366126829268286</v>
      </c>
      <c r="C39" s="100">
        <v>0</v>
      </c>
      <c r="D39" s="100">
        <v>0</v>
      </c>
      <c r="E39" s="100">
        <v>0</v>
      </c>
      <c r="F39" s="100">
        <v>0</v>
      </c>
      <c r="G39" s="100">
        <v>0</v>
      </c>
      <c r="H39" s="100">
        <v>0</v>
      </c>
      <c r="I39" s="100">
        <v>0</v>
      </c>
      <c r="J39" s="100">
        <v>0</v>
      </c>
      <c r="K39" s="100">
        <v>3.4366126829268286</v>
      </c>
      <c r="L39" s="89"/>
      <c r="M39" s="79"/>
      <c r="N39" s="79"/>
      <c r="O39" s="79"/>
      <c r="P39" s="79"/>
      <c r="Q39" s="79"/>
    </row>
    <row r="40" spans="1:17" ht="9">
      <c r="A40" s="97" t="s">
        <v>41</v>
      </c>
      <c r="B40" s="99">
        <f t="shared" si="7"/>
        <v>2.099553191659082</v>
      </c>
      <c r="C40" s="100">
        <v>0</v>
      </c>
      <c r="D40" s="100">
        <v>0</v>
      </c>
      <c r="E40" s="100">
        <v>0</v>
      </c>
      <c r="F40" s="100">
        <v>0</v>
      </c>
      <c r="G40" s="100">
        <v>0</v>
      </c>
      <c r="H40" s="100">
        <v>0</v>
      </c>
      <c r="I40" s="100">
        <v>0.0023244186046511633</v>
      </c>
      <c r="J40" s="100">
        <v>2.0766801619433197</v>
      </c>
      <c r="K40" s="100">
        <v>0.02054861111111111</v>
      </c>
      <c r="L40" s="89"/>
      <c r="M40" s="79"/>
      <c r="N40" s="79"/>
      <c r="O40" s="79"/>
      <c r="P40" s="79"/>
      <c r="Q40" s="79"/>
    </row>
    <row r="41" spans="1:17" ht="9">
      <c r="A41" s="98" t="s">
        <v>62</v>
      </c>
      <c r="B41" s="99">
        <f t="shared" si="7"/>
        <v>96.02020476190476</v>
      </c>
      <c r="C41" s="100">
        <v>0</v>
      </c>
      <c r="D41" s="100">
        <v>96.02020476190476</v>
      </c>
      <c r="E41" s="100">
        <v>0</v>
      </c>
      <c r="F41" s="100">
        <v>0</v>
      </c>
      <c r="G41" s="100">
        <v>0</v>
      </c>
      <c r="H41" s="100">
        <v>0</v>
      </c>
      <c r="I41" s="100">
        <v>0</v>
      </c>
      <c r="J41" s="100">
        <v>0</v>
      </c>
      <c r="K41" s="100">
        <v>0</v>
      </c>
      <c r="L41" s="89"/>
      <c r="M41" s="79"/>
      <c r="N41" s="79"/>
      <c r="O41" s="79"/>
      <c r="P41" s="79"/>
      <c r="Q41" s="79"/>
    </row>
    <row r="42" spans="1:17" ht="9">
      <c r="A42" s="93" t="s">
        <v>64</v>
      </c>
      <c r="B42" s="99">
        <f t="shared" si="7"/>
        <v>72.17499966194556</v>
      </c>
      <c r="C42" s="100">
        <v>0</v>
      </c>
      <c r="D42" s="100">
        <v>49.696738095238096</v>
      </c>
      <c r="E42" s="100">
        <v>0</v>
      </c>
      <c r="F42" s="100">
        <v>0</v>
      </c>
      <c r="G42" s="100">
        <v>0</v>
      </c>
      <c r="H42" s="100">
        <v>0</v>
      </c>
      <c r="I42" s="100">
        <v>13.318472093023255</v>
      </c>
      <c r="J42" s="100">
        <v>9.15978947368421</v>
      </c>
      <c r="K42" s="100">
        <v>0</v>
      </c>
      <c r="L42" s="89"/>
      <c r="M42" s="79"/>
      <c r="N42" s="79"/>
      <c r="O42" s="79"/>
      <c r="P42" s="79"/>
      <c r="Q42" s="79"/>
    </row>
    <row r="43" spans="1:17" ht="9">
      <c r="A43" s="93" t="s">
        <v>63</v>
      </c>
      <c r="B43" s="99">
        <f t="shared" si="7"/>
        <v>153.1301613240418</v>
      </c>
      <c r="C43" s="100">
        <v>0</v>
      </c>
      <c r="D43" s="100">
        <v>149.52338571428572</v>
      </c>
      <c r="E43" s="100">
        <v>0</v>
      </c>
      <c r="F43" s="100">
        <v>0</v>
      </c>
      <c r="G43" s="100">
        <v>0</v>
      </c>
      <c r="H43" s="100">
        <v>0</v>
      </c>
      <c r="I43" s="100">
        <v>2.5238</v>
      </c>
      <c r="J43" s="100">
        <v>0</v>
      </c>
      <c r="K43" s="100">
        <v>1.0829756097560976</v>
      </c>
      <c r="L43" s="89"/>
      <c r="M43" s="79"/>
      <c r="N43" s="79"/>
      <c r="O43" s="79"/>
      <c r="P43" s="79"/>
      <c r="Q43" s="79"/>
    </row>
    <row r="44" spans="1:17" ht="9">
      <c r="A44" s="93" t="s">
        <v>65</v>
      </c>
      <c r="B44" s="99">
        <f t="shared" si="7"/>
        <v>492.42500860303073</v>
      </c>
      <c r="C44" s="100">
        <v>0</v>
      </c>
      <c r="D44" s="100">
        <v>477.992992857143</v>
      </c>
      <c r="E44" s="100">
        <v>0</v>
      </c>
      <c r="F44" s="100">
        <v>0</v>
      </c>
      <c r="G44" s="100">
        <v>0</v>
      </c>
      <c r="H44" s="100">
        <v>0</v>
      </c>
      <c r="I44" s="100">
        <v>12.350237209302328</v>
      </c>
      <c r="J44" s="100">
        <v>0</v>
      </c>
      <c r="K44" s="100">
        <v>2.0817785365853654</v>
      </c>
      <c r="L44" s="89"/>
      <c r="M44" s="79"/>
      <c r="N44" s="79"/>
      <c r="O44" s="79"/>
      <c r="P44" s="79"/>
      <c r="Q44" s="79"/>
    </row>
    <row r="45" spans="1:17" ht="10.5" customHeight="1">
      <c r="A45" s="33"/>
      <c r="B45" s="85"/>
      <c r="C45" s="54"/>
      <c r="D45" s="51"/>
      <c r="E45" s="51"/>
      <c r="F45" s="51"/>
      <c r="G45" s="51"/>
      <c r="H45" s="51"/>
      <c r="I45" s="51"/>
      <c r="J45" s="51"/>
      <c r="K45" s="53"/>
      <c r="L45" s="89"/>
      <c r="M45" s="79"/>
      <c r="N45" s="79"/>
      <c r="O45" s="79"/>
      <c r="P45" s="79"/>
      <c r="Q45" s="79"/>
    </row>
    <row r="46" spans="1:17" ht="9">
      <c r="A46" s="33" t="s">
        <v>90</v>
      </c>
      <c r="B46" s="50">
        <f aca="true" t="shared" si="8" ref="B46:B51">SUM(C46:K46)</f>
        <v>1039.189766003329</v>
      </c>
      <c r="C46" s="50">
        <f aca="true" t="shared" si="9" ref="C46:K46">SUM(C47:C51)</f>
        <v>805.93567</v>
      </c>
      <c r="D46" s="50">
        <f t="shared" si="9"/>
        <v>111.90498571428571</v>
      </c>
      <c r="E46" s="50">
        <f t="shared" si="9"/>
        <v>0</v>
      </c>
      <c r="F46" s="50">
        <f t="shared" si="9"/>
        <v>0</v>
      </c>
      <c r="G46" s="50">
        <f t="shared" si="9"/>
        <v>0</v>
      </c>
      <c r="H46" s="50">
        <f t="shared" si="9"/>
        <v>60.453797101449275</v>
      </c>
      <c r="I46" s="50">
        <f t="shared" si="9"/>
        <v>1.8595255813953486</v>
      </c>
      <c r="J46" s="50">
        <f t="shared" si="9"/>
        <v>3.282921727395412</v>
      </c>
      <c r="K46" s="50">
        <f t="shared" si="9"/>
        <v>55.752865878803114</v>
      </c>
      <c r="L46" s="89"/>
      <c r="M46" s="79"/>
      <c r="N46" s="79"/>
      <c r="O46" s="79"/>
      <c r="P46" s="79"/>
      <c r="Q46" s="79"/>
    </row>
    <row r="47" spans="1:17" ht="9">
      <c r="A47" s="94" t="s">
        <v>66</v>
      </c>
      <c r="B47" s="99">
        <f t="shared" si="8"/>
        <v>345.4232197542351</v>
      </c>
      <c r="C47" s="100">
        <v>282.1776142857143</v>
      </c>
      <c r="D47" s="100">
        <v>0</v>
      </c>
      <c r="E47" s="100">
        <v>0</v>
      </c>
      <c r="F47" s="100">
        <v>0</v>
      </c>
      <c r="G47" s="100">
        <v>0</v>
      </c>
      <c r="H47" s="100">
        <v>60.453797101449275</v>
      </c>
      <c r="I47" s="100">
        <v>0</v>
      </c>
      <c r="J47" s="100">
        <v>2.7918083670715252</v>
      </c>
      <c r="K47" s="100">
        <v>0</v>
      </c>
      <c r="L47" s="89"/>
      <c r="M47" s="79"/>
      <c r="N47" s="79"/>
      <c r="O47" s="79"/>
      <c r="P47" s="79"/>
      <c r="Q47" s="79"/>
    </row>
    <row r="48" spans="1:18" ht="9">
      <c r="A48" s="95" t="s">
        <v>35</v>
      </c>
      <c r="B48" s="99">
        <f t="shared" si="8"/>
        <v>523.7580557142857</v>
      </c>
      <c r="C48" s="100">
        <v>523.7580557142857</v>
      </c>
      <c r="D48" s="100">
        <v>0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89"/>
      <c r="M48" s="79"/>
      <c r="N48" s="79"/>
      <c r="O48" s="79"/>
      <c r="P48" s="79"/>
      <c r="Q48" s="79"/>
      <c r="R48" s="28"/>
    </row>
    <row r="49" spans="1:18" ht="9">
      <c r="A49" s="93" t="s">
        <v>67</v>
      </c>
      <c r="B49" s="99">
        <f t="shared" si="8"/>
        <v>40.14497319587628</v>
      </c>
      <c r="C49" s="100">
        <v>0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40.14497319587628</v>
      </c>
      <c r="L49" s="89"/>
      <c r="M49" s="79"/>
      <c r="N49" s="79"/>
      <c r="O49" s="79"/>
      <c r="P49" s="79"/>
      <c r="Q49" s="79"/>
      <c r="R49" s="28"/>
    </row>
    <row r="50" spans="1:18" ht="9">
      <c r="A50" s="95" t="s">
        <v>40</v>
      </c>
      <c r="B50" s="99">
        <f t="shared" si="8"/>
        <v>101.99492619047619</v>
      </c>
      <c r="C50" s="100">
        <v>0</v>
      </c>
      <c r="D50" s="100">
        <v>101.99492619047619</v>
      </c>
      <c r="E50" s="100">
        <v>0</v>
      </c>
      <c r="F50" s="100">
        <v>0</v>
      </c>
      <c r="G50" s="100">
        <v>0</v>
      </c>
      <c r="H50" s="100">
        <v>0</v>
      </c>
      <c r="I50" s="100">
        <v>0</v>
      </c>
      <c r="J50" s="100">
        <v>0</v>
      </c>
      <c r="K50" s="100">
        <v>0</v>
      </c>
      <c r="L50" s="89"/>
      <c r="M50" s="79"/>
      <c r="N50" s="79"/>
      <c r="O50" s="79"/>
      <c r="P50" s="79"/>
      <c r="Q50" s="79"/>
      <c r="R50" s="28"/>
    </row>
    <row r="51" spans="1:18" ht="10.5">
      <c r="A51" s="93" t="s">
        <v>68</v>
      </c>
      <c r="B51" s="99">
        <f t="shared" si="8"/>
        <v>27.868591148455586</v>
      </c>
      <c r="C51" s="100">
        <v>0</v>
      </c>
      <c r="D51" s="100">
        <v>9.910059523809522</v>
      </c>
      <c r="E51" s="100">
        <v>0</v>
      </c>
      <c r="F51" s="100">
        <v>0</v>
      </c>
      <c r="G51" s="100">
        <v>0</v>
      </c>
      <c r="H51" s="100">
        <v>0</v>
      </c>
      <c r="I51" s="100">
        <v>1.8595255813953486</v>
      </c>
      <c r="J51" s="100">
        <v>0.49111336032388675</v>
      </c>
      <c r="K51" s="100">
        <v>15.60789268292683</v>
      </c>
      <c r="L51" s="89"/>
      <c r="M51" s="79"/>
      <c r="N51" s="79"/>
      <c r="O51" s="79"/>
      <c r="P51" s="79"/>
      <c r="Q51" s="79"/>
      <c r="R51" s="28"/>
    </row>
    <row r="52" spans="2:18" ht="10.5" customHeight="1">
      <c r="B52" s="85"/>
      <c r="C52" s="54"/>
      <c r="D52" s="54"/>
      <c r="E52" s="54"/>
      <c r="F52" s="54"/>
      <c r="G52" s="54"/>
      <c r="H52" s="54"/>
      <c r="I52" s="54"/>
      <c r="J52" s="54"/>
      <c r="K52" s="54"/>
      <c r="L52" s="89"/>
      <c r="M52" s="79"/>
      <c r="N52" s="79"/>
      <c r="O52" s="79"/>
      <c r="P52" s="79"/>
      <c r="Q52" s="79"/>
      <c r="R52" s="28"/>
    </row>
    <row r="53" spans="1:18" ht="9">
      <c r="A53" s="36" t="s">
        <v>89</v>
      </c>
      <c r="B53" s="50">
        <f aca="true" t="shared" si="10" ref="B53:B58">SUM(C53:K53)</f>
        <v>958.5962246053361</v>
      </c>
      <c r="C53" s="50">
        <f aca="true" t="shared" si="11" ref="C53:K53">SUM(C54:C58)</f>
        <v>0</v>
      </c>
      <c r="D53" s="50">
        <f t="shared" si="11"/>
        <v>718.5477178571427</v>
      </c>
      <c r="E53" s="50">
        <f t="shared" si="11"/>
        <v>0</v>
      </c>
      <c r="F53" s="50">
        <f t="shared" si="11"/>
        <v>81.8616566037736</v>
      </c>
      <c r="G53" s="50">
        <f t="shared" si="11"/>
        <v>0</v>
      </c>
      <c r="H53" s="50">
        <f t="shared" si="11"/>
        <v>1.1392807971014494</v>
      </c>
      <c r="I53" s="50">
        <f t="shared" si="11"/>
        <v>99.91729651162788</v>
      </c>
      <c r="J53" s="50">
        <f t="shared" si="11"/>
        <v>5.785164642375168</v>
      </c>
      <c r="K53" s="50">
        <f t="shared" si="11"/>
        <v>51.34510819331527</v>
      </c>
      <c r="L53" s="89"/>
      <c r="M53" s="79"/>
      <c r="N53" s="79"/>
      <c r="O53" s="79"/>
      <c r="P53" s="79"/>
      <c r="Q53" s="79"/>
      <c r="R53" s="28"/>
    </row>
    <row r="54" spans="1:18" ht="9">
      <c r="A54" s="98" t="s">
        <v>37</v>
      </c>
      <c r="B54" s="99">
        <f t="shared" si="10"/>
        <v>38.27596984620555</v>
      </c>
      <c r="C54" s="100">
        <v>0</v>
      </c>
      <c r="D54" s="100">
        <v>0</v>
      </c>
      <c r="E54" s="100">
        <v>0</v>
      </c>
      <c r="F54" s="100">
        <v>0</v>
      </c>
      <c r="G54" s="100">
        <v>0</v>
      </c>
      <c r="H54" s="100">
        <v>0.13827717391304345</v>
      </c>
      <c r="I54" s="100">
        <v>0.41171627906976743</v>
      </c>
      <c r="J54" s="100">
        <v>0.4148556005398112</v>
      </c>
      <c r="K54" s="100">
        <v>37.31112079268293</v>
      </c>
      <c r="L54" s="89"/>
      <c r="M54" s="79"/>
      <c r="N54" s="79"/>
      <c r="O54" s="79"/>
      <c r="P54" s="79"/>
      <c r="Q54" s="79"/>
      <c r="R54" s="28"/>
    </row>
    <row r="55" spans="1:18" ht="9">
      <c r="A55" s="97" t="s">
        <v>69</v>
      </c>
      <c r="B55" s="99">
        <f t="shared" si="10"/>
        <v>697.157501385524</v>
      </c>
      <c r="C55" s="100">
        <v>0</v>
      </c>
      <c r="D55" s="100">
        <v>587.2869285714286</v>
      </c>
      <c r="E55" s="100">
        <v>0</v>
      </c>
      <c r="F55" s="100">
        <v>81.8616566037736</v>
      </c>
      <c r="G55" s="100">
        <v>0</v>
      </c>
      <c r="H55" s="100">
        <v>0</v>
      </c>
      <c r="I55" s="100">
        <v>27.250103488372094</v>
      </c>
      <c r="J55" s="100">
        <v>0.007348178137651822</v>
      </c>
      <c r="K55" s="100">
        <v>0.7514645438121048</v>
      </c>
      <c r="L55" s="89"/>
      <c r="M55" s="79"/>
      <c r="N55" s="79"/>
      <c r="O55" s="79"/>
      <c r="P55" s="79"/>
      <c r="Q55" s="79"/>
      <c r="R55" s="28"/>
    </row>
    <row r="56" spans="1:18" ht="9">
      <c r="A56" s="97" t="s">
        <v>70</v>
      </c>
      <c r="B56" s="99">
        <f t="shared" si="10"/>
        <v>79.41536189573206</v>
      </c>
      <c r="C56" s="100">
        <v>0</v>
      </c>
      <c r="D56" s="100">
        <v>40.91361547619048</v>
      </c>
      <c r="E56" s="100">
        <v>0</v>
      </c>
      <c r="F56" s="100">
        <v>0</v>
      </c>
      <c r="G56" s="100">
        <v>0</v>
      </c>
      <c r="H56" s="100">
        <v>0</v>
      </c>
      <c r="I56" s="100">
        <v>35.71813139534883</v>
      </c>
      <c r="J56" s="100">
        <v>4.048582995951417E-06</v>
      </c>
      <c r="K56" s="100">
        <v>2.783610975609756</v>
      </c>
      <c r="L56" s="89"/>
      <c r="M56" s="79"/>
      <c r="N56" s="79"/>
      <c r="O56" s="79"/>
      <c r="P56" s="79"/>
      <c r="Q56" s="79"/>
      <c r="R56" s="28"/>
    </row>
    <row r="57" spans="1:18" ht="9">
      <c r="A57" s="93" t="s">
        <v>71</v>
      </c>
      <c r="B57" s="99">
        <f t="shared" si="10"/>
        <v>119.99124898050445</v>
      </c>
      <c r="C57" s="100">
        <v>0</v>
      </c>
      <c r="D57" s="100">
        <v>81.299825</v>
      </c>
      <c r="E57" s="100">
        <v>0</v>
      </c>
      <c r="F57" s="100">
        <v>0</v>
      </c>
      <c r="G57" s="100">
        <v>0</v>
      </c>
      <c r="H57" s="100">
        <v>1.001001811594203</v>
      </c>
      <c r="I57" s="100">
        <v>34.767717441860455</v>
      </c>
      <c r="J57" s="100">
        <v>1.5676788124156547</v>
      </c>
      <c r="K57" s="100">
        <v>1.3550259146341463</v>
      </c>
      <c r="L57" s="89"/>
      <c r="M57" s="79"/>
      <c r="N57" s="79"/>
      <c r="O57" s="79"/>
      <c r="P57" s="79"/>
      <c r="Q57" s="79"/>
      <c r="R57" s="28"/>
    </row>
    <row r="58" spans="1:18" ht="10.5">
      <c r="A58" s="93" t="s">
        <v>72</v>
      </c>
      <c r="B58" s="99">
        <f t="shared" si="10"/>
        <v>23.756142497370146</v>
      </c>
      <c r="C58" s="100">
        <v>0</v>
      </c>
      <c r="D58" s="100">
        <v>9.04734880952381</v>
      </c>
      <c r="E58" s="100">
        <v>0</v>
      </c>
      <c r="F58" s="100">
        <v>0</v>
      </c>
      <c r="G58" s="100">
        <v>0</v>
      </c>
      <c r="H58" s="100">
        <v>1.8115942028985508E-06</v>
      </c>
      <c r="I58" s="100">
        <v>1.7696279069767429</v>
      </c>
      <c r="J58" s="100">
        <v>3.795278002699055</v>
      </c>
      <c r="K58" s="100">
        <v>9.143885966576336</v>
      </c>
      <c r="L58" s="89"/>
      <c r="M58" s="79"/>
      <c r="N58" s="79"/>
      <c r="O58" s="79"/>
      <c r="P58" s="79"/>
      <c r="Q58" s="79"/>
      <c r="R58" s="28"/>
    </row>
    <row r="59" spans="1:18" ht="10.5" customHeight="1">
      <c r="A59" s="49"/>
      <c r="B59" s="52"/>
      <c r="C59" s="46"/>
      <c r="D59" s="46"/>
      <c r="E59" s="46"/>
      <c r="F59" s="46"/>
      <c r="G59" s="46"/>
      <c r="H59" s="46"/>
      <c r="I59" s="46"/>
      <c r="J59" s="46"/>
      <c r="K59" s="46"/>
      <c r="L59" s="79"/>
      <c r="M59" s="79"/>
      <c r="N59" s="79"/>
      <c r="O59" s="79"/>
      <c r="P59" s="79"/>
      <c r="Q59" s="79"/>
      <c r="R59" s="28"/>
    </row>
    <row r="60" spans="1:18" ht="9">
      <c r="A60" s="37"/>
      <c r="B60" s="38"/>
      <c r="C60" s="38"/>
      <c r="D60" s="59"/>
      <c r="E60" s="59"/>
      <c r="F60" s="59"/>
      <c r="G60" s="38"/>
      <c r="H60" s="47"/>
      <c r="I60" s="38"/>
      <c r="J60" s="38"/>
      <c r="K60" s="38"/>
      <c r="L60" s="79"/>
      <c r="M60" s="79"/>
      <c r="N60" s="79"/>
      <c r="O60" s="79"/>
      <c r="P60" s="79"/>
      <c r="Q60" s="79"/>
      <c r="R60" s="28"/>
    </row>
    <row r="61" spans="1:18" ht="10.5" customHeight="1">
      <c r="A61" s="101" t="s">
        <v>73</v>
      </c>
      <c r="B61" s="39"/>
      <c r="C61" s="39"/>
      <c r="D61" s="58"/>
      <c r="E61" s="58"/>
      <c r="F61" s="58"/>
      <c r="G61" s="39"/>
      <c r="H61" s="48"/>
      <c r="I61" s="60"/>
      <c r="J61" s="39"/>
      <c r="K61" s="58"/>
      <c r="L61" s="79"/>
      <c r="R61" s="28"/>
    </row>
    <row r="62" spans="1:18" ht="10.5" customHeight="1">
      <c r="A62" s="102" t="s">
        <v>74</v>
      </c>
      <c r="B62" s="61"/>
      <c r="C62" s="61"/>
      <c r="D62" s="84"/>
      <c r="E62" s="61"/>
      <c r="F62" s="61"/>
      <c r="G62" s="61"/>
      <c r="H62" s="62"/>
      <c r="I62" s="61"/>
      <c r="J62" s="61"/>
      <c r="K62" s="81"/>
      <c r="R62" s="28"/>
    </row>
    <row r="63" spans="1:18" ht="10.5" customHeight="1">
      <c r="A63" s="92" t="s">
        <v>75</v>
      </c>
      <c r="B63" s="61"/>
      <c r="C63" s="61"/>
      <c r="D63" s="61"/>
      <c r="E63" s="61"/>
      <c r="F63" s="61"/>
      <c r="G63" s="61"/>
      <c r="H63" s="62"/>
      <c r="I63" s="61"/>
      <c r="J63" s="61"/>
      <c r="K63" s="61"/>
      <c r="R63" s="28"/>
    </row>
    <row r="64" spans="1:18" ht="10.5" customHeight="1">
      <c r="A64" s="103" t="s">
        <v>88</v>
      </c>
      <c r="B64" s="61"/>
      <c r="C64" s="61"/>
      <c r="D64" s="61"/>
      <c r="E64" s="61"/>
      <c r="F64" s="61"/>
      <c r="G64" s="61"/>
      <c r="H64" s="62"/>
      <c r="I64" s="61"/>
      <c r="J64" s="61"/>
      <c r="K64" s="61"/>
      <c r="L64" s="28"/>
      <c r="M64" s="28"/>
      <c r="N64" s="28"/>
      <c r="O64" s="28"/>
      <c r="P64" s="28"/>
      <c r="Q64" s="28"/>
      <c r="R64" s="28"/>
    </row>
    <row r="65" spans="1:18" ht="10.5" customHeight="1">
      <c r="A65" s="103"/>
      <c r="B65" s="61"/>
      <c r="C65" s="61"/>
      <c r="D65" s="61"/>
      <c r="E65" s="61"/>
      <c r="F65" s="61"/>
      <c r="G65" s="61"/>
      <c r="H65" s="63"/>
      <c r="I65" s="64"/>
      <c r="J65" s="64"/>
      <c r="K65" s="64"/>
      <c r="L65" s="28"/>
      <c r="M65" s="28"/>
      <c r="N65" s="28"/>
      <c r="O65" s="28"/>
      <c r="P65" s="28"/>
      <c r="Q65" s="28"/>
      <c r="R65" s="28"/>
    </row>
    <row r="66" spans="1:18" ht="10.5" customHeight="1">
      <c r="A66" s="65"/>
      <c r="B66" s="66"/>
      <c r="C66" s="83"/>
      <c r="D66" s="83"/>
      <c r="E66" s="67"/>
      <c r="F66" s="67"/>
      <c r="G66" s="67"/>
      <c r="H66" s="83"/>
      <c r="I66" s="83"/>
      <c r="J66" s="68"/>
      <c r="K66" s="64"/>
      <c r="L66" s="28"/>
      <c r="M66" s="28"/>
      <c r="N66" s="28"/>
      <c r="O66" s="28"/>
      <c r="P66" s="28"/>
      <c r="Q66" s="28"/>
      <c r="R66" s="28"/>
    </row>
    <row r="67" spans="1:18" ht="9">
      <c r="A67" s="65"/>
      <c r="B67" s="113" t="s">
        <v>31</v>
      </c>
      <c r="C67" s="83"/>
      <c r="D67" s="83"/>
      <c r="E67" s="77"/>
      <c r="F67" s="77"/>
      <c r="G67" s="114"/>
      <c r="H67" s="83"/>
      <c r="I67" s="83"/>
      <c r="J67" s="114"/>
      <c r="K67" s="83"/>
      <c r="L67" s="28"/>
      <c r="M67" s="28"/>
      <c r="N67" s="28"/>
      <c r="O67" s="28"/>
      <c r="P67" s="28"/>
      <c r="Q67" s="28"/>
      <c r="R67" s="28"/>
    </row>
    <row r="68" spans="1:18" ht="9">
      <c r="A68" s="65" t="s">
        <v>36</v>
      </c>
      <c r="B68" s="113"/>
      <c r="C68" s="83"/>
      <c r="D68" s="83"/>
      <c r="E68" s="77"/>
      <c r="F68" s="77"/>
      <c r="G68" s="114"/>
      <c r="H68" s="83"/>
      <c r="I68" s="83"/>
      <c r="J68" s="114"/>
      <c r="K68" s="83"/>
      <c r="L68" s="28"/>
      <c r="M68" s="28"/>
      <c r="N68" s="28"/>
      <c r="O68" s="28"/>
      <c r="P68" s="28"/>
      <c r="Q68" s="28"/>
      <c r="R68" s="28"/>
    </row>
    <row r="69" spans="1:18" ht="9">
      <c r="A69" s="65" t="s">
        <v>34</v>
      </c>
      <c r="B69" s="66"/>
      <c r="C69" s="66"/>
      <c r="D69" s="66"/>
      <c r="E69" s="66"/>
      <c r="F69" s="66"/>
      <c r="G69" s="66"/>
      <c r="H69" s="69"/>
      <c r="I69" s="83"/>
      <c r="J69" s="66"/>
      <c r="K69" s="83"/>
      <c r="L69" s="28"/>
      <c r="M69" s="28"/>
      <c r="N69" s="28"/>
      <c r="O69" s="28"/>
      <c r="P69" s="28"/>
      <c r="Q69" s="28"/>
      <c r="R69" s="28"/>
    </row>
    <row r="70" spans="1:18" ht="9">
      <c r="A70" s="70" t="s">
        <v>33</v>
      </c>
      <c r="B70" s="71"/>
      <c r="C70" s="71"/>
      <c r="D70" s="71"/>
      <c r="E70" s="71"/>
      <c r="F70" s="71"/>
      <c r="G70" s="71"/>
      <c r="H70" s="71"/>
      <c r="I70" s="83"/>
      <c r="J70" s="71"/>
      <c r="K70" s="71"/>
      <c r="L70" s="28"/>
      <c r="M70" s="28"/>
      <c r="N70" s="28"/>
      <c r="O70" s="28"/>
      <c r="P70" s="28"/>
      <c r="Q70" s="28"/>
      <c r="R70" s="28"/>
    </row>
    <row r="71" spans="1:18" ht="9">
      <c r="A71" s="72"/>
      <c r="B71" s="73"/>
      <c r="C71" s="73"/>
      <c r="D71" s="73"/>
      <c r="E71" s="73"/>
      <c r="F71" s="73"/>
      <c r="G71" s="73"/>
      <c r="H71" s="73"/>
      <c r="I71" s="83"/>
      <c r="J71" s="73"/>
      <c r="K71" s="73"/>
      <c r="L71" s="28"/>
      <c r="M71" s="28"/>
      <c r="N71" s="28"/>
      <c r="O71" s="28"/>
      <c r="P71" s="28"/>
      <c r="Q71" s="28"/>
      <c r="R71" s="28"/>
    </row>
    <row r="72" spans="1:18" ht="9">
      <c r="A72" s="66"/>
      <c r="B72" s="73"/>
      <c r="C72" s="73"/>
      <c r="D72" s="73"/>
      <c r="E72" s="73"/>
      <c r="F72" s="73"/>
      <c r="G72" s="73"/>
      <c r="H72" s="73"/>
      <c r="I72" s="83"/>
      <c r="J72" s="73"/>
      <c r="K72" s="73"/>
      <c r="L72" s="28"/>
      <c r="M72" s="28"/>
      <c r="N72" s="28"/>
      <c r="O72" s="28"/>
      <c r="P72" s="28"/>
      <c r="Q72" s="28"/>
      <c r="R72" s="28"/>
    </row>
    <row r="73" spans="1:18" ht="9">
      <c r="A73" s="74"/>
      <c r="B73" s="73"/>
      <c r="C73" s="73"/>
      <c r="D73" s="73"/>
      <c r="E73" s="73"/>
      <c r="F73" s="73"/>
      <c r="G73" s="73"/>
      <c r="H73" s="73"/>
      <c r="I73" s="83"/>
      <c r="J73" s="73"/>
      <c r="K73" s="73"/>
      <c r="L73" s="28"/>
      <c r="M73" s="28"/>
      <c r="N73" s="28"/>
      <c r="O73" s="28"/>
      <c r="P73" s="28"/>
      <c r="Q73" s="28"/>
      <c r="R73" s="28"/>
    </row>
    <row r="74" spans="1:18" ht="9">
      <c r="A74" s="74"/>
      <c r="B74" s="73"/>
      <c r="C74" s="73"/>
      <c r="D74" s="73"/>
      <c r="E74" s="73"/>
      <c r="F74" s="73"/>
      <c r="G74" s="73"/>
      <c r="H74" s="73"/>
      <c r="I74" s="83"/>
      <c r="J74" s="73"/>
      <c r="K74" s="73"/>
      <c r="L74" s="28"/>
      <c r="M74" s="28"/>
      <c r="N74" s="28"/>
      <c r="O74" s="28"/>
      <c r="P74" s="28"/>
      <c r="Q74" s="28"/>
      <c r="R74" s="28"/>
    </row>
    <row r="75" spans="1:18" ht="9">
      <c r="A75" s="70"/>
      <c r="B75" s="73"/>
      <c r="C75" s="73"/>
      <c r="D75" s="73"/>
      <c r="E75" s="73"/>
      <c r="F75" s="73"/>
      <c r="G75" s="73"/>
      <c r="H75" s="73"/>
      <c r="I75" s="83"/>
      <c r="J75" s="73"/>
      <c r="K75" s="73"/>
      <c r="L75" s="28"/>
      <c r="M75" s="28"/>
      <c r="N75" s="28"/>
      <c r="O75" s="28"/>
      <c r="P75" s="28"/>
      <c r="Q75" s="28"/>
      <c r="R75" s="28"/>
    </row>
    <row r="76" spans="1:18" ht="9">
      <c r="A76" s="72"/>
      <c r="B76" s="73"/>
      <c r="C76" s="73"/>
      <c r="D76" s="73"/>
      <c r="E76" s="73"/>
      <c r="F76" s="73"/>
      <c r="G76" s="73">
        <v>192.1271096153846</v>
      </c>
      <c r="H76" s="73"/>
      <c r="I76" s="73"/>
      <c r="J76" s="73"/>
      <c r="K76" s="73">
        <v>137.5980961849212</v>
      </c>
      <c r="L76" s="28"/>
      <c r="M76" s="28"/>
      <c r="N76" s="28"/>
      <c r="O76" s="28"/>
      <c r="P76" s="28"/>
      <c r="Q76" s="28"/>
      <c r="R76" s="28"/>
    </row>
    <row r="77" spans="1:18" ht="9">
      <c r="A77" s="65"/>
      <c r="B77" s="73"/>
      <c r="C77" s="73"/>
      <c r="D77" s="73"/>
      <c r="E77" s="73"/>
      <c r="F77" s="73"/>
      <c r="G77" s="73"/>
      <c r="H77" s="73"/>
      <c r="I77" s="73">
        <v>0.11704114285714286</v>
      </c>
      <c r="J77" s="73"/>
      <c r="K77" s="73">
        <v>2.9402671070460706</v>
      </c>
      <c r="L77" s="28"/>
      <c r="M77" s="28"/>
      <c r="N77" s="28"/>
      <c r="O77" s="28"/>
      <c r="P77" s="28"/>
      <c r="Q77" s="28"/>
      <c r="R77" s="28"/>
    </row>
    <row r="78" spans="1:18" ht="9">
      <c r="A78" s="65"/>
      <c r="B78" s="73"/>
      <c r="C78" s="73"/>
      <c r="D78" s="73"/>
      <c r="E78" s="73"/>
      <c r="F78" s="73"/>
      <c r="G78" s="73"/>
      <c r="H78" s="73"/>
      <c r="I78" s="73"/>
      <c r="J78" s="73">
        <v>0.0036153846153846154</v>
      </c>
      <c r="K78" s="73">
        <v>0</v>
      </c>
      <c r="L78" s="28"/>
      <c r="M78" s="28"/>
      <c r="N78" s="28"/>
      <c r="O78" s="28"/>
      <c r="P78" s="28"/>
      <c r="Q78" s="28"/>
      <c r="R78" s="28"/>
    </row>
    <row r="79" spans="1:18" ht="9">
      <c r="A79" s="65"/>
      <c r="B79" s="73"/>
      <c r="C79" s="73"/>
      <c r="D79" s="73"/>
      <c r="E79" s="73"/>
      <c r="F79" s="73"/>
      <c r="G79" s="73"/>
      <c r="H79" s="73"/>
      <c r="I79" s="73"/>
      <c r="J79" s="73"/>
      <c r="K79" s="73">
        <v>2.179780487804878</v>
      </c>
      <c r="L79" s="28"/>
      <c r="M79" s="28"/>
      <c r="N79" s="28"/>
      <c r="O79" s="28"/>
      <c r="P79" s="28"/>
      <c r="Q79" s="28"/>
      <c r="R79" s="28"/>
    </row>
    <row r="80" spans="1:18" ht="9">
      <c r="A80" s="66"/>
      <c r="B80" s="73"/>
      <c r="C80" s="73"/>
      <c r="D80" s="73"/>
      <c r="E80" s="73"/>
      <c r="F80" s="73"/>
      <c r="G80" s="73"/>
      <c r="H80" s="73"/>
      <c r="I80" s="73"/>
      <c r="J80" s="73"/>
      <c r="K80" s="73">
        <v>0.010083705962059621</v>
      </c>
      <c r="L80" s="28"/>
      <c r="M80" s="28"/>
      <c r="N80" s="28"/>
      <c r="O80" s="28"/>
      <c r="P80" s="28"/>
      <c r="Q80" s="28"/>
      <c r="R80" s="28"/>
    </row>
    <row r="81" spans="1:18" ht="9">
      <c r="A81" s="66"/>
      <c r="B81" s="73"/>
      <c r="C81" s="73"/>
      <c r="D81" s="73"/>
      <c r="E81" s="73"/>
      <c r="F81" s="73"/>
      <c r="G81" s="73"/>
      <c r="H81" s="73"/>
      <c r="I81" s="73"/>
      <c r="J81" s="73"/>
      <c r="K81" s="73">
        <v>0.02403935185185185</v>
      </c>
      <c r="L81" s="28"/>
      <c r="M81" s="28"/>
      <c r="N81" s="28"/>
      <c r="O81" s="28"/>
      <c r="P81" s="28"/>
      <c r="Q81" s="28"/>
      <c r="R81" s="28"/>
    </row>
    <row r="82" spans="1:18" ht="9">
      <c r="A82" s="66"/>
      <c r="B82" s="73"/>
      <c r="C82" s="73"/>
      <c r="D82" s="73"/>
      <c r="E82" s="73"/>
      <c r="F82" s="73"/>
      <c r="G82" s="73"/>
      <c r="H82" s="73"/>
      <c r="I82" s="73"/>
      <c r="J82" s="73"/>
      <c r="K82" s="73">
        <v>0.026829268292682926</v>
      </c>
      <c r="L82" s="28"/>
      <c r="M82" s="28"/>
      <c r="N82" s="28"/>
      <c r="O82" s="28"/>
      <c r="P82" s="28"/>
      <c r="Q82" s="28"/>
      <c r="R82" s="28"/>
    </row>
    <row r="83" spans="1:18" ht="9">
      <c r="A83" s="66"/>
      <c r="B83" s="73"/>
      <c r="C83" s="73"/>
      <c r="D83" s="73"/>
      <c r="E83" s="73"/>
      <c r="F83" s="73"/>
      <c r="G83" s="73"/>
      <c r="H83" s="73"/>
      <c r="I83" s="73"/>
      <c r="J83" s="73"/>
      <c r="K83" s="73">
        <v>0.4282731707317073</v>
      </c>
      <c r="L83" s="28"/>
      <c r="M83" s="28"/>
      <c r="N83" s="28"/>
      <c r="O83" s="28"/>
      <c r="P83" s="28"/>
      <c r="Q83" s="28"/>
      <c r="R83" s="28"/>
    </row>
    <row r="84" spans="1:18" ht="9">
      <c r="A84" s="66"/>
      <c r="B84" s="73"/>
      <c r="C84" s="73"/>
      <c r="D84" s="73"/>
      <c r="E84" s="73"/>
      <c r="F84" s="73"/>
      <c r="G84" s="73"/>
      <c r="H84" s="73"/>
      <c r="I84" s="73"/>
      <c r="J84" s="73"/>
      <c r="K84" s="73">
        <f>SUM(K76:K83)</f>
        <v>143.20736927661045</v>
      </c>
      <c r="L84" s="28"/>
      <c r="M84" s="28"/>
      <c r="N84" s="28"/>
      <c r="O84" s="28"/>
      <c r="P84" s="28"/>
      <c r="Q84" s="28"/>
      <c r="R84" s="28"/>
    </row>
    <row r="85" spans="1:18" ht="9">
      <c r="A85" s="66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28"/>
      <c r="M85" s="28"/>
      <c r="N85" s="28"/>
      <c r="O85" s="28"/>
      <c r="P85" s="28"/>
      <c r="Q85" s="28"/>
      <c r="R85" s="28"/>
    </row>
    <row r="86" spans="1:18" ht="9">
      <c r="A86" s="70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28"/>
      <c r="M86" s="28"/>
      <c r="N86" s="28"/>
      <c r="O86" s="28"/>
      <c r="P86" s="28"/>
      <c r="Q86" s="28"/>
      <c r="R86" s="28"/>
    </row>
    <row r="87" spans="1:18" ht="9">
      <c r="A87" s="72"/>
      <c r="B87" s="73"/>
      <c r="C87" s="73"/>
      <c r="D87" s="73"/>
      <c r="E87" s="73"/>
      <c r="F87" s="73"/>
      <c r="G87" s="73"/>
      <c r="H87" s="73"/>
      <c r="I87" s="73">
        <v>0.22731428571428572</v>
      </c>
      <c r="J87" s="73"/>
      <c r="K87" s="73"/>
      <c r="L87" s="28"/>
      <c r="M87" s="28"/>
      <c r="N87" s="28"/>
      <c r="O87" s="28"/>
      <c r="P87" s="28"/>
      <c r="Q87" s="28"/>
      <c r="R87" s="28"/>
    </row>
    <row r="88" spans="1:18" ht="9">
      <c r="A88" s="72"/>
      <c r="B88" s="73"/>
      <c r="C88" s="73"/>
      <c r="D88" s="73"/>
      <c r="E88" s="73"/>
      <c r="F88" s="73"/>
      <c r="G88" s="73"/>
      <c r="H88" s="73"/>
      <c r="I88" s="73">
        <v>0.008506285714285714</v>
      </c>
      <c r="J88" s="73"/>
      <c r="K88" s="73">
        <v>0.017251501806684732</v>
      </c>
      <c r="L88" s="28"/>
      <c r="M88" s="28"/>
      <c r="N88" s="28"/>
      <c r="O88" s="28"/>
      <c r="P88" s="28"/>
      <c r="Q88" s="28"/>
      <c r="R88" s="28"/>
    </row>
    <row r="89" spans="1:18" ht="9">
      <c r="A89" s="72"/>
      <c r="B89" s="73"/>
      <c r="C89" s="73"/>
      <c r="D89" s="73"/>
      <c r="E89" s="73"/>
      <c r="F89" s="73"/>
      <c r="G89" s="73">
        <v>0</v>
      </c>
      <c r="H89" s="73">
        <v>0.03176268115942029</v>
      </c>
      <c r="I89" s="73"/>
      <c r="J89" s="73"/>
      <c r="K89" s="73">
        <v>0</v>
      </c>
      <c r="L89" s="28"/>
      <c r="M89" s="28"/>
      <c r="N89" s="28"/>
      <c r="O89" s="28"/>
      <c r="P89" s="28"/>
      <c r="Q89" s="28"/>
      <c r="R89" s="28"/>
    </row>
    <row r="90" spans="1:18" ht="9">
      <c r="A90" s="72"/>
      <c r="B90" s="73"/>
      <c r="C90" s="73"/>
      <c r="D90" s="73"/>
      <c r="E90" s="73"/>
      <c r="F90" s="73"/>
      <c r="G90" s="73">
        <v>6.733038461538462</v>
      </c>
      <c r="H90" s="73">
        <v>0.006405797101449276</v>
      </c>
      <c r="I90" s="73">
        <v>13.418096000000004</v>
      </c>
      <c r="J90" s="73">
        <v>0.32949392712550624</v>
      </c>
      <c r="K90" s="73">
        <v>21.727206682221997</v>
      </c>
      <c r="L90" s="28"/>
      <c r="M90" s="28"/>
      <c r="N90" s="28"/>
      <c r="O90" s="28"/>
      <c r="P90" s="28"/>
      <c r="Q90" s="28"/>
      <c r="R90" s="28"/>
    </row>
    <row r="91" spans="1:18" ht="9">
      <c r="A91" s="68"/>
      <c r="B91" s="73"/>
      <c r="C91" s="73"/>
      <c r="D91" s="73"/>
      <c r="E91" s="73"/>
      <c r="F91" s="73"/>
      <c r="G91" s="73">
        <v>0</v>
      </c>
      <c r="H91" s="73"/>
      <c r="I91" s="73"/>
      <c r="J91" s="73"/>
      <c r="K91" s="73">
        <v>53.78682884097035</v>
      </c>
      <c r="L91" s="28"/>
      <c r="M91" s="28"/>
      <c r="N91" s="28"/>
      <c r="O91" s="28"/>
      <c r="P91" s="28"/>
      <c r="Q91" s="28"/>
      <c r="R91" s="28"/>
    </row>
    <row r="92" spans="1:18" ht="9">
      <c r="A92" s="68"/>
      <c r="B92" s="73"/>
      <c r="C92" s="73"/>
      <c r="D92" s="73"/>
      <c r="E92" s="73"/>
      <c r="F92" s="73"/>
      <c r="G92" s="73">
        <v>0</v>
      </c>
      <c r="H92" s="73">
        <v>0.0007445652173913044</v>
      </c>
      <c r="I92" s="73">
        <v>8.028140571428573</v>
      </c>
      <c r="J92" s="73">
        <v>42.05417813765182</v>
      </c>
      <c r="K92" s="73">
        <v>0.578882825203252</v>
      </c>
      <c r="L92" s="28"/>
      <c r="M92" s="28"/>
      <c r="N92" s="28"/>
      <c r="O92" s="28"/>
      <c r="P92" s="28"/>
      <c r="Q92" s="28"/>
      <c r="R92" s="28"/>
    </row>
    <row r="93" spans="1:18" ht="9">
      <c r="A93" s="68"/>
      <c r="B93" s="73"/>
      <c r="C93" s="73"/>
      <c r="D93" s="73"/>
      <c r="E93" s="73"/>
      <c r="F93" s="73"/>
      <c r="G93" s="73"/>
      <c r="H93" s="73"/>
      <c r="I93" s="73">
        <v>4.571428571428572E-06</v>
      </c>
      <c r="J93" s="73"/>
      <c r="K93" s="73">
        <v>1.2195121951219512E-06</v>
      </c>
      <c r="L93" s="28"/>
      <c r="M93" s="28"/>
      <c r="N93" s="28"/>
      <c r="O93" s="28"/>
      <c r="P93" s="28"/>
      <c r="Q93" s="28"/>
      <c r="R93" s="28"/>
    </row>
    <row r="94" spans="1:18" ht="9">
      <c r="A94" s="68"/>
      <c r="B94" s="73"/>
      <c r="C94" s="73"/>
      <c r="D94" s="73"/>
      <c r="E94" s="73"/>
      <c r="F94" s="73"/>
      <c r="G94" s="73"/>
      <c r="H94" s="73"/>
      <c r="I94" s="73">
        <v>8.325348571428572</v>
      </c>
      <c r="J94" s="73"/>
      <c r="K94" s="73">
        <v>0.00013286472448057816</v>
      </c>
      <c r="L94" s="28"/>
      <c r="M94" s="28"/>
      <c r="N94" s="28"/>
      <c r="O94" s="28"/>
      <c r="P94" s="28"/>
      <c r="Q94" s="28"/>
      <c r="R94" s="28"/>
    </row>
    <row r="95" spans="1:18" ht="9">
      <c r="A95" s="68"/>
      <c r="B95" s="73"/>
      <c r="C95" s="73"/>
      <c r="D95" s="73"/>
      <c r="E95" s="73"/>
      <c r="F95" s="73"/>
      <c r="G95" s="73">
        <v>0.00012019230769230769</v>
      </c>
      <c r="H95" s="73">
        <v>7.246376811594203E-06</v>
      </c>
      <c r="I95" s="73">
        <v>78.1748502857143</v>
      </c>
      <c r="J95" s="73">
        <v>2.5298825910931177</v>
      </c>
      <c r="K95" s="73">
        <v>28.11216902832258</v>
      </c>
      <c r="L95" s="28"/>
      <c r="M95" s="28"/>
      <c r="N95" s="28"/>
      <c r="O95" s="28"/>
      <c r="P95" s="28"/>
      <c r="Q95" s="28"/>
      <c r="R95" s="28"/>
    </row>
    <row r="96" spans="1:18" ht="9">
      <c r="A96" s="68"/>
      <c r="B96" s="73"/>
      <c r="C96" s="73"/>
      <c r="D96" s="73"/>
      <c r="E96" s="73"/>
      <c r="F96" s="73"/>
      <c r="G96" s="73"/>
      <c r="H96" s="73"/>
      <c r="I96" s="73"/>
      <c r="J96" s="73"/>
      <c r="K96" s="73">
        <v>0.00019675925925925926</v>
      </c>
      <c r="L96" s="28"/>
      <c r="M96" s="28"/>
      <c r="N96" s="28"/>
      <c r="O96" s="28"/>
      <c r="P96" s="28"/>
      <c r="Q96" s="28"/>
      <c r="R96" s="28"/>
    </row>
    <row r="97" spans="1:18" ht="9">
      <c r="A97" s="68"/>
      <c r="B97" s="73"/>
      <c r="C97" s="73"/>
      <c r="D97" s="73"/>
      <c r="E97" s="73"/>
      <c r="F97" s="73"/>
      <c r="G97" s="73"/>
      <c r="H97" s="73"/>
      <c r="I97" s="73"/>
      <c r="J97" s="73"/>
      <c r="K97" s="73">
        <v>2.7777777777777776E-05</v>
      </c>
      <c r="L97" s="28"/>
      <c r="M97" s="28"/>
      <c r="N97" s="28"/>
      <c r="O97" s="28"/>
      <c r="P97" s="28"/>
      <c r="Q97" s="28"/>
      <c r="R97" s="28"/>
    </row>
    <row r="98" spans="1:18" ht="9">
      <c r="A98" s="66"/>
      <c r="B98" s="73"/>
      <c r="C98" s="73"/>
      <c r="D98" s="73"/>
      <c r="E98" s="73"/>
      <c r="F98" s="73"/>
      <c r="G98" s="73">
        <v>0</v>
      </c>
      <c r="H98" s="73"/>
      <c r="I98" s="73">
        <v>0.006842285714285715</v>
      </c>
      <c r="J98" s="73"/>
      <c r="K98" s="73">
        <v>1.1574074074074074E-06</v>
      </c>
      <c r="L98" s="28"/>
      <c r="M98" s="28"/>
      <c r="N98" s="28"/>
      <c r="O98" s="28"/>
      <c r="P98" s="28"/>
      <c r="Q98" s="28"/>
      <c r="R98" s="28"/>
    </row>
    <row r="99" spans="1:18" ht="9">
      <c r="A99" s="66"/>
      <c r="B99" s="73"/>
      <c r="C99" s="73"/>
      <c r="D99" s="73"/>
      <c r="E99" s="73"/>
      <c r="F99" s="73"/>
      <c r="G99" s="73"/>
      <c r="H99" s="73"/>
      <c r="I99" s="73">
        <v>26.917287999999996</v>
      </c>
      <c r="J99" s="73"/>
      <c r="K99" s="73">
        <v>0.0006770246160794942</v>
      </c>
      <c r="L99" s="28"/>
      <c r="M99" s="28"/>
      <c r="N99" s="28"/>
      <c r="O99" s="28"/>
      <c r="P99" s="28"/>
      <c r="Q99" s="28"/>
      <c r="R99" s="28"/>
    </row>
    <row r="100" spans="1:18" ht="9">
      <c r="A100" s="66"/>
      <c r="B100" s="73"/>
      <c r="C100" s="73"/>
      <c r="D100" s="73"/>
      <c r="E100" s="73"/>
      <c r="F100" s="73"/>
      <c r="G100" s="73"/>
      <c r="H100" s="73"/>
      <c r="I100" s="73"/>
      <c r="J100" s="73"/>
      <c r="K100" s="73">
        <v>5.787037037037037E-06</v>
      </c>
      <c r="L100" s="28"/>
      <c r="M100" s="28"/>
      <c r="N100" s="28"/>
      <c r="O100" s="28"/>
      <c r="P100" s="28"/>
      <c r="Q100" s="28"/>
      <c r="R100" s="28"/>
    </row>
    <row r="101" spans="1:18" ht="9">
      <c r="A101" s="66"/>
      <c r="B101" s="73"/>
      <c r="C101" s="73"/>
      <c r="D101" s="73"/>
      <c r="E101" s="73"/>
      <c r="F101" s="73"/>
      <c r="G101" s="73"/>
      <c r="H101" s="73"/>
      <c r="I101" s="73">
        <v>0.834256</v>
      </c>
      <c r="J101" s="73"/>
      <c r="K101" s="73">
        <v>1.7326522414182473</v>
      </c>
      <c r="L101" s="28"/>
      <c r="M101" s="28"/>
      <c r="N101" s="28"/>
      <c r="O101" s="28"/>
      <c r="P101" s="28"/>
      <c r="Q101" s="28"/>
      <c r="R101" s="28"/>
    </row>
    <row r="102" spans="1:18" ht="9">
      <c r="A102" s="66"/>
      <c r="B102" s="73"/>
      <c r="C102" s="73"/>
      <c r="D102" s="73"/>
      <c r="E102" s="73"/>
      <c r="F102" s="73"/>
      <c r="G102" s="73"/>
      <c r="H102" s="73"/>
      <c r="I102" s="73"/>
      <c r="J102" s="73"/>
      <c r="K102" s="73">
        <v>18.48591489361702</v>
      </c>
      <c r="L102" s="28"/>
      <c r="M102" s="28"/>
      <c r="N102" s="28"/>
      <c r="O102" s="28"/>
      <c r="P102" s="28"/>
      <c r="Q102" s="28"/>
      <c r="R102" s="28"/>
    </row>
    <row r="103" spans="1:18" ht="9">
      <c r="A103" s="66"/>
      <c r="B103" s="73"/>
      <c r="C103" s="73"/>
      <c r="D103" s="73"/>
      <c r="E103" s="73"/>
      <c r="F103" s="73"/>
      <c r="G103" s="73">
        <v>0.0009615384615384616</v>
      </c>
      <c r="H103" s="73"/>
      <c r="I103" s="73">
        <v>1.9003622857142852</v>
      </c>
      <c r="J103" s="73"/>
      <c r="K103" s="73">
        <v>0.059582238030713656</v>
      </c>
      <c r="L103" s="28"/>
      <c r="M103" s="28"/>
      <c r="N103" s="28"/>
      <c r="O103" s="28"/>
      <c r="P103" s="28"/>
      <c r="Q103" s="28"/>
      <c r="R103" s="28"/>
    </row>
    <row r="104" spans="1:18" ht="9">
      <c r="A104" s="66"/>
      <c r="B104" s="73"/>
      <c r="C104" s="73"/>
      <c r="D104" s="73"/>
      <c r="E104" s="73"/>
      <c r="F104" s="73"/>
      <c r="G104" s="73"/>
      <c r="H104" s="73"/>
      <c r="I104" s="73"/>
      <c r="J104" s="73"/>
      <c r="K104" s="73">
        <v>8.101851851851852E-06</v>
      </c>
      <c r="L104" s="28"/>
      <c r="M104" s="28"/>
      <c r="N104" s="28"/>
      <c r="O104" s="28"/>
      <c r="P104" s="28"/>
      <c r="Q104" s="28"/>
      <c r="R104" s="28"/>
    </row>
    <row r="105" spans="1:18" ht="9">
      <c r="A105" s="75"/>
      <c r="B105" s="73"/>
      <c r="C105" s="73"/>
      <c r="D105" s="73"/>
      <c r="E105" s="73"/>
      <c r="F105" s="73"/>
      <c r="G105" s="73">
        <f>SUM(G89:G103)</f>
        <v>6.734120192307693</v>
      </c>
      <c r="H105" s="73">
        <f>SUM(H89:H95)</f>
        <v>0.03892028985507246</v>
      </c>
      <c r="I105" s="73">
        <f>SUM(I87:I103)</f>
        <v>137.8410091428572</v>
      </c>
      <c r="J105" s="73">
        <f>SUM(J87:J104)</f>
        <v>44.91355465587044</v>
      </c>
      <c r="K105" s="73">
        <f>SUM(K87:K104)</f>
        <v>124.50153894377694</v>
      </c>
      <c r="L105" s="28"/>
      <c r="M105" s="28"/>
      <c r="N105" s="28"/>
      <c r="O105" s="28"/>
      <c r="P105" s="28"/>
      <c r="Q105" s="28"/>
      <c r="R105" s="28"/>
    </row>
    <row r="106" spans="1:18" ht="9">
      <c r="A106" s="66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28"/>
      <c r="M106" s="28"/>
      <c r="N106" s="28"/>
      <c r="O106" s="28"/>
      <c r="P106" s="28"/>
      <c r="Q106" s="28"/>
      <c r="R106" s="28"/>
    </row>
    <row r="107" spans="1:18" ht="9">
      <c r="A107" s="70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28"/>
      <c r="M107" s="28"/>
      <c r="N107" s="28"/>
      <c r="O107" s="28"/>
      <c r="P107" s="28"/>
      <c r="Q107" s="28"/>
      <c r="R107" s="28"/>
    </row>
    <row r="108" spans="1:18" ht="9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28"/>
      <c r="M108" s="28"/>
      <c r="N108" s="28"/>
      <c r="O108" s="28"/>
      <c r="P108" s="28"/>
      <c r="Q108" s="28"/>
      <c r="R108" s="28"/>
    </row>
    <row r="109" spans="1:18" ht="9">
      <c r="A109" s="66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28"/>
      <c r="M109" s="28"/>
      <c r="N109" s="28"/>
      <c r="O109" s="28"/>
      <c r="P109" s="28"/>
      <c r="Q109" s="28"/>
      <c r="R109" s="28"/>
    </row>
    <row r="110" spans="1:18" ht="9">
      <c r="A110" s="66"/>
      <c r="B110" s="73"/>
      <c r="C110" s="73"/>
      <c r="D110" s="73"/>
      <c r="E110" s="73"/>
      <c r="F110" s="73"/>
      <c r="G110" s="73"/>
      <c r="H110" s="73"/>
      <c r="I110" s="73"/>
      <c r="J110" s="73"/>
      <c r="K110" s="73">
        <v>0.0463609756097561</v>
      </c>
      <c r="L110" s="28"/>
      <c r="M110" s="28"/>
      <c r="N110" s="28"/>
      <c r="O110" s="28"/>
      <c r="P110" s="28"/>
      <c r="Q110" s="28"/>
      <c r="R110" s="28"/>
    </row>
    <row r="111" spans="1:18" ht="9">
      <c r="A111" s="70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28"/>
      <c r="M111" s="28"/>
      <c r="N111" s="28"/>
      <c r="O111" s="28"/>
      <c r="P111" s="28"/>
      <c r="Q111" s="28"/>
      <c r="R111" s="28"/>
    </row>
    <row r="112" spans="1:18" ht="9">
      <c r="A112" s="70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28"/>
      <c r="M112" s="28"/>
      <c r="N112" s="28"/>
      <c r="O112" s="28"/>
      <c r="P112" s="28"/>
      <c r="Q112" s="28"/>
      <c r="R112" s="28"/>
    </row>
    <row r="113" spans="1:18" ht="9">
      <c r="A113" s="70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28"/>
      <c r="M113" s="28"/>
      <c r="N113" s="28"/>
      <c r="O113" s="28"/>
      <c r="P113" s="28"/>
      <c r="Q113" s="28"/>
      <c r="R113" s="28"/>
    </row>
    <row r="114" spans="1:18" ht="9">
      <c r="A114" s="72"/>
      <c r="B114" s="73"/>
      <c r="C114" s="73"/>
      <c r="D114" s="73"/>
      <c r="E114" s="73"/>
      <c r="F114" s="73"/>
      <c r="G114" s="73"/>
      <c r="H114" s="73">
        <v>35.9796902173913</v>
      </c>
      <c r="I114" s="73"/>
      <c r="J114" s="73"/>
      <c r="K114" s="73"/>
      <c r="L114" s="28"/>
      <c r="M114" s="28"/>
      <c r="N114" s="28"/>
      <c r="O114" s="28"/>
      <c r="P114" s="28"/>
      <c r="Q114" s="28"/>
      <c r="R114" s="28"/>
    </row>
    <row r="115" spans="1:18" ht="9">
      <c r="A115" s="65"/>
      <c r="B115" s="73"/>
      <c r="C115" s="73"/>
      <c r="D115" s="73"/>
      <c r="E115" s="73"/>
      <c r="F115" s="73"/>
      <c r="G115" s="73"/>
      <c r="H115" s="73"/>
      <c r="I115" s="73">
        <v>3.154474285714286</v>
      </c>
      <c r="J115" s="73">
        <v>0</v>
      </c>
      <c r="K115" s="73">
        <v>6.685658626919603</v>
      </c>
      <c r="L115" s="28"/>
      <c r="M115" s="28"/>
      <c r="N115" s="28"/>
      <c r="O115" s="28"/>
      <c r="P115" s="28"/>
      <c r="Q115" s="28"/>
      <c r="R115" s="28"/>
    </row>
    <row r="116" spans="1:18" ht="9">
      <c r="A116" s="65"/>
      <c r="B116" s="73"/>
      <c r="C116" s="73"/>
      <c r="D116" s="73"/>
      <c r="E116" s="73"/>
      <c r="F116" s="73"/>
      <c r="G116" s="73"/>
      <c r="H116" s="73"/>
      <c r="I116" s="73"/>
      <c r="J116" s="73"/>
      <c r="K116" s="73">
        <v>5.726863414634146</v>
      </c>
      <c r="L116" s="28"/>
      <c r="M116" s="28"/>
      <c r="N116" s="28"/>
      <c r="O116" s="28"/>
      <c r="P116" s="28"/>
      <c r="Q116" s="28"/>
      <c r="R116" s="28"/>
    </row>
    <row r="117" spans="1:18" ht="9">
      <c r="A117" s="65"/>
      <c r="B117" s="73"/>
      <c r="C117" s="73"/>
      <c r="D117" s="73"/>
      <c r="E117" s="73"/>
      <c r="F117" s="73"/>
      <c r="G117" s="73"/>
      <c r="H117" s="73"/>
      <c r="I117" s="73"/>
      <c r="J117" s="73"/>
      <c r="K117" s="73">
        <v>23.201501877346683</v>
      </c>
      <c r="L117" s="28"/>
      <c r="M117" s="28"/>
      <c r="N117" s="28"/>
      <c r="O117" s="28"/>
      <c r="P117" s="28"/>
      <c r="Q117" s="28"/>
      <c r="R117" s="28"/>
    </row>
    <row r="118" spans="1:18" ht="9">
      <c r="A118" s="75"/>
      <c r="B118" s="73"/>
      <c r="C118" s="73"/>
      <c r="D118" s="73"/>
      <c r="E118" s="73"/>
      <c r="F118" s="73"/>
      <c r="G118" s="73"/>
      <c r="H118" s="73"/>
      <c r="I118" s="73"/>
      <c r="J118" s="73"/>
      <c r="K118" s="73">
        <f>SUM(K114:K117)</f>
        <v>35.61402391890043</v>
      </c>
      <c r="L118" s="28"/>
      <c r="M118" s="28"/>
      <c r="N118" s="28"/>
      <c r="O118" s="28"/>
      <c r="P118" s="28"/>
      <c r="Q118" s="28"/>
      <c r="R118" s="28"/>
    </row>
    <row r="119" spans="1:18" ht="9">
      <c r="A119" s="75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28"/>
      <c r="M119" s="28"/>
      <c r="N119" s="28"/>
      <c r="O119" s="28"/>
      <c r="P119" s="28"/>
      <c r="Q119" s="28"/>
      <c r="R119" s="28"/>
    </row>
    <row r="120" spans="1:18" ht="9">
      <c r="A120" s="74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28"/>
      <c r="M120" s="28"/>
      <c r="N120" s="28"/>
      <c r="O120" s="28"/>
      <c r="P120" s="28"/>
      <c r="Q120" s="28"/>
      <c r="R120" s="28"/>
    </row>
    <row r="121" spans="1:18" ht="9">
      <c r="A121" s="66"/>
      <c r="B121" s="73"/>
      <c r="C121" s="73"/>
      <c r="D121" s="73"/>
      <c r="E121" s="73"/>
      <c r="F121" s="73"/>
      <c r="G121" s="73"/>
      <c r="H121" s="73"/>
      <c r="I121" s="73"/>
      <c r="J121" s="73">
        <v>4.449381916329284</v>
      </c>
      <c r="K121" s="73">
        <v>42.91565762130113</v>
      </c>
      <c r="L121" s="28"/>
      <c r="M121" s="28"/>
      <c r="N121" s="28"/>
      <c r="O121" s="28"/>
      <c r="P121" s="28"/>
      <c r="Q121" s="28"/>
      <c r="R121" s="28"/>
    </row>
    <row r="122" spans="1:18" ht="9">
      <c r="A122" s="66"/>
      <c r="B122" s="73"/>
      <c r="C122" s="73"/>
      <c r="D122" s="73"/>
      <c r="E122" s="73"/>
      <c r="F122" s="73"/>
      <c r="G122" s="73"/>
      <c r="H122" s="73"/>
      <c r="I122" s="73"/>
      <c r="J122" s="73"/>
      <c r="K122" s="73">
        <v>14.496745310957552</v>
      </c>
      <c r="L122" s="28"/>
      <c r="M122" s="28"/>
      <c r="N122" s="28"/>
      <c r="O122" s="28"/>
      <c r="P122" s="28"/>
      <c r="Q122" s="28"/>
      <c r="R122" s="28"/>
    </row>
    <row r="123" spans="1:18" ht="9">
      <c r="A123" s="66"/>
      <c r="B123" s="73"/>
      <c r="C123" s="73"/>
      <c r="D123" s="73"/>
      <c r="E123" s="73"/>
      <c r="F123" s="73"/>
      <c r="G123" s="73"/>
      <c r="H123" s="73">
        <v>1.4492753623188407E-05</v>
      </c>
      <c r="I123" s="73">
        <v>0.22162971428571424</v>
      </c>
      <c r="J123" s="73">
        <v>0.00022267206477732796</v>
      </c>
      <c r="K123" s="73">
        <v>0.0659465164859982</v>
      </c>
      <c r="L123" s="28"/>
      <c r="M123" s="28"/>
      <c r="N123" s="28"/>
      <c r="O123" s="28"/>
      <c r="P123" s="28"/>
      <c r="Q123" s="28"/>
      <c r="R123" s="28"/>
    </row>
    <row r="124" spans="1:18" ht="9">
      <c r="A124" s="68"/>
      <c r="B124" s="73"/>
      <c r="C124" s="73"/>
      <c r="D124" s="76"/>
      <c r="E124" s="76"/>
      <c r="F124" s="76"/>
      <c r="G124" s="73"/>
      <c r="H124" s="73"/>
      <c r="I124" s="73">
        <v>1.75296</v>
      </c>
      <c r="J124" s="73">
        <v>0.026585695006747637</v>
      </c>
      <c r="K124" s="73">
        <v>0.5748809846431798</v>
      </c>
      <c r="L124" s="28"/>
      <c r="M124" s="28"/>
      <c r="N124" s="28"/>
      <c r="O124" s="28"/>
      <c r="P124" s="28"/>
      <c r="Q124" s="28"/>
      <c r="R124" s="28"/>
    </row>
    <row r="125" spans="1:18" ht="9">
      <c r="A125" s="68"/>
      <c r="B125" s="73"/>
      <c r="C125" s="73"/>
      <c r="D125" s="73"/>
      <c r="E125" s="73"/>
      <c r="F125" s="73"/>
      <c r="G125" s="73">
        <v>12.585576923076921</v>
      </c>
      <c r="H125" s="73">
        <v>0.06667934782608696</v>
      </c>
      <c r="I125" s="73">
        <v>0.05474857142857143</v>
      </c>
      <c r="J125" s="73">
        <v>6.747638326585695E-06</v>
      </c>
      <c r="K125" s="73">
        <v>18.84278418586269</v>
      </c>
      <c r="L125" s="28"/>
      <c r="M125" s="28"/>
      <c r="N125" s="28"/>
      <c r="O125" s="28"/>
      <c r="P125" s="28"/>
      <c r="Q125" s="28"/>
      <c r="R125" s="28"/>
    </row>
    <row r="126" spans="1:18" ht="9">
      <c r="A126" s="66"/>
      <c r="B126" s="73"/>
      <c r="C126" s="73"/>
      <c r="D126" s="73"/>
      <c r="E126" s="73"/>
      <c r="F126" s="73"/>
      <c r="G126" s="73">
        <v>0.05384615384615385</v>
      </c>
      <c r="H126" s="73"/>
      <c r="I126" s="73">
        <v>3.7222982857142854</v>
      </c>
      <c r="J126" s="73"/>
      <c r="K126" s="73">
        <v>0.3292768292682927</v>
      </c>
      <c r="L126" s="28"/>
      <c r="M126" s="28"/>
      <c r="N126" s="28"/>
      <c r="O126" s="28"/>
      <c r="P126" s="28"/>
      <c r="Q126" s="28"/>
      <c r="R126" s="28"/>
    </row>
    <row r="127" spans="1:18" ht="9">
      <c r="A127" s="66"/>
      <c r="B127" s="73"/>
      <c r="C127" s="73"/>
      <c r="D127" s="73"/>
      <c r="E127" s="73"/>
      <c r="F127" s="73"/>
      <c r="G127" s="73"/>
      <c r="H127" s="73"/>
      <c r="I127" s="73">
        <v>0.03600571428571429</v>
      </c>
      <c r="J127" s="73"/>
      <c r="K127" s="73">
        <v>0.47310232046070455</v>
      </c>
      <c r="L127" s="28"/>
      <c r="M127" s="28"/>
      <c r="N127" s="28"/>
      <c r="O127" s="28"/>
      <c r="P127" s="28"/>
      <c r="Q127" s="28"/>
      <c r="R127" s="28"/>
    </row>
    <row r="128" spans="1:18" ht="9">
      <c r="A128" s="66"/>
      <c r="B128" s="73"/>
      <c r="C128" s="73"/>
      <c r="D128" s="73"/>
      <c r="E128" s="73"/>
      <c r="F128" s="73"/>
      <c r="G128" s="73"/>
      <c r="H128" s="73"/>
      <c r="I128" s="73">
        <v>0.008845714285714285</v>
      </c>
      <c r="J128" s="73"/>
      <c r="K128" s="73">
        <v>0.3963426829268293</v>
      </c>
      <c r="L128" s="28"/>
      <c r="M128" s="28"/>
      <c r="N128" s="28"/>
      <c r="O128" s="28"/>
      <c r="P128" s="28"/>
      <c r="Q128" s="28"/>
      <c r="R128" s="28"/>
    </row>
    <row r="129" spans="1:18" ht="9">
      <c r="A129" s="66"/>
      <c r="B129" s="73"/>
      <c r="C129" s="73"/>
      <c r="D129" s="73"/>
      <c r="E129" s="73"/>
      <c r="F129" s="73"/>
      <c r="G129" s="73"/>
      <c r="H129" s="73"/>
      <c r="I129" s="73">
        <v>0.5026411428571429</v>
      </c>
      <c r="J129" s="73"/>
      <c r="K129" s="73"/>
      <c r="L129" s="28"/>
      <c r="M129" s="28"/>
      <c r="N129" s="28"/>
      <c r="O129" s="28"/>
      <c r="P129" s="28"/>
      <c r="Q129" s="28"/>
      <c r="R129" s="28"/>
    </row>
    <row r="130" spans="1:18" ht="9">
      <c r="A130" s="66"/>
      <c r="B130" s="73"/>
      <c r="C130" s="73"/>
      <c r="D130" s="73"/>
      <c r="E130" s="73"/>
      <c r="F130" s="73"/>
      <c r="G130" s="73"/>
      <c r="H130" s="73"/>
      <c r="I130" s="73"/>
      <c r="J130" s="73"/>
      <c r="K130" s="73">
        <v>0.26907317073170733</v>
      </c>
      <c r="L130" s="28"/>
      <c r="M130" s="28"/>
      <c r="N130" s="28"/>
      <c r="O130" s="28"/>
      <c r="P130" s="28"/>
      <c r="Q130" s="28"/>
      <c r="R130" s="28"/>
    </row>
    <row r="131" spans="1:18" ht="9">
      <c r="A131" s="75"/>
      <c r="B131" s="73"/>
      <c r="C131" s="73"/>
      <c r="D131" s="73"/>
      <c r="E131" s="73"/>
      <c r="F131" s="73"/>
      <c r="G131" s="73">
        <f>G125+G126</f>
        <v>12.639423076923075</v>
      </c>
      <c r="H131" s="73">
        <f>H123+H125</f>
        <v>0.06669384057971015</v>
      </c>
      <c r="I131" s="73">
        <f>SUM(I123:I129)</f>
        <v>6.299129142857143</v>
      </c>
      <c r="J131" s="73">
        <f>SUM(J121:J130)</f>
        <v>4.476197031039136</v>
      </c>
      <c r="K131" s="73">
        <f>SUM(K121:K130)</f>
        <v>78.36380962263809</v>
      </c>
      <c r="L131" s="28"/>
      <c r="M131" s="28"/>
      <c r="N131" s="28"/>
      <c r="O131" s="28"/>
      <c r="P131" s="28"/>
      <c r="Q131" s="28"/>
      <c r="R131" s="28"/>
    </row>
    <row r="132" spans="1:18" ht="9">
      <c r="A132" s="32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28"/>
      <c r="M132" s="28"/>
      <c r="N132" s="28"/>
      <c r="O132" s="28"/>
      <c r="P132" s="28"/>
      <c r="Q132" s="28"/>
      <c r="R132" s="28"/>
    </row>
    <row r="133" spans="2:18" ht="9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28"/>
      <c r="M133" s="28"/>
      <c r="N133" s="28"/>
      <c r="O133" s="28"/>
      <c r="P133" s="28"/>
      <c r="Q133" s="28"/>
      <c r="R133" s="28"/>
    </row>
    <row r="134" spans="2:18" ht="9"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28"/>
      <c r="M134" s="28"/>
      <c r="N134" s="28"/>
      <c r="O134" s="28"/>
      <c r="P134" s="28"/>
      <c r="Q134" s="28"/>
      <c r="R134" s="28"/>
    </row>
    <row r="135" spans="2:18" ht="9"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28"/>
      <c r="M135" s="28"/>
      <c r="N135" s="28"/>
      <c r="O135" s="28"/>
      <c r="P135" s="28"/>
      <c r="Q135" s="28"/>
      <c r="R135" s="28"/>
    </row>
    <row r="136" spans="2:18" ht="9">
      <c r="B136" s="61"/>
      <c r="L136" s="28"/>
      <c r="M136" s="28"/>
      <c r="N136" s="28"/>
      <c r="O136" s="28"/>
      <c r="P136" s="28"/>
      <c r="Q136" s="28"/>
      <c r="R136" s="28"/>
    </row>
    <row r="137" spans="2:18" ht="9">
      <c r="B137" s="61"/>
      <c r="L137" s="28"/>
      <c r="M137" s="28"/>
      <c r="N137" s="28"/>
      <c r="O137" s="28"/>
      <c r="P137" s="28"/>
      <c r="Q137" s="28"/>
      <c r="R137" s="28"/>
    </row>
    <row r="138" spans="2:18" ht="9">
      <c r="B138" s="61"/>
      <c r="L138" s="28"/>
      <c r="M138" s="28"/>
      <c r="N138" s="28"/>
      <c r="O138" s="28"/>
      <c r="P138" s="28"/>
      <c r="Q138" s="28"/>
      <c r="R138" s="28"/>
    </row>
  </sheetData>
  <sheetProtection/>
  <mergeCells count="15">
    <mergeCell ref="A3:A5"/>
    <mergeCell ref="B4:B5"/>
    <mergeCell ref="B3:K3"/>
    <mergeCell ref="G4:G5"/>
    <mergeCell ref="H4:H5"/>
    <mergeCell ref="J4:J5"/>
    <mergeCell ref="D4:D5"/>
    <mergeCell ref="C4:C5"/>
    <mergeCell ref="I4:I5"/>
    <mergeCell ref="K4:K5"/>
    <mergeCell ref="E4:E5"/>
    <mergeCell ref="F4:F5"/>
    <mergeCell ref="B67:B68"/>
    <mergeCell ref="G67:G68"/>
    <mergeCell ref="J67:J68"/>
  </mergeCells>
  <printOptions horizontalCentered="1"/>
  <pageMargins left="0.5905511811023623" right="0.5905511811023623" top="0.7874015748031497" bottom="0.7874015748031497" header="0" footer="0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F59"/>
  <sheetViews>
    <sheetView zoomScale="72" zoomScaleNormal="72" zoomScalePageLayoutView="0" workbookViewId="0" topLeftCell="T1">
      <selection activeCell="C3" sqref="C3"/>
    </sheetView>
  </sheetViews>
  <sheetFormatPr defaultColWidth="8.88671875" defaultRowHeight="15"/>
  <cols>
    <col min="11" max="11" width="14.21484375" style="0" customWidth="1"/>
    <col min="18" max="18" width="8.77734375" style="1" customWidth="1"/>
    <col min="19" max="19" width="13.77734375" style="2" customWidth="1"/>
    <col min="20" max="30" width="8.77734375" style="2" customWidth="1"/>
    <col min="31" max="31" width="23.99609375" style="2" bestFit="1" customWidth="1"/>
    <col min="32" max="32" width="9.77734375" style="2" bestFit="1" customWidth="1"/>
    <col min="33" max="91" width="8.77734375" style="2" customWidth="1"/>
  </cols>
  <sheetData>
    <row r="3" spans="2:9" ht="17.25">
      <c r="B3" s="123" t="s">
        <v>13</v>
      </c>
      <c r="C3" s="123"/>
      <c r="D3" s="123"/>
      <c r="E3" s="123"/>
      <c r="F3" s="123"/>
      <c r="G3" s="123"/>
      <c r="H3" s="123"/>
      <c r="I3" s="123"/>
    </row>
    <row r="4" spans="8:31" ht="16.5">
      <c r="H4" s="3"/>
      <c r="I4" s="5"/>
      <c r="S4" s="18" t="s">
        <v>1</v>
      </c>
      <c r="T4" s="18">
        <v>1990</v>
      </c>
      <c r="U4" s="18">
        <v>1991</v>
      </c>
      <c r="V4" s="18">
        <v>1992</v>
      </c>
      <c r="W4" s="18">
        <v>1993</v>
      </c>
      <c r="X4" s="18">
        <v>1994</v>
      </c>
      <c r="Y4" s="18">
        <v>1995</v>
      </c>
      <c r="Z4" s="18">
        <v>1996</v>
      </c>
      <c r="AA4" s="18">
        <v>1997</v>
      </c>
      <c r="AB4" s="18">
        <v>1998</v>
      </c>
      <c r="AC4" s="18">
        <v>1999</v>
      </c>
      <c r="AD4" s="18">
        <v>2000</v>
      </c>
      <c r="AE4" s="20"/>
    </row>
    <row r="5" spans="2:31" ht="20.25">
      <c r="B5" s="122" t="s">
        <v>11</v>
      </c>
      <c r="C5" s="122"/>
      <c r="D5" s="122"/>
      <c r="E5" s="122"/>
      <c r="F5" s="122"/>
      <c r="G5" s="122"/>
      <c r="H5" s="122"/>
      <c r="I5" s="122"/>
      <c r="S5" s="13" t="s">
        <v>0</v>
      </c>
      <c r="T5" s="16">
        <v>682.2775</v>
      </c>
      <c r="U5" s="16">
        <v>1820.6481</v>
      </c>
      <c r="V5" s="16">
        <v>2256.6272</v>
      </c>
      <c r="W5" s="16">
        <v>4387.041470000001</v>
      </c>
      <c r="X5" s="16">
        <v>3257.3399</v>
      </c>
      <c r="Y5" s="16">
        <v>4249.723349999999</v>
      </c>
      <c r="Z5" s="16">
        <v>4905.99765</v>
      </c>
      <c r="AA5" s="16">
        <v>5903.7186</v>
      </c>
      <c r="AB5" s="16">
        <v>6207.123</v>
      </c>
      <c r="AC5" s="16">
        <v>5679.503827</v>
      </c>
      <c r="AD5" s="20">
        <v>5793.932758987951</v>
      </c>
      <c r="AE5" s="20"/>
    </row>
    <row r="6" spans="2:32" ht="20.25">
      <c r="B6" s="122" t="s">
        <v>15</v>
      </c>
      <c r="C6" s="122"/>
      <c r="D6" s="122"/>
      <c r="E6" s="122"/>
      <c r="F6" s="122"/>
      <c r="G6" s="122"/>
      <c r="H6" s="122"/>
      <c r="I6" s="122"/>
      <c r="S6" s="13" t="s">
        <v>17</v>
      </c>
      <c r="T6" s="16">
        <v>2337.6933</v>
      </c>
      <c r="U6" s="16">
        <v>2755.3874200000005</v>
      </c>
      <c r="V6" s="16">
        <v>2763.77176</v>
      </c>
      <c r="W6" s="16">
        <v>3055.95181</v>
      </c>
      <c r="X6" s="16">
        <v>3120.1499</v>
      </c>
      <c r="Y6" s="16">
        <v>4236.09954</v>
      </c>
      <c r="Z6" s="16">
        <v>4451.86856</v>
      </c>
      <c r="AA6" s="16">
        <v>4742.1805300000005</v>
      </c>
      <c r="AB6" s="16">
        <v>5024.99036</v>
      </c>
      <c r="AC6" s="16">
        <v>5099.658054</v>
      </c>
      <c r="AD6" s="20">
        <v>4660.888634363637</v>
      </c>
      <c r="AE6" s="20"/>
      <c r="AF6" s="20"/>
    </row>
    <row r="7" spans="5:31" ht="15">
      <c r="E7" s="6"/>
      <c r="H7" s="3"/>
      <c r="S7" s="13" t="s">
        <v>6</v>
      </c>
      <c r="T7" s="16">
        <v>245.1234</v>
      </c>
      <c r="U7" s="16">
        <v>704.07547</v>
      </c>
      <c r="V7" s="16">
        <v>1483.4835</v>
      </c>
      <c r="W7" s="16">
        <v>2800.43326</v>
      </c>
      <c r="X7" s="16">
        <v>3375.12336</v>
      </c>
      <c r="Y7" s="16">
        <v>3558.84938</v>
      </c>
      <c r="Z7" s="16">
        <v>3405.1</v>
      </c>
      <c r="AA7" s="16">
        <v>4856.022609999999</v>
      </c>
      <c r="AB7" s="16">
        <v>4982.00615</v>
      </c>
      <c r="AC7" s="16">
        <v>3658.15489</v>
      </c>
      <c r="AD7" s="20">
        <v>3804.864619444444</v>
      </c>
      <c r="AE7" s="20"/>
    </row>
    <row r="8" spans="2:32" ht="17.25">
      <c r="B8" s="123" t="s">
        <v>29</v>
      </c>
      <c r="C8" s="123"/>
      <c r="D8" s="123"/>
      <c r="E8" s="123"/>
      <c r="F8" s="123"/>
      <c r="G8" s="123"/>
      <c r="H8" s="123"/>
      <c r="I8" s="123"/>
      <c r="S8" s="13" t="s">
        <v>5</v>
      </c>
      <c r="T8" s="16">
        <v>27.90457</v>
      </c>
      <c r="U8" s="16">
        <v>142.56592</v>
      </c>
      <c r="V8" s="16">
        <v>136.12179999999998</v>
      </c>
      <c r="W8" s="16">
        <v>459.22344</v>
      </c>
      <c r="X8" s="16">
        <v>419.66735</v>
      </c>
      <c r="Y8" s="16">
        <v>640.0128599999999</v>
      </c>
      <c r="Z8" s="16">
        <v>687.34517</v>
      </c>
      <c r="AA8" s="16">
        <v>861.59935</v>
      </c>
      <c r="AB8" s="16">
        <v>996.7982</v>
      </c>
      <c r="AC8" s="16">
        <v>1126.751065</v>
      </c>
      <c r="AD8" s="20">
        <v>902.7935087341774</v>
      </c>
      <c r="AE8" s="20"/>
      <c r="AF8" s="20"/>
    </row>
    <row r="9" spans="2:31" ht="17.25">
      <c r="B9" s="12"/>
      <c r="C9" s="12"/>
      <c r="D9" s="12"/>
      <c r="E9" s="12"/>
      <c r="F9" s="12"/>
      <c r="G9" s="12"/>
      <c r="H9" s="12"/>
      <c r="I9" s="12"/>
      <c r="S9" s="13"/>
      <c r="T9" s="16"/>
      <c r="U9" s="16"/>
      <c r="V9" s="16"/>
      <c r="W9" s="16"/>
      <c r="X9" s="16"/>
      <c r="Y9" s="16"/>
      <c r="Z9" s="16"/>
      <c r="AA9" s="16"/>
      <c r="AB9" s="16"/>
      <c r="AC9" s="16"/>
      <c r="AE9" s="20"/>
    </row>
    <row r="10" spans="2:31" ht="17.25">
      <c r="B10" s="12"/>
      <c r="C10" s="12"/>
      <c r="D10" s="12"/>
      <c r="E10" s="12"/>
      <c r="F10" s="12"/>
      <c r="G10" s="12"/>
      <c r="H10" s="12"/>
      <c r="I10" s="12"/>
      <c r="S10" s="13" t="s">
        <v>26</v>
      </c>
      <c r="T10" s="16">
        <f>SUM(T13,T14,T16,T17,T18,T19,T20,T21)</f>
        <v>114.03191999999999</v>
      </c>
      <c r="U10" s="16">
        <f aca="true" t="shared" si="0" ref="U10:AC10">SUM(U13,U14,U16,U17,U18,U19,U20,U21)</f>
        <v>101.82846</v>
      </c>
      <c r="V10" s="16">
        <f t="shared" si="0"/>
        <v>601.21456207065</v>
      </c>
      <c r="W10" s="16">
        <f t="shared" si="0"/>
        <v>551.5142934105594</v>
      </c>
      <c r="X10" s="16">
        <f t="shared" si="0"/>
        <v>672.58161569312</v>
      </c>
      <c r="Y10" s="16">
        <f t="shared" si="0"/>
        <v>1740.68153358515</v>
      </c>
      <c r="Z10" s="16">
        <f t="shared" si="0"/>
        <v>2276.2552541071996</v>
      </c>
      <c r="AA10" s="16">
        <f t="shared" si="0"/>
        <v>2164.4935566738295</v>
      </c>
      <c r="AB10" s="16">
        <f t="shared" si="0"/>
        <v>2013.1447390509209</v>
      </c>
      <c r="AC10" s="16">
        <f t="shared" si="0"/>
        <v>903.7617336742786</v>
      </c>
      <c r="AE10" s="20"/>
    </row>
    <row r="11" spans="2:31" ht="17.25">
      <c r="B11" s="12"/>
      <c r="C11" s="12"/>
      <c r="D11" s="12"/>
      <c r="E11" s="12"/>
      <c r="F11" s="12"/>
      <c r="G11" s="12"/>
      <c r="H11" s="12"/>
      <c r="I11" s="12"/>
      <c r="S11" s="13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E11" s="20"/>
    </row>
    <row r="12" spans="2:32" ht="17.25">
      <c r="B12" s="12"/>
      <c r="C12" s="12"/>
      <c r="D12" s="12"/>
      <c r="E12" s="12"/>
      <c r="F12" s="12"/>
      <c r="G12" s="12"/>
      <c r="H12" s="12"/>
      <c r="I12" s="12"/>
      <c r="S12" s="13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E12" s="20"/>
      <c r="AF12" s="20"/>
    </row>
    <row r="13" spans="19:32" ht="15">
      <c r="S13" s="13" t="s">
        <v>18</v>
      </c>
      <c r="T13" s="16" t="s">
        <v>2</v>
      </c>
      <c r="U13" s="16" t="s">
        <v>2</v>
      </c>
      <c r="V13" s="16">
        <v>548.80124207065</v>
      </c>
      <c r="W13" s="16">
        <v>465.4841734105594</v>
      </c>
      <c r="X13" s="16">
        <v>124.71633569312</v>
      </c>
      <c r="Y13" s="16">
        <v>175.55200358515003</v>
      </c>
      <c r="Z13" s="16">
        <v>501.86511410720004</v>
      </c>
      <c r="AA13" s="16">
        <v>859.5681766738298</v>
      </c>
      <c r="AB13" s="16">
        <v>854.3844190509208</v>
      </c>
      <c r="AC13" s="16">
        <v>414.34277064220186</v>
      </c>
      <c r="AE13" s="20"/>
      <c r="AF13" s="20"/>
    </row>
    <row r="14" spans="19:32" ht="15">
      <c r="S14" s="13" t="s">
        <v>19</v>
      </c>
      <c r="T14" s="16" t="s">
        <v>2</v>
      </c>
      <c r="U14" s="16" t="s">
        <v>2</v>
      </c>
      <c r="V14" s="16" t="s">
        <v>2</v>
      </c>
      <c r="W14" s="16" t="s">
        <v>2</v>
      </c>
      <c r="X14" s="16">
        <v>30.04269</v>
      </c>
      <c r="Y14" s="16">
        <v>914.33916</v>
      </c>
      <c r="Z14" s="16">
        <v>945.96701</v>
      </c>
      <c r="AA14" s="16">
        <v>391.62093</v>
      </c>
      <c r="AB14" s="16">
        <v>64.88719</v>
      </c>
      <c r="AC14" s="16">
        <v>224.5</v>
      </c>
      <c r="AD14" s="20">
        <v>60.73309583333333</v>
      </c>
      <c r="AE14" s="20"/>
      <c r="AF14" s="20"/>
    </row>
    <row r="15" spans="19:32" ht="15">
      <c r="S15" s="13" t="s">
        <v>7</v>
      </c>
      <c r="T15" s="16">
        <v>656.08576</v>
      </c>
      <c r="U15" s="16">
        <v>239.25019</v>
      </c>
      <c r="V15" s="16">
        <v>537.4818399999999</v>
      </c>
      <c r="W15" s="16">
        <v>5112.6769699999995</v>
      </c>
      <c r="X15" s="16">
        <v>2489.38</v>
      </c>
      <c r="Y15" s="16">
        <v>434.72057</v>
      </c>
      <c r="Z15" s="16">
        <v>1244.4738200000002</v>
      </c>
      <c r="AA15" s="16">
        <v>470.91718</v>
      </c>
      <c r="AB15" s="16">
        <v>57.91096</v>
      </c>
      <c r="AC15" s="16">
        <v>222.22063265306122</v>
      </c>
      <c r="AD15" s="20">
        <v>106.69044653061223</v>
      </c>
      <c r="AE15" s="20"/>
      <c r="AF15" s="20"/>
    </row>
    <row r="16" spans="19:31" ht="15">
      <c r="S16" s="13" t="s">
        <v>20</v>
      </c>
      <c r="T16" s="16">
        <v>12.52083</v>
      </c>
      <c r="U16" s="16">
        <v>3.96235</v>
      </c>
      <c r="V16" s="16">
        <v>7.631740000000001</v>
      </c>
      <c r="W16" s="16">
        <v>30.637990000000002</v>
      </c>
      <c r="X16" s="16">
        <v>452.81878</v>
      </c>
      <c r="Y16" s="16">
        <v>402.2557</v>
      </c>
      <c r="Z16" s="16">
        <v>535.38589</v>
      </c>
      <c r="AA16" s="16">
        <v>743.71882</v>
      </c>
      <c r="AB16" s="16">
        <v>967.4069300000001</v>
      </c>
      <c r="AC16" s="19">
        <f>92.867902/0.7475</f>
        <v>124.23799598662207</v>
      </c>
      <c r="AE16" s="20"/>
    </row>
    <row r="17" spans="19:32" ht="15">
      <c r="S17" s="13" t="s">
        <v>10</v>
      </c>
      <c r="T17" s="16">
        <v>96.20432999999998</v>
      </c>
      <c r="U17" s="16">
        <v>74.64998</v>
      </c>
      <c r="V17" s="16">
        <v>33.37184</v>
      </c>
      <c r="W17" s="16">
        <v>49.941309999999994</v>
      </c>
      <c r="X17" s="16">
        <v>57.94367</v>
      </c>
      <c r="Y17" s="16">
        <v>204.42831</v>
      </c>
      <c r="Z17" s="16">
        <v>225.78438999999997</v>
      </c>
      <c r="AA17" s="16">
        <v>136.48004</v>
      </c>
      <c r="AB17" s="16">
        <v>97.33294000000001</v>
      </c>
      <c r="AC17" s="16">
        <v>95.52396704545457</v>
      </c>
      <c r="AD17" s="20">
        <v>145.6483773580324</v>
      </c>
      <c r="AE17" s="20"/>
      <c r="AF17" s="20"/>
    </row>
    <row r="18" spans="19:31" ht="15">
      <c r="S18" s="13" t="s">
        <v>8</v>
      </c>
      <c r="T18" s="16" t="s">
        <v>2</v>
      </c>
      <c r="U18" s="16">
        <v>8.54281</v>
      </c>
      <c r="V18" s="16">
        <v>3.83975</v>
      </c>
      <c r="W18" s="16">
        <v>5.450819999999999</v>
      </c>
      <c r="X18" s="16">
        <v>7.0601400000000005</v>
      </c>
      <c r="Y18" s="16">
        <v>29.09422</v>
      </c>
      <c r="Z18" s="16">
        <v>55.320769999999996</v>
      </c>
      <c r="AA18" s="16">
        <v>13.81706</v>
      </c>
      <c r="AB18" s="16">
        <v>16.123849999999997</v>
      </c>
      <c r="AC18" s="16">
        <v>45.077</v>
      </c>
      <c r="AD18" s="20">
        <v>122.9607589041096</v>
      </c>
      <c r="AE18" s="20"/>
    </row>
    <row r="19" spans="19:32" ht="15">
      <c r="S19" s="13" t="s">
        <v>9</v>
      </c>
      <c r="T19" s="16" t="s">
        <v>2</v>
      </c>
      <c r="U19" s="16" t="s">
        <v>2</v>
      </c>
      <c r="V19" s="16" t="s">
        <v>2</v>
      </c>
      <c r="W19" s="16" t="s">
        <v>2</v>
      </c>
      <c r="X19" s="16" t="s">
        <v>2</v>
      </c>
      <c r="Y19" s="16">
        <v>12.17891</v>
      </c>
      <c r="Z19" s="16" t="s">
        <v>2</v>
      </c>
      <c r="AA19" s="16">
        <v>13.587760000000001</v>
      </c>
      <c r="AB19" s="16">
        <v>7.27141</v>
      </c>
      <c r="AC19" s="16" t="s">
        <v>2</v>
      </c>
      <c r="AD19" s="16">
        <v>0</v>
      </c>
      <c r="AE19" s="20"/>
      <c r="AF19" s="20"/>
    </row>
    <row r="20" spans="19:30" ht="15">
      <c r="S20" s="13" t="s">
        <v>3</v>
      </c>
      <c r="T20" s="16">
        <v>5.306760000000001</v>
      </c>
      <c r="U20" s="16">
        <v>10.26332</v>
      </c>
      <c r="V20" s="16" t="s">
        <v>2</v>
      </c>
      <c r="W20" s="16" t="s">
        <v>2</v>
      </c>
      <c r="X20" s="16" t="s">
        <v>2</v>
      </c>
      <c r="Y20" s="16" t="s">
        <v>2</v>
      </c>
      <c r="Z20" s="16">
        <v>5.1729899999999995</v>
      </c>
      <c r="AA20" s="16" t="s">
        <v>2</v>
      </c>
      <c r="AB20" s="16">
        <v>5.738</v>
      </c>
      <c r="AC20" s="16">
        <v>0.08</v>
      </c>
      <c r="AD20" s="16">
        <v>0</v>
      </c>
    </row>
    <row r="21" spans="19:30" ht="15">
      <c r="S21" s="13" t="s">
        <v>4</v>
      </c>
      <c r="T21" s="16" t="s">
        <v>2</v>
      </c>
      <c r="U21" s="16">
        <v>4.41</v>
      </c>
      <c r="V21" s="16">
        <v>7.56999</v>
      </c>
      <c r="W21" s="16" t="s">
        <v>2</v>
      </c>
      <c r="X21" s="16" t="s">
        <v>2</v>
      </c>
      <c r="Y21" s="16">
        <v>2.83323</v>
      </c>
      <c r="Z21" s="16">
        <v>6.7590900000000005</v>
      </c>
      <c r="AA21" s="16">
        <v>5.7007699999999994</v>
      </c>
      <c r="AB21" s="16" t="s">
        <v>2</v>
      </c>
      <c r="AC21" s="16" t="s">
        <v>2</v>
      </c>
      <c r="AD21" s="16">
        <v>0</v>
      </c>
    </row>
    <row r="22" ht="15">
      <c r="K22" s="13"/>
    </row>
    <row r="23" ht="15">
      <c r="K23" s="13"/>
    </row>
    <row r="24" ht="15">
      <c r="K24" s="13"/>
    </row>
    <row r="25" spans="2:11" ht="15">
      <c r="B25" s="7" t="s">
        <v>12</v>
      </c>
      <c r="K25" s="13"/>
    </row>
    <row r="26" spans="2:11" ht="15">
      <c r="B26" s="15" t="s">
        <v>27</v>
      </c>
      <c r="K26" s="13"/>
    </row>
    <row r="27" spans="2:11" ht="15">
      <c r="B27" s="14" t="s">
        <v>28</v>
      </c>
      <c r="K27" s="13"/>
    </row>
    <row r="28" ht="15">
      <c r="K28" s="13"/>
    </row>
    <row r="29" ht="15">
      <c r="K29" s="13"/>
    </row>
    <row r="33" spans="2:9" ht="17.25">
      <c r="B33" s="123" t="s">
        <v>14</v>
      </c>
      <c r="C33" s="123"/>
      <c r="D33" s="123"/>
      <c r="E33" s="123"/>
      <c r="F33" s="123"/>
      <c r="G33" s="123"/>
      <c r="H33" s="123"/>
      <c r="I33" s="123"/>
    </row>
    <row r="34" spans="8:9" ht="16.5">
      <c r="H34" s="3"/>
      <c r="I34" s="5"/>
    </row>
    <row r="35" spans="2:9" ht="20.25">
      <c r="B35" s="122" t="s">
        <v>11</v>
      </c>
      <c r="C35" s="122"/>
      <c r="D35" s="122"/>
      <c r="E35" s="122"/>
      <c r="F35" s="122"/>
      <c r="G35" s="122"/>
      <c r="H35" s="122"/>
      <c r="I35" s="122"/>
    </row>
    <row r="36" spans="2:9" ht="20.25">
      <c r="B36" s="122" t="s">
        <v>16</v>
      </c>
      <c r="C36" s="122"/>
      <c r="D36" s="122"/>
      <c r="E36" s="122"/>
      <c r="F36" s="122"/>
      <c r="G36" s="122"/>
      <c r="H36" s="122"/>
      <c r="I36" s="122"/>
    </row>
    <row r="37" spans="5:8" ht="15">
      <c r="E37" s="6"/>
      <c r="H37" s="3"/>
    </row>
    <row r="38" spans="2:9" ht="17.25">
      <c r="B38" s="123" t="s">
        <v>30</v>
      </c>
      <c r="C38" s="123"/>
      <c r="D38" s="123"/>
      <c r="E38" s="123"/>
      <c r="F38" s="123"/>
      <c r="G38" s="123"/>
      <c r="H38" s="123"/>
      <c r="I38" s="123"/>
    </row>
    <row r="39" spans="2:9" ht="17.25">
      <c r="B39" s="12"/>
      <c r="C39" s="12"/>
      <c r="D39" s="12"/>
      <c r="E39" s="12"/>
      <c r="F39" s="12"/>
      <c r="G39" s="12"/>
      <c r="H39" s="12"/>
      <c r="I39" s="12"/>
    </row>
    <row r="40" spans="2:9" ht="17.25">
      <c r="B40" s="12"/>
      <c r="C40" s="12"/>
      <c r="D40" s="12"/>
      <c r="E40" s="12"/>
      <c r="F40" s="12"/>
      <c r="G40" s="12"/>
      <c r="H40" s="12"/>
      <c r="I40" s="12"/>
    </row>
    <row r="41" spans="2:9" ht="17.25">
      <c r="B41" s="12"/>
      <c r="C41" s="12"/>
      <c r="D41" s="12"/>
      <c r="E41" s="12"/>
      <c r="F41" s="12"/>
      <c r="G41" s="12"/>
      <c r="H41" s="12"/>
      <c r="I41" s="12"/>
    </row>
    <row r="42" spans="2:9" ht="17.25">
      <c r="B42" s="12"/>
      <c r="C42" s="12"/>
      <c r="D42" s="12"/>
      <c r="E42" s="12"/>
      <c r="F42" s="12"/>
      <c r="G42" s="12"/>
      <c r="H42" s="12"/>
      <c r="I42" s="12"/>
    </row>
    <row r="55" ht="15">
      <c r="B55" s="7" t="s">
        <v>12</v>
      </c>
    </row>
    <row r="56" ht="15">
      <c r="B56" s="15" t="s">
        <v>27</v>
      </c>
    </row>
    <row r="57" ht="15">
      <c r="B57" s="14" t="s">
        <v>28</v>
      </c>
    </row>
    <row r="59" ht="15">
      <c r="B59" s="8"/>
    </row>
  </sheetData>
  <sheetProtection/>
  <mergeCells count="8">
    <mergeCell ref="B36:I36"/>
    <mergeCell ref="B38:I38"/>
    <mergeCell ref="B3:I3"/>
    <mergeCell ref="B5:I5"/>
    <mergeCell ref="B6:I6"/>
    <mergeCell ref="B8:I8"/>
    <mergeCell ref="B33:I33"/>
    <mergeCell ref="B35:I35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3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T25"/>
  <sheetViews>
    <sheetView zoomScale="75" zoomScaleNormal="75" zoomScalePageLayoutView="0" workbookViewId="0" topLeftCell="A1">
      <selection activeCell="C3" sqref="C3"/>
    </sheetView>
  </sheetViews>
  <sheetFormatPr defaultColWidth="8.77734375" defaultRowHeight="15"/>
  <cols>
    <col min="1" max="9" width="9.21484375" style="0" customWidth="1"/>
    <col min="10" max="10" width="3.4453125" style="0" customWidth="1"/>
    <col min="11" max="11" width="10.21484375" style="0" bestFit="1" customWidth="1"/>
    <col min="12" max="247" width="9.21484375" style="0" customWidth="1"/>
    <col min="248" max="248" width="9.21484375" style="0" bestFit="1" customWidth="1"/>
    <col min="249" max="249" width="9.21484375" style="2" bestFit="1" customWidth="1"/>
    <col min="250" max="251" width="8.77734375" style="2" customWidth="1"/>
    <col min="252" max="252" width="21.99609375" style="2" bestFit="1" customWidth="1"/>
    <col min="253" max="253" width="5.5546875" style="2" bestFit="1" customWidth="1"/>
    <col min="254" max="16384" width="8.77734375" style="2" customWidth="1"/>
  </cols>
  <sheetData>
    <row r="2" spans="2:9" ht="17.25">
      <c r="B2" s="123" t="s">
        <v>23</v>
      </c>
      <c r="C2" s="123"/>
      <c r="D2" s="123"/>
      <c r="E2" s="123"/>
      <c r="F2" s="123"/>
      <c r="G2" s="123"/>
      <c r="H2" s="123"/>
      <c r="I2" s="123"/>
    </row>
    <row r="4" spans="2:9" ht="20.25">
      <c r="B4" s="122" t="s">
        <v>22</v>
      </c>
      <c r="C4" s="122"/>
      <c r="D4" s="122"/>
      <c r="E4" s="122"/>
      <c r="F4" s="122"/>
      <c r="G4" s="122"/>
      <c r="H4" s="122"/>
      <c r="I4" s="122"/>
    </row>
    <row r="6" spans="2:254" ht="17.25">
      <c r="B6" s="123">
        <v>2000</v>
      </c>
      <c r="C6" s="123"/>
      <c r="D6" s="123"/>
      <c r="E6" s="123"/>
      <c r="F6" s="123"/>
      <c r="G6" s="123"/>
      <c r="H6" s="123"/>
      <c r="I6" s="123"/>
      <c r="IM6" s="22"/>
      <c r="IN6" s="22"/>
      <c r="IR6" s="13" t="s">
        <v>0</v>
      </c>
      <c r="IS6" s="20">
        <v>5793.932758987951</v>
      </c>
      <c r="IT6" s="23">
        <f>(IS6*100)/IS11</f>
        <v>37.14413711155027</v>
      </c>
    </row>
    <row r="7" spans="247:254" ht="15" customHeight="1">
      <c r="IM7" s="21"/>
      <c r="IN7" s="21"/>
      <c r="IR7" s="13" t="s">
        <v>17</v>
      </c>
      <c r="IS7" s="20">
        <v>4660.888634363637</v>
      </c>
      <c r="IT7" s="23">
        <f>(IS7*100)/IS11</f>
        <v>29.880340987372726</v>
      </c>
    </row>
    <row r="8" spans="247:254" ht="15" customHeight="1">
      <c r="IM8" s="21"/>
      <c r="IN8" s="21"/>
      <c r="IR8" s="13" t="s">
        <v>6</v>
      </c>
      <c r="IS8" s="20">
        <v>3804.864619444444</v>
      </c>
      <c r="IT8" s="23">
        <f>(IS8*100)/IS11</f>
        <v>24.392484171704012</v>
      </c>
    </row>
    <row r="9" spans="247:254" ht="15" customHeight="1">
      <c r="IM9" s="21"/>
      <c r="IN9" s="21"/>
      <c r="IR9" s="13" t="s">
        <v>5</v>
      </c>
      <c r="IS9" s="20">
        <v>902.7935087341774</v>
      </c>
      <c r="IT9" s="23">
        <f>(IS9*100)/IS11</f>
        <v>5.787689858813147</v>
      </c>
    </row>
    <row r="10" spans="11:254" ht="15" customHeight="1">
      <c r="K10" s="13"/>
      <c r="L10" s="25"/>
      <c r="IM10" s="21"/>
      <c r="IN10" s="21"/>
      <c r="IR10" s="13" t="s">
        <v>21</v>
      </c>
      <c r="IS10" s="20">
        <f>SUM(IS16:IS21)</f>
        <v>436.03267862608755</v>
      </c>
      <c r="IT10" s="23">
        <f>(IS10*100)/IS11</f>
        <v>2.795347870559851</v>
      </c>
    </row>
    <row r="11" spans="11:254" ht="15" customHeight="1">
      <c r="K11" s="13"/>
      <c r="L11" s="25"/>
      <c r="IM11" s="21"/>
      <c r="IN11" s="21"/>
      <c r="IO11" s="20"/>
      <c r="IS11" s="16">
        <f>SUM(IS6:IS10)</f>
        <v>15598.512200156296</v>
      </c>
      <c r="IT11" s="24">
        <f>SUM(IT6:IT10)</f>
        <v>100.00000000000001</v>
      </c>
    </row>
    <row r="12" spans="11:253" ht="15" customHeight="1">
      <c r="K12" s="13"/>
      <c r="L12" s="25"/>
      <c r="IM12" s="21"/>
      <c r="IN12" s="21"/>
      <c r="IO12" s="20"/>
      <c r="IR12" s="13"/>
      <c r="IS12" s="16"/>
    </row>
    <row r="13" spans="11:253" ht="15" customHeight="1">
      <c r="K13" s="13"/>
      <c r="L13" s="25"/>
      <c r="IM13" s="21"/>
      <c r="IN13" s="21"/>
      <c r="IO13" s="20"/>
      <c r="IR13" s="13"/>
      <c r="IS13" s="17"/>
    </row>
    <row r="14" spans="11:253" ht="15" customHeight="1">
      <c r="K14" s="27"/>
      <c r="L14" s="25"/>
      <c r="IM14" s="21"/>
      <c r="IN14" s="21"/>
      <c r="IO14" s="20"/>
      <c r="IR14" s="13"/>
      <c r="IS14" s="16"/>
    </row>
    <row r="15" spans="12:253" ht="15" customHeight="1">
      <c r="L15" s="26"/>
      <c r="IM15" s="21"/>
      <c r="IN15" s="21"/>
      <c r="IO15" s="20"/>
      <c r="IR15" s="13"/>
      <c r="IS15" s="16"/>
    </row>
    <row r="16" spans="9:252" ht="15" customHeight="1">
      <c r="I16" s="4"/>
      <c r="J16" s="9"/>
      <c r="IM16" s="21"/>
      <c r="IN16" s="21"/>
      <c r="IR16" s="13" t="s">
        <v>18</v>
      </c>
    </row>
    <row r="17" spans="9:254" ht="15" customHeight="1">
      <c r="I17" s="4"/>
      <c r="J17" s="9"/>
      <c r="IM17" s="21"/>
      <c r="IN17" s="21"/>
      <c r="IR17" s="13" t="s">
        <v>19</v>
      </c>
      <c r="IS17" s="20">
        <v>60.73309583333333</v>
      </c>
      <c r="IT17" s="20"/>
    </row>
    <row r="18" spans="9:254" ht="15" customHeight="1">
      <c r="I18" s="4"/>
      <c r="J18" s="9"/>
      <c r="IM18" s="21"/>
      <c r="IN18" s="21"/>
      <c r="IO18" s="20"/>
      <c r="IR18" s="13" t="s">
        <v>7</v>
      </c>
      <c r="IS18" s="20">
        <v>106.69044653061223</v>
      </c>
      <c r="IT18" s="20"/>
    </row>
    <row r="19" spans="247:252" ht="15" customHeight="1">
      <c r="IM19" s="21"/>
      <c r="IN19" s="21"/>
      <c r="IR19" s="13" t="s">
        <v>20</v>
      </c>
    </row>
    <row r="20" spans="247:254" ht="15" customHeight="1">
      <c r="IM20" s="21"/>
      <c r="IN20" s="21"/>
      <c r="IR20" s="13" t="s">
        <v>10</v>
      </c>
      <c r="IS20" s="20">
        <v>145.6483773580324</v>
      </c>
      <c r="IT20" s="20"/>
    </row>
    <row r="21" spans="247:254" ht="15" customHeight="1">
      <c r="IM21" s="21"/>
      <c r="IN21" s="21"/>
      <c r="IO21" s="20"/>
      <c r="IR21" s="13" t="s">
        <v>8</v>
      </c>
      <c r="IS21" s="20">
        <v>122.9607589041096</v>
      </c>
      <c r="IT21" s="20"/>
    </row>
    <row r="22" spans="247:249" ht="15">
      <c r="IM22" s="21"/>
      <c r="IN22" s="21"/>
      <c r="IO22" s="20"/>
    </row>
    <row r="23" spans="2:249" ht="15">
      <c r="B23" s="7" t="s">
        <v>12</v>
      </c>
      <c r="IM23" s="21"/>
      <c r="IN23" s="21"/>
      <c r="IO23" s="20"/>
    </row>
    <row r="24" ht="15.75">
      <c r="B24" s="11" t="s">
        <v>25</v>
      </c>
    </row>
    <row r="25" ht="15">
      <c r="B25" s="10" t="s">
        <v>24</v>
      </c>
    </row>
  </sheetData>
  <sheetProtection/>
  <mergeCells count="3">
    <mergeCell ref="B2:I2"/>
    <mergeCell ref="B4:I4"/>
    <mergeCell ref="B6:I6"/>
  </mergeCells>
  <printOptions horizontalCentered="1" verticalCentered="1"/>
  <pageMargins left="0" right="0" top="0.984251968503937" bottom="4" header="0.5118110236220472" footer="0.5118110236220472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2021-04-27T22:43:19Z</cp:lastPrinted>
  <dcterms:created xsi:type="dcterms:W3CDTF">1998-02-13T16:54:25Z</dcterms:created>
  <dcterms:modified xsi:type="dcterms:W3CDTF">2022-07-06T22:53:15Z</dcterms:modified>
  <cp:category/>
  <cp:version/>
  <cp:contentType/>
  <cp:contentStatus/>
</cp:coreProperties>
</file>