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9200" windowHeight="8210" tabRatio="726" activeTab="0"/>
  </bookViews>
  <sheets>
    <sheet name="T4.2" sheetId="1" r:id="rId1"/>
  </sheets>
  <definedNames>
    <definedName name="_xlnm.Print_Area" localSheetId="0">'T4.2'!$A$1:$L$36</definedName>
  </definedNames>
  <calcPr fullCalcOnLoad="1"/>
</workbook>
</file>

<file path=xl/sharedStrings.xml><?xml version="1.0" encoding="utf-8"?>
<sst xmlns="http://schemas.openxmlformats.org/spreadsheetml/2006/main" count="29" uniqueCount="29">
  <si>
    <r>
      <t>Região Norte</t>
    </r>
  </si>
  <si>
    <t xml:space="preserve">Pará </t>
  </si>
  <si>
    <t>Região Nordeste</t>
  </si>
  <si>
    <t>Maranhão</t>
  </si>
  <si>
    <t>Piauí</t>
  </si>
  <si>
    <t>Rio Grande do Norte</t>
  </si>
  <si>
    <t xml:space="preserve">Paraíba </t>
  </si>
  <si>
    <t>Pernambuco</t>
  </si>
  <si>
    <t>Alagoas</t>
  </si>
  <si>
    <t>Sergipe</t>
  </si>
  <si>
    <t>Região Sudeste</t>
  </si>
  <si>
    <t xml:space="preserve">Minas Gerais </t>
  </si>
  <si>
    <t>São Paulo</t>
  </si>
  <si>
    <t>Região Sul</t>
  </si>
  <si>
    <t>Paraná</t>
  </si>
  <si>
    <t>Região Centro-Oeste</t>
  </si>
  <si>
    <t xml:space="preserve">Mato Grosso do Sul </t>
  </si>
  <si>
    <t>Mato Grosso</t>
  </si>
  <si>
    <t>Goiás</t>
  </si>
  <si>
    <t>Espírito Santo</t>
  </si>
  <si>
    <t>Tocantins</t>
  </si>
  <si>
    <r>
      <t>Produção de etanol anidro (mil 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</si>
  <si>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>Brasil</t>
  </si>
  <si>
    <t>Bahia</t>
  </si>
  <si>
    <t>Nota: Estão relacionadas apenas as unidades da Federação onde houve produção de etanol anidro no período especificado.</t>
  </si>
  <si>
    <t>22/21
%</t>
  </si>
  <si>
    <t>Tabela 4.2 – Produção de etanol anidro, segundo grandes regiões e unidades da Federação – 2013-2022</t>
  </si>
  <si>
    <t>Grandes regiões e unidades da Federação</t>
  </si>
  <si>
    <t>Fonte: ANP/SPC, conforme a Resolução ANP nº 729/2018.</t>
  </si>
</sst>
</file>

<file path=xl/styles.xml><?xml version="1.0" encoding="utf-8"?>
<styleSheet xmlns="http://schemas.openxmlformats.org/spreadsheetml/2006/main">
  <numFmts count="4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#,##0;&quot;R$&quot;\-#,##0"/>
    <numFmt numFmtId="179" formatCode="&quot;R$&quot;#,##0;[Red]&quot;R$&quot;\-#,##0"/>
    <numFmt numFmtId="180" formatCode="&quot;R$&quot;#,##0.00;&quot;R$&quot;\-#,##0.00"/>
    <numFmt numFmtId="181" formatCode="&quot;R$&quot;#,##0.00;[Red]&quot;R$&quot;\-#,##0.00"/>
    <numFmt numFmtId="182" formatCode="_ &quot;R$&quot;* #,##0_ ;_ &quot;R$&quot;* \-#,##0_ ;_ &quot;R$&quot;* &quot;-&quot;_ ;_ @_ "/>
    <numFmt numFmtId="183" formatCode="_ * #,##0_ ;_ * \-#,##0_ ;_ * &quot;-&quot;_ ;_ @_ "/>
    <numFmt numFmtId="184" formatCode="_ &quot;R$&quot;* #,##0.00_ ;_ &quot;R$&quot;* \-#,##0.00_ ;_ &quot;R$&quot;* &quot;-&quot;??_ ;_ @_ "/>
    <numFmt numFmtId="185" formatCode="_ * #,##0.00_ ;_ * \-#,##0.00_ ;_ * &quot;-&quot;??_ ;_ @_ "/>
    <numFmt numFmtId="186" formatCode="_(* #,##0.0_);_(* \(#,##0.0\);_(* &quot;-&quot;??_);_(@_)"/>
    <numFmt numFmtId="187" formatCode="_(* #,##0_);_(* \(#,##0\);_(* &quot;-&quot;??_);_(@_)"/>
    <numFmt numFmtId="188" formatCode="0.000"/>
    <numFmt numFmtId="189" formatCode="_(* #,##0.000_);_(* \(#,##0.000\);_(* &quot;-&quot;??_);_(@_)"/>
    <numFmt numFmtId="190" formatCode="_(* #,##0.0000_);_(* \(#,##0.0000\);_(* &quot;-&quot;??_);_(@_)"/>
    <numFmt numFmtId="191" formatCode="#,##0.0"/>
    <numFmt numFmtId="192" formatCode="#,##0.000"/>
    <numFmt numFmtId="193" formatCode="#,##0.0000"/>
    <numFmt numFmtId="194" formatCode="0.0000"/>
    <numFmt numFmtId="195" formatCode="0.0%"/>
    <numFmt numFmtId="196" formatCode="_-* #,##0.0_-;\-* #,##0.0_-;_-* &quot;-&quot;?_-;_-@_-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vertAlign val="superscript"/>
      <sz val="7"/>
      <name val="Arial"/>
      <family val="2"/>
    </font>
    <font>
      <b/>
      <sz val="9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name val="Helvetica Neue"/>
      <family val="2"/>
    </font>
    <font>
      <sz val="7"/>
      <color indexed="61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9"/>
      <name val="Helvetica Neu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Helvetica Neu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vertical="center"/>
    </xf>
    <xf numFmtId="2" fontId="8" fillId="33" borderId="0" xfId="0" applyNumberFormat="1" applyFont="1" applyFill="1" applyBorder="1" applyAlignment="1">
      <alignment vertical="center"/>
    </xf>
    <xf numFmtId="1" fontId="6" fillId="34" borderId="10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 wrapText="1"/>
    </xf>
    <xf numFmtId="4" fontId="6" fillId="33" borderId="0" xfId="60" applyNumberFormat="1" applyFont="1" applyFill="1" applyBorder="1" applyAlignment="1" applyProtection="1">
      <alignment horizontal="right" vertical="center" wrapText="1"/>
      <protection/>
    </xf>
    <xf numFmtId="4" fontId="8" fillId="33" borderId="0" xfId="0" applyNumberFormat="1" applyFont="1" applyFill="1" applyBorder="1" applyAlignment="1">
      <alignment vertical="center" wrapText="1"/>
    </xf>
    <xf numFmtId="4" fontId="8" fillId="33" borderId="0" xfId="0" applyNumberFormat="1" applyFont="1" applyFill="1" applyBorder="1" applyAlignment="1">
      <alignment horizontal="right" vertical="center" wrapText="1"/>
    </xf>
    <xf numFmtId="171" fontId="6" fillId="33" borderId="0" xfId="60" applyFont="1" applyFill="1" applyBorder="1" applyAlignment="1">
      <alignment horizontal="right" vertical="center" wrapText="1"/>
    </xf>
    <xf numFmtId="2" fontId="8" fillId="33" borderId="0" xfId="0" applyNumberFormat="1" applyFont="1" applyFill="1" applyBorder="1" applyAlignment="1">
      <alignment horizontal="right" vertical="center"/>
    </xf>
    <xf numFmtId="4" fontId="8" fillId="33" borderId="0" xfId="60" applyNumberFormat="1" applyFont="1" applyFill="1" applyBorder="1" applyAlignment="1">
      <alignment horizontal="right" vertical="center"/>
    </xf>
    <xf numFmtId="4" fontId="8" fillId="33" borderId="0" xfId="60" applyNumberFormat="1" applyFont="1" applyFill="1" applyBorder="1" applyAlignment="1" applyProtection="1">
      <alignment horizontal="right" vertical="center" wrapText="1"/>
      <protection/>
    </xf>
    <xf numFmtId="2" fontId="8" fillId="33" borderId="11" xfId="0" applyNumberFormat="1" applyFont="1" applyFill="1" applyBorder="1" applyAlignment="1">
      <alignment horizontal="left" vertical="center"/>
    </xf>
    <xf numFmtId="2" fontId="8" fillId="33" borderId="11" xfId="0" applyNumberFormat="1" applyFont="1" applyFill="1" applyBorder="1" applyAlignment="1">
      <alignment horizontal="right" vertical="center"/>
    </xf>
    <xf numFmtId="2" fontId="9" fillId="33" borderId="0" xfId="0" applyNumberFormat="1" applyFont="1" applyFill="1" applyBorder="1" applyAlignment="1">
      <alignment horizontal="left" vertical="center"/>
    </xf>
    <xf numFmtId="2" fontId="10" fillId="33" borderId="0" xfId="0" applyNumberFormat="1" applyFont="1" applyFill="1" applyBorder="1" applyAlignment="1">
      <alignment horizontal="left" vertical="center"/>
    </xf>
    <xf numFmtId="3" fontId="6" fillId="33" borderId="0" xfId="0" applyNumberFormat="1" applyFont="1" applyFill="1" applyBorder="1" applyAlignment="1">
      <alignment vertical="center" wrapText="1"/>
    </xf>
    <xf numFmtId="2" fontId="11" fillId="33" borderId="0" xfId="0" applyNumberFormat="1" applyFont="1" applyFill="1" applyBorder="1" applyAlignment="1">
      <alignment horizontal="right" vertical="center"/>
    </xf>
    <xf numFmtId="2" fontId="11" fillId="33" borderId="0" xfId="0" applyNumberFormat="1" applyFont="1" applyFill="1" applyBorder="1" applyAlignment="1">
      <alignment vertical="center"/>
    </xf>
    <xf numFmtId="187" fontId="8" fillId="33" borderId="0" xfId="60" applyNumberFormat="1" applyFont="1" applyFill="1" applyBorder="1" applyAlignment="1">
      <alignment vertical="center"/>
    </xf>
    <xf numFmtId="171" fontId="8" fillId="33" borderId="0" xfId="6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left" vertical="center"/>
    </xf>
    <xf numFmtId="193" fontId="8" fillId="33" borderId="0" xfId="0" applyNumberFormat="1" applyFont="1" applyFill="1" applyBorder="1" applyAlignment="1" quotePrefix="1">
      <alignment vertical="center" wrapText="1"/>
    </xf>
    <xf numFmtId="193" fontId="8" fillId="33" borderId="0" xfId="0" applyNumberFormat="1" applyFont="1" applyFill="1" applyBorder="1" applyAlignment="1">
      <alignment vertical="center" wrapText="1"/>
    </xf>
    <xf numFmtId="194" fontId="8" fillId="33" borderId="0" xfId="0" applyNumberFormat="1" applyFont="1" applyFill="1" applyBorder="1" applyAlignment="1">
      <alignment vertical="center"/>
    </xf>
    <xf numFmtId="171" fontId="6" fillId="33" borderId="0" xfId="60" applyNumberFormat="1" applyFont="1" applyFill="1" applyBorder="1" applyAlignment="1">
      <alignment vertical="center" wrapText="1"/>
    </xf>
    <xf numFmtId="195" fontId="8" fillId="33" borderId="0" xfId="48" applyNumberFormat="1" applyFont="1" applyFill="1" applyBorder="1" applyAlignment="1">
      <alignment vertical="center"/>
    </xf>
    <xf numFmtId="171" fontId="8" fillId="33" borderId="0" xfId="60" applyFont="1" applyFill="1" applyBorder="1" applyAlignment="1">
      <alignment vertical="center" wrapText="1"/>
    </xf>
    <xf numFmtId="171" fontId="8" fillId="33" borderId="0" xfId="60" applyFont="1" applyFill="1" applyBorder="1" applyAlignment="1">
      <alignment vertical="center"/>
    </xf>
    <xf numFmtId="171" fontId="8" fillId="33" borderId="0" xfId="60" applyFont="1" applyFill="1" applyBorder="1" applyAlignment="1">
      <alignment vertical="center"/>
    </xf>
    <xf numFmtId="187" fontId="8" fillId="33" borderId="0" xfId="60" applyNumberFormat="1" applyFont="1" applyFill="1" applyBorder="1" applyAlignment="1">
      <alignment vertical="center" wrapText="1"/>
    </xf>
    <xf numFmtId="187" fontId="8" fillId="33" borderId="0" xfId="60" applyNumberFormat="1" applyFont="1" applyFill="1" applyBorder="1" applyAlignment="1">
      <alignment vertical="center"/>
    </xf>
    <xf numFmtId="189" fontId="8" fillId="33" borderId="0" xfId="60" applyNumberFormat="1" applyFont="1" applyFill="1" applyBorder="1" applyAlignment="1">
      <alignment vertical="center"/>
    </xf>
    <xf numFmtId="171" fontId="8" fillId="33" borderId="0" xfId="60" applyNumberFormat="1" applyFont="1" applyFill="1" applyBorder="1" applyAlignment="1">
      <alignment vertical="center"/>
    </xf>
    <xf numFmtId="171" fontId="8" fillId="33" borderId="0" xfId="0" applyNumberFormat="1" applyFont="1" applyFill="1" applyBorder="1" applyAlignment="1" quotePrefix="1">
      <alignment vertical="center" wrapText="1"/>
    </xf>
    <xf numFmtId="171" fontId="6" fillId="33" borderId="0" xfId="60" applyNumberFormat="1" applyFont="1" applyFill="1" applyBorder="1" applyAlignment="1">
      <alignment horizontal="right" vertical="center" wrapText="1"/>
    </xf>
    <xf numFmtId="171" fontId="8" fillId="33" borderId="0" xfId="0" applyNumberFormat="1" applyFont="1" applyFill="1" applyBorder="1" applyAlignment="1">
      <alignment vertical="center" wrapText="1"/>
    </xf>
    <xf numFmtId="171" fontId="6" fillId="33" borderId="0" xfId="0" applyNumberFormat="1" applyFont="1" applyFill="1" applyBorder="1" applyAlignment="1">
      <alignment vertical="center" wrapText="1"/>
    </xf>
    <xf numFmtId="171" fontId="46" fillId="35" borderId="0" xfId="60" applyFont="1" applyFill="1" applyBorder="1" applyAlignment="1">
      <alignment horizontal="center" vertical="center"/>
    </xf>
    <xf numFmtId="189" fontId="8" fillId="33" borderId="0" xfId="0" applyNumberFormat="1" applyFont="1" applyFill="1" applyBorder="1" applyAlignment="1">
      <alignment vertical="center" wrapText="1"/>
    </xf>
    <xf numFmtId="2" fontId="6" fillId="34" borderId="12" xfId="0" applyNumberFormat="1" applyFont="1" applyFill="1" applyBorder="1" applyAlignment="1">
      <alignment horizontal="center" vertical="center" wrapText="1"/>
    </xf>
    <xf numFmtId="2" fontId="6" fillId="34" borderId="13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center" vertical="center" wrapText="1"/>
    </xf>
    <xf numFmtId="2" fontId="6" fillId="33" borderId="15" xfId="0" applyNumberFormat="1" applyFont="1" applyFill="1" applyBorder="1" applyAlignment="1">
      <alignment horizontal="center" vertical="center" wrapText="1"/>
    </xf>
    <xf numFmtId="2" fontId="6" fillId="36" borderId="16" xfId="0" applyNumberFormat="1" applyFont="1" applyFill="1" applyBorder="1" applyAlignment="1">
      <alignment horizontal="center" vertical="center" wrapText="1"/>
    </xf>
    <xf numFmtId="2" fontId="6" fillId="36" borderId="1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111</xdr:col>
      <xdr:colOff>9525</xdr:colOff>
      <xdr:row>2</xdr:row>
      <xdr:rowOff>0</xdr:rowOff>
    </xdr:from>
    <xdr:to>
      <xdr:col>114</xdr:col>
      <xdr:colOff>666750</xdr:colOff>
      <xdr:row>9</xdr:row>
      <xdr:rowOff>0</xdr:rowOff>
    </xdr:to>
    <xdr:pic>
      <xdr:nvPicPr>
        <xdr:cNvPr id="1" name="Figura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33850" y="257175"/>
          <a:ext cx="2943225" cy="9715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110</xdr:col>
      <xdr:colOff>9525</xdr:colOff>
      <xdr:row>28</xdr:row>
      <xdr:rowOff>0</xdr:rowOff>
    </xdr:from>
    <xdr:to>
      <xdr:col>113</xdr:col>
      <xdr:colOff>666750</xdr:colOff>
      <xdr:row>36</xdr:row>
      <xdr:rowOff>0</xdr:rowOff>
    </xdr:to>
    <xdr:pic>
      <xdr:nvPicPr>
        <xdr:cNvPr id="2" name="Figura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571850" y="3409950"/>
          <a:ext cx="2943225" cy="990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16.140625" style="5" customWidth="1"/>
    <col min="2" max="8" width="8.140625" style="3" bestFit="1" customWidth="1"/>
    <col min="9" max="11" width="8.140625" style="3" customWidth="1"/>
    <col min="12" max="12" width="6.28125" style="3" customWidth="1"/>
    <col min="13" max="13" width="7.421875" style="3" customWidth="1"/>
    <col min="14" max="16" width="9.421875" style="3" bestFit="1" customWidth="1"/>
    <col min="17" max="17" width="8.421875" style="3" customWidth="1"/>
    <col min="18" max="19" width="5.28125" style="3" customWidth="1"/>
    <col min="20" max="20" width="6.140625" style="3" customWidth="1"/>
    <col min="21" max="16384" width="11.421875" style="3" customWidth="1"/>
  </cols>
  <sheetData>
    <row r="1" spans="1:13" s="2" customFormat="1" ht="11.25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1"/>
    </row>
    <row r="2" spans="1:13" s="2" customFormat="1" ht="9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2" ht="15" customHeight="1">
      <c r="A3" s="47" t="s">
        <v>27</v>
      </c>
      <c r="B3" s="49" t="s">
        <v>21</v>
      </c>
      <c r="C3" s="50"/>
      <c r="D3" s="50"/>
      <c r="E3" s="50"/>
      <c r="F3" s="50"/>
      <c r="G3" s="50"/>
      <c r="H3" s="50"/>
      <c r="I3" s="50"/>
      <c r="J3" s="50"/>
      <c r="K3" s="50"/>
      <c r="L3" s="44" t="s">
        <v>25</v>
      </c>
    </row>
    <row r="4" spans="1:12" ht="12.75" customHeight="1">
      <c r="A4" s="48"/>
      <c r="B4" s="4">
        <v>2013</v>
      </c>
      <c r="C4" s="4">
        <v>2014</v>
      </c>
      <c r="D4" s="4">
        <v>2015</v>
      </c>
      <c r="E4" s="4">
        <v>2016</v>
      </c>
      <c r="F4" s="4">
        <v>2017</v>
      </c>
      <c r="G4" s="4">
        <v>2018</v>
      </c>
      <c r="H4" s="4">
        <v>2019</v>
      </c>
      <c r="I4" s="4">
        <v>2020</v>
      </c>
      <c r="J4" s="4">
        <v>2021</v>
      </c>
      <c r="K4" s="4">
        <v>2022</v>
      </c>
      <c r="L4" s="45"/>
    </row>
    <row r="5" spans="2:15" ht="9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35"/>
      <c r="O5" s="36"/>
    </row>
    <row r="6" spans="1:17" ht="9.75">
      <c r="A6" s="7" t="s">
        <v>22</v>
      </c>
      <c r="B6" s="29">
        <f aca="true" t="shared" si="0" ref="B6:I6">B8+B12+B22+B27+B30</f>
        <v>11809.314396</v>
      </c>
      <c r="C6" s="29">
        <f t="shared" si="0"/>
        <v>11743.920396</v>
      </c>
      <c r="D6" s="29">
        <f t="shared" si="0"/>
        <v>11386.041019999999</v>
      </c>
      <c r="E6" s="29">
        <f t="shared" si="0"/>
        <v>11661.530642</v>
      </c>
      <c r="F6" s="29">
        <f t="shared" si="0"/>
        <v>11640.479706000002</v>
      </c>
      <c r="G6" s="29">
        <f t="shared" si="0"/>
        <v>9418.451867000002</v>
      </c>
      <c r="H6" s="29">
        <f t="shared" si="0"/>
        <v>10394.410032</v>
      </c>
      <c r="I6" s="29">
        <f t="shared" si="0"/>
        <v>10233.137621</v>
      </c>
      <c r="J6" s="29">
        <f>J8+J12+J22+J27+J30</f>
        <v>11422.815425</v>
      </c>
      <c r="K6" s="29">
        <f>K8+K12+K22+K27+K30</f>
        <v>12331.958094</v>
      </c>
      <c r="L6" s="9">
        <f>((K6/J6)-1)*100</f>
        <v>7.959006910067434</v>
      </c>
      <c r="M6" s="42">
        <f>(K6/B6)^(1/10)</f>
        <v>1.0043399440155742</v>
      </c>
      <c r="N6" s="34"/>
      <c r="O6" s="36"/>
      <c r="P6" s="20"/>
      <c r="Q6" s="20"/>
    </row>
    <row r="7" spans="2:17" ht="9.75">
      <c r="B7" s="26"/>
      <c r="C7" s="26"/>
      <c r="D7" s="26"/>
      <c r="E7" s="26"/>
      <c r="F7" s="26"/>
      <c r="G7" s="26"/>
      <c r="H7" s="26"/>
      <c r="I7" s="26"/>
      <c r="J7" s="38"/>
      <c r="K7" s="38"/>
      <c r="L7" s="11"/>
      <c r="M7" s="28"/>
      <c r="N7" s="35"/>
      <c r="O7" s="36"/>
      <c r="P7" s="23"/>
      <c r="Q7" s="23"/>
    </row>
    <row r="8" spans="1:17" s="13" customFormat="1" ht="9.75">
      <c r="A8" s="7" t="s">
        <v>0</v>
      </c>
      <c r="B8" s="12">
        <f aca="true" t="shared" si="1" ref="B8:I8">SUM(B9:B10)</f>
        <v>142.339831</v>
      </c>
      <c r="C8" s="12">
        <f t="shared" si="1"/>
        <v>152.245596</v>
      </c>
      <c r="D8" s="12">
        <f t="shared" si="1"/>
        <v>157.733219</v>
      </c>
      <c r="E8" s="12">
        <f t="shared" si="1"/>
        <v>145.22</v>
      </c>
      <c r="F8" s="12">
        <f t="shared" si="1"/>
        <v>159.29715800000002</v>
      </c>
      <c r="G8" s="12">
        <f t="shared" si="1"/>
        <v>104.530835</v>
      </c>
      <c r="H8" s="12">
        <f t="shared" si="1"/>
        <v>125.66300000000001</v>
      </c>
      <c r="I8" s="12">
        <f t="shared" si="1"/>
        <v>124.79884899999999</v>
      </c>
      <c r="J8" s="39">
        <f>SUM(J9:J10)</f>
        <v>132.40592299999997</v>
      </c>
      <c r="K8" s="39">
        <f>SUM(K9:K10)</f>
        <v>133.69299999999998</v>
      </c>
      <c r="L8" s="9">
        <f>((K8/J8)-1)*100</f>
        <v>0.972069051623925</v>
      </c>
      <c r="M8" s="30"/>
      <c r="N8" s="34"/>
      <c r="O8" s="36"/>
      <c r="P8" s="20"/>
      <c r="Q8" s="20"/>
    </row>
    <row r="9" spans="1:17" s="13" customFormat="1" ht="9.75">
      <c r="A9" s="5" t="s">
        <v>1</v>
      </c>
      <c r="B9" s="24">
        <v>28.091099</v>
      </c>
      <c r="C9" s="24">
        <v>33.80115299999999</v>
      </c>
      <c r="D9" s="24">
        <v>29.790318</v>
      </c>
      <c r="E9" s="24">
        <v>28.694</v>
      </c>
      <c r="F9" s="24">
        <v>43.532248</v>
      </c>
      <c r="G9" s="24">
        <v>34.832466000000004</v>
      </c>
      <c r="H9" s="24">
        <v>44.127</v>
      </c>
      <c r="I9" s="24">
        <v>38.615556999999995</v>
      </c>
      <c r="J9" s="24">
        <v>41.61639099999999</v>
      </c>
      <c r="K9" s="24">
        <v>40.518</v>
      </c>
      <c r="L9" s="15">
        <f>((K9/J9)-1)*100</f>
        <v>-2.6393230494205833</v>
      </c>
      <c r="M9" s="30"/>
      <c r="N9" s="34"/>
      <c r="O9" s="37"/>
      <c r="P9" s="31"/>
      <c r="Q9" s="32"/>
    </row>
    <row r="10" spans="1:17" s="13" customFormat="1" ht="9.75">
      <c r="A10" s="5" t="s">
        <v>20</v>
      </c>
      <c r="B10" s="24">
        <v>114.24873199999999</v>
      </c>
      <c r="C10" s="24">
        <v>118.444443</v>
      </c>
      <c r="D10" s="24">
        <v>127.94290099999999</v>
      </c>
      <c r="E10" s="24">
        <v>116.526</v>
      </c>
      <c r="F10" s="24">
        <v>115.76491000000001</v>
      </c>
      <c r="G10" s="24">
        <v>69.698369</v>
      </c>
      <c r="H10" s="24">
        <v>81.536</v>
      </c>
      <c r="I10" s="24">
        <v>86.183292</v>
      </c>
      <c r="J10" s="24">
        <v>90.789532</v>
      </c>
      <c r="K10" s="24">
        <v>93.175</v>
      </c>
      <c r="L10" s="15">
        <f>((K10/J10)-1)*100</f>
        <v>2.62747031232633</v>
      </c>
      <c r="M10" s="30"/>
      <c r="N10" s="34"/>
      <c r="O10" s="37"/>
      <c r="P10" s="31"/>
      <c r="Q10" s="32"/>
    </row>
    <row r="11" spans="2:17" ht="9">
      <c r="B11" s="10"/>
      <c r="C11" s="10"/>
      <c r="D11" s="10"/>
      <c r="E11" s="10"/>
      <c r="F11" s="10"/>
      <c r="G11" s="10"/>
      <c r="H11" s="10"/>
      <c r="I11" s="10"/>
      <c r="J11" s="40"/>
      <c r="K11" s="40"/>
      <c r="L11" s="11"/>
      <c r="M11" s="30"/>
      <c r="N11" s="34"/>
      <c r="O11" s="37"/>
      <c r="P11" s="23"/>
      <c r="Q11" s="23"/>
    </row>
    <row r="12" spans="1:17" ht="9">
      <c r="A12" s="7" t="s">
        <v>2</v>
      </c>
      <c r="B12" s="8">
        <f aca="true" t="shared" si="2" ref="B12:I12">SUM(B13:B20)</f>
        <v>996.1725550000001</v>
      </c>
      <c r="C12" s="8">
        <f t="shared" si="2"/>
        <v>1182.114568</v>
      </c>
      <c r="D12" s="8">
        <f t="shared" si="2"/>
        <v>1051.273057</v>
      </c>
      <c r="E12" s="8">
        <f t="shared" si="2"/>
        <v>815.726691</v>
      </c>
      <c r="F12" s="8">
        <f t="shared" si="2"/>
        <v>767.954539</v>
      </c>
      <c r="G12" s="8">
        <f t="shared" si="2"/>
        <v>719.7742509999999</v>
      </c>
      <c r="H12" s="8">
        <f t="shared" si="2"/>
        <v>770.6368330000001</v>
      </c>
      <c r="I12" s="8">
        <f t="shared" si="2"/>
        <v>854.297069</v>
      </c>
      <c r="J12" s="41">
        <f>SUM(J13:J20)</f>
        <v>884.519359</v>
      </c>
      <c r="K12" s="41">
        <f>SUM(K13:K20)</f>
        <v>910.1009999999999</v>
      </c>
      <c r="L12" s="9">
        <f aca="true" t="shared" si="3" ref="L12:L20">((K12/J12)-1)*100</f>
        <v>2.892151623331496</v>
      </c>
      <c r="M12" s="30"/>
      <c r="N12" s="34"/>
      <c r="O12" s="37"/>
      <c r="P12" s="20"/>
      <c r="Q12" s="20"/>
    </row>
    <row r="13" spans="1:17" ht="9">
      <c r="A13" s="3" t="s">
        <v>3</v>
      </c>
      <c r="B13" s="14">
        <v>154.478105</v>
      </c>
      <c r="C13" s="14">
        <v>165.57402299999998</v>
      </c>
      <c r="D13" s="14">
        <v>144.704296</v>
      </c>
      <c r="E13" s="14">
        <v>111.04619100000001</v>
      </c>
      <c r="F13" s="14">
        <v>142.93633400000002</v>
      </c>
      <c r="G13" s="14">
        <v>122.750679</v>
      </c>
      <c r="H13" s="14">
        <v>142.038</v>
      </c>
      <c r="I13" s="14">
        <v>159.412806</v>
      </c>
      <c r="J13" s="24">
        <v>154.51309300000005</v>
      </c>
      <c r="K13" s="24">
        <v>146.1</v>
      </c>
      <c r="L13" s="15">
        <f t="shared" si="3"/>
        <v>-5.444906212575818</v>
      </c>
      <c r="M13" s="30"/>
      <c r="N13" s="34"/>
      <c r="O13" s="37"/>
      <c r="P13" s="20"/>
      <c r="Q13" s="20"/>
    </row>
    <row r="14" spans="1:17" ht="9">
      <c r="A14" s="3" t="s">
        <v>4</v>
      </c>
      <c r="B14" s="14">
        <v>30.851333</v>
      </c>
      <c r="C14" s="14">
        <v>31.976588999999997</v>
      </c>
      <c r="D14" s="14">
        <v>29.338987</v>
      </c>
      <c r="E14" s="14">
        <v>21.391</v>
      </c>
      <c r="F14" s="14">
        <v>19.581231</v>
      </c>
      <c r="G14" s="14">
        <v>18.016615</v>
      </c>
      <c r="H14" s="14">
        <v>16.804</v>
      </c>
      <c r="I14" s="14">
        <v>28.136033000000005</v>
      </c>
      <c r="J14" s="24">
        <v>26.653866999999998</v>
      </c>
      <c r="K14" s="24">
        <v>27.916</v>
      </c>
      <c r="L14" s="15">
        <f t="shared" si="3"/>
        <v>4.735271621187276</v>
      </c>
      <c r="M14" s="30"/>
      <c r="N14" s="34"/>
      <c r="O14" s="37"/>
      <c r="P14" s="20"/>
      <c r="Q14" s="20"/>
    </row>
    <row r="15" spans="1:17" ht="9">
      <c r="A15" s="5" t="s">
        <v>5</v>
      </c>
      <c r="B15" s="14">
        <v>35.479374</v>
      </c>
      <c r="C15" s="14">
        <v>45.798556000000005</v>
      </c>
      <c r="D15" s="14">
        <v>64.15450799999999</v>
      </c>
      <c r="E15" s="14">
        <v>41.559402999999996</v>
      </c>
      <c r="F15" s="14">
        <v>26.667584</v>
      </c>
      <c r="G15" s="14">
        <v>21.802310000000002</v>
      </c>
      <c r="H15" s="14">
        <v>18.981762999999997</v>
      </c>
      <c r="I15" s="14">
        <v>31.848582999999998</v>
      </c>
      <c r="J15" s="24">
        <v>31.17714</v>
      </c>
      <c r="K15" s="24">
        <v>29.066</v>
      </c>
      <c r="L15" s="15">
        <f t="shared" si="3"/>
        <v>-6.771435737851528</v>
      </c>
      <c r="M15" s="30"/>
      <c r="N15" s="34"/>
      <c r="O15" s="37"/>
      <c r="P15" s="20"/>
      <c r="Q15" s="20"/>
    </row>
    <row r="16" spans="1:17" ht="9">
      <c r="A16" s="5" t="s">
        <v>6</v>
      </c>
      <c r="B16" s="14">
        <v>185.468366</v>
      </c>
      <c r="C16" s="14">
        <v>235.493453</v>
      </c>
      <c r="D16" s="14">
        <v>208.703731</v>
      </c>
      <c r="E16" s="14">
        <v>158.52767500000002</v>
      </c>
      <c r="F16" s="14">
        <v>153.826225</v>
      </c>
      <c r="G16" s="14">
        <v>170.4061</v>
      </c>
      <c r="H16" s="14">
        <v>183.73193099999997</v>
      </c>
      <c r="I16" s="14">
        <v>197.644132</v>
      </c>
      <c r="J16" s="24">
        <v>227.027284</v>
      </c>
      <c r="K16" s="24">
        <v>231.323</v>
      </c>
      <c r="L16" s="15">
        <f t="shared" si="3"/>
        <v>1.8921584773044176</v>
      </c>
      <c r="M16" s="30"/>
      <c r="N16" s="34"/>
      <c r="O16" s="37"/>
      <c r="P16" s="20"/>
      <c r="Q16" s="20"/>
    </row>
    <row r="17" spans="1:17" ht="9">
      <c r="A17" s="5" t="s">
        <v>7</v>
      </c>
      <c r="B17" s="14">
        <v>153.00732100000002</v>
      </c>
      <c r="C17" s="14">
        <v>192.824157</v>
      </c>
      <c r="D17" s="14">
        <v>189.00462199999998</v>
      </c>
      <c r="E17" s="14">
        <v>124.114865</v>
      </c>
      <c r="F17" s="14">
        <v>99.94606799999998</v>
      </c>
      <c r="G17" s="14">
        <v>86.603113</v>
      </c>
      <c r="H17" s="14">
        <v>104.452304</v>
      </c>
      <c r="I17" s="14">
        <v>113.640277</v>
      </c>
      <c r="J17" s="24">
        <v>114.24987000000002</v>
      </c>
      <c r="K17" s="24">
        <v>151.157</v>
      </c>
      <c r="L17" s="15">
        <f t="shared" si="3"/>
        <v>32.30387045516987</v>
      </c>
      <c r="M17" s="30"/>
      <c r="N17" s="34"/>
      <c r="O17" s="37"/>
      <c r="P17" s="20"/>
      <c r="Q17" s="20"/>
    </row>
    <row r="18" spans="1:17" ht="9">
      <c r="A18" s="5" t="s">
        <v>8</v>
      </c>
      <c r="B18" s="14">
        <v>296.828726</v>
      </c>
      <c r="C18" s="14">
        <v>341.36600799999997</v>
      </c>
      <c r="D18" s="14">
        <v>333.046976</v>
      </c>
      <c r="E18" s="14">
        <v>261.91702999999995</v>
      </c>
      <c r="F18" s="14">
        <v>225.916222</v>
      </c>
      <c r="G18" s="14">
        <v>197.13561900000002</v>
      </c>
      <c r="H18" s="14">
        <v>199.602288</v>
      </c>
      <c r="I18" s="14">
        <v>186.602811</v>
      </c>
      <c r="J18" s="24">
        <v>189.995903</v>
      </c>
      <c r="K18" s="24">
        <v>176.574</v>
      </c>
      <c r="L18" s="15">
        <f t="shared" si="3"/>
        <v>-7.064311802555023</v>
      </c>
      <c r="M18" s="30"/>
      <c r="N18" s="34"/>
      <c r="O18" s="37"/>
      <c r="P18" s="20"/>
      <c r="Q18" s="20"/>
    </row>
    <row r="19" spans="1:17" ht="9">
      <c r="A19" s="5" t="s">
        <v>9</v>
      </c>
      <c r="B19" s="14">
        <v>30.598291</v>
      </c>
      <c r="C19" s="14">
        <v>37.308661</v>
      </c>
      <c r="D19" s="14">
        <v>35.122982</v>
      </c>
      <c r="E19" s="14">
        <v>21.328267</v>
      </c>
      <c r="F19" s="14">
        <v>24.366936999999997</v>
      </c>
      <c r="G19" s="14">
        <v>22.845966</v>
      </c>
      <c r="H19" s="14">
        <v>21.647366</v>
      </c>
      <c r="I19" s="14">
        <v>19.990130999999998</v>
      </c>
      <c r="J19" s="24">
        <v>19.89701</v>
      </c>
      <c r="K19" s="24">
        <v>15.42</v>
      </c>
      <c r="L19" s="15">
        <f t="shared" si="3"/>
        <v>-22.500918479711284</v>
      </c>
      <c r="M19" s="30"/>
      <c r="N19" s="34"/>
      <c r="O19" s="37"/>
      <c r="P19" s="20"/>
      <c r="Q19" s="20"/>
    </row>
    <row r="20" spans="1:17" ht="9">
      <c r="A20" s="5" t="s">
        <v>23</v>
      </c>
      <c r="B20" s="14">
        <v>109.461039</v>
      </c>
      <c r="C20" s="14">
        <v>131.77312099999997</v>
      </c>
      <c r="D20" s="14">
        <v>47.19695500000001</v>
      </c>
      <c r="E20" s="14">
        <v>75.84226000000001</v>
      </c>
      <c r="F20" s="14">
        <v>74.71393800000001</v>
      </c>
      <c r="G20" s="14">
        <v>80.21384900000001</v>
      </c>
      <c r="H20" s="14">
        <v>83.379181</v>
      </c>
      <c r="I20" s="14">
        <v>117.02229600000001</v>
      </c>
      <c r="J20" s="24">
        <v>121.00519200000001</v>
      </c>
      <c r="K20" s="24">
        <v>132.545</v>
      </c>
      <c r="L20" s="15">
        <f t="shared" si="3"/>
        <v>9.53662219716984</v>
      </c>
      <c r="M20" s="30"/>
      <c r="N20" s="34"/>
      <c r="O20" s="37"/>
      <c r="P20" s="20"/>
      <c r="Q20" s="20"/>
    </row>
    <row r="21" spans="2:17" ht="9">
      <c r="B21" s="27"/>
      <c r="C21" s="27"/>
      <c r="D21" s="27"/>
      <c r="E21" s="27"/>
      <c r="F21" s="27"/>
      <c r="G21" s="27"/>
      <c r="H21" s="27"/>
      <c r="I21" s="27"/>
      <c r="J21" s="40"/>
      <c r="K21" s="40"/>
      <c r="L21" s="11"/>
      <c r="M21" s="30"/>
      <c r="N21" s="34"/>
      <c r="O21" s="37"/>
      <c r="P21" s="23"/>
      <c r="Q21" s="23"/>
    </row>
    <row r="22" spans="1:17" ht="9">
      <c r="A22" s="7" t="s">
        <v>10</v>
      </c>
      <c r="B22" s="8">
        <f aca="true" t="shared" si="4" ref="B22:I22">SUM(B23:B25)</f>
        <v>8039.767593999999</v>
      </c>
      <c r="C22" s="8">
        <f t="shared" si="4"/>
        <v>7635.026263999999</v>
      </c>
      <c r="D22" s="8">
        <f t="shared" si="4"/>
        <v>7373.102696</v>
      </c>
      <c r="E22" s="8">
        <f t="shared" si="4"/>
        <v>7700.684696</v>
      </c>
      <c r="F22" s="8">
        <f t="shared" si="4"/>
        <v>7490.777632</v>
      </c>
      <c r="G22" s="8">
        <f t="shared" si="4"/>
        <v>6051.9412950000005</v>
      </c>
      <c r="H22" s="8">
        <f t="shared" si="4"/>
        <v>6774.911158000001</v>
      </c>
      <c r="I22" s="8">
        <f t="shared" si="4"/>
        <v>6048.9201029999995</v>
      </c>
      <c r="J22" s="41">
        <f>SUM(J23:J25)</f>
        <v>6634.912782000001</v>
      </c>
      <c r="K22" s="41">
        <f>SUM(K23:K25)</f>
        <v>6872.977</v>
      </c>
      <c r="L22" s="9">
        <f>((K22/J22)-1)*100</f>
        <v>3.5880534653876417</v>
      </c>
      <c r="M22" s="30"/>
      <c r="N22" s="34"/>
      <c r="O22" s="37"/>
      <c r="P22" s="20"/>
      <c r="Q22" s="20"/>
    </row>
    <row r="23" spans="1:23" ht="9">
      <c r="A23" s="5" t="s">
        <v>11</v>
      </c>
      <c r="B23" s="14">
        <v>1232.798463</v>
      </c>
      <c r="C23" s="14">
        <v>1095.215843</v>
      </c>
      <c r="D23" s="14">
        <v>1104.8533049999999</v>
      </c>
      <c r="E23" s="14">
        <v>1102.0315449999998</v>
      </c>
      <c r="F23" s="14">
        <v>1002.2518650000001</v>
      </c>
      <c r="G23" s="14">
        <v>829.619054</v>
      </c>
      <c r="H23" s="14">
        <v>1007.0795200000002</v>
      </c>
      <c r="I23" s="14">
        <v>963.9096209999999</v>
      </c>
      <c r="J23" s="24">
        <v>1204.635494</v>
      </c>
      <c r="K23" s="24">
        <v>1226.859</v>
      </c>
      <c r="L23" s="15">
        <f>((K23/J23)-1)*100</f>
        <v>1.8448324086987045</v>
      </c>
      <c r="M23" s="32"/>
      <c r="N23" s="34"/>
      <c r="O23" s="37"/>
      <c r="P23" s="33"/>
      <c r="Q23" s="33"/>
      <c r="T23" s="13"/>
      <c r="U23" s="13"/>
      <c r="V23" s="13"/>
      <c r="W23" s="13"/>
    </row>
    <row r="24" spans="1:23" ht="9">
      <c r="A24" s="5" t="s">
        <v>19</v>
      </c>
      <c r="B24" s="14">
        <v>107.43107499999998</v>
      </c>
      <c r="C24" s="14">
        <v>106.69017</v>
      </c>
      <c r="D24" s="14">
        <v>86.93796300000002</v>
      </c>
      <c r="E24" s="14">
        <v>48.201267</v>
      </c>
      <c r="F24" s="14">
        <v>77.376646</v>
      </c>
      <c r="G24" s="14">
        <v>102.80857699999999</v>
      </c>
      <c r="H24" s="14">
        <v>106.69424699999998</v>
      </c>
      <c r="I24" s="14">
        <v>78.30885400000001</v>
      </c>
      <c r="J24" s="24">
        <v>80.06906</v>
      </c>
      <c r="K24" s="24">
        <v>87.733</v>
      </c>
      <c r="L24" s="15">
        <f>((K24/J24)-1)*100</f>
        <v>9.571662262551861</v>
      </c>
      <c r="M24" s="32"/>
      <c r="N24" s="34"/>
      <c r="O24" s="37"/>
      <c r="P24" s="33"/>
      <c r="Q24" s="33"/>
      <c r="T24" s="13"/>
      <c r="U24" s="13"/>
      <c r="V24" s="13"/>
      <c r="W24" s="13"/>
    </row>
    <row r="25" spans="1:23" ht="9">
      <c r="A25" s="5" t="s">
        <v>12</v>
      </c>
      <c r="B25" s="14">
        <v>6699.538055999999</v>
      </c>
      <c r="C25" s="14">
        <v>6433.120250999999</v>
      </c>
      <c r="D25" s="14">
        <v>6181.311428</v>
      </c>
      <c r="E25" s="14">
        <v>6550.451884</v>
      </c>
      <c r="F25" s="14">
        <v>6411.149121</v>
      </c>
      <c r="G25" s="14">
        <v>5119.513664000001</v>
      </c>
      <c r="H25" s="14">
        <v>5661.137391</v>
      </c>
      <c r="I25" s="14">
        <v>5006.701628</v>
      </c>
      <c r="J25" s="24">
        <v>5350.208228000001</v>
      </c>
      <c r="K25" s="24">
        <v>5558.385</v>
      </c>
      <c r="L25" s="15">
        <f>((K25/J25)-1)*100</f>
        <v>3.891003174615104</v>
      </c>
      <c r="M25" s="32"/>
      <c r="N25" s="34"/>
      <c r="O25" s="37"/>
      <c r="P25" s="33"/>
      <c r="Q25" s="33"/>
      <c r="T25" s="13"/>
      <c r="U25" s="13"/>
      <c r="V25" s="13"/>
      <c r="W25" s="13"/>
    </row>
    <row r="26" spans="2:17" ht="9">
      <c r="B26" s="27"/>
      <c r="C26" s="27"/>
      <c r="D26" s="27"/>
      <c r="E26" s="27"/>
      <c r="F26" s="27"/>
      <c r="G26" s="27"/>
      <c r="H26" s="27"/>
      <c r="I26" s="27"/>
      <c r="J26" s="40"/>
      <c r="K26" s="43"/>
      <c r="L26" s="11"/>
      <c r="M26" s="30"/>
      <c r="N26" s="34"/>
      <c r="O26" s="37"/>
      <c r="P26" s="23"/>
      <c r="Q26" s="23"/>
    </row>
    <row r="27" spans="1:17" ht="9">
      <c r="A27" s="7" t="s">
        <v>13</v>
      </c>
      <c r="B27" s="8">
        <f aca="true" t="shared" si="5" ref="B27:K27">B28</f>
        <v>467.451725</v>
      </c>
      <c r="C27" s="8">
        <f t="shared" si="5"/>
        <v>531.1377669999999</v>
      </c>
      <c r="D27" s="8">
        <f t="shared" si="5"/>
        <v>538.288313</v>
      </c>
      <c r="E27" s="8">
        <f t="shared" si="5"/>
        <v>607.196184</v>
      </c>
      <c r="F27" s="8">
        <f t="shared" si="5"/>
        <v>589.363754</v>
      </c>
      <c r="G27" s="8">
        <f t="shared" si="5"/>
        <v>517.939575</v>
      </c>
      <c r="H27" s="8">
        <f t="shared" si="5"/>
        <v>569.817784</v>
      </c>
      <c r="I27" s="8">
        <f t="shared" si="5"/>
        <v>539.8687459999999</v>
      </c>
      <c r="J27" s="41">
        <f t="shared" si="5"/>
        <v>563.2499599999999</v>
      </c>
      <c r="K27" s="41">
        <f t="shared" si="5"/>
        <v>589.286</v>
      </c>
      <c r="L27" s="9">
        <f>((K27/J27)-1)*100</f>
        <v>4.622466373543999</v>
      </c>
      <c r="M27" s="30"/>
      <c r="N27" s="34"/>
      <c r="O27" s="37"/>
      <c r="P27" s="20"/>
      <c r="Q27" s="20"/>
    </row>
    <row r="28" spans="1:23" ht="9">
      <c r="A28" s="5" t="s">
        <v>14</v>
      </c>
      <c r="B28" s="14">
        <v>467.451725</v>
      </c>
      <c r="C28" s="14">
        <v>531.1377669999999</v>
      </c>
      <c r="D28" s="14">
        <v>538.288313</v>
      </c>
      <c r="E28" s="14">
        <v>607.196184</v>
      </c>
      <c r="F28" s="14">
        <v>589.363754</v>
      </c>
      <c r="G28" s="14">
        <v>517.939575</v>
      </c>
      <c r="H28" s="14">
        <v>569.817784</v>
      </c>
      <c r="I28" s="14">
        <v>539.8687459999999</v>
      </c>
      <c r="J28" s="24">
        <v>563.2499599999999</v>
      </c>
      <c r="K28" s="24">
        <v>589.286</v>
      </c>
      <c r="L28" s="15">
        <f>((K28/J28)-1)*100</f>
        <v>4.622466373543999</v>
      </c>
      <c r="M28" s="30"/>
      <c r="N28" s="34"/>
      <c r="O28" s="37"/>
      <c r="P28" s="33"/>
      <c r="Q28" s="33"/>
      <c r="T28" s="13"/>
      <c r="U28" s="13"/>
      <c r="V28" s="13"/>
      <c r="W28" s="13"/>
    </row>
    <row r="29" spans="2:17" ht="9.75">
      <c r="B29" s="10"/>
      <c r="C29" s="10"/>
      <c r="D29" s="10"/>
      <c r="E29" s="10"/>
      <c r="F29" s="10"/>
      <c r="G29" s="10"/>
      <c r="H29" s="10"/>
      <c r="I29" s="10"/>
      <c r="J29" s="40"/>
      <c r="K29" s="40"/>
      <c r="L29" s="11"/>
      <c r="M29" s="30"/>
      <c r="N29" s="34"/>
      <c r="O29" s="37"/>
      <c r="P29" s="23"/>
      <c r="Q29" s="23"/>
    </row>
    <row r="30" spans="1:17" ht="9.75">
      <c r="A30" s="7" t="s">
        <v>15</v>
      </c>
      <c r="B30" s="8">
        <f aca="true" t="shared" si="6" ref="B30:I30">SUM(B31:B33)</f>
        <v>2163.582691</v>
      </c>
      <c r="C30" s="8">
        <f t="shared" si="6"/>
        <v>2243.3962009999996</v>
      </c>
      <c r="D30" s="8">
        <f t="shared" si="6"/>
        <v>2265.6437349999997</v>
      </c>
      <c r="E30" s="8">
        <f t="shared" si="6"/>
        <v>2392.703071</v>
      </c>
      <c r="F30" s="8">
        <f t="shared" si="6"/>
        <v>2633.086623</v>
      </c>
      <c r="G30" s="8">
        <f t="shared" si="6"/>
        <v>2024.2659110000002</v>
      </c>
      <c r="H30" s="8">
        <f t="shared" si="6"/>
        <v>2153.381257</v>
      </c>
      <c r="I30" s="8">
        <f t="shared" si="6"/>
        <v>2665.2528540000003</v>
      </c>
      <c r="J30" s="41">
        <f>SUM(J31:J33)</f>
        <v>3207.727401</v>
      </c>
      <c r="K30" s="41">
        <f>SUM(K31:K33)</f>
        <v>3825.9010940000003</v>
      </c>
      <c r="L30" s="9">
        <f>((K30/J30)-1)*100</f>
        <v>19.271391104097123</v>
      </c>
      <c r="M30" s="30"/>
      <c r="N30" s="34"/>
      <c r="O30" s="37"/>
      <c r="P30" s="20"/>
      <c r="Q30" s="20"/>
    </row>
    <row r="31" spans="1:23" ht="9.75">
      <c r="A31" s="5" t="s">
        <v>16</v>
      </c>
      <c r="B31" s="14">
        <v>579.846833</v>
      </c>
      <c r="C31" s="14">
        <v>609.869184</v>
      </c>
      <c r="D31" s="14">
        <v>646.1264249999999</v>
      </c>
      <c r="E31" s="14">
        <v>780.10666</v>
      </c>
      <c r="F31" s="14">
        <v>896.445633</v>
      </c>
      <c r="G31" s="14">
        <v>774.195</v>
      </c>
      <c r="H31" s="14">
        <v>669.8984549999998</v>
      </c>
      <c r="I31" s="14">
        <v>667.3016510000001</v>
      </c>
      <c r="J31" s="24">
        <v>719.255252</v>
      </c>
      <c r="K31" s="24">
        <v>1164.965</v>
      </c>
      <c r="L31" s="15">
        <f>((K31/J31)-1)*100</f>
        <v>61.9682298823172</v>
      </c>
      <c r="M31" s="30"/>
      <c r="N31" s="34"/>
      <c r="O31" s="36"/>
      <c r="P31" s="33"/>
      <c r="Q31" s="33"/>
      <c r="T31" s="13"/>
      <c r="U31" s="13"/>
      <c r="V31" s="13"/>
      <c r="W31" s="13"/>
    </row>
    <row r="32" spans="1:23" ht="9.75">
      <c r="A32" s="5" t="s">
        <v>17</v>
      </c>
      <c r="B32" s="14">
        <v>576.2985550000001</v>
      </c>
      <c r="C32" s="14">
        <v>480.659478</v>
      </c>
      <c r="D32" s="14">
        <v>523.513333</v>
      </c>
      <c r="E32" s="14">
        <v>534.832297</v>
      </c>
      <c r="F32" s="14">
        <v>560.622141</v>
      </c>
      <c r="G32" s="14">
        <v>633.696711</v>
      </c>
      <c r="H32" s="14">
        <v>695.0281790000001</v>
      </c>
      <c r="I32" s="14">
        <v>900.7602509999999</v>
      </c>
      <c r="J32" s="24">
        <v>1233.1674189999997</v>
      </c>
      <c r="K32" s="24">
        <v>1566.478</v>
      </c>
      <c r="L32" s="15">
        <f>((K32/J32)-1)*100</f>
        <v>27.02881829867745</v>
      </c>
      <c r="M32" s="30"/>
      <c r="N32" s="31"/>
      <c r="O32" s="33"/>
      <c r="P32" s="33"/>
      <c r="Q32" s="33"/>
      <c r="T32" s="13"/>
      <c r="U32" s="13"/>
      <c r="V32" s="13"/>
      <c r="W32" s="13"/>
    </row>
    <row r="33" spans="1:23" ht="9.75">
      <c r="A33" s="5" t="s">
        <v>18</v>
      </c>
      <c r="B33" s="14">
        <v>1007.437303</v>
      </c>
      <c r="C33" s="14">
        <v>1152.8675389999999</v>
      </c>
      <c r="D33" s="14">
        <v>1096.0039769999998</v>
      </c>
      <c r="E33" s="14">
        <v>1077.764114</v>
      </c>
      <c r="F33" s="14">
        <v>1176.0188489999998</v>
      </c>
      <c r="G33" s="14">
        <v>616.3742</v>
      </c>
      <c r="H33" s="14">
        <v>788.4546230000001</v>
      </c>
      <c r="I33" s="14">
        <v>1097.1909520000002</v>
      </c>
      <c r="J33" s="24">
        <v>1255.30473</v>
      </c>
      <c r="K33" s="24">
        <v>1094.458094</v>
      </c>
      <c r="L33" s="15">
        <f>((K33/J33)-1)*100</f>
        <v>-12.813353774266423</v>
      </c>
      <c r="M33" s="30"/>
      <c r="N33" s="31"/>
      <c r="O33" s="33"/>
      <c r="P33" s="33"/>
      <c r="Q33" s="33"/>
      <c r="T33" s="13"/>
      <c r="U33" s="13"/>
      <c r="V33" s="13"/>
      <c r="W33" s="13"/>
    </row>
    <row r="34" spans="1:12" ht="9.7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ht="9.75">
      <c r="A35" s="25" t="s">
        <v>28</v>
      </c>
      <c r="B35" s="21"/>
      <c r="C35" s="21"/>
      <c r="D35" s="21"/>
      <c r="E35" s="21"/>
      <c r="F35" s="21"/>
      <c r="G35" s="21"/>
      <c r="H35" s="13"/>
      <c r="I35" s="13"/>
      <c r="J35" s="13"/>
      <c r="K35" s="13"/>
      <c r="L35" s="13"/>
    </row>
    <row r="36" spans="1:7" ht="9.75">
      <c r="A36" s="25" t="s">
        <v>24</v>
      </c>
      <c r="B36" s="22"/>
      <c r="C36" s="22"/>
      <c r="D36" s="22"/>
      <c r="E36" s="22"/>
      <c r="F36" s="22"/>
      <c r="G36" s="22"/>
    </row>
    <row r="37" ht="9.75">
      <c r="A37" s="18"/>
    </row>
    <row r="38" ht="10.5">
      <c r="A38" s="19"/>
    </row>
    <row r="39" ht="10.5">
      <c r="A39" s="19"/>
    </row>
  </sheetData>
  <sheetProtection/>
  <mergeCells count="4">
    <mergeCell ref="L3:L4"/>
    <mergeCell ref="A1:L1"/>
    <mergeCell ref="A3:A4"/>
    <mergeCell ref="B3:K3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Lopes de Souza</dc:creator>
  <cp:keywords/>
  <dc:description/>
  <cp:lastModifiedBy>Jose Lopes de Souza</cp:lastModifiedBy>
  <cp:lastPrinted>2009-07-07T19:13:07Z</cp:lastPrinted>
  <dcterms:created xsi:type="dcterms:W3CDTF">1999-01-13T17:46:29Z</dcterms:created>
  <dcterms:modified xsi:type="dcterms:W3CDTF">2023-09-06T23:23:32Z</dcterms:modified>
  <cp:category/>
  <cp:version/>
  <cp:contentType/>
  <cp:contentStatus/>
</cp:coreProperties>
</file>