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65" windowWidth="15480" windowHeight="9735" activeTab="0"/>
  </bookViews>
  <sheets>
    <sheet name="Gráf 2.29" sheetId="1" r:id="rId1"/>
    <sheet name="Dependência" sheetId="2" r:id="rId2"/>
    <sheet name="Derivados" sheetId="3" r:id="rId3"/>
    <sheet name="Fatores de conversão" sheetId="4" r:id="rId4"/>
  </sheets>
  <definedNames/>
  <calcPr fullCalcOnLoad="1"/>
</workbook>
</file>

<file path=xl/sharedStrings.xml><?xml version="1.0" encoding="utf-8"?>
<sst xmlns="http://schemas.openxmlformats.org/spreadsheetml/2006/main" count="107" uniqueCount="50">
  <si>
    <r>
      <t>IMPORTAÇÃO DE DERIVADOS DE PETRÓLEO [10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 xml:space="preserve"> 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]</t>
    </r>
  </si>
  <si>
    <t>Descrição</t>
  </si>
  <si>
    <t xml:space="preserve">Total </t>
  </si>
  <si>
    <t>Gasolina de Aviação</t>
  </si>
  <si>
    <t>Nafta</t>
  </si>
  <si>
    <t>Querosene Iluminante</t>
  </si>
  <si>
    <t>Óleo Diesel</t>
  </si>
  <si>
    <t>Óleo Combustível</t>
  </si>
  <si>
    <t>Não Energéticos</t>
  </si>
  <si>
    <t>Solvente</t>
  </si>
  <si>
    <t>Parafina</t>
  </si>
  <si>
    <t>Óleo Lubrificante</t>
  </si>
  <si>
    <r>
      <t>EXPORTAÇÃO DE DERIVADOS DE PETRÓLEO [10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 xml:space="preserve"> m</t>
    </r>
    <r>
      <rPr>
        <b/>
        <vertAlign val="superscript"/>
        <sz val="8"/>
        <rFont val="Arial"/>
        <family val="2"/>
      </rPr>
      <t>3</t>
    </r>
    <r>
      <rPr>
        <b/>
        <sz val="8"/>
        <rFont val="Arial"/>
        <family val="2"/>
      </rPr>
      <t>]</t>
    </r>
  </si>
  <si>
    <t>Gasolinas de Aviação</t>
  </si>
  <si>
    <t>Óleos Combustíveis</t>
  </si>
  <si>
    <t>Solventes</t>
  </si>
  <si>
    <t>Asfaltos</t>
  </si>
  <si>
    <t>Parafinas</t>
  </si>
  <si>
    <t>GLP</t>
  </si>
  <si>
    <t>QAV</t>
  </si>
  <si>
    <t>Outros</t>
  </si>
  <si>
    <t>bunker</t>
  </si>
  <si>
    <r>
      <t>IMPORTAÇÃO DE DERIVADOS DE PETRÓLEO [10</t>
    </r>
    <r>
      <rPr>
        <b/>
        <vertAlign val="superscript"/>
        <sz val="8"/>
        <color indexed="10"/>
        <rFont val="Arial"/>
        <family val="2"/>
      </rPr>
      <t xml:space="preserve">3 </t>
    </r>
    <r>
      <rPr>
        <b/>
        <sz val="8"/>
        <color indexed="10"/>
        <rFont val="Arial"/>
        <family val="2"/>
      </rPr>
      <t>Bep]</t>
    </r>
  </si>
  <si>
    <r>
      <t>EXPORTAÇÃO DE DERIVADOS DE PETRÓLEO [10</t>
    </r>
    <r>
      <rPr>
        <b/>
        <vertAlign val="superscript"/>
        <sz val="8"/>
        <color indexed="10"/>
        <rFont val="Arial"/>
        <family val="2"/>
      </rPr>
      <t xml:space="preserve">3 </t>
    </r>
    <r>
      <rPr>
        <b/>
        <sz val="8"/>
        <color indexed="10"/>
        <rFont val="Arial"/>
        <family val="2"/>
      </rPr>
      <t>Bep]</t>
    </r>
  </si>
  <si>
    <t>Gasolina A</t>
  </si>
  <si>
    <t>Asfalto</t>
  </si>
  <si>
    <t>Coque</t>
  </si>
  <si>
    <t>Energéticos</t>
  </si>
  <si>
    <t>Gasolinas A</t>
  </si>
  <si>
    <t>Óleo e graxa Lubrificante</t>
  </si>
  <si>
    <t>Gasolina C</t>
  </si>
  <si>
    <t xml:space="preserve">Querosene Iluminante </t>
  </si>
  <si>
    <t xml:space="preserve">Óleo Combustível </t>
  </si>
  <si>
    <t>G L P</t>
  </si>
  <si>
    <t xml:space="preserve">Asfalto </t>
  </si>
  <si>
    <t>de m³ para bep</t>
  </si>
  <si>
    <t xml:space="preserve">Outros energéticos </t>
  </si>
  <si>
    <t>Outros não energéticos</t>
  </si>
  <si>
    <t>Bunker</t>
  </si>
  <si>
    <t>Especificação</t>
  </si>
  <si>
    <t>Produção de Petróleo (a)¹</t>
  </si>
  <si>
    <t>Importação líquida de petróleo (b)²</t>
  </si>
  <si>
    <t>Importação líquida de derivados (c)</t>
  </si>
  <si>
    <t>Consumo aparente  (d)=(a)+(b)+(c)</t>
  </si>
  <si>
    <t>Dependência externa (e)=(d)-(a)</t>
  </si>
  <si>
    <t>Dependência externa (e)/(d) %</t>
  </si>
  <si>
    <t>IMP Pet</t>
  </si>
  <si>
    <t>EXP Pet</t>
  </si>
  <si>
    <t>IMP Der</t>
  </si>
  <si>
    <t>EXP Der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</si>
</sst>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_);_(* \(#,##0\);_(* &quot;-&quot;??_);_(@_)"/>
    <numFmt numFmtId="179" formatCode="0.0%"/>
    <numFmt numFmtId="180" formatCode="_(* #,##0.0_);_(* \(#,##0.0\);_(* &quot;-&quot;??_);_(@_)"/>
    <numFmt numFmtId="181" formatCode="General_)"/>
    <numFmt numFmtId="182" formatCode="_(* #,##0.000_);_(* \(#,##0.000\);_(* &quot;-&quot;??_);_(@_)"/>
    <numFmt numFmtId="183" formatCode="_(* #,##0.0000_);_(* \(#,##0.0000\);_(* &quot;-&quot;??_);_(@_)"/>
    <numFmt numFmtId="184" formatCode="0.0"/>
    <numFmt numFmtId="185" formatCode="#,##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00"/>
  </numFmts>
  <fonts count="5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vertAlign val="superscript"/>
      <sz val="8"/>
      <color indexed="10"/>
      <name val="Arial"/>
      <family val="2"/>
    </font>
    <font>
      <sz val="10"/>
      <color indexed="10"/>
      <name val="Arial"/>
      <family val="2"/>
    </font>
    <font>
      <sz val="7"/>
      <name val="Helvetica Neue"/>
      <family val="2"/>
    </font>
    <font>
      <b/>
      <sz val="7"/>
      <name val="Helvetica Neue"/>
      <family val="2"/>
    </font>
    <font>
      <sz val="7"/>
      <color indexed="10"/>
      <name val="Helvetica Neue"/>
      <family val="2"/>
    </font>
    <font>
      <sz val="10"/>
      <color indexed="8"/>
      <name val="Calibri"/>
      <family val="0"/>
    </font>
    <font>
      <sz val="11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0"/>
    </font>
    <font>
      <b/>
      <vertAlign val="superscript"/>
      <sz val="10"/>
      <color indexed="8"/>
      <name val="Calibri"/>
      <family val="0"/>
    </font>
    <font>
      <b/>
      <sz val="15"/>
      <color indexed="8"/>
      <name val="Calibri"/>
      <family val="0"/>
    </font>
    <font>
      <sz val="7"/>
      <color indexed="8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178" fontId="4" fillId="0" borderId="0" xfId="51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37" fontId="4" fillId="34" borderId="0" xfId="0" applyNumberFormat="1" applyFont="1" applyFill="1" applyBorder="1" applyAlignment="1" applyProtection="1">
      <alignment horizontal="right"/>
      <protection/>
    </xf>
    <xf numFmtId="0" fontId="2" fillId="0" borderId="11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178" fontId="4" fillId="34" borderId="0" xfId="51" applyNumberFormat="1" applyFont="1" applyFill="1" applyBorder="1" applyAlignment="1">
      <alignment/>
    </xf>
    <xf numFmtId="0" fontId="4" fillId="34" borderId="0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vertical="center"/>
    </xf>
    <xf numFmtId="0" fontId="4" fillId="34" borderId="13" xfId="0" applyFont="1" applyFill="1" applyBorder="1" applyAlignment="1">
      <alignment vertical="center"/>
    </xf>
    <xf numFmtId="0" fontId="4" fillId="34" borderId="14" xfId="0" applyFont="1" applyFill="1" applyBorder="1" applyAlignment="1">
      <alignment vertical="center"/>
    </xf>
    <xf numFmtId="178" fontId="4" fillId="34" borderId="15" xfId="51" applyNumberFormat="1" applyFont="1" applyFill="1" applyBorder="1" applyAlignment="1">
      <alignment/>
    </xf>
    <xf numFmtId="0" fontId="4" fillId="34" borderId="16" xfId="0" applyFont="1" applyFill="1" applyBorder="1" applyAlignment="1">
      <alignment horizontal="left" vertical="center"/>
    </xf>
    <xf numFmtId="0" fontId="4" fillId="34" borderId="17" xfId="0" applyFont="1" applyFill="1" applyBorder="1" applyAlignment="1">
      <alignment horizontal="left" vertical="center"/>
    </xf>
    <xf numFmtId="178" fontId="4" fillId="34" borderId="18" xfId="51" applyNumberFormat="1" applyFont="1" applyFill="1" applyBorder="1" applyAlignment="1">
      <alignment/>
    </xf>
    <xf numFmtId="0" fontId="2" fillId="34" borderId="16" xfId="0" applyFont="1" applyFill="1" applyBorder="1" applyAlignment="1">
      <alignment horizontal="left" vertical="center"/>
    </xf>
    <xf numFmtId="178" fontId="4" fillId="34" borderId="15" xfId="51" applyNumberFormat="1" applyFont="1" applyFill="1" applyBorder="1" applyAlignment="1">
      <alignment horizontal="right"/>
    </xf>
    <xf numFmtId="178" fontId="4" fillId="34" borderId="18" xfId="51" applyNumberFormat="1" applyFont="1" applyFill="1" applyBorder="1" applyAlignment="1">
      <alignment horizontal="right"/>
    </xf>
    <xf numFmtId="178" fontId="4" fillId="34" borderId="0" xfId="51" applyNumberFormat="1" applyFont="1" applyFill="1" applyBorder="1" applyAlignment="1">
      <alignment horizontal="right"/>
    </xf>
    <xf numFmtId="0" fontId="4" fillId="34" borderId="13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178" fontId="4" fillId="34" borderId="19" xfId="51" applyNumberFormat="1" applyFont="1" applyFill="1" applyBorder="1" applyAlignment="1">
      <alignment/>
    </xf>
    <xf numFmtId="0" fontId="4" fillId="34" borderId="0" xfId="0" applyFont="1" applyFill="1" applyAlignment="1">
      <alignment/>
    </xf>
    <xf numFmtId="0" fontId="2" fillId="34" borderId="0" xfId="0" applyFont="1" applyFill="1" applyBorder="1" applyAlignment="1">
      <alignment horizontal="left" vertical="center"/>
    </xf>
    <xf numFmtId="178" fontId="4" fillId="34" borderId="0" xfId="51" applyNumberFormat="1" applyFont="1" applyFill="1" applyAlignment="1">
      <alignment/>
    </xf>
    <xf numFmtId="0" fontId="2" fillId="33" borderId="20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/>
    </xf>
    <xf numFmtId="178" fontId="4" fillId="34" borderId="0" xfId="51" applyNumberFormat="1" applyFont="1" applyFill="1" applyBorder="1" applyAlignment="1">
      <alignment/>
    </xf>
    <xf numFmtId="178" fontId="4" fillId="34" borderId="15" xfId="51" applyNumberFormat="1" applyFont="1" applyFill="1" applyBorder="1" applyAlignment="1">
      <alignment/>
    </xf>
    <xf numFmtId="178" fontId="4" fillId="34" borderId="19" xfId="51" applyNumberFormat="1" applyFont="1" applyFill="1" applyBorder="1" applyAlignment="1">
      <alignment/>
    </xf>
    <xf numFmtId="178" fontId="4" fillId="34" borderId="18" xfId="51" applyNumberFormat="1" applyFont="1" applyFill="1" applyBorder="1" applyAlignment="1">
      <alignment/>
    </xf>
    <xf numFmtId="0" fontId="5" fillId="34" borderId="0" xfId="0" applyFont="1" applyFill="1" applyBorder="1" applyAlignment="1">
      <alignment horizontal="left" vertical="center"/>
    </xf>
    <xf numFmtId="0" fontId="4" fillId="0" borderId="16" xfId="0" applyFont="1" applyBorder="1" applyAlignment="1">
      <alignment/>
    </xf>
    <xf numFmtId="0" fontId="4" fillId="34" borderId="16" xfId="0" applyFont="1" applyFill="1" applyBorder="1" applyAlignment="1">
      <alignment/>
    </xf>
    <xf numFmtId="0" fontId="1" fillId="0" borderId="0" xfId="0" applyFont="1" applyAlignment="1">
      <alignment horizontal="center"/>
    </xf>
    <xf numFmtId="171" fontId="0" fillId="0" borderId="0" xfId="51" applyFont="1" applyAlignment="1">
      <alignment horizontal="center"/>
    </xf>
    <xf numFmtId="178" fontId="2" fillId="34" borderId="0" xfId="51" applyNumberFormat="1" applyFont="1" applyFill="1" applyBorder="1" applyAlignment="1" applyProtection="1">
      <alignment horizontal="right" vertical="center"/>
      <protection/>
    </xf>
    <xf numFmtId="178" fontId="2" fillId="34" borderId="15" xfId="51" applyNumberFormat="1" applyFont="1" applyFill="1" applyBorder="1" applyAlignment="1" applyProtection="1">
      <alignment horizontal="right" vertical="center"/>
      <protection/>
    </xf>
    <xf numFmtId="178" fontId="4" fillId="34" borderId="0" xfId="51" applyNumberFormat="1" applyFont="1" applyFill="1" applyBorder="1" applyAlignment="1">
      <alignment horizontal="right" vertical="center"/>
    </xf>
    <xf numFmtId="178" fontId="4" fillId="34" borderId="0" xfId="51" applyNumberFormat="1" applyFont="1" applyFill="1" applyBorder="1" applyAlignment="1" applyProtection="1">
      <alignment horizontal="right"/>
      <protection/>
    </xf>
    <xf numFmtId="178" fontId="4" fillId="34" borderId="19" xfId="51" applyNumberFormat="1" applyFont="1" applyFill="1" applyBorder="1" applyAlignment="1" applyProtection="1">
      <alignment horizontal="right"/>
      <protection/>
    </xf>
    <xf numFmtId="178" fontId="2" fillId="34" borderId="0" xfId="51" applyNumberFormat="1" applyFont="1" applyFill="1" applyBorder="1" applyAlignment="1" applyProtection="1">
      <alignment horizontal="right"/>
      <protection/>
    </xf>
    <xf numFmtId="178" fontId="2" fillId="34" borderId="15" xfId="51" applyNumberFormat="1" applyFont="1" applyFill="1" applyBorder="1" applyAlignment="1" applyProtection="1">
      <alignment horizontal="right"/>
      <protection/>
    </xf>
    <xf numFmtId="178" fontId="4" fillId="34" borderId="0" xfId="51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/>
    </xf>
    <xf numFmtId="178" fontId="5" fillId="34" borderId="0" xfId="51" applyNumberFormat="1" applyFont="1" applyFill="1" applyBorder="1" applyAlignment="1" applyProtection="1">
      <alignment horizontal="right" vertical="center"/>
      <protection/>
    </xf>
    <xf numFmtId="178" fontId="5" fillId="34" borderId="15" xfId="51" applyNumberFormat="1" applyFont="1" applyFill="1" applyBorder="1" applyAlignment="1" applyProtection="1">
      <alignment horizontal="right" vertical="center"/>
      <protection/>
    </xf>
    <xf numFmtId="178" fontId="4" fillId="34" borderId="15" xfId="51" applyNumberFormat="1" applyFont="1" applyFill="1" applyBorder="1" applyAlignment="1" applyProtection="1">
      <alignment horizontal="right"/>
      <protection/>
    </xf>
    <xf numFmtId="0" fontId="4" fillId="0" borderId="0" xfId="0" applyNumberFormat="1" applyFont="1" applyAlignment="1">
      <alignment/>
    </xf>
    <xf numFmtId="171" fontId="0" fillId="0" borderId="0" xfId="51" applyFont="1" applyAlignment="1">
      <alignment/>
    </xf>
    <xf numFmtId="0" fontId="0" fillId="0" borderId="0" xfId="0" applyFont="1" applyAlignment="1">
      <alignment/>
    </xf>
    <xf numFmtId="0" fontId="9" fillId="34" borderId="10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180" fontId="10" fillId="34" borderId="0" xfId="51" applyNumberFormat="1" applyFont="1" applyFill="1" applyBorder="1" applyAlignment="1">
      <alignment/>
    </xf>
    <xf numFmtId="0" fontId="8" fillId="34" borderId="0" xfId="0" applyFont="1" applyFill="1" applyAlignment="1">
      <alignment/>
    </xf>
    <xf numFmtId="0" fontId="9" fillId="34" borderId="0" xfId="0" applyFont="1" applyFill="1" applyAlignment="1">
      <alignment/>
    </xf>
    <xf numFmtId="2" fontId="8" fillId="34" borderId="0" xfId="0" applyNumberFormat="1" applyFont="1" applyFill="1" applyAlignment="1">
      <alignment horizontal="center"/>
    </xf>
    <xf numFmtId="179" fontId="8" fillId="34" borderId="0" xfId="49" applyNumberFormat="1" applyFont="1" applyFill="1" applyAlignment="1">
      <alignment horizontal="center"/>
    </xf>
    <xf numFmtId="2" fontId="4" fillId="0" borderId="0" xfId="0" applyNumberFormat="1" applyFont="1" applyAlignment="1">
      <alignment/>
    </xf>
    <xf numFmtId="178" fontId="4" fillId="0" borderId="0" xfId="51" applyNumberFormat="1" applyFont="1" applyAlignment="1">
      <alignment/>
    </xf>
    <xf numFmtId="178" fontId="4" fillId="0" borderId="0" xfId="0" applyNumberFormat="1" applyFont="1" applyAlignment="1">
      <alignment/>
    </xf>
    <xf numFmtId="0" fontId="9" fillId="34" borderId="14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Gráfico 2.29 – Evolução da dependência externa de petróleo e seus derivados – 2007-2016</a:t>
            </a:r>
          </a:p>
        </c:rich>
      </c:tx>
      <c:layout>
        <c:manualLayout>
          <c:xMode val="factor"/>
          <c:yMode val="factor"/>
          <c:x val="-0.01575"/>
          <c:y val="0.01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1135"/>
          <c:w val="0.92775"/>
          <c:h val="0.66225"/>
        </c:manualLayout>
      </c:layout>
      <c:areaChart>
        <c:grouping val="stacked"/>
        <c:varyColors val="0"/>
        <c:ser>
          <c:idx val="0"/>
          <c:order val="0"/>
          <c:tx>
            <c:v>Produção de petróleo¹</c:v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Dependência!$B$2:$K$2</c:f>
              <c:num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Dependência!$B$4:$K$4</c:f>
              <c:numCache>
                <c:ptCount val="10"/>
                <c:pt idx="0">
                  <c:v>291.3693659753425</c:v>
                </c:pt>
                <c:pt idx="1">
                  <c:v>301.859376695262</c:v>
                </c:pt>
                <c:pt idx="2">
                  <c:v>322.591060782046</c:v>
                </c:pt>
                <c:pt idx="3">
                  <c:v>339.821595284521</c:v>
                </c:pt>
                <c:pt idx="4">
                  <c:v>348.644378</c:v>
                </c:pt>
                <c:pt idx="5">
                  <c:v>341.66541</c:v>
                </c:pt>
                <c:pt idx="6">
                  <c:v>336.117</c:v>
                </c:pt>
                <c:pt idx="7">
                  <c:v>373.033604</c:v>
                </c:pt>
                <c:pt idx="8">
                  <c:v>401.752865</c:v>
                </c:pt>
                <c:pt idx="9">
                  <c:v>414.469684</c:v>
                </c:pt>
              </c:numCache>
            </c:numRef>
          </c:val>
        </c:ser>
        <c:ser>
          <c:idx val="1"/>
          <c:order val="1"/>
          <c:tx>
            <c:v>Importação líquida de petróleo²</c:v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Dependência!$B$2:$K$2</c:f>
              <c:num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Dependência!$B$5:$K$5</c:f>
              <c:numCache>
                <c:ptCount val="10"/>
                <c:pt idx="0">
                  <c:v>2.535544587317247</c:v>
                </c:pt>
                <c:pt idx="1">
                  <c:v>-3.867161460028427</c:v>
                </c:pt>
                <c:pt idx="2">
                  <c:v>-21.058345428409254</c:v>
                </c:pt>
                <c:pt idx="3">
                  <c:v>-46.5389415713611</c:v>
                </c:pt>
                <c:pt idx="4">
                  <c:v>-43.350024</c:v>
                </c:pt>
                <c:pt idx="5">
                  <c:v>-37.60963</c:v>
                </c:pt>
                <c:pt idx="6">
                  <c:v>1.605773</c:v>
                </c:pt>
                <c:pt idx="7">
                  <c:v>-19.709857</c:v>
                </c:pt>
                <c:pt idx="8">
                  <c:v>-65.609251</c:v>
                </c:pt>
                <c:pt idx="9">
                  <c:v>-98.249923</c:v>
                </c:pt>
              </c:numCache>
            </c:numRef>
          </c:val>
        </c:ser>
        <c:ser>
          <c:idx val="2"/>
          <c:order val="2"/>
          <c:tx>
            <c:v>Importação líquida de derivados</c:v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Dependência!$B$2:$K$2</c:f>
              <c:num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Dependência!$B$6:$K$6</c:f>
              <c:numCache>
                <c:ptCount val="10"/>
                <c:pt idx="0">
                  <c:v>-4.625627</c:v>
                </c:pt>
                <c:pt idx="1">
                  <c:v>5.266038</c:v>
                </c:pt>
                <c:pt idx="2">
                  <c:v>2.122814</c:v>
                </c:pt>
                <c:pt idx="3">
                  <c:v>37.23967</c:v>
                </c:pt>
                <c:pt idx="4">
                  <c:v>46.007229</c:v>
                </c:pt>
                <c:pt idx="5">
                  <c:v>33.556</c:v>
                </c:pt>
                <c:pt idx="6">
                  <c:v>45.333</c:v>
                </c:pt>
                <c:pt idx="7">
                  <c:v>47.584187</c:v>
                </c:pt>
                <c:pt idx="8">
                  <c:v>33.540543</c:v>
                </c:pt>
                <c:pt idx="9">
                  <c:v>45.049193</c:v>
                </c:pt>
              </c:numCache>
            </c:numRef>
          </c:val>
        </c:ser>
        <c:axId val="23504708"/>
        <c:axId val="10215781"/>
      </c:areaChart>
      <c:lineChart>
        <c:grouping val="standard"/>
        <c:varyColors val="0"/>
        <c:ser>
          <c:idx val="3"/>
          <c:order val="3"/>
          <c:tx>
            <c:v>Dependência externa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Dependência!$B$2:$K$2</c:f>
              <c:num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Dependência!$B$9:$K$9</c:f>
              <c:numCache>
                <c:ptCount val="10"/>
                <c:pt idx="0">
                  <c:v>-0.007225136853707799</c:v>
                </c:pt>
                <c:pt idx="1">
                  <c:v>0.004612822652138784</c:v>
                </c:pt>
                <c:pt idx="2">
                  <c:v>-0.06235859254305551</c:v>
                </c:pt>
                <c:pt idx="3">
                  <c:v>-0.02813507864428352</c:v>
                </c:pt>
                <c:pt idx="4">
                  <c:v>0.007563885642951903</c:v>
                </c:pt>
                <c:pt idx="5">
                  <c:v>-0.012006778910380432</c:v>
                </c:pt>
                <c:pt idx="6">
                  <c:v>0.12253769896844766</c:v>
                </c:pt>
                <c:pt idx="7">
                  <c:v>0.06952800789420142</c:v>
                </c:pt>
                <c:pt idx="8">
                  <c:v>-0.0867462329471696</c:v>
                </c:pt>
                <c:pt idx="9">
                  <c:v>-0.1472607302979044</c:v>
                </c:pt>
              </c:numCache>
            </c:numRef>
          </c:val>
          <c:smooth val="0"/>
        </c:ser>
        <c:axId val="24833166"/>
        <c:axId val="22171903"/>
      </c:lineChart>
      <c:catAx>
        <c:axId val="23504708"/>
        <c:scaling>
          <c:orientation val="minMax"/>
        </c:scaling>
        <c:axPos val="b"/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0215781"/>
        <c:crosses val="autoZero"/>
        <c:auto val="1"/>
        <c:lblOffset val="100"/>
        <c:tickLblSkip val="1"/>
        <c:noMultiLvlLbl val="0"/>
      </c:catAx>
      <c:valAx>
        <c:axId val="10215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 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/dia</a:t>
                </a:r>
              </a:p>
            </c:rich>
          </c:tx>
          <c:layout>
            <c:manualLayout>
              <c:xMode val="factor"/>
              <c:yMode val="factor"/>
              <c:x val="0.0025"/>
              <c:y val="0.01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504708"/>
        <c:crossesAt val="1"/>
        <c:crossBetween val="midCat"/>
        <c:dispUnits/>
        <c:majorUnit val="100"/>
      </c:valAx>
      <c:catAx>
        <c:axId val="24833166"/>
        <c:scaling>
          <c:orientation val="minMax"/>
        </c:scaling>
        <c:axPos val="b"/>
        <c:delete val="1"/>
        <c:majorTickMark val="out"/>
        <c:minorTickMark val="none"/>
        <c:tickLblPos val="none"/>
        <c:crossAx val="22171903"/>
        <c:crosses val="autoZero"/>
        <c:auto val="1"/>
        <c:lblOffset val="100"/>
        <c:tickLblSkip val="1"/>
        <c:noMultiLvlLbl val="0"/>
      </c:catAx>
      <c:valAx>
        <c:axId val="2217190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Dependência Externa</a:t>
                </a:r>
              </a:p>
            </c:rich>
          </c:tx>
          <c:layout>
            <c:manualLayout>
              <c:xMode val="factor"/>
              <c:yMode val="factor"/>
              <c:x val="-0.004"/>
              <c:y val="0.0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%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4833166"/>
        <c:crosses val="max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325"/>
          <c:y val="0.823"/>
          <c:w val="0.89275"/>
          <c:h val="0.06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0"/>
  </sheetViews>
  <pageMargins left="0.7874015748031497" right="0.7874015748031497" top="0.984251968503937" bottom="0.984251968503937" header="0.5118110236220472" footer="0.5118110236220472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0.01825</cdr:x>
      <cdr:y>0.91475</cdr:y>
    </cdr:from>
    <cdr:to>
      <cdr:x>0.41925</cdr:x>
      <cdr:y>0.9885</cdr:y>
    </cdr:to>
    <cdr:sp>
      <cdr:nvSpPr>
        <cdr:cNvPr id="1" name="Text Box 1"/>
        <cdr:cNvSpPr txBox="1">
          <a:spLocks noChangeArrowheads="1"/>
        </cdr:cNvSpPr>
      </cdr:nvSpPr>
      <cdr:spPr>
        <a:xfrm flipV="1">
          <a:off x="161925" y="5143500"/>
          <a:ext cx="3695700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Fontes: ANP/SDP e MDIC/Secex (Tabela 2.56).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¹Inclui condensado e LGN. ²Inclui condensado.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629275"/>
    <xdr:graphicFrame>
      <xdr:nvGraphicFramePr>
        <xdr:cNvPr id="1" name="Shape 1025"/>
        <xdr:cNvGraphicFramePr/>
      </xdr:nvGraphicFramePr>
      <xdr:xfrm>
        <a:off x="0" y="0"/>
        <a:ext cx="922020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"/>
  <sheetViews>
    <sheetView zoomScalePageLayoutView="0" workbookViewId="0" topLeftCell="A1">
      <selection activeCell="A1" sqref="A1:A2"/>
    </sheetView>
  </sheetViews>
  <sheetFormatPr defaultColWidth="9.140625" defaultRowHeight="12.75"/>
  <cols>
    <col min="1" max="1" width="22.8515625" style="52" bestFit="1" customWidth="1"/>
    <col min="2" max="2" width="8.7109375" style="1" customWidth="1"/>
    <col min="3" max="3" width="8.8515625" style="1" customWidth="1"/>
    <col min="4" max="4" width="11.57421875" style="1" customWidth="1"/>
    <col min="5" max="6" width="9.7109375" style="1" bestFit="1" customWidth="1"/>
    <col min="7" max="8" width="9.8515625" style="1" bestFit="1" customWidth="1"/>
    <col min="9" max="9" width="9.28125" style="1" bestFit="1" customWidth="1"/>
    <col min="10" max="12" width="9.140625" style="1" customWidth="1"/>
    <col min="13" max="22" width="12.00390625" style="1" bestFit="1" customWidth="1"/>
    <col min="23" max="16384" width="9.140625" style="1" customWidth="1"/>
  </cols>
  <sheetData>
    <row r="1" spans="1:9" ht="12.75">
      <c r="A1" s="65" t="s">
        <v>39</v>
      </c>
      <c r="B1" s="67"/>
      <c r="C1" s="67"/>
      <c r="D1" s="67"/>
      <c r="E1" s="67"/>
      <c r="F1" s="67"/>
      <c r="G1" s="67"/>
      <c r="H1" s="67"/>
      <c r="I1" s="68"/>
    </row>
    <row r="2" spans="1:22" ht="11.25">
      <c r="A2" s="66"/>
      <c r="B2" s="55">
        <v>2007</v>
      </c>
      <c r="C2" s="55">
        <v>2008</v>
      </c>
      <c r="D2" s="55">
        <v>2009</v>
      </c>
      <c r="E2" s="55">
        <v>2010</v>
      </c>
      <c r="F2" s="55">
        <v>2011</v>
      </c>
      <c r="G2" s="55">
        <v>2012</v>
      </c>
      <c r="H2" s="55">
        <v>2013</v>
      </c>
      <c r="I2" s="55">
        <v>2014</v>
      </c>
      <c r="J2" s="55">
        <v>2015</v>
      </c>
      <c r="K2" s="55">
        <v>2016</v>
      </c>
      <c r="M2" s="1">
        <v>2007</v>
      </c>
      <c r="N2" s="1">
        <v>2008</v>
      </c>
      <c r="O2" s="1">
        <v>2009</v>
      </c>
      <c r="P2" s="1">
        <v>2010</v>
      </c>
      <c r="Q2" s="1">
        <v>2011</v>
      </c>
      <c r="R2" s="1">
        <v>2012</v>
      </c>
      <c r="S2" s="1">
        <v>2013</v>
      </c>
      <c r="T2" s="1">
        <v>2014</v>
      </c>
      <c r="U2" s="1">
        <v>2015</v>
      </c>
      <c r="V2" s="1">
        <v>2016</v>
      </c>
    </row>
    <row r="3" spans="1:6" ht="11.25">
      <c r="A3" s="56"/>
      <c r="B3" s="57"/>
      <c r="C3" s="57"/>
      <c r="D3" s="57"/>
      <c r="E3" s="57"/>
      <c r="F3" s="57"/>
    </row>
    <row r="4" spans="1:22" ht="11.25">
      <c r="A4" s="58" t="s">
        <v>40</v>
      </c>
      <c r="B4" s="60">
        <v>291.3693659753425</v>
      </c>
      <c r="C4" s="60">
        <v>301.859376695262</v>
      </c>
      <c r="D4" s="60">
        <v>322.591060782046</v>
      </c>
      <c r="E4" s="60">
        <v>339.821595284521</v>
      </c>
      <c r="F4" s="60">
        <v>348.644378</v>
      </c>
      <c r="G4" s="60">
        <v>341.66541</v>
      </c>
      <c r="H4" s="60">
        <v>336.117</v>
      </c>
      <c r="I4" s="60">
        <v>373.033604</v>
      </c>
      <c r="J4" s="60">
        <v>401.752865</v>
      </c>
      <c r="K4" s="60">
        <v>414.469684</v>
      </c>
      <c r="L4" s="1" t="s">
        <v>46</v>
      </c>
      <c r="M4" s="63">
        <v>25379663.067358483</v>
      </c>
      <c r="N4" s="63">
        <v>23722129.37893723</v>
      </c>
      <c r="O4" s="63">
        <v>22816759.17460248</v>
      </c>
      <c r="P4" s="63">
        <v>19658525.860234655</v>
      </c>
      <c r="Q4" s="63">
        <v>19280819.71339456</v>
      </c>
      <c r="R4" s="63">
        <v>18116225.930144582</v>
      </c>
      <c r="S4" s="63">
        <v>23504426.944396663</v>
      </c>
      <c r="T4" s="63">
        <v>22918319.731921658</v>
      </c>
      <c r="U4" s="63">
        <v>18805964.269854628</v>
      </c>
      <c r="V4" s="63">
        <v>10362614.311924461</v>
      </c>
    </row>
    <row r="5" spans="1:22" ht="11.25">
      <c r="A5" s="58" t="s">
        <v>41</v>
      </c>
      <c r="B5" s="60">
        <v>2.535544587317247</v>
      </c>
      <c r="C5" s="60">
        <v>-3.867161460028427</v>
      </c>
      <c r="D5" s="60">
        <v>-21.058345428409254</v>
      </c>
      <c r="E5" s="60">
        <v>-46.5389415713611</v>
      </c>
      <c r="F5" s="60">
        <v>-43.350024</v>
      </c>
      <c r="G5" s="60">
        <v>-37.60963</v>
      </c>
      <c r="H5" s="60">
        <v>1.605773</v>
      </c>
      <c r="I5" s="60">
        <v>-19.709857</v>
      </c>
      <c r="J5" s="60">
        <v>-65.609251</v>
      </c>
      <c r="K5" s="60">
        <v>-98.249923</v>
      </c>
      <c r="L5" s="1" t="s">
        <v>47</v>
      </c>
      <c r="M5" s="63">
        <v>24454189.29298775</v>
      </c>
      <c r="N5" s="63">
        <v>25137510.473307595</v>
      </c>
      <c r="O5" s="63">
        <v>30503055.255971856</v>
      </c>
      <c r="P5" s="63">
        <v>36645239.533781454</v>
      </c>
      <c r="Q5" s="63">
        <v>35080281.255325615</v>
      </c>
      <c r="R5" s="63">
        <v>31881350.64157495</v>
      </c>
      <c r="S5" s="63">
        <v>22095644.994825114</v>
      </c>
      <c r="T5" s="63">
        <v>30112417.49001191</v>
      </c>
      <c r="U5" s="63">
        <v>42753340.81373739</v>
      </c>
      <c r="V5" s="63">
        <v>46322086.04115429</v>
      </c>
    </row>
    <row r="6" spans="1:22" ht="11.25">
      <c r="A6" s="58" t="s">
        <v>42</v>
      </c>
      <c r="B6" s="60">
        <v>-4.625627</v>
      </c>
      <c r="C6" s="60">
        <v>5.266038</v>
      </c>
      <c r="D6" s="60">
        <v>2.122814</v>
      </c>
      <c r="E6" s="60">
        <v>37.23967</v>
      </c>
      <c r="F6" s="60">
        <v>46.007229</v>
      </c>
      <c r="G6" s="60">
        <v>33.556</v>
      </c>
      <c r="H6" s="60">
        <v>45.333</v>
      </c>
      <c r="I6" s="60">
        <v>47.584187</v>
      </c>
      <c r="J6" s="60">
        <v>33.540543</v>
      </c>
      <c r="K6" s="60">
        <v>45.049193</v>
      </c>
      <c r="M6" s="64">
        <f>M4-M5</f>
        <v>925473.7743707336</v>
      </c>
      <c r="N6" s="64">
        <f aca="true" t="shared" si="0" ref="N6:V6">N4-N5</f>
        <v>-1415381.0943703651</v>
      </c>
      <c r="O6" s="64">
        <f t="shared" si="0"/>
        <v>-7686296.081369378</v>
      </c>
      <c r="P6" s="64">
        <f t="shared" si="0"/>
        <v>-16986713.6735468</v>
      </c>
      <c r="Q6" s="64">
        <f t="shared" si="0"/>
        <v>-15799461.541931055</v>
      </c>
      <c r="R6" s="64">
        <f t="shared" si="0"/>
        <v>-13765124.711430367</v>
      </c>
      <c r="S6" s="64">
        <f t="shared" si="0"/>
        <v>1408781.94957155</v>
      </c>
      <c r="T6" s="64">
        <f t="shared" si="0"/>
        <v>-7194097.758090254</v>
      </c>
      <c r="U6" s="64">
        <f t="shared" si="0"/>
        <v>-23947376.543882765</v>
      </c>
      <c r="V6" s="64">
        <f t="shared" si="0"/>
        <v>-35959471.72922982</v>
      </c>
    </row>
    <row r="7" spans="1:22" ht="11.25">
      <c r="A7" s="58" t="s">
        <v>43</v>
      </c>
      <c r="B7" s="60">
        <v>289.2792835626597</v>
      </c>
      <c r="C7" s="60">
        <v>303.2582532352335</v>
      </c>
      <c r="D7" s="60">
        <v>303.6555293536367</v>
      </c>
      <c r="E7" s="60">
        <v>330.5223237131599</v>
      </c>
      <c r="F7" s="60">
        <v>351.301583</v>
      </c>
      <c r="G7" s="60">
        <v>337.61178</v>
      </c>
      <c r="H7" s="60">
        <v>383.05577300000004</v>
      </c>
      <c r="I7" s="60">
        <v>400.907934</v>
      </c>
      <c r="J7" s="60">
        <v>369.68415699999997</v>
      </c>
      <c r="K7" s="60">
        <v>361.26895399999995</v>
      </c>
      <c r="M7" s="64">
        <f>M6/365</f>
        <v>2535.5445873170784</v>
      </c>
      <c r="N7" s="64">
        <f>N6/366</f>
        <v>-3867.16146002832</v>
      </c>
      <c r="O7" s="64">
        <f aca="true" t="shared" si="1" ref="O7:U7">O6/365</f>
        <v>-21058.345428409255</v>
      </c>
      <c r="P7" s="64">
        <f t="shared" si="1"/>
        <v>-46538.941571361094</v>
      </c>
      <c r="Q7" s="64">
        <f t="shared" si="1"/>
        <v>-43286.19600529056</v>
      </c>
      <c r="R7" s="64">
        <f>R6/366</f>
        <v>-37609.63035909936</v>
      </c>
      <c r="S7" s="64">
        <f t="shared" si="1"/>
        <v>3859.67657416863</v>
      </c>
      <c r="T7" s="64">
        <f t="shared" si="1"/>
        <v>-19709.856871480148</v>
      </c>
      <c r="U7" s="64">
        <f t="shared" si="1"/>
        <v>-65609.25080515826</v>
      </c>
      <c r="V7" s="64">
        <f>V6/366</f>
        <v>-98249.92275745854</v>
      </c>
    </row>
    <row r="8" spans="1:11" ht="11.25">
      <c r="A8" s="58" t="s">
        <v>44</v>
      </c>
      <c r="B8" s="60">
        <v>-2.0900824126827615</v>
      </c>
      <c r="C8" s="60">
        <v>1.3988765399715248</v>
      </c>
      <c r="D8" s="60">
        <v>-18.935531428409263</v>
      </c>
      <c r="E8" s="60">
        <v>-9.29927157136109</v>
      </c>
      <c r="F8" s="60">
        <v>2.6572049999999763</v>
      </c>
      <c r="G8" s="60">
        <v>-4.053629999999998</v>
      </c>
      <c r="H8" s="60">
        <v>46.938773000000026</v>
      </c>
      <c r="I8" s="60">
        <v>27.874329999999986</v>
      </c>
      <c r="J8" s="60">
        <v>-32.068708000000015</v>
      </c>
      <c r="K8" s="60">
        <v>-53.20073000000002</v>
      </c>
    </row>
    <row r="9" spans="1:11" ht="11.25">
      <c r="A9" s="59" t="s">
        <v>45</v>
      </c>
      <c r="B9" s="61">
        <f aca="true" t="shared" si="2" ref="B9:H9">B8/B7</f>
        <v>-0.007225136853707799</v>
      </c>
      <c r="C9" s="61">
        <f t="shared" si="2"/>
        <v>0.004612822652138784</v>
      </c>
      <c r="D9" s="61">
        <f t="shared" si="2"/>
        <v>-0.06235859254305551</v>
      </c>
      <c r="E9" s="61">
        <f t="shared" si="2"/>
        <v>-0.02813507864428352</v>
      </c>
      <c r="F9" s="61">
        <f t="shared" si="2"/>
        <v>0.007563885642951903</v>
      </c>
      <c r="G9" s="61">
        <f t="shared" si="2"/>
        <v>-0.012006778910380432</v>
      </c>
      <c r="H9" s="61">
        <f t="shared" si="2"/>
        <v>0.12253769896844766</v>
      </c>
      <c r="I9" s="61">
        <f>I8/I7</f>
        <v>0.06952800789420142</v>
      </c>
      <c r="J9" s="61">
        <f>J8/J7</f>
        <v>-0.0867462329471696</v>
      </c>
      <c r="K9" s="61">
        <f>K8/K7</f>
        <v>-0.1472607302979044</v>
      </c>
    </row>
    <row r="10" spans="2:9" ht="11.25">
      <c r="B10" s="58"/>
      <c r="C10" s="58"/>
      <c r="D10" s="58"/>
      <c r="E10" s="58"/>
      <c r="F10" s="58"/>
      <c r="G10" s="58"/>
      <c r="H10" s="58"/>
      <c r="I10" s="58"/>
    </row>
    <row r="11" spans="12:22" ht="11.25">
      <c r="L11" s="1" t="s">
        <v>48</v>
      </c>
      <c r="M11" s="63">
        <v>15959522.904080052</v>
      </c>
      <c r="N11" s="63">
        <v>17913740.70267075</v>
      </c>
      <c r="O11" s="63">
        <v>15936724.657959927</v>
      </c>
      <c r="P11" s="63">
        <v>27375380.340187635</v>
      </c>
      <c r="Q11" s="63">
        <v>30314902.483915932</v>
      </c>
      <c r="R11" s="63">
        <v>27177620.77125095</v>
      </c>
      <c r="S11" s="63">
        <v>30619379.69195843</v>
      </c>
      <c r="T11" s="63">
        <v>31278322.049580973</v>
      </c>
      <c r="U11" s="63">
        <v>25724460.078695636</v>
      </c>
      <c r="V11" s="63">
        <v>28325856.515253752</v>
      </c>
    </row>
    <row r="12" spans="2:22" ht="11.25"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1" t="s">
        <v>49</v>
      </c>
      <c r="M12" s="63">
        <v>17647876.866798956</v>
      </c>
      <c r="N12" s="63">
        <v>15986370.755409611</v>
      </c>
      <c r="O12" s="63">
        <v>15161897.537539758</v>
      </c>
      <c r="P12" s="63">
        <v>13782900.823370969</v>
      </c>
      <c r="Q12" s="63">
        <v>13522263.923400685</v>
      </c>
      <c r="R12" s="63">
        <v>14896272.012253659</v>
      </c>
      <c r="S12" s="63">
        <v>14072887.571415419</v>
      </c>
      <c r="T12" s="63">
        <v>13910093.68927463</v>
      </c>
      <c r="U12" s="63">
        <v>13482161.95051016</v>
      </c>
      <c r="V12" s="63">
        <v>11837851.78204692</v>
      </c>
    </row>
    <row r="13" spans="11:22" ht="11.25">
      <c r="K13" s="62"/>
      <c r="M13" s="64">
        <f aca="true" t="shared" si="3" ref="M13:V13">M11-M12</f>
        <v>-1688353.962718904</v>
      </c>
      <c r="N13" s="64">
        <f t="shared" si="3"/>
        <v>1927369.947261138</v>
      </c>
      <c r="O13" s="64">
        <f t="shared" si="3"/>
        <v>774827.1204201691</v>
      </c>
      <c r="P13" s="64">
        <f t="shared" si="3"/>
        <v>13592479.516816666</v>
      </c>
      <c r="Q13" s="64">
        <f t="shared" si="3"/>
        <v>16792638.560515247</v>
      </c>
      <c r="R13" s="64">
        <f t="shared" si="3"/>
        <v>12281348.75899729</v>
      </c>
      <c r="S13" s="64">
        <f t="shared" si="3"/>
        <v>16546492.120543012</v>
      </c>
      <c r="T13" s="64">
        <f t="shared" si="3"/>
        <v>17368228.360306345</v>
      </c>
      <c r="U13" s="64">
        <f t="shared" si="3"/>
        <v>12242298.128185477</v>
      </c>
      <c r="V13" s="64">
        <f t="shared" si="3"/>
        <v>16488004.733206833</v>
      </c>
    </row>
    <row r="14" spans="1:22" ht="11.25">
      <c r="A14" s="58"/>
      <c r="B14" s="60"/>
      <c r="C14" s="60"/>
      <c r="D14" s="60"/>
      <c r="E14" s="60"/>
      <c r="F14" s="60"/>
      <c r="G14" s="60"/>
      <c r="H14" s="60"/>
      <c r="I14" s="60"/>
      <c r="J14" s="60"/>
      <c r="K14" s="60"/>
      <c r="M14" s="64">
        <f>M13/365</f>
        <v>-4625.6272951202845</v>
      </c>
      <c r="N14" s="64">
        <f>N13/366</f>
        <v>5266.038107270869</v>
      </c>
      <c r="O14" s="64">
        <f>O13/365</f>
        <v>2122.8140285484083</v>
      </c>
      <c r="P14" s="64">
        <f>P13/365</f>
        <v>37239.669909086755</v>
      </c>
      <c r="Q14" s="64">
        <f>Q13/365</f>
        <v>46007.228932918486</v>
      </c>
      <c r="R14" s="64">
        <f>R13/366</f>
        <v>33555.597702178384</v>
      </c>
      <c r="S14" s="64">
        <f>S13/365</f>
        <v>45332.85512477538</v>
      </c>
      <c r="T14" s="64">
        <f>T13/365</f>
        <v>47584.18728851053</v>
      </c>
      <c r="U14" s="64">
        <f>U13/365</f>
        <v>33540.542816946516</v>
      </c>
      <c r="V14" s="64">
        <f>V13/366</f>
        <v>45049.193260127955</v>
      </c>
    </row>
    <row r="15" spans="1:9" ht="11.25">
      <c r="A15" s="58"/>
      <c r="B15" s="60"/>
      <c r="C15" s="60"/>
      <c r="D15" s="60"/>
      <c r="E15" s="60"/>
      <c r="F15" s="60"/>
      <c r="G15" s="60"/>
      <c r="H15" s="60"/>
      <c r="I15" s="60"/>
    </row>
    <row r="16" spans="1:9" ht="11.25">
      <c r="A16" s="58"/>
      <c r="B16" s="60"/>
      <c r="C16" s="60"/>
      <c r="D16" s="60"/>
      <c r="E16" s="60"/>
      <c r="F16" s="60"/>
      <c r="G16" s="60"/>
      <c r="H16" s="60"/>
      <c r="I16" s="60"/>
    </row>
    <row r="17" spans="1:9" ht="11.25">
      <c r="A17" s="58"/>
      <c r="B17" s="60"/>
      <c r="C17" s="60"/>
      <c r="D17" s="60"/>
      <c r="E17" s="60"/>
      <c r="F17" s="60"/>
      <c r="G17" s="60"/>
      <c r="H17" s="60"/>
      <c r="I17" s="60"/>
    </row>
    <row r="18" spans="1:9" ht="11.25">
      <c r="A18" s="58"/>
      <c r="B18" s="60"/>
      <c r="C18" s="60"/>
      <c r="D18" s="60"/>
      <c r="E18" s="60"/>
      <c r="F18" s="60"/>
      <c r="G18" s="60"/>
      <c r="H18" s="60"/>
      <c r="I18" s="60"/>
    </row>
    <row r="19" spans="1:9" ht="11.25">
      <c r="A19" s="58"/>
      <c r="B19" s="60"/>
      <c r="C19" s="60"/>
      <c r="D19" s="60"/>
      <c r="E19" s="60"/>
      <c r="F19" s="60"/>
      <c r="G19" s="60"/>
      <c r="H19" s="60"/>
      <c r="I19" s="60"/>
    </row>
    <row r="20" spans="1:9" ht="11.25">
      <c r="A20" s="58"/>
      <c r="B20" s="60"/>
      <c r="C20" s="60"/>
      <c r="D20" s="60"/>
      <c r="E20" s="60"/>
      <c r="F20" s="60"/>
      <c r="G20" s="60"/>
      <c r="H20" s="60"/>
      <c r="I20" s="60"/>
    </row>
    <row r="21" spans="1:9" ht="11.25">
      <c r="A21" s="58"/>
      <c r="B21" s="60"/>
      <c r="C21" s="60"/>
      <c r="D21" s="60"/>
      <c r="E21" s="60"/>
      <c r="F21" s="60"/>
      <c r="G21" s="60"/>
      <c r="H21" s="60"/>
      <c r="I21" s="60"/>
    </row>
    <row r="22" spans="1:9" ht="11.25">
      <c r="A22" s="58"/>
      <c r="B22" s="60"/>
      <c r="C22" s="60"/>
      <c r="D22" s="60"/>
      <c r="E22" s="60"/>
      <c r="F22" s="60"/>
      <c r="G22" s="60"/>
      <c r="H22" s="60"/>
      <c r="I22" s="60"/>
    </row>
    <row r="23" spans="1:9" ht="11.25">
      <c r="A23" s="58"/>
      <c r="B23" s="60"/>
      <c r="C23" s="60"/>
      <c r="D23" s="60"/>
      <c r="E23" s="60"/>
      <c r="F23" s="60"/>
      <c r="G23" s="60"/>
      <c r="H23" s="60"/>
      <c r="I23" s="60"/>
    </row>
  </sheetData>
  <sheetProtection/>
  <mergeCells count="2">
    <mergeCell ref="A1:A2"/>
    <mergeCell ref="B1:I1"/>
  </mergeCells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0"/>
  <sheetViews>
    <sheetView zoomScalePageLayoutView="0" workbookViewId="0" topLeftCell="A1">
      <selection activeCell="E74" sqref="E74"/>
    </sheetView>
  </sheetViews>
  <sheetFormatPr defaultColWidth="9.140625" defaultRowHeight="12.75"/>
  <cols>
    <col min="1" max="1" width="19.421875" style="1" customWidth="1"/>
    <col min="2" max="2" width="7.7109375" style="1" customWidth="1"/>
    <col min="3" max="3" width="7.421875" style="1" customWidth="1"/>
    <col min="4" max="11" width="7.7109375" style="1" customWidth="1"/>
    <col min="12" max="21" width="9.7109375" style="1" customWidth="1"/>
    <col min="22" max="22" width="11.00390625" style="1" customWidth="1"/>
    <col min="23" max="16384" width="9.140625" style="1" customWidth="1"/>
  </cols>
  <sheetData>
    <row r="1" spans="1:23" ht="12" thickBot="1">
      <c r="A1" s="27" t="s">
        <v>0</v>
      </c>
      <c r="B1" s="9"/>
      <c r="C1" s="9"/>
      <c r="D1" s="9"/>
      <c r="E1" s="9"/>
      <c r="F1" s="9"/>
      <c r="G1" s="9"/>
      <c r="H1" s="9"/>
      <c r="I1" s="9"/>
      <c r="J1" s="9"/>
      <c r="K1" s="26"/>
      <c r="W1" s="8"/>
    </row>
    <row r="2" spans="1:11" ht="11.25">
      <c r="A2" s="2" t="s">
        <v>1</v>
      </c>
      <c r="B2" s="2">
        <v>1991</v>
      </c>
      <c r="C2" s="2">
        <v>1992</v>
      </c>
      <c r="D2" s="2">
        <v>1993</v>
      </c>
      <c r="E2" s="2">
        <v>1994</v>
      </c>
      <c r="F2" s="2">
        <v>1995</v>
      </c>
      <c r="G2" s="2">
        <v>1996</v>
      </c>
      <c r="H2" s="2">
        <v>1997</v>
      </c>
      <c r="I2" s="2">
        <v>1998</v>
      </c>
      <c r="J2" s="2">
        <v>1999</v>
      </c>
      <c r="K2" s="2">
        <v>2000</v>
      </c>
    </row>
    <row r="3" spans="1:11" ht="11.25">
      <c r="A3" s="12"/>
      <c r="B3" s="13"/>
      <c r="C3" s="13"/>
      <c r="D3" s="13"/>
      <c r="E3" s="13"/>
      <c r="F3" s="13"/>
      <c r="G3" s="13"/>
      <c r="H3" s="13"/>
      <c r="I3" s="13"/>
      <c r="J3" s="13"/>
      <c r="K3" s="14"/>
    </row>
    <row r="4" spans="1:23" ht="11.25">
      <c r="A4" s="19" t="s">
        <v>2</v>
      </c>
      <c r="B4" s="40">
        <f>B6+B15</f>
        <v>5763.75556</v>
      </c>
      <c r="C4" s="40">
        <f aca="true" t="shared" si="0" ref="C4:K4">C6+C15</f>
        <v>7778.70066207065</v>
      </c>
      <c r="D4" s="40">
        <f t="shared" si="0"/>
        <v>16366.84124341056</v>
      </c>
      <c r="E4" s="40">
        <f t="shared" si="0"/>
        <v>13334.24212569312</v>
      </c>
      <c r="F4" s="40">
        <f t="shared" si="0"/>
        <v>14860.087233585149</v>
      </c>
      <c r="G4" s="40">
        <f t="shared" si="0"/>
        <v>16117.75221</v>
      </c>
      <c r="H4" s="40">
        <f t="shared" si="0"/>
        <v>17380.44228</v>
      </c>
      <c r="I4" s="40">
        <f t="shared" si="0"/>
        <v>17554.739709999998</v>
      </c>
      <c r="J4" s="40">
        <f t="shared" si="0"/>
        <v>18744.251387538265</v>
      </c>
      <c r="K4" s="41">
        <f t="shared" si="0"/>
        <v>18205.97854036323</v>
      </c>
      <c r="W4" s="4"/>
    </row>
    <row r="5" spans="1:11" ht="11.25">
      <c r="A5" s="16"/>
      <c r="B5" s="42"/>
      <c r="C5" s="42"/>
      <c r="D5" s="42"/>
      <c r="E5" s="42"/>
      <c r="F5" s="42"/>
      <c r="G5" s="42"/>
      <c r="H5" s="42"/>
      <c r="I5" s="42"/>
      <c r="J5" s="42"/>
      <c r="K5" s="20"/>
    </row>
    <row r="6" spans="1:11" ht="11.25">
      <c r="A6" s="19" t="s">
        <v>27</v>
      </c>
      <c r="B6" s="40">
        <f>SUM(B7:B14)</f>
        <v>4972.52495</v>
      </c>
      <c r="C6" s="40">
        <f aca="true" t="shared" si="1" ref="C6:K6">SUM(C7:C14)</f>
        <v>5701.57259</v>
      </c>
      <c r="D6" s="40">
        <f t="shared" si="1"/>
        <v>13014.89369</v>
      </c>
      <c r="E6" s="40">
        <f t="shared" si="1"/>
        <v>9316.57984</v>
      </c>
      <c r="F6" s="40">
        <f t="shared" si="1"/>
        <v>10477.72871</v>
      </c>
      <c r="G6" s="40">
        <f t="shared" si="1"/>
        <v>12375.65221</v>
      </c>
      <c r="H6" s="40">
        <f t="shared" si="1"/>
        <v>12287.53746</v>
      </c>
      <c r="I6" s="40">
        <f t="shared" si="1"/>
        <v>12357.511509999998</v>
      </c>
      <c r="J6" s="40">
        <f t="shared" si="1"/>
        <v>12638.4949109529</v>
      </c>
      <c r="K6" s="41">
        <f t="shared" si="1"/>
        <v>12019.591309016938</v>
      </c>
    </row>
    <row r="7" spans="1:11" ht="11.25">
      <c r="A7" s="16" t="s">
        <v>18</v>
      </c>
      <c r="B7" s="43">
        <v>2755.3874200000005</v>
      </c>
      <c r="C7" s="43">
        <v>2763.77176</v>
      </c>
      <c r="D7" s="43">
        <v>3055.95181</v>
      </c>
      <c r="E7" s="43">
        <v>3120.1499</v>
      </c>
      <c r="F7" s="43">
        <v>4236.09954</v>
      </c>
      <c r="G7" s="43">
        <v>4451.86856</v>
      </c>
      <c r="H7" s="43">
        <v>4665.5</v>
      </c>
      <c r="I7" s="43">
        <v>5024.99036</v>
      </c>
      <c r="J7" s="43">
        <v>5117.67401818182</v>
      </c>
      <c r="K7" s="20">
        <v>5096.767</v>
      </c>
    </row>
    <row r="8" spans="1:11" ht="11.25">
      <c r="A8" s="16" t="s">
        <v>24</v>
      </c>
      <c r="B8" s="43">
        <v>0</v>
      </c>
      <c r="C8" s="43">
        <v>0</v>
      </c>
      <c r="D8" s="43">
        <v>0</v>
      </c>
      <c r="E8" s="43">
        <v>30.04269</v>
      </c>
      <c r="F8" s="43">
        <v>914.33916</v>
      </c>
      <c r="G8" s="43">
        <v>945.96701</v>
      </c>
      <c r="H8" s="43">
        <v>391.62093</v>
      </c>
      <c r="I8" s="43">
        <v>64.88719</v>
      </c>
      <c r="J8" s="43">
        <v>224.5</v>
      </c>
      <c r="K8" s="20">
        <v>60.737</v>
      </c>
    </row>
    <row r="9" spans="1:11" ht="11.25">
      <c r="A9" s="16" t="s">
        <v>3</v>
      </c>
      <c r="B9" s="43">
        <v>10</v>
      </c>
      <c r="C9" s="43">
        <v>0</v>
      </c>
      <c r="D9" s="43">
        <v>0</v>
      </c>
      <c r="E9" s="43">
        <v>0</v>
      </c>
      <c r="F9" s="43">
        <v>0</v>
      </c>
      <c r="G9" s="43">
        <v>5</v>
      </c>
      <c r="H9" s="43">
        <v>0</v>
      </c>
      <c r="I9" s="43">
        <v>5.7</v>
      </c>
      <c r="J9" s="43">
        <v>0.08</v>
      </c>
      <c r="K9" s="20">
        <v>0</v>
      </c>
    </row>
    <row r="10" spans="1:11" ht="11.25">
      <c r="A10" s="16" t="s">
        <v>5</v>
      </c>
      <c r="B10" s="43">
        <v>4</v>
      </c>
      <c r="C10" s="43">
        <v>7.56999</v>
      </c>
      <c r="D10" s="43">
        <v>0</v>
      </c>
      <c r="E10" s="43">
        <v>0</v>
      </c>
      <c r="F10" s="43">
        <v>2.83323</v>
      </c>
      <c r="G10" s="43">
        <v>7</v>
      </c>
      <c r="H10" s="43">
        <v>5.7</v>
      </c>
      <c r="I10" s="43">
        <v>0</v>
      </c>
      <c r="J10" s="43">
        <v>117.249</v>
      </c>
      <c r="K10" s="20">
        <v>70.97</v>
      </c>
    </row>
    <row r="11" spans="1:11" ht="11.25">
      <c r="A11" s="16" t="s">
        <v>19</v>
      </c>
      <c r="B11" s="43">
        <v>142.56592</v>
      </c>
      <c r="C11" s="43">
        <v>136.12179999999998</v>
      </c>
      <c r="D11" s="43">
        <v>459.22344</v>
      </c>
      <c r="E11" s="43">
        <v>419.66735</v>
      </c>
      <c r="F11" s="43">
        <v>640.0128599999999</v>
      </c>
      <c r="G11" s="43">
        <v>687.34517</v>
      </c>
      <c r="H11" s="43">
        <v>861.59935</v>
      </c>
      <c r="I11" s="43">
        <v>996.9</v>
      </c>
      <c r="J11" s="43">
        <v>1126.721</v>
      </c>
      <c r="K11" s="20">
        <v>902.7935087341774</v>
      </c>
    </row>
    <row r="12" spans="1:11" ht="11.25">
      <c r="A12" s="16" t="s">
        <v>6</v>
      </c>
      <c r="B12" s="43">
        <v>1820.6481</v>
      </c>
      <c r="C12" s="43">
        <v>2256.6272</v>
      </c>
      <c r="D12" s="43">
        <v>4387.041470000001</v>
      </c>
      <c r="E12" s="43">
        <v>3257.3399</v>
      </c>
      <c r="F12" s="43">
        <v>4249.723349999999</v>
      </c>
      <c r="G12" s="43">
        <v>4905.99765</v>
      </c>
      <c r="H12" s="43">
        <v>5892.2</v>
      </c>
      <c r="I12" s="43">
        <v>6207.123</v>
      </c>
      <c r="J12" s="43">
        <v>5830.04489277108</v>
      </c>
      <c r="K12" s="20">
        <v>5800.96439518072</v>
      </c>
    </row>
    <row r="13" spans="1:11" ht="11.25">
      <c r="A13" s="16" t="s">
        <v>7</v>
      </c>
      <c r="B13" s="43">
        <v>239.25019</v>
      </c>
      <c r="C13" s="43">
        <v>537.4818399999999</v>
      </c>
      <c r="D13" s="43">
        <v>5112.6769699999995</v>
      </c>
      <c r="E13" s="43">
        <v>2489.38</v>
      </c>
      <c r="F13" s="43">
        <v>434.72057</v>
      </c>
      <c r="G13" s="43">
        <v>1244.4738200000002</v>
      </c>
      <c r="H13" s="43">
        <v>470.91718</v>
      </c>
      <c r="I13" s="43">
        <v>57.91096</v>
      </c>
      <c r="J13" s="43">
        <v>222.226</v>
      </c>
      <c r="K13" s="20">
        <v>87.35940510204077</v>
      </c>
    </row>
    <row r="14" spans="1:11" ht="11.25">
      <c r="A14" s="16" t="s">
        <v>20</v>
      </c>
      <c r="B14" s="43">
        <v>0.6733200000000004</v>
      </c>
      <c r="C14" s="43">
        <v>0</v>
      </c>
      <c r="D14" s="43">
        <v>0</v>
      </c>
      <c r="E14" s="43">
        <v>0</v>
      </c>
      <c r="F14" s="43">
        <v>0</v>
      </c>
      <c r="G14" s="43">
        <v>128</v>
      </c>
      <c r="H14" s="43">
        <v>0</v>
      </c>
      <c r="I14" s="43">
        <v>0</v>
      </c>
      <c r="J14" s="43">
        <v>0</v>
      </c>
      <c r="K14" s="20">
        <v>0</v>
      </c>
    </row>
    <row r="15" spans="1:11" ht="11.25">
      <c r="A15" s="19" t="s">
        <v>8</v>
      </c>
      <c r="B15" s="40">
        <f>SUM(B16:B22)</f>
        <v>791.2306100000001</v>
      </c>
      <c r="C15" s="40">
        <f aca="true" t="shared" si="2" ref="C15:K15">SUM(C16:C22)</f>
        <v>2077.12807207065</v>
      </c>
      <c r="D15" s="40">
        <f t="shared" si="2"/>
        <v>3351.947553410559</v>
      </c>
      <c r="E15" s="40">
        <f t="shared" si="2"/>
        <v>4017.66228569312</v>
      </c>
      <c r="F15" s="40">
        <f t="shared" si="2"/>
        <v>4382.35852358515</v>
      </c>
      <c r="G15" s="40">
        <f t="shared" si="2"/>
        <v>3742.1</v>
      </c>
      <c r="H15" s="40">
        <f t="shared" si="2"/>
        <v>5092.90482</v>
      </c>
      <c r="I15" s="40">
        <f t="shared" si="2"/>
        <v>5197.2282</v>
      </c>
      <c r="J15" s="40">
        <f t="shared" si="2"/>
        <v>6105.756476585366</v>
      </c>
      <c r="K15" s="41">
        <f t="shared" si="2"/>
        <v>6186.387231346292</v>
      </c>
    </row>
    <row r="16" spans="1:11" ht="11.25">
      <c r="A16" s="16" t="s">
        <v>9</v>
      </c>
      <c r="B16" s="28">
        <v>9</v>
      </c>
      <c r="C16" s="28">
        <v>4</v>
      </c>
      <c r="D16" s="28">
        <v>5</v>
      </c>
      <c r="E16" s="28">
        <v>7</v>
      </c>
      <c r="F16" s="28">
        <v>29</v>
      </c>
      <c r="G16" s="28">
        <v>55</v>
      </c>
      <c r="H16" s="28">
        <v>13.9</v>
      </c>
      <c r="I16" s="28">
        <v>16.1</v>
      </c>
      <c r="J16" s="28">
        <v>8.827</v>
      </c>
      <c r="K16" s="15">
        <v>8.673</v>
      </c>
    </row>
    <row r="17" spans="1:11" ht="11.25">
      <c r="A17" s="16" t="s">
        <v>10</v>
      </c>
      <c r="B17" s="43">
        <v>0</v>
      </c>
      <c r="C17" s="43">
        <v>0</v>
      </c>
      <c r="D17" s="43">
        <v>0</v>
      </c>
      <c r="E17" s="43">
        <v>0</v>
      </c>
      <c r="F17" s="43">
        <v>12</v>
      </c>
      <c r="G17" s="43">
        <v>0</v>
      </c>
      <c r="H17" s="43">
        <v>13.6</v>
      </c>
      <c r="I17" s="43">
        <v>7.3</v>
      </c>
      <c r="J17" s="43">
        <v>6.224</v>
      </c>
      <c r="K17" s="20">
        <v>9.851</v>
      </c>
    </row>
    <row r="18" spans="1:11" ht="11.25">
      <c r="A18" s="1" t="s">
        <v>4</v>
      </c>
      <c r="B18" s="43">
        <v>704.07547</v>
      </c>
      <c r="C18" s="43">
        <v>1483.4835</v>
      </c>
      <c r="D18" s="43">
        <v>2800.43326</v>
      </c>
      <c r="E18" s="43">
        <v>3375.12336</v>
      </c>
      <c r="F18" s="43">
        <v>3558.84938</v>
      </c>
      <c r="G18" s="43">
        <v>3405.1</v>
      </c>
      <c r="H18" s="43">
        <v>4856.5</v>
      </c>
      <c r="I18" s="43">
        <v>4981.5</v>
      </c>
      <c r="J18" s="43">
        <v>3658.15489</v>
      </c>
      <c r="K18" s="20">
        <v>3788.029763888891</v>
      </c>
    </row>
    <row r="19" spans="1:11" ht="11.25">
      <c r="A19" s="16" t="s">
        <v>11</v>
      </c>
      <c r="B19" s="43">
        <v>74.64998</v>
      </c>
      <c r="C19" s="43">
        <v>33.37184</v>
      </c>
      <c r="D19" s="43">
        <v>49.941309999999994</v>
      </c>
      <c r="E19" s="43">
        <v>57.94367</v>
      </c>
      <c r="F19" s="43">
        <v>204.42831</v>
      </c>
      <c r="G19" s="43">
        <v>87</v>
      </c>
      <c r="H19" s="43">
        <v>137</v>
      </c>
      <c r="I19" s="43">
        <v>97.33294000000001</v>
      </c>
      <c r="J19" s="43">
        <v>110.493</v>
      </c>
      <c r="K19" s="20">
        <v>151.906</v>
      </c>
    </row>
    <row r="20" spans="1:11" ht="11.25">
      <c r="A20" s="16" t="s">
        <v>25</v>
      </c>
      <c r="B20" s="43"/>
      <c r="C20" s="43"/>
      <c r="D20" s="43"/>
      <c r="E20" s="43"/>
      <c r="F20" s="43"/>
      <c r="G20" s="43">
        <v>0</v>
      </c>
      <c r="H20" s="43">
        <v>0</v>
      </c>
      <c r="I20" s="43">
        <v>0</v>
      </c>
      <c r="J20" s="43">
        <v>0.544</v>
      </c>
      <c r="K20" s="20">
        <v>1.404</v>
      </c>
    </row>
    <row r="21" spans="1:11" ht="11.25">
      <c r="A21" s="16" t="s">
        <v>26</v>
      </c>
      <c r="B21" s="43">
        <v>0</v>
      </c>
      <c r="C21" s="43">
        <v>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1957.17845288462</v>
      </c>
      <c r="K21" s="20">
        <v>2222.833</v>
      </c>
    </row>
    <row r="22" spans="1:11" ht="11.25">
      <c r="A22" s="17" t="s">
        <v>20</v>
      </c>
      <c r="B22" s="44">
        <v>3.50516</v>
      </c>
      <c r="C22" s="44">
        <v>556.27273207065</v>
      </c>
      <c r="D22" s="44">
        <v>496.572983410559</v>
      </c>
      <c r="E22" s="44">
        <v>577.59525569312</v>
      </c>
      <c r="F22" s="44">
        <v>578.08083358515</v>
      </c>
      <c r="G22" s="44">
        <v>195</v>
      </c>
      <c r="H22" s="44">
        <v>71.90482</v>
      </c>
      <c r="I22" s="44">
        <v>94.99525999999999</v>
      </c>
      <c r="J22" s="44">
        <v>364.33513370074604</v>
      </c>
      <c r="K22" s="21">
        <v>3.690467457400601</v>
      </c>
    </row>
    <row r="23" spans="1:21" ht="11.25">
      <c r="A23" s="11"/>
      <c r="B23" s="7"/>
      <c r="C23" s="7"/>
      <c r="D23" s="7"/>
      <c r="E23" s="7"/>
      <c r="F23" s="7"/>
      <c r="G23" s="7"/>
      <c r="H23" s="7"/>
      <c r="I23" s="7"/>
      <c r="J23" s="7"/>
      <c r="K23" s="22"/>
      <c r="L23" s="5"/>
      <c r="M23" s="5"/>
      <c r="N23" s="5"/>
      <c r="O23" s="5"/>
      <c r="P23" s="5"/>
      <c r="Q23" s="5"/>
      <c r="R23" s="5"/>
      <c r="S23" s="5"/>
      <c r="T23" s="5"/>
      <c r="U23" s="5"/>
    </row>
    <row r="24" spans="1:21" ht="11.25">
      <c r="A24" s="35" t="s">
        <v>22</v>
      </c>
      <c r="B24" s="26"/>
      <c r="C24" s="9"/>
      <c r="D24" s="9"/>
      <c r="E24" s="9"/>
      <c r="F24" s="9"/>
      <c r="G24" s="9"/>
      <c r="H24" s="9"/>
      <c r="I24" s="9"/>
      <c r="J24" s="9"/>
      <c r="K24" s="9"/>
      <c r="L24" s="5"/>
      <c r="M24" s="5"/>
      <c r="N24" s="5"/>
      <c r="O24" s="5"/>
      <c r="P24" s="5"/>
      <c r="Q24" s="5"/>
      <c r="R24" s="5"/>
      <c r="S24" s="5"/>
      <c r="T24" s="5"/>
      <c r="U24" s="5"/>
    </row>
    <row r="25" spans="1:22" ht="11.25">
      <c r="A25" s="2" t="s">
        <v>1</v>
      </c>
      <c r="B25" s="2">
        <v>1991</v>
      </c>
      <c r="C25" s="2">
        <v>1992</v>
      </c>
      <c r="D25" s="2">
        <v>1993</v>
      </c>
      <c r="E25" s="2">
        <v>1994</v>
      </c>
      <c r="F25" s="2">
        <v>1995</v>
      </c>
      <c r="G25" s="2">
        <v>1996</v>
      </c>
      <c r="H25" s="2">
        <v>1997</v>
      </c>
      <c r="I25" s="2">
        <v>1998</v>
      </c>
      <c r="J25" s="2">
        <v>1999</v>
      </c>
      <c r="K25" s="6">
        <v>2000</v>
      </c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ht="11.25">
      <c r="A26" s="12"/>
      <c r="B26" s="23"/>
      <c r="C26" s="23"/>
      <c r="D26" s="23"/>
      <c r="E26" s="23"/>
      <c r="F26" s="23"/>
      <c r="G26" s="23"/>
      <c r="H26" s="23"/>
      <c r="I26" s="23"/>
      <c r="J26" s="23"/>
      <c r="K26" s="24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ht="11.25">
      <c r="A27" s="19" t="s">
        <v>2</v>
      </c>
      <c r="B27" s="49">
        <f>B29+B38</f>
        <v>29823.520020438853</v>
      </c>
      <c r="C27" s="49">
        <f aca="true" t="shared" si="3" ref="C27:K27">C29+C38</f>
        <v>41895.59319631847</v>
      </c>
      <c r="D27" s="49">
        <f t="shared" si="3"/>
        <v>95540.53349494997</v>
      </c>
      <c r="E27" s="49">
        <f t="shared" si="3"/>
        <v>74885.16249491497</v>
      </c>
      <c r="F27" s="49">
        <f t="shared" si="3"/>
        <v>79839.50990706455</v>
      </c>
      <c r="G27" s="49">
        <f t="shared" si="3"/>
        <v>87508.8398586518</v>
      </c>
      <c r="H27" s="49">
        <f t="shared" si="3"/>
        <v>93590.7921583971</v>
      </c>
      <c r="I27" s="49">
        <f t="shared" si="3"/>
        <v>93905.40380989638</v>
      </c>
      <c r="J27" s="49">
        <f t="shared" si="3"/>
        <v>102407.96609057178</v>
      </c>
      <c r="K27" s="50">
        <f t="shared" si="3"/>
        <v>99090.7374040159</v>
      </c>
      <c r="L27" s="3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ht="11.25">
      <c r="A28" s="16"/>
      <c r="B28" s="10"/>
      <c r="C28" s="10"/>
      <c r="D28" s="10"/>
      <c r="E28" s="10"/>
      <c r="F28" s="10"/>
      <c r="G28" s="10"/>
      <c r="H28" s="10"/>
      <c r="I28" s="10"/>
      <c r="J28" s="10"/>
      <c r="K28" s="1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ht="11.25">
      <c r="A29" s="19" t="s">
        <v>27</v>
      </c>
      <c r="B29" s="40">
        <f aca="true" t="shared" si="4" ref="B29:K29">SUM(B30:B37)</f>
        <v>25505.389875646048</v>
      </c>
      <c r="C29" s="40">
        <f t="shared" si="4"/>
        <v>30101.252339516544</v>
      </c>
      <c r="D29" s="40">
        <f t="shared" si="4"/>
        <v>76973.23093817626</v>
      </c>
      <c r="E29" s="40">
        <f t="shared" si="4"/>
        <v>52652.322161394244</v>
      </c>
      <c r="F29" s="40">
        <f t="shared" si="4"/>
        <v>55496.170804033085</v>
      </c>
      <c r="G29" s="40">
        <f t="shared" si="4"/>
        <v>67152.39640541439</v>
      </c>
      <c r="H29" s="40">
        <f t="shared" si="4"/>
        <v>66097.80070314532</v>
      </c>
      <c r="I29" s="40">
        <f t="shared" si="4"/>
        <v>65869.27063624459</v>
      </c>
      <c r="J29" s="40">
        <f t="shared" si="4"/>
        <v>67376.75334543883</v>
      </c>
      <c r="K29" s="41">
        <f t="shared" si="4"/>
        <v>63752.25566012229</v>
      </c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ht="11.25">
      <c r="A30" s="16" t="s">
        <v>18</v>
      </c>
      <c r="B30" s="10">
        <f>B7*'Fatores de conversão'!$C$10</f>
        <v>12025.581139158277</v>
      </c>
      <c r="C30" s="10">
        <f>C7*'Fatores de conversão'!$C$10</f>
        <v>12062.173656143887</v>
      </c>
      <c r="D30" s="10">
        <f>D7*'Fatores de conversão'!$C$10</f>
        <v>13337.360903140288</v>
      </c>
      <c r="E30" s="10">
        <f>E7*'Fatores de conversão'!$C$10</f>
        <v>13617.546308165469</v>
      </c>
      <c r="F30" s="10">
        <f>F7*'Fatores de conversão'!$C$10</f>
        <v>18487.98407151799</v>
      </c>
      <c r="G30" s="10">
        <f>G7*'Fatores de conversão'!$C$10</f>
        <v>19429.683898733816</v>
      </c>
      <c r="H30" s="10">
        <f>H7*'Fatores de conversão'!$C$10</f>
        <v>20362.05449640288</v>
      </c>
      <c r="I30" s="10">
        <f>I7*'Fatores de conversão'!$C$10</f>
        <v>21931.010085568345</v>
      </c>
      <c r="J30" s="10">
        <f>J7*'Fatores de conversão'!$C$10</f>
        <v>22335.51757647483</v>
      </c>
      <c r="K30" s="15">
        <f>K7*'Fatores de conversão'!$C$10</f>
        <v>22244.271226978417</v>
      </c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ht="11.25">
      <c r="A31" s="16" t="s">
        <v>24</v>
      </c>
      <c r="B31" s="10">
        <f>B8*'Fatores de conversão'!$C$3</f>
        <v>0</v>
      </c>
      <c r="C31" s="10">
        <f>C8*'Fatores de conversão'!$C$3</f>
        <v>0</v>
      </c>
      <c r="D31" s="10">
        <f>D8*'Fatores de conversão'!$C$3</f>
        <v>0</v>
      </c>
      <c r="E31" s="10">
        <f>E8*'Fatores de conversão'!$C$3</f>
        <v>155.77242832230215</v>
      </c>
      <c r="F31" s="10">
        <f>F8*'Fatores de conversão'!$C$3</f>
        <v>4740.881434497841</v>
      </c>
      <c r="G31" s="10">
        <f>G8*'Fatores de conversão'!$C$3</f>
        <v>4904.872974440287</v>
      </c>
      <c r="H31" s="10">
        <f>H8*'Fatores de conversão'!$C$3</f>
        <v>2030.5686091338127</v>
      </c>
      <c r="I31" s="10">
        <f>I8*'Fatores de conversão'!$C$3</f>
        <v>336.44241422158274</v>
      </c>
      <c r="J31" s="10">
        <f>J8*'Fatores de conversão'!$C$3</f>
        <v>1164.0405755395682</v>
      </c>
      <c r="K31" s="15">
        <f>K8*'Fatores de conversão'!$C$3</f>
        <v>314.9235297841727</v>
      </c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ht="11.25">
      <c r="A32" s="16" t="s">
        <v>3</v>
      </c>
      <c r="B32" s="10">
        <f>B9*'Fatores de conversão'!$C$5</f>
        <v>54.906474820143885</v>
      </c>
      <c r="C32" s="10">
        <f>C9*'Fatores de conversão'!$C$5</f>
        <v>0</v>
      </c>
      <c r="D32" s="10">
        <f>D9*'Fatores de conversão'!$C$5</f>
        <v>0</v>
      </c>
      <c r="E32" s="10">
        <f>E9*'Fatores de conversão'!$C$5</f>
        <v>0</v>
      </c>
      <c r="F32" s="10">
        <f>F9*'Fatores de conversão'!$C$5</f>
        <v>0</v>
      </c>
      <c r="G32" s="10">
        <f>G9*'Fatores de conversão'!$C$5</f>
        <v>27.453237410071942</v>
      </c>
      <c r="H32" s="10">
        <f>H9*'Fatores de conversão'!$C$5</f>
        <v>0</v>
      </c>
      <c r="I32" s="10">
        <f>I9*'Fatores de conversão'!$C$5</f>
        <v>31.296690647482016</v>
      </c>
      <c r="J32" s="10">
        <f>J9*'Fatores de conversão'!$C$5</f>
        <v>0.4392517985611511</v>
      </c>
      <c r="K32" s="15">
        <f>K9*'Fatores de conversão'!$C$5</f>
        <v>0</v>
      </c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ht="11.25">
      <c r="A33" s="16" t="s">
        <v>5</v>
      </c>
      <c r="B33" s="10">
        <f>B10*'Fatores de conversão'!$C$6</f>
        <v>23.6431654676259</v>
      </c>
      <c r="C33" s="10">
        <f>C10*'Fatores de conversão'!$C$6</f>
        <v>44.744631539568346</v>
      </c>
      <c r="D33" s="10">
        <f>D10*'Fatores de conversão'!$C$6</f>
        <v>0</v>
      </c>
      <c r="E33" s="10">
        <f>E10*'Fatores de conversão'!$C$6</f>
        <v>0</v>
      </c>
      <c r="F33" s="10">
        <f>F10*'Fatores de conversão'!$C$6</f>
        <v>16.746631424460432</v>
      </c>
      <c r="G33" s="10">
        <f>G10*'Fatores de conversão'!$C$6</f>
        <v>41.375539568345324</v>
      </c>
      <c r="H33" s="10">
        <f>H10*'Fatores de conversão'!$C$6</f>
        <v>33.69151079136691</v>
      </c>
      <c r="I33" s="10">
        <f>I10*'Fatores de conversão'!$C$6</f>
        <v>0</v>
      </c>
      <c r="J33" s="10">
        <f>J10*'Fatores de conversão'!$C$6</f>
        <v>693.0343769784172</v>
      </c>
      <c r="K33" s="15">
        <f>K10*'Fatores de conversão'!$C$6</f>
        <v>419.4888633093525</v>
      </c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ht="11.25">
      <c r="A34" s="16" t="s">
        <v>19</v>
      </c>
      <c r="B34" s="10">
        <f>B11*'Fatores de conversão'!$C$7</f>
        <v>842.6774091510791</v>
      </c>
      <c r="C34" s="10">
        <f>C11*'Fatores de conversão'!$C$7</f>
        <v>804.5875602877696</v>
      </c>
      <c r="D34" s="10">
        <f>D11*'Fatores de conversão'!$C$7</f>
        <v>2714.3739446330933</v>
      </c>
      <c r="E34" s="10">
        <f>E11*'Fatores de conversão'!$C$7</f>
        <v>2480.566149352518</v>
      </c>
      <c r="F34" s="10">
        <f>F11*'Fatores de conversão'!$C$7</f>
        <v>3782.9824875971217</v>
      </c>
      <c r="G34" s="10">
        <f>G11*'Fatores de conversão'!$C$7</f>
        <v>4062.7538969208636</v>
      </c>
      <c r="H34" s="10">
        <f>H11*'Fatores de conversão'!$C$7</f>
        <v>5092.73399971223</v>
      </c>
      <c r="I34" s="10">
        <f>I11*'Fatores de conversão'!$C$7</f>
        <v>5892.467913669065</v>
      </c>
      <c r="J34" s="10">
        <f>J11*'Fatores de conversão'!$C$7</f>
        <v>6659.81275971223</v>
      </c>
      <c r="K34" s="15">
        <f>K11*'Fatores de conversão'!$C$7</f>
        <v>5336.224077525181</v>
      </c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ht="11.25">
      <c r="A35" s="16" t="s">
        <v>6</v>
      </c>
      <c r="B35" s="10">
        <f>B12*'Fatores de conversão'!$C$8</f>
        <v>10936.724824014387</v>
      </c>
      <c r="C35" s="10">
        <f>C12*'Fatores de conversão'!$C$8</f>
        <v>13555.6732334964</v>
      </c>
      <c r="D35" s="10">
        <f>D12*'Fatores de conversão'!$C$8</f>
        <v>26353.179040435974</v>
      </c>
      <c r="E35" s="10">
        <f>E12*'Fatores de conversão'!$C$8</f>
        <v>19567.004817999998</v>
      </c>
      <c r="F35" s="10">
        <f>F12*'Fatores de conversão'!$C$8</f>
        <v>25528.302178294955</v>
      </c>
      <c r="G35" s="10">
        <f>G12*'Fatores de conversão'!$C$8</f>
        <v>29470.574948179852</v>
      </c>
      <c r="H35" s="10">
        <f>H12*'Fatores de conversão'!$C$8</f>
        <v>35394.74212949639</v>
      </c>
      <c r="I35" s="10">
        <f>I12*'Fatores de conversão'!$C$8</f>
        <v>37286.50044992805</v>
      </c>
      <c r="J35" s="10">
        <f>J12*'Fatores de conversão'!$C$8</f>
        <v>35021.37327025896</v>
      </c>
      <c r="K35" s="15">
        <f>K12*'Fatores de conversão'!$C$8</f>
        <v>34846.685256748184</v>
      </c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ht="11.25">
      <c r="A36" s="16" t="s">
        <v>7</v>
      </c>
      <c r="B36" s="10">
        <f>B13*'Fatores de conversão'!$C$9</f>
        <v>1617.641104789928</v>
      </c>
      <c r="C36" s="10">
        <f>C13*'Fatores de conversão'!$C$9</f>
        <v>3634.0732580489203</v>
      </c>
      <c r="D36" s="10">
        <f>D13*'Fatores de conversão'!$C$9</f>
        <v>34568.31704996691</v>
      </c>
      <c r="E36" s="10">
        <f>E13*'Fatores de conversão'!$C$9</f>
        <v>16831.432457553958</v>
      </c>
      <c r="F36" s="10">
        <f>F13*'Fatores de conversão'!$C$9</f>
        <v>2939.2740007007196</v>
      </c>
      <c r="G36" s="10">
        <f>G13*'Fatores de conversão'!$C$9</f>
        <v>8414.254572031656</v>
      </c>
      <c r="H36" s="10">
        <f>H13*'Fatores de conversão'!$C$9</f>
        <v>3184.009957608633</v>
      </c>
      <c r="I36" s="10">
        <f>I13*'Fatores de conversão'!$C$9</f>
        <v>391.553082210072</v>
      </c>
      <c r="J36" s="10">
        <f>J13*'Fatores de conversão'!$C$9</f>
        <v>1502.535534676259</v>
      </c>
      <c r="K36" s="15">
        <f>K13*'Fatores de conversão'!$C$9</f>
        <v>590.6627057769781</v>
      </c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ht="11.25">
      <c r="A37" s="16" t="s">
        <v>20</v>
      </c>
      <c r="B37" s="10">
        <f>B14*'Fatores de conversão'!$C$17</f>
        <v>4.215758244604319</v>
      </c>
      <c r="C37" s="10">
        <f>C14*'Fatores de conversão'!$C$17</f>
        <v>0</v>
      </c>
      <c r="D37" s="10">
        <f>D14*'Fatores de conversão'!$C$17</f>
        <v>0</v>
      </c>
      <c r="E37" s="10">
        <f>E14*'Fatores de conversão'!$C$17</f>
        <v>0</v>
      </c>
      <c r="F37" s="10">
        <f>F14*'Fatores de conversão'!$C$17</f>
        <v>0</v>
      </c>
      <c r="G37" s="10">
        <f>G14*'Fatores de conversão'!$C$17</f>
        <v>801.4273381294964</v>
      </c>
      <c r="H37" s="10">
        <f>H14*'Fatores de conversão'!$C$17</f>
        <v>0</v>
      </c>
      <c r="I37" s="10">
        <f>I14*'Fatores de conversão'!$C$17</f>
        <v>0</v>
      </c>
      <c r="J37" s="10">
        <f>J14*'Fatores de conversão'!$C$17</f>
        <v>0</v>
      </c>
      <c r="K37" s="15">
        <f>K14*'Fatores de conversão'!$C$17</f>
        <v>0</v>
      </c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ht="11.25">
      <c r="A38" s="19" t="s">
        <v>8</v>
      </c>
      <c r="B38" s="40">
        <f aca="true" t="shared" si="5" ref="B38:K38">SUM(B39:B45)</f>
        <v>4318.1301447928045</v>
      </c>
      <c r="C38" s="40">
        <f t="shared" si="5"/>
        <v>11794.340856801926</v>
      </c>
      <c r="D38" s="40">
        <f t="shared" si="5"/>
        <v>18567.302556773706</v>
      </c>
      <c r="E38" s="40">
        <f t="shared" si="5"/>
        <v>22232.840333520726</v>
      </c>
      <c r="F38" s="40">
        <f t="shared" si="5"/>
        <v>24343.339103031474</v>
      </c>
      <c r="G38" s="40">
        <f t="shared" si="5"/>
        <v>20356.443453237407</v>
      </c>
      <c r="H38" s="40">
        <f t="shared" si="5"/>
        <v>27492.99145525179</v>
      </c>
      <c r="I38" s="40">
        <f t="shared" si="5"/>
        <v>28036.133173651797</v>
      </c>
      <c r="J38" s="40">
        <f t="shared" si="5"/>
        <v>35031.212745132936</v>
      </c>
      <c r="K38" s="41">
        <f t="shared" si="5"/>
        <v>35338.48174389362</v>
      </c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ht="11.25">
      <c r="A39" s="16" t="s">
        <v>9</v>
      </c>
      <c r="B39" s="10">
        <f>B16*'Fatores de conversão'!$C$11</f>
        <v>49.86582733812949</v>
      </c>
      <c r="C39" s="10">
        <f>C16*'Fatores de conversão'!$C$11</f>
        <v>22.162589928057553</v>
      </c>
      <c r="D39" s="10">
        <f>D16*'Fatores de conversão'!$C$11</f>
        <v>27.703237410071942</v>
      </c>
      <c r="E39" s="10">
        <f>E16*'Fatores de conversão'!$C$11</f>
        <v>38.78453237410072</v>
      </c>
      <c r="F39" s="10">
        <f>F16*'Fatores de conversão'!$C$11</f>
        <v>160.67877697841726</v>
      </c>
      <c r="G39" s="10">
        <f>G16*'Fatores de conversão'!$C$11</f>
        <v>304.73561151079133</v>
      </c>
      <c r="H39" s="10">
        <f>H16*'Fatores de conversão'!$C$11</f>
        <v>77.015</v>
      </c>
      <c r="I39" s="10">
        <f>I16*'Fatores de conversão'!$C$11</f>
        <v>89.20442446043165</v>
      </c>
      <c r="J39" s="10">
        <f>J16*'Fatores de conversão'!$C$11</f>
        <v>48.907295323741</v>
      </c>
      <c r="K39" s="15">
        <f>K16*'Fatores de conversão'!$C$11</f>
        <v>48.05403561151079</v>
      </c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ht="11.25">
      <c r="A40" s="16" t="s">
        <v>10</v>
      </c>
      <c r="B40" s="10">
        <f>B17*'Fatores de conversão'!$C$15</f>
        <v>0</v>
      </c>
      <c r="C40" s="10">
        <f>C17*'Fatores de conversão'!$C$15</f>
        <v>0</v>
      </c>
      <c r="D40" s="10">
        <f>D17*'Fatores de conversão'!$C$15</f>
        <v>0</v>
      </c>
      <c r="E40" s="10">
        <f>E17*'Fatores de conversão'!$C$15</f>
        <v>0</v>
      </c>
      <c r="F40" s="10">
        <f>F17*'Fatores de conversão'!$C$15</f>
        <v>67.11366906474821</v>
      </c>
      <c r="G40" s="10">
        <f>G17*'Fatores de conversão'!$C$15</f>
        <v>0</v>
      </c>
      <c r="H40" s="10">
        <f>H17*'Fatores de conversão'!$C$15</f>
        <v>76.0621582733813</v>
      </c>
      <c r="I40" s="10">
        <f>I17*'Fatores de conversão'!$C$15</f>
        <v>40.827482014388494</v>
      </c>
      <c r="J40" s="10">
        <f>J17*'Fatores de conversão'!$C$15</f>
        <v>34.80962302158274</v>
      </c>
      <c r="K40" s="15">
        <f>K17*'Fatores de conversão'!$C$15</f>
        <v>55.09472949640289</v>
      </c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ht="11.25">
      <c r="A41" s="36" t="s">
        <v>4</v>
      </c>
      <c r="B41" s="10">
        <f>B18*'Fatores de conversão'!$C$14</f>
        <v>3769.083145517985</v>
      </c>
      <c r="C41" s="10">
        <f>C18*'Fatores de conversão'!$C$14</f>
        <v>7941.43936942446</v>
      </c>
      <c r="D41" s="10">
        <f>D18*'Fatores de conversão'!$C$14</f>
        <v>14991.384091841723</v>
      </c>
      <c r="E41" s="10">
        <f>E18*'Fatores de conversão'!$C$14</f>
        <v>18067.83663435971</v>
      </c>
      <c r="F41" s="10">
        <f>F18*'Fatores de conversão'!$C$14</f>
        <v>19051.365637827337</v>
      </c>
      <c r="G41" s="10">
        <f>G18*'Fatores de conversão'!$C$14</f>
        <v>18228.308705035968</v>
      </c>
      <c r="H41" s="10">
        <f>H18*'Fatores de conversão'!$C$14</f>
        <v>25997.997482014383</v>
      </c>
      <c r="I41" s="10">
        <f>I18*'Fatores de conversão'!$C$14</f>
        <v>26667.152158273377</v>
      </c>
      <c r="J41" s="10">
        <f>J18*'Fatores de conversão'!$C$14</f>
        <v>19582.97160898561</v>
      </c>
      <c r="K41" s="15">
        <f>K18*'Fatores de conversão'!$C$14</f>
        <v>20278.222642515997</v>
      </c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ht="11.25">
      <c r="A42" s="16" t="s">
        <v>11</v>
      </c>
      <c r="B42" s="10">
        <f>B19*'Fatores de conversão'!$C$13</f>
        <v>476.38502344748196</v>
      </c>
      <c r="C42" s="10">
        <f>C19*'Fatores de conversão'!$C$13</f>
        <v>212.96515793956831</v>
      </c>
      <c r="D42" s="10">
        <f>D19*'Fatores de conversão'!$C$13</f>
        <v>318.70460159999993</v>
      </c>
      <c r="E42" s="10">
        <f>E19*'Fatores de conversão'!$C$13</f>
        <v>369.77232400575537</v>
      </c>
      <c r="F42" s="10">
        <f>F19*'Fatores de conversão'!$C$13</f>
        <v>1304.576173398561</v>
      </c>
      <c r="G42" s="10">
        <f>G19*'Fatores de conversão'!$C$13</f>
        <v>555.1976978417266</v>
      </c>
      <c r="H42" s="10">
        <f>H19*'Fatores de conversão'!$C$13</f>
        <v>874.276834532374</v>
      </c>
      <c r="I42" s="10">
        <f>I19*'Fatores de conversão'!$C$13</f>
        <v>621.1382093352518</v>
      </c>
      <c r="J42" s="10">
        <f>J19*'Fatores de conversão'!$C$13</f>
        <v>705.1202210071941</v>
      </c>
      <c r="K42" s="15">
        <f>K19*'Fatores de conversão'!$C$13</f>
        <v>969.4007067625898</v>
      </c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ht="11.25">
      <c r="A43" s="16" t="s">
        <v>25</v>
      </c>
      <c r="B43" s="10">
        <f>B20*'Fatores de conversão'!$C$12</f>
        <v>0</v>
      </c>
      <c r="C43" s="10">
        <f>C20*'Fatores de conversão'!$C$12</f>
        <v>0</v>
      </c>
      <c r="D43" s="10">
        <f>D20*'Fatores de conversão'!$C$12</f>
        <v>0</v>
      </c>
      <c r="E43" s="10">
        <f>E20*'Fatores de conversão'!$C$12</f>
        <v>0</v>
      </c>
      <c r="F43" s="10">
        <f>F20*'Fatores de conversão'!$C$12</f>
        <v>0</v>
      </c>
      <c r="G43" s="10">
        <f>G20*'Fatores de conversão'!$C$12</f>
        <v>0</v>
      </c>
      <c r="H43" s="10">
        <f>H20*'Fatores de conversão'!$C$12</f>
        <v>0</v>
      </c>
      <c r="I43" s="10">
        <f>I20*'Fatores de conversão'!$C$12</f>
        <v>0</v>
      </c>
      <c r="J43" s="10">
        <f>J20*'Fatores de conversão'!$C$12</f>
        <v>3.9033369784172667</v>
      </c>
      <c r="K43" s="15">
        <f>K20*'Fatores de conversão'!$C$12</f>
        <v>10.074053525179856</v>
      </c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1" ht="11.25">
      <c r="A44" s="16" t="s">
        <v>26</v>
      </c>
      <c r="B44" s="43">
        <f>B21*'Fatores de conversão'!$C$16</f>
        <v>0</v>
      </c>
      <c r="C44" s="43">
        <f>C21*'Fatores de conversão'!$C$16</f>
        <v>0</v>
      </c>
      <c r="D44" s="43">
        <f>D21*'Fatores de conversão'!$C$16</f>
        <v>0</v>
      </c>
      <c r="E44" s="43">
        <f>E21*'Fatores de conversão'!$C$16</f>
        <v>0</v>
      </c>
      <c r="F44" s="43">
        <f>F21*'Fatores de conversão'!$C$16</f>
        <v>0</v>
      </c>
      <c r="G44" s="43">
        <f>G21*'Fatores de conversão'!$C$16</f>
        <v>0</v>
      </c>
      <c r="H44" s="43">
        <f>H21*'Fatores de conversão'!$C$16</f>
        <v>0</v>
      </c>
      <c r="I44" s="43">
        <f>I21*'Fatores de conversão'!$C$16</f>
        <v>0</v>
      </c>
      <c r="J44" s="43">
        <f>J21*'Fatores de conversão'!$C$16</f>
        <v>12286.011732726647</v>
      </c>
      <c r="K44" s="51">
        <f>K21*'Fatores de conversão'!$C$16</f>
        <v>13953.634262446045</v>
      </c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11" s="26" customFormat="1" ht="11.25">
      <c r="A45" s="17" t="s">
        <v>20</v>
      </c>
      <c r="B45" s="25">
        <f>B22*'Fatores de conversão'!$C$18</f>
        <v>22.796148489208633</v>
      </c>
      <c r="C45" s="25">
        <f>C22*'Fatores de conversão'!$C$18</f>
        <v>3617.7737395098393</v>
      </c>
      <c r="D45" s="25">
        <f>D22*'Fatores de conversão'!$C$18</f>
        <v>3229.510625921909</v>
      </c>
      <c r="E45" s="25">
        <f>E22*'Fatores de conversão'!$C$18</f>
        <v>3756.4468427811544</v>
      </c>
      <c r="F45" s="25">
        <f>F22*'Fatores de conversão'!$C$18</f>
        <v>3759.6048457624147</v>
      </c>
      <c r="G45" s="25">
        <f>G22*'Fatores de conversão'!$C$18</f>
        <v>1268.201438848921</v>
      </c>
      <c r="H45" s="25">
        <f>H22*'Fatores de conversão'!$C$18</f>
        <v>467.6399804316547</v>
      </c>
      <c r="I45" s="25">
        <f>I22*'Fatores de conversão'!$C$18</f>
        <v>617.8108995683452</v>
      </c>
      <c r="J45" s="25">
        <f>J22*'Fatores de conversão'!$C$18</f>
        <v>2369.4889270897443</v>
      </c>
      <c r="K45" s="18">
        <f>K22*'Fatores de conversão'!$C$18</f>
        <v>24.001313535900312</v>
      </c>
    </row>
    <row r="46" s="26" customFormat="1" ht="11.25">
      <c r="A46" s="11"/>
    </row>
    <row r="47" s="26" customFormat="1" ht="11.25">
      <c r="A47" s="11"/>
    </row>
    <row r="48" spans="1:12" s="26" customFormat="1" ht="11.25">
      <c r="A48" s="27" t="s">
        <v>12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1" ht="11.25">
      <c r="A49" s="29" t="s">
        <v>1</v>
      </c>
      <c r="B49" s="29">
        <v>1991</v>
      </c>
      <c r="C49" s="29">
        <v>1992</v>
      </c>
      <c r="D49" s="29">
        <v>1993</v>
      </c>
      <c r="E49" s="29">
        <v>1994</v>
      </c>
      <c r="F49" s="29">
        <v>1995</v>
      </c>
      <c r="G49" s="29">
        <v>1996</v>
      </c>
      <c r="H49" s="29">
        <v>1997</v>
      </c>
      <c r="I49" s="29">
        <v>1998</v>
      </c>
      <c r="J49" s="29">
        <v>1999</v>
      </c>
      <c r="K49" s="30">
        <v>2000</v>
      </c>
    </row>
    <row r="50" spans="1:11" ht="11.25">
      <c r="A50" s="12"/>
      <c r="B50" s="13"/>
      <c r="C50" s="13"/>
      <c r="D50" s="13"/>
      <c r="E50" s="13"/>
      <c r="F50" s="13"/>
      <c r="G50" s="13"/>
      <c r="H50" s="13"/>
      <c r="I50" s="13"/>
      <c r="J50" s="13"/>
      <c r="K50" s="24"/>
    </row>
    <row r="51" spans="1:11" ht="11.25">
      <c r="A51" s="19" t="s">
        <v>2</v>
      </c>
      <c r="B51" s="40">
        <f>B53+B62</f>
        <v>4258.62945</v>
      </c>
      <c r="C51" s="40">
        <f aca="true" t="shared" si="6" ref="C51:K51">C53+C62</f>
        <v>5076.669830000001</v>
      </c>
      <c r="D51" s="40">
        <f t="shared" si="6"/>
        <v>7626.75023</v>
      </c>
      <c r="E51" s="40">
        <f t="shared" si="6"/>
        <v>7214.99856</v>
      </c>
      <c r="F51" s="40">
        <f t="shared" si="6"/>
        <v>4151.216240000001</v>
      </c>
      <c r="G51" s="40">
        <f t="shared" si="6"/>
        <v>3763.1230400000004</v>
      </c>
      <c r="H51" s="40">
        <f t="shared" si="6"/>
        <v>4214.79644</v>
      </c>
      <c r="I51" s="40">
        <f t="shared" si="6"/>
        <v>6537.69477</v>
      </c>
      <c r="J51" s="40">
        <f t="shared" si="6"/>
        <v>7612.037226240506</v>
      </c>
      <c r="K51" s="41">
        <f t="shared" si="6"/>
        <v>7848.307000000001</v>
      </c>
    </row>
    <row r="52" spans="1:11" ht="11.25">
      <c r="A52" s="16"/>
      <c r="B52" s="42"/>
      <c r="C52" s="42"/>
      <c r="D52" s="42"/>
      <c r="E52" s="42"/>
      <c r="F52" s="42"/>
      <c r="G52" s="42"/>
      <c r="H52" s="42"/>
      <c r="I52" s="42"/>
      <c r="J52" s="42"/>
      <c r="K52" s="20"/>
    </row>
    <row r="53" spans="1:11" ht="11.25">
      <c r="A53" s="19" t="s">
        <v>27</v>
      </c>
      <c r="B53" s="40">
        <f>SUM(B54:B61)</f>
        <v>4116.372600000001</v>
      </c>
      <c r="C53" s="40">
        <f aca="true" t="shared" si="7" ref="C53:K53">SUM(C54:C61)</f>
        <v>4785.06472</v>
      </c>
      <c r="D53" s="40">
        <f t="shared" si="7"/>
        <v>7383.22762</v>
      </c>
      <c r="E53" s="40">
        <f t="shared" si="7"/>
        <v>6755.68807</v>
      </c>
      <c r="F53" s="40">
        <f t="shared" si="7"/>
        <v>3726.4974300000003</v>
      </c>
      <c r="G53" s="40">
        <f t="shared" si="7"/>
        <v>3429.8044200000004</v>
      </c>
      <c r="H53" s="40">
        <f t="shared" si="7"/>
        <v>3755.99592</v>
      </c>
      <c r="I53" s="40">
        <f t="shared" si="7"/>
        <v>6167.69931</v>
      </c>
      <c r="J53" s="40">
        <f t="shared" si="7"/>
        <v>6739.361226240506</v>
      </c>
      <c r="K53" s="41">
        <f t="shared" si="7"/>
        <v>6990.93</v>
      </c>
    </row>
    <row r="54" spans="1:11" ht="11.25">
      <c r="A54" s="16" t="s">
        <v>18</v>
      </c>
      <c r="B54" s="43">
        <v>0</v>
      </c>
      <c r="C54" s="43">
        <v>5.03418</v>
      </c>
      <c r="D54" s="43">
        <v>10.90518</v>
      </c>
      <c r="E54" s="43">
        <v>0</v>
      </c>
      <c r="F54" s="43">
        <v>0</v>
      </c>
      <c r="G54" s="43">
        <v>0</v>
      </c>
      <c r="H54" s="43">
        <v>5.89274</v>
      </c>
      <c r="I54" s="43">
        <v>0</v>
      </c>
      <c r="J54" s="43">
        <v>4.562</v>
      </c>
      <c r="K54" s="20">
        <v>9.865</v>
      </c>
    </row>
    <row r="55" spans="1:11" ht="11.25">
      <c r="A55" s="16" t="s">
        <v>28</v>
      </c>
      <c r="B55" s="43">
        <v>1504.79497</v>
      </c>
      <c r="C55" s="43">
        <v>2008.3474099999999</v>
      </c>
      <c r="D55" s="43">
        <v>3856.61318</v>
      </c>
      <c r="E55" s="43">
        <v>2967.64479</v>
      </c>
      <c r="F55" s="43">
        <v>1003.97792</v>
      </c>
      <c r="G55" s="43">
        <v>588.9503000000001</v>
      </c>
      <c r="H55" s="43">
        <v>632.0302399999998</v>
      </c>
      <c r="I55" s="43">
        <v>1606.31244</v>
      </c>
      <c r="J55" s="43">
        <v>1529.610196</v>
      </c>
      <c r="K55" s="20">
        <v>2020.889</v>
      </c>
    </row>
    <row r="56" spans="1:11" ht="11.25">
      <c r="A56" s="16" t="s">
        <v>13</v>
      </c>
      <c r="B56" s="43">
        <v>3.17163</v>
      </c>
      <c r="C56" s="43">
        <v>4.14517</v>
      </c>
      <c r="D56" s="43">
        <v>19.05143</v>
      </c>
      <c r="E56" s="43">
        <v>34.26739</v>
      </c>
      <c r="F56" s="43">
        <v>34.76682</v>
      </c>
      <c r="G56" s="43">
        <v>15.13752</v>
      </c>
      <c r="H56" s="43">
        <v>28.726710000000004</v>
      </c>
      <c r="I56" s="43">
        <v>15.29539</v>
      </c>
      <c r="J56" s="43">
        <v>37.125417</v>
      </c>
      <c r="K56" s="20">
        <v>21.418</v>
      </c>
    </row>
    <row r="57" spans="1:11" ht="11.25">
      <c r="A57" s="16" t="s">
        <v>5</v>
      </c>
      <c r="B57" s="43">
        <v>0</v>
      </c>
      <c r="C57" s="43">
        <v>0</v>
      </c>
      <c r="D57" s="43">
        <v>60.39996</v>
      </c>
      <c r="E57" s="43">
        <v>38.19849</v>
      </c>
      <c r="F57" s="43">
        <v>4.02744</v>
      </c>
      <c r="G57" s="43">
        <v>0</v>
      </c>
      <c r="H57" s="43">
        <v>6.98173</v>
      </c>
      <c r="I57" s="43">
        <v>0</v>
      </c>
      <c r="J57" s="43">
        <v>0.384</v>
      </c>
      <c r="K57" s="20">
        <v>1.274</v>
      </c>
    </row>
    <row r="58" spans="1:11" ht="11.25">
      <c r="A58" s="16" t="s">
        <v>19</v>
      </c>
      <c r="B58" s="43">
        <v>13.71205</v>
      </c>
      <c r="C58" s="43">
        <v>15.158370000000001</v>
      </c>
      <c r="D58" s="43">
        <v>24.383740000000003</v>
      </c>
      <c r="E58" s="43">
        <v>52.12301</v>
      </c>
      <c r="F58" s="43">
        <v>31.796470000000003</v>
      </c>
      <c r="G58" s="43">
        <v>17.02458</v>
      </c>
      <c r="H58" s="43">
        <v>3.93483</v>
      </c>
      <c r="I58" s="43">
        <v>0</v>
      </c>
      <c r="J58" s="43">
        <v>1.752739240506329</v>
      </c>
      <c r="K58" s="20">
        <v>3.355</v>
      </c>
    </row>
    <row r="59" spans="1:11" ht="11.25">
      <c r="A59" s="16" t="s">
        <v>6</v>
      </c>
      <c r="B59" s="43">
        <v>71.68963000000001</v>
      </c>
      <c r="C59" s="43">
        <v>158.64996</v>
      </c>
      <c r="D59" s="43">
        <v>591.19173</v>
      </c>
      <c r="E59" s="43">
        <v>627.2454799999999</v>
      </c>
      <c r="F59" s="43">
        <v>504.45637</v>
      </c>
      <c r="G59" s="43">
        <v>256.02525</v>
      </c>
      <c r="H59" s="43">
        <v>188.95535999999998</v>
      </c>
      <c r="I59" s="43">
        <v>0.5170100000000001</v>
      </c>
      <c r="J59" s="43">
        <v>61.386</v>
      </c>
      <c r="K59" s="20">
        <v>60.629</v>
      </c>
    </row>
    <row r="60" spans="1:11" ht="11.25">
      <c r="A60" s="16" t="s">
        <v>14</v>
      </c>
      <c r="B60" s="43">
        <v>1721.60842</v>
      </c>
      <c r="C60" s="43">
        <v>1704.34442</v>
      </c>
      <c r="D60" s="43">
        <v>1736.28079</v>
      </c>
      <c r="E60" s="43">
        <v>1758.85819</v>
      </c>
      <c r="F60" s="43">
        <v>923.06926</v>
      </c>
      <c r="G60" s="43">
        <v>1148.63607</v>
      </c>
      <c r="H60" s="43">
        <v>1104.57431</v>
      </c>
      <c r="I60" s="43">
        <v>2156.17897</v>
      </c>
      <c r="J60" s="43">
        <v>2376.540874</v>
      </c>
      <c r="K60" s="20">
        <v>1782.5</v>
      </c>
    </row>
    <row r="61" spans="1:11" ht="11.25">
      <c r="A61" s="16" t="s">
        <v>21</v>
      </c>
      <c r="B61" s="43">
        <v>801.3959</v>
      </c>
      <c r="C61" s="43">
        <v>889.3852099999999</v>
      </c>
      <c r="D61" s="43">
        <v>1084.4016100000001</v>
      </c>
      <c r="E61" s="43">
        <v>1277.35072</v>
      </c>
      <c r="F61" s="43">
        <v>1224.4031499999999</v>
      </c>
      <c r="G61" s="43">
        <v>1404.0307</v>
      </c>
      <c r="H61" s="43">
        <v>1784.9</v>
      </c>
      <c r="I61" s="43">
        <v>2389.3955</v>
      </c>
      <c r="J61" s="43">
        <v>2728</v>
      </c>
      <c r="K61" s="20">
        <v>3091</v>
      </c>
    </row>
    <row r="62" spans="1:11" ht="11.25">
      <c r="A62" s="19" t="s">
        <v>8</v>
      </c>
      <c r="B62" s="45">
        <f>SUM(B63:B68)</f>
        <v>142.25685</v>
      </c>
      <c r="C62" s="45">
        <f aca="true" t="shared" si="8" ref="C62:K62">SUM(C63:C68)</f>
        <v>291.60511</v>
      </c>
      <c r="D62" s="45">
        <f t="shared" si="8"/>
        <v>243.52261</v>
      </c>
      <c r="E62" s="45">
        <f t="shared" si="8"/>
        <v>459.31048999999996</v>
      </c>
      <c r="F62" s="45">
        <f t="shared" si="8"/>
        <v>424.71881</v>
      </c>
      <c r="G62" s="45">
        <f t="shared" si="8"/>
        <v>333.31862</v>
      </c>
      <c r="H62" s="45">
        <f t="shared" si="8"/>
        <v>458.80052</v>
      </c>
      <c r="I62" s="45">
        <f t="shared" si="8"/>
        <v>369.99546</v>
      </c>
      <c r="J62" s="45">
        <f t="shared" si="8"/>
        <v>872.676</v>
      </c>
      <c r="K62" s="46">
        <f t="shared" si="8"/>
        <v>857.377</v>
      </c>
    </row>
    <row r="63" spans="1:11" ht="11.25">
      <c r="A63" s="16" t="s">
        <v>15</v>
      </c>
      <c r="B63" s="43">
        <v>2.81115</v>
      </c>
      <c r="C63" s="43">
        <v>12.17823</v>
      </c>
      <c r="D63" s="43">
        <v>6.02418</v>
      </c>
      <c r="E63" s="43">
        <v>3.93976</v>
      </c>
      <c r="F63" s="43">
        <v>0</v>
      </c>
      <c r="G63" s="43">
        <v>7.07106</v>
      </c>
      <c r="H63" s="43">
        <v>4.7609200000000005</v>
      </c>
      <c r="I63" s="43">
        <v>2.08335</v>
      </c>
      <c r="J63" s="43">
        <v>668.475</v>
      </c>
      <c r="K63" s="20">
        <v>505.061</v>
      </c>
    </row>
    <row r="64" spans="1:11" ht="11.25">
      <c r="A64" s="16" t="s">
        <v>16</v>
      </c>
      <c r="B64" s="47">
        <v>3.9165</v>
      </c>
      <c r="C64" s="47">
        <v>7.53866</v>
      </c>
      <c r="D64" s="47">
        <v>38.40569</v>
      </c>
      <c r="E64" s="47">
        <v>37.4075</v>
      </c>
      <c r="F64" s="47">
        <v>17.92745</v>
      </c>
      <c r="G64" s="47">
        <v>7.6644499999999995</v>
      </c>
      <c r="H64" s="47">
        <v>8.860339999999999</v>
      </c>
      <c r="I64" s="47">
        <v>3.03685</v>
      </c>
      <c r="J64" s="47">
        <v>24.449</v>
      </c>
      <c r="K64" s="20">
        <v>22.549</v>
      </c>
    </row>
    <row r="65" spans="1:11" ht="11.25">
      <c r="A65" s="16" t="s">
        <v>17</v>
      </c>
      <c r="B65" s="43">
        <v>4.74698</v>
      </c>
      <c r="C65" s="43">
        <v>39.15943</v>
      </c>
      <c r="D65" s="43">
        <v>33.881440000000005</v>
      </c>
      <c r="E65" s="43">
        <v>49.20479</v>
      </c>
      <c r="F65" s="43">
        <v>18.253490000000003</v>
      </c>
      <c r="G65" s="43">
        <v>12.612</v>
      </c>
      <c r="H65" s="43">
        <v>6.102829999999999</v>
      </c>
      <c r="I65" s="43">
        <v>6.125839999999999</v>
      </c>
      <c r="J65" s="43">
        <v>7.599</v>
      </c>
      <c r="K65" s="20">
        <v>39.375</v>
      </c>
    </row>
    <row r="66" spans="1:11" ht="11.25">
      <c r="A66" s="37" t="s">
        <v>4</v>
      </c>
      <c r="B66" s="43">
        <v>4.69071</v>
      </c>
      <c r="C66" s="43">
        <v>48.08468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4.96929</v>
      </c>
      <c r="J66" s="43">
        <v>4.842</v>
      </c>
      <c r="K66" s="20">
        <v>0</v>
      </c>
    </row>
    <row r="67" spans="1:11" ht="11.25">
      <c r="A67" s="16" t="s">
        <v>29</v>
      </c>
      <c r="B67" s="43">
        <v>48.19254</v>
      </c>
      <c r="C67" s="43">
        <v>102.02917000000001</v>
      </c>
      <c r="D67" s="43">
        <v>104.90303</v>
      </c>
      <c r="E67" s="43">
        <v>92.69547999999999</v>
      </c>
      <c r="F67" s="43">
        <v>65.18947</v>
      </c>
      <c r="G67" s="43">
        <v>55.93656</v>
      </c>
      <c r="H67" s="43">
        <v>28.099529999999998</v>
      </c>
      <c r="I67" s="43">
        <v>17.70093</v>
      </c>
      <c r="J67" s="43">
        <v>36.106</v>
      </c>
      <c r="K67" s="20">
        <v>84.918</v>
      </c>
    </row>
    <row r="68" spans="1:11" ht="11.25">
      <c r="A68" s="17" t="s">
        <v>20</v>
      </c>
      <c r="B68" s="44">
        <v>77.89897</v>
      </c>
      <c r="C68" s="44">
        <v>82.61494</v>
      </c>
      <c r="D68" s="44">
        <v>60.30827000000001</v>
      </c>
      <c r="E68" s="44">
        <v>276.06296</v>
      </c>
      <c r="F68" s="44">
        <v>323.3484</v>
      </c>
      <c r="G68" s="44">
        <v>250.03455</v>
      </c>
      <c r="H68" s="44">
        <v>410.9769</v>
      </c>
      <c r="I68" s="44">
        <v>336.0792</v>
      </c>
      <c r="J68" s="44">
        <v>131.205</v>
      </c>
      <c r="K68" s="21">
        <v>205.474</v>
      </c>
    </row>
    <row r="69" s="26" customFormat="1" ht="11.25"/>
    <row r="70" spans="1:11" s="26" customFormat="1" ht="11.25">
      <c r="A70" s="35" t="s">
        <v>23</v>
      </c>
      <c r="B70" s="27"/>
      <c r="C70" s="27"/>
      <c r="D70" s="27"/>
      <c r="E70" s="27"/>
      <c r="F70" s="27"/>
      <c r="G70" s="27"/>
      <c r="H70" s="27"/>
      <c r="I70" s="27"/>
      <c r="J70" s="27"/>
      <c r="K70" s="27"/>
    </row>
    <row r="71" spans="1:11" ht="11.25">
      <c r="A71" s="29" t="s">
        <v>1</v>
      </c>
      <c r="B71" s="29">
        <v>1991</v>
      </c>
      <c r="C71" s="29">
        <v>1992</v>
      </c>
      <c r="D71" s="29">
        <v>1993</v>
      </c>
      <c r="E71" s="29">
        <v>1994</v>
      </c>
      <c r="F71" s="29">
        <v>1995</v>
      </c>
      <c r="G71" s="29">
        <v>1996</v>
      </c>
      <c r="H71" s="29">
        <v>1997</v>
      </c>
      <c r="I71" s="29">
        <v>1998</v>
      </c>
      <c r="J71" s="29">
        <v>1999</v>
      </c>
      <c r="K71" s="30">
        <v>2000</v>
      </c>
    </row>
    <row r="72" spans="1:11" ht="11.25">
      <c r="A72" s="12"/>
      <c r="B72" s="23"/>
      <c r="C72" s="23"/>
      <c r="D72" s="23"/>
      <c r="E72" s="23"/>
      <c r="F72" s="23"/>
      <c r="G72" s="23"/>
      <c r="H72" s="23"/>
      <c r="I72" s="23"/>
      <c r="J72" s="23"/>
      <c r="K72" s="24"/>
    </row>
    <row r="73" spans="1:11" ht="11.25">
      <c r="A73" s="19" t="s">
        <v>2</v>
      </c>
      <c r="B73" s="49">
        <f>B75+B84</f>
        <v>26299.80412295899</v>
      </c>
      <c r="C73" s="49">
        <f aca="true" t="shared" si="9" ref="C73:K73">C75+C84</f>
        <v>30824.060427298555</v>
      </c>
      <c r="D73" s="49">
        <f t="shared" si="9"/>
        <v>44832.908879054674</v>
      </c>
      <c r="E73" s="49">
        <f t="shared" si="9"/>
        <v>43358.341918795675</v>
      </c>
      <c r="F73" s="49">
        <f t="shared" si="9"/>
        <v>25907.95276185611</v>
      </c>
      <c r="G73" s="49">
        <f t="shared" si="9"/>
        <v>24182.558405235974</v>
      </c>
      <c r="H73" s="49">
        <f t="shared" si="9"/>
        <v>27172.95729893813</v>
      </c>
      <c r="I73" s="49">
        <f t="shared" si="9"/>
        <v>41542.72421568849</v>
      </c>
      <c r="J73" s="49">
        <f t="shared" si="9"/>
        <v>48080.87197401582</v>
      </c>
      <c r="K73" s="50">
        <f t="shared" si="9"/>
        <v>49040.37685079136</v>
      </c>
    </row>
    <row r="74" spans="1:11" ht="11.25">
      <c r="A74" s="16"/>
      <c r="B74" s="31"/>
      <c r="C74" s="31"/>
      <c r="D74" s="31"/>
      <c r="E74" s="31"/>
      <c r="F74" s="31"/>
      <c r="G74" s="31"/>
      <c r="H74" s="31"/>
      <c r="I74" s="31"/>
      <c r="J74" s="31"/>
      <c r="K74" s="32"/>
    </row>
    <row r="75" spans="1:11" ht="11.25">
      <c r="A75" s="19" t="s">
        <v>27</v>
      </c>
      <c r="B75" s="40">
        <f aca="true" t="shared" si="10" ref="B75:K75">SUM(B76:B83)</f>
        <v>25390.29903851942</v>
      </c>
      <c r="C75" s="40">
        <f t="shared" si="10"/>
        <v>29037.67169522014</v>
      </c>
      <c r="D75" s="40">
        <f t="shared" si="10"/>
        <v>43272.800156230216</v>
      </c>
      <c r="E75" s="40">
        <f t="shared" si="10"/>
        <v>40405.9658862115</v>
      </c>
      <c r="F75" s="40">
        <f t="shared" si="10"/>
        <v>23158.290850152516</v>
      </c>
      <c r="G75" s="40">
        <f t="shared" si="10"/>
        <v>22034.76156427626</v>
      </c>
      <c r="H75" s="40">
        <f t="shared" si="10"/>
        <v>24196.723946610073</v>
      </c>
      <c r="I75" s="40">
        <f t="shared" si="10"/>
        <v>39149.844854748204</v>
      </c>
      <c r="J75" s="40">
        <f t="shared" si="10"/>
        <v>43049.52192415971</v>
      </c>
      <c r="K75" s="41">
        <f t="shared" si="10"/>
        <v>43981.769055755394</v>
      </c>
    </row>
    <row r="76" spans="1:11" ht="11.25">
      <c r="A76" s="16" t="s">
        <v>18</v>
      </c>
      <c r="B76" s="31">
        <f>B54*'Fatores de conversão'!$C$10</f>
        <v>0</v>
      </c>
      <c r="C76" s="31">
        <f>C54*'Fatores de conversão'!$C$10</f>
        <v>21.97111724460432</v>
      </c>
      <c r="D76" s="31">
        <f>D54*'Fatores de conversão'!$C$10</f>
        <v>47.59444206474821</v>
      </c>
      <c r="E76" s="31">
        <f>E54*'Fatores de conversão'!$C$10</f>
        <v>0</v>
      </c>
      <c r="F76" s="31">
        <f>F54*'Fatores de conversão'!$C$10</f>
        <v>0</v>
      </c>
      <c r="G76" s="31">
        <f>G54*'Fatores de conversão'!$C$10</f>
        <v>0</v>
      </c>
      <c r="H76" s="31">
        <f>H54*'Fatores de conversão'!$C$10</f>
        <v>25.71820662589928</v>
      </c>
      <c r="I76" s="31">
        <f>I54*'Fatores de conversão'!$C$10</f>
        <v>0</v>
      </c>
      <c r="J76" s="31">
        <f>J54*'Fatores de conversão'!$C$10</f>
        <v>19.910340287769788</v>
      </c>
      <c r="K76" s="32">
        <f>K54*'Fatores de conversão'!$C$10</f>
        <v>43.05469244604317</v>
      </c>
    </row>
    <row r="77" spans="1:11" ht="11.25">
      <c r="A77" s="16" t="s">
        <v>28</v>
      </c>
      <c r="B77" s="31">
        <f>B55*'Fatores de conversão'!$C$3</f>
        <v>7802.416048765466</v>
      </c>
      <c r="C77" s="31">
        <f>C55*'Fatores de conversão'!$C$3</f>
        <v>10413.353563562589</v>
      </c>
      <c r="D77" s="31">
        <f>D55*'Fatores de conversão'!$C$3</f>
        <v>19996.678065392804</v>
      </c>
      <c r="E77" s="31">
        <f>E55*'Fatores de conversão'!$C$3</f>
        <v>15387.344985962587</v>
      </c>
      <c r="F77" s="31">
        <f>F55*'Fatores de conversão'!$C$3</f>
        <v>5205.661629513669</v>
      </c>
      <c r="G77" s="31">
        <f>G55*'Fatores de conversão'!$C$3</f>
        <v>3053.72849076259</v>
      </c>
      <c r="H77" s="31">
        <f>H55*'Fatores de conversão'!$C$3</f>
        <v>3277.099529300718</v>
      </c>
      <c r="I77" s="31">
        <f>I55*'Fatores de conversão'!$C$3</f>
        <v>8328.78778242302</v>
      </c>
      <c r="J77" s="31">
        <f>J55*'Fatores de conversão'!$C$3</f>
        <v>7931.083888209496</v>
      </c>
      <c r="K77" s="32">
        <f>K55*'Fatores de conversão'!$C$3</f>
        <v>10478.382158848919</v>
      </c>
    </row>
    <row r="78" spans="1:11" ht="11.25">
      <c r="A78" s="16" t="s">
        <v>13</v>
      </c>
      <c r="B78" s="31">
        <f>B56*'Fatores de conversão'!$C$5</f>
        <v>17.414302273381296</v>
      </c>
      <c r="C78" s="31">
        <f>C56*'Fatores de conversão'!$C$5</f>
        <v>22.759667223021584</v>
      </c>
      <c r="D78" s="31">
        <f>D56*'Fatores de conversão'!$C$5</f>
        <v>104.60468615827338</v>
      </c>
      <c r="E78" s="31">
        <f>E56*'Fatores de conversão'!$C$5</f>
        <v>188.15015861870503</v>
      </c>
      <c r="F78" s="31">
        <f>F56*'Fatores de conversão'!$C$5</f>
        <v>190.8923526906475</v>
      </c>
      <c r="G78" s="31">
        <f>G56*'Fatores de conversão'!$C$5</f>
        <v>83.11478607194245</v>
      </c>
      <c r="H78" s="31">
        <f>H56*'Fatores de conversão'!$C$5</f>
        <v>157.72823792805758</v>
      </c>
      <c r="I78" s="31">
        <f>I56*'Fatores de conversão'!$C$5</f>
        <v>83.98159458992805</v>
      </c>
      <c r="J78" s="31">
        <f>J56*'Fatores de conversão'!$C$5</f>
        <v>203.84257736978415</v>
      </c>
      <c r="K78" s="32">
        <f>K56*'Fatores de conversão'!$C$5</f>
        <v>117.59868776978416</v>
      </c>
    </row>
    <row r="79" spans="1:11" ht="11.25">
      <c r="A79" s="16" t="s">
        <v>5</v>
      </c>
      <c r="B79" s="31">
        <f>B57*'Fatores de conversão'!$C$6</f>
        <v>0</v>
      </c>
      <c r="C79" s="31">
        <f>C57*'Fatores de conversão'!$C$6</f>
        <v>0</v>
      </c>
      <c r="D79" s="31">
        <f>D57*'Fatores de conversão'!$C$6</f>
        <v>357.0115621294964</v>
      </c>
      <c r="E79" s="31">
        <f>E57*'Fatores de conversão'!$C$6</f>
        <v>225.7833049208633</v>
      </c>
      <c r="F79" s="31">
        <f>F57*'Fatores de conversão'!$C$6</f>
        <v>23.805357582733816</v>
      </c>
      <c r="G79" s="31">
        <f>G57*'Fatores de conversão'!$C$6</f>
        <v>0</v>
      </c>
      <c r="H79" s="31">
        <f>H57*'Fatores de conversão'!$C$6</f>
        <v>41.26754941007194</v>
      </c>
      <c r="I79" s="31">
        <f>I57*'Fatores de conversão'!$C$6</f>
        <v>0</v>
      </c>
      <c r="J79" s="31">
        <f>J57*'Fatores de conversão'!$C$6</f>
        <v>2.2697438848920863</v>
      </c>
      <c r="K79" s="32">
        <f>K57*'Fatores de conversão'!$C$6</f>
        <v>7.530348201438849</v>
      </c>
    </row>
    <row r="80" spans="1:11" ht="11.25">
      <c r="A80" s="16" t="s">
        <v>19</v>
      </c>
      <c r="B80" s="31">
        <f>B58*'Fatores de conversão'!$C$7</f>
        <v>81.04906676258993</v>
      </c>
      <c r="C80" s="31">
        <f>C58*'Fatores de conversão'!$C$7</f>
        <v>89.59796253237411</v>
      </c>
      <c r="D80" s="31">
        <f>D58*'Fatores de conversão'!$C$7</f>
        <v>144.1271998848921</v>
      </c>
      <c r="E80" s="31">
        <f>E58*'Fatores de conversão'!$C$7</f>
        <v>308.08823752517986</v>
      </c>
      <c r="F80" s="31">
        <f>F58*'Fatores de conversão'!$C$7</f>
        <v>187.94230037410074</v>
      </c>
      <c r="G80" s="31">
        <f>G58*'Fatores de conversão'!$C$7</f>
        <v>100.62874048920864</v>
      </c>
      <c r="H80" s="31">
        <f>H58*'Fatores de conversão'!$C$7</f>
        <v>23.257959194244602</v>
      </c>
      <c r="I80" s="31">
        <f>I58*'Fatores de conversão'!$C$7</f>
        <v>0</v>
      </c>
      <c r="J80" s="31">
        <f>J58*'Fatores de conversão'!$C$7</f>
        <v>10.36007597122302</v>
      </c>
      <c r="K80" s="32">
        <f>K58*'Fatores de conversão'!$C$7</f>
        <v>19.83070503597122</v>
      </c>
    </row>
    <row r="81" spans="1:11" ht="11.25">
      <c r="A81" s="16" t="s">
        <v>6</v>
      </c>
      <c r="B81" s="31">
        <f>B59*'Fatores de conversão'!$C$8</f>
        <v>430.6432176791367</v>
      </c>
      <c r="C81" s="31">
        <f>C59*'Fatores de conversão'!$C$8</f>
        <v>953.0182992863307</v>
      </c>
      <c r="D81" s="31">
        <f>D59*'Fatores de conversão'!$C$8</f>
        <v>3551.318494355395</v>
      </c>
      <c r="E81" s="31">
        <f>E59*'Fatores de conversão'!$C$8</f>
        <v>3767.8951862618696</v>
      </c>
      <c r="F81" s="31">
        <f>F59*'Fatores de conversão'!$C$8</f>
        <v>3030.2948188676255</v>
      </c>
      <c r="G81" s="31">
        <f>G59*'Fatores de conversão'!$C$8</f>
        <v>1537.9565701079136</v>
      </c>
      <c r="H81" s="31">
        <f>H59*'Fatores de conversão'!$C$8</f>
        <v>1135.0643632575536</v>
      </c>
      <c r="I81" s="31">
        <f>I59*'Fatores de conversão'!$C$8</f>
        <v>3.10570510647482</v>
      </c>
      <c r="J81" s="31">
        <f>J59*'Fatores de conversão'!$C$8</f>
        <v>368.74879338129494</v>
      </c>
      <c r="K81" s="32">
        <f>K59*'Fatores de conversão'!$C$8</f>
        <v>364.2014562589927</v>
      </c>
    </row>
    <row r="82" spans="1:11" ht="11.25">
      <c r="A82" s="16" t="s">
        <v>14</v>
      </c>
      <c r="B82" s="31">
        <f>B60*'Fatores de conversão'!$C$9</f>
        <v>11640.30234017554</v>
      </c>
      <c r="C82" s="31">
        <f>C60*'Fatores de conversão'!$C$9</f>
        <v>11523.575343916546</v>
      </c>
      <c r="D82" s="31">
        <f>D60*'Fatores de conversão'!$C$9</f>
        <v>11739.506561566906</v>
      </c>
      <c r="E82" s="31">
        <f>E60*'Fatores de conversão'!$C$9</f>
        <v>11892.15902248777</v>
      </c>
      <c r="F82" s="31">
        <f>F60*'Fatores de conversão'!$C$9</f>
        <v>6241.14353908777</v>
      </c>
      <c r="G82" s="31">
        <f>G60*'Fatores de conversão'!$C$9</f>
        <v>7766.267275592806</v>
      </c>
      <c r="H82" s="31">
        <f>H60*'Fatores de conversão'!$C$9</f>
        <v>7468.352719598561</v>
      </c>
      <c r="I82" s="31">
        <f>I60*'Fatores de conversão'!$C$9</f>
        <v>14578.562011405755</v>
      </c>
      <c r="J82" s="31">
        <f>J60*'Fatores de conversão'!$C$9</f>
        <v>16068.493843184748</v>
      </c>
      <c r="K82" s="32">
        <f>K60*'Fatores de conversão'!$C$9</f>
        <v>12052.008273381296</v>
      </c>
    </row>
    <row r="83" spans="1:11" ht="11.25">
      <c r="A83" s="16" t="s">
        <v>21</v>
      </c>
      <c r="B83" s="31">
        <f>B61*'Fatores de conversão'!$C$19</f>
        <v>5418.474062863309</v>
      </c>
      <c r="C83" s="31">
        <f>C61*'Fatores de conversão'!$C$19</f>
        <v>6013.395741454676</v>
      </c>
      <c r="D83" s="31">
        <f>D61*'Fatores de conversão'!$C$19</f>
        <v>7331.9591446776985</v>
      </c>
      <c r="E83" s="31">
        <f>E61*'Fatores de conversão'!$C$19</f>
        <v>8636.544990434531</v>
      </c>
      <c r="F83" s="31">
        <f>F61*'Fatores de conversão'!$C$19</f>
        <v>8278.55085203597</v>
      </c>
      <c r="G83" s="31">
        <f>G61*'Fatores de conversão'!$C$19</f>
        <v>9493.065701251799</v>
      </c>
      <c r="H83" s="31">
        <f>H61*'Fatores de conversão'!$C$19</f>
        <v>12068.235381294964</v>
      </c>
      <c r="I83" s="31">
        <f>I61*'Fatores de conversão'!$C$19</f>
        <v>16155.407761223023</v>
      </c>
      <c r="J83" s="31">
        <f>J61*'Fatores de conversão'!$C$19</f>
        <v>18444.812661870503</v>
      </c>
      <c r="K83" s="32">
        <f>K61*'Fatores de conversão'!$C$19</f>
        <v>20899.16273381295</v>
      </c>
    </row>
    <row r="84" spans="1:11" ht="11.25">
      <c r="A84" s="19" t="s">
        <v>8</v>
      </c>
      <c r="B84" s="45">
        <f aca="true" t="shared" si="11" ref="B84:K84">SUM(B85:B90)</f>
        <v>909.5050844395683</v>
      </c>
      <c r="C84" s="45">
        <f t="shared" si="11"/>
        <v>1786.3887320784172</v>
      </c>
      <c r="D84" s="45">
        <f t="shared" si="11"/>
        <v>1560.1087228244605</v>
      </c>
      <c r="E84" s="45">
        <f t="shared" si="11"/>
        <v>2952.3760325841727</v>
      </c>
      <c r="F84" s="45">
        <f t="shared" si="11"/>
        <v>2749.661911703597</v>
      </c>
      <c r="G84" s="45">
        <f t="shared" si="11"/>
        <v>2147.7968409597124</v>
      </c>
      <c r="H84" s="45">
        <f t="shared" si="11"/>
        <v>2976.2333523280577</v>
      </c>
      <c r="I84" s="45">
        <f t="shared" si="11"/>
        <v>2392.879360940288</v>
      </c>
      <c r="J84" s="45">
        <f t="shared" si="11"/>
        <v>5031.350049856114</v>
      </c>
      <c r="K84" s="46">
        <f t="shared" si="11"/>
        <v>5058.607795035971</v>
      </c>
    </row>
    <row r="85" spans="1:11" ht="11.25">
      <c r="A85" s="16" t="s">
        <v>15</v>
      </c>
      <c r="B85" s="31">
        <f>B63*'Fatores de conversão'!$C$11</f>
        <v>15.575591169064747</v>
      </c>
      <c r="C85" s="31">
        <f>C63*'Fatores de conversão'!$C$11</f>
        <v>67.47527938489208</v>
      </c>
      <c r="D85" s="31">
        <f>D63*'Fatores de conversão'!$C$11</f>
        <v>33.37785774820144</v>
      </c>
      <c r="E85" s="31">
        <f>E63*'Fatores de conversão'!$C$11</f>
        <v>21.828821323741007</v>
      </c>
      <c r="F85" s="31">
        <f>F63*'Fatores de conversão'!$C$11</f>
        <v>0</v>
      </c>
      <c r="G85" s="31">
        <f>G63*'Fatores de conversão'!$C$11</f>
        <v>39.17825078417266</v>
      </c>
      <c r="H85" s="31">
        <f>H63*'Fatores de conversão'!$C$11</f>
        <v>26.378579410071943</v>
      </c>
      <c r="I85" s="31">
        <f>I63*'Fatores de conversão'!$C$11</f>
        <v>11.543107931654674</v>
      </c>
      <c r="J85" s="31">
        <f>J63*'Fatores de conversão'!$C$11</f>
        <v>3703.7843255395683</v>
      </c>
      <c r="K85" s="32">
        <f>K63*'Fatores de conversão'!$C$11</f>
        <v>2798.364957913669</v>
      </c>
    </row>
    <row r="86" spans="1:11" ht="11.25">
      <c r="A86" s="16" t="s">
        <v>16</v>
      </c>
      <c r="B86" s="31">
        <f>B64*'Fatores de conversão'!$C$12</f>
        <v>28.10187366906475</v>
      </c>
      <c r="C86" s="31">
        <f>C64*'Fatores de conversão'!$C$12</f>
        <v>54.09178372374101</v>
      </c>
      <c r="D86" s="31">
        <f>D64*'Fatores de conversão'!$C$12</f>
        <v>275.570496247482</v>
      </c>
      <c r="E86" s="31">
        <f>E64*'Fatores de conversão'!$C$12</f>
        <v>268.4082316546763</v>
      </c>
      <c r="F86" s="31">
        <f>F64*'Fatores de conversão'!$C$12</f>
        <v>128.63396785611513</v>
      </c>
      <c r="G86" s="31">
        <f>G64*'Fatores de conversão'!$C$12</f>
        <v>54.99435864748202</v>
      </c>
      <c r="H86" s="31">
        <f>H64*'Fatores de conversão'!$C$12</f>
        <v>63.57517052086331</v>
      </c>
      <c r="I86" s="31">
        <f>I64*'Fatores de conversão'!$C$12</f>
        <v>21.79016342446043</v>
      </c>
      <c r="J86" s="31">
        <f>J64*'Fatores de conversão'!$C$12</f>
        <v>175.4277312230216</v>
      </c>
      <c r="K86" s="32">
        <f>K64*'Fatores de conversão'!$C$12</f>
        <v>161.7947528057554</v>
      </c>
    </row>
    <row r="87" spans="1:11" ht="11.25">
      <c r="A87" s="16" t="s">
        <v>17</v>
      </c>
      <c r="B87" s="31">
        <f>B65*'Fatores de conversão'!$C$15</f>
        <v>26.548937064748202</v>
      </c>
      <c r="C87" s="31">
        <f>C65*'Fatores de conversão'!$C$15</f>
        <v>219.0110854820144</v>
      </c>
      <c r="D87" s="31">
        <f>D65*'Fatores de conversão'!$C$15</f>
        <v>189.49231263309358</v>
      </c>
      <c r="E87" s="31">
        <f>E65*'Fatores de conversão'!$C$15</f>
        <v>275.19283270503604</v>
      </c>
      <c r="F87" s="31">
        <f>F65*'Fatores de conversão'!$C$15</f>
        <v>102.08822392805759</v>
      </c>
      <c r="G87" s="31">
        <f>G65*'Fatores de conversão'!$C$15</f>
        <v>70.53646618705037</v>
      </c>
      <c r="H87" s="31">
        <f>H65*'Fatores de conversão'!$C$15</f>
        <v>34.13194274820144</v>
      </c>
      <c r="I87" s="31">
        <f>I65*'Fatores de conversão'!$C$15</f>
        <v>34.260633208633095</v>
      </c>
      <c r="J87" s="31">
        <f>J65*'Fatores de conversão'!$C$15</f>
        <v>42.499730935251804</v>
      </c>
      <c r="K87" s="32">
        <f>K65*'Fatores de conversão'!$C$15</f>
        <v>220.21672661870505</v>
      </c>
    </row>
    <row r="88" spans="1:11" ht="11.25">
      <c r="A88" s="37" t="s">
        <v>4</v>
      </c>
      <c r="B88" s="31">
        <f>B66*'Fatores de conversão'!$C$14</f>
        <v>25.11048425179856</v>
      </c>
      <c r="C88" s="31">
        <f>C66*'Fatores de conversão'!$C$14</f>
        <v>257.4087078273381</v>
      </c>
      <c r="D88" s="31">
        <f>D66*'Fatores de conversão'!$C$14</f>
        <v>0</v>
      </c>
      <c r="E88" s="31">
        <f>E66*'Fatores de conversão'!$C$14</f>
        <v>0</v>
      </c>
      <c r="F88" s="31">
        <f>F66*'Fatores de conversão'!$C$14</f>
        <v>0</v>
      </c>
      <c r="G88" s="31">
        <f>G66*'Fatores de conversão'!$C$14</f>
        <v>0</v>
      </c>
      <c r="H88" s="31">
        <f>H66*'Fatores de conversão'!$C$14</f>
        <v>0</v>
      </c>
      <c r="I88" s="31">
        <f>I66*'Fatores de conversão'!$C$14</f>
        <v>26.6017891294964</v>
      </c>
      <c r="J88" s="31">
        <f>J66*'Fatores de conversão'!$C$14</f>
        <v>25.92037553956834</v>
      </c>
      <c r="K88" s="32">
        <f>K66*'Fatores de conversão'!$C$14</f>
        <v>0</v>
      </c>
    </row>
    <row r="89" spans="1:11" ht="11.25">
      <c r="A89" s="16" t="s">
        <v>29</v>
      </c>
      <c r="B89" s="31">
        <f>B67*'Fatores de conversão'!$C$13</f>
        <v>307.5446811625899</v>
      </c>
      <c r="C89" s="31">
        <f>C67*'Fatores de conversão'!$C$13</f>
        <v>651.1075896172662</v>
      </c>
      <c r="D89" s="31">
        <f>D67*'Fatores de conversão'!$C$13</f>
        <v>669.4473649726618</v>
      </c>
      <c r="E89" s="31">
        <f>E67*'Fatores de conversão'!$C$13</f>
        <v>591.5438746705034</v>
      </c>
      <c r="F89" s="31">
        <f>F67*'Fatores de conversão'!$C$13</f>
        <v>416.01199617841723</v>
      </c>
      <c r="G89" s="31">
        <f>G67*'Fatores de conversão'!$C$13</f>
        <v>356.96378548489207</v>
      </c>
      <c r="H89" s="31">
        <f>H67*'Fatores de conversão'!$C$13</f>
        <v>179.31947547625896</v>
      </c>
      <c r="I89" s="31">
        <f>I67*'Fatores de conversão'!$C$13</f>
        <v>112.95994926043164</v>
      </c>
      <c r="J89" s="31">
        <f>J67*'Fatores de conversão'!$C$13</f>
        <v>230.41342618705033</v>
      </c>
      <c r="K89" s="32">
        <f>K67*'Fatores de conversão'!$C$13</f>
        <v>541.9112425899281</v>
      </c>
    </row>
    <row r="90" spans="1:11" ht="11.25">
      <c r="A90" s="17" t="s">
        <v>20</v>
      </c>
      <c r="B90" s="33">
        <f>B68*'Fatores de conversão'!$C$18</f>
        <v>506.62351712230225</v>
      </c>
      <c r="C90" s="33">
        <f>C68*'Fatores de conversão'!$C$18</f>
        <v>537.2942860431656</v>
      </c>
      <c r="D90" s="33">
        <f>D68*'Fatores de conversão'!$C$18</f>
        <v>392.2206912230217</v>
      </c>
      <c r="E90" s="33">
        <f>E68*'Fatores de conversão'!$C$18</f>
        <v>1795.4022722302159</v>
      </c>
      <c r="F90" s="33">
        <f>F68*'Fatores de conversão'!$C$18</f>
        <v>2102.9277237410074</v>
      </c>
      <c r="G90" s="33">
        <f>G68*'Fatores de conversão'!$C$18</f>
        <v>1626.1239798561153</v>
      </c>
      <c r="H90" s="33">
        <f>H68*'Fatores de conversão'!$C$18</f>
        <v>2672.828184172662</v>
      </c>
      <c r="I90" s="33">
        <f>I68*'Fatores de conversão'!$C$18</f>
        <v>2185.7237179856115</v>
      </c>
      <c r="J90" s="33">
        <f>J68*'Fatores de conversão'!$C$18</f>
        <v>853.3044604316548</v>
      </c>
      <c r="K90" s="34">
        <f>K68*'Fatores de conversão'!$C$18</f>
        <v>1336.3201151079136</v>
      </c>
    </row>
  </sheetData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C20"/>
  <sheetViews>
    <sheetView zoomScalePageLayoutView="0" workbookViewId="0" topLeftCell="A1">
      <selection activeCell="B10" sqref="B10"/>
    </sheetView>
  </sheetViews>
  <sheetFormatPr defaultColWidth="9.140625" defaultRowHeight="12.75"/>
  <cols>
    <col min="2" max="2" width="21.8515625" style="0" customWidth="1"/>
    <col min="3" max="3" width="17.28125" style="0" customWidth="1"/>
    <col min="6" max="6" width="29.57421875" style="0" customWidth="1"/>
  </cols>
  <sheetData>
    <row r="2" ht="12.75">
      <c r="C2" s="38" t="s">
        <v>35</v>
      </c>
    </row>
    <row r="3" spans="2:3" ht="12.75">
      <c r="B3" t="s">
        <v>24</v>
      </c>
      <c r="C3" s="39">
        <v>5.185035971223021</v>
      </c>
    </row>
    <row r="4" spans="2:3" ht="12.75">
      <c r="B4" t="s">
        <v>30</v>
      </c>
      <c r="C4" s="39">
        <v>4.651510791366906</v>
      </c>
    </row>
    <row r="5" spans="2:3" ht="12.75">
      <c r="B5" t="s">
        <v>3</v>
      </c>
      <c r="C5" s="39">
        <v>5.4906474820143885</v>
      </c>
    </row>
    <row r="6" spans="2:3" ht="12.75">
      <c r="B6" t="s">
        <v>31</v>
      </c>
      <c r="C6" s="39">
        <v>5.910791366906475</v>
      </c>
    </row>
    <row r="7" spans="2:3" ht="12.75">
      <c r="B7" t="s">
        <v>19</v>
      </c>
      <c r="C7" s="39">
        <v>5.910791366906475</v>
      </c>
    </row>
    <row r="8" spans="2:3" ht="12.75">
      <c r="B8" t="s">
        <v>6</v>
      </c>
      <c r="C8" s="39">
        <v>6.007050359712229</v>
      </c>
    </row>
    <row r="9" spans="2:3" ht="12.75">
      <c r="B9" t="s">
        <v>32</v>
      </c>
      <c r="C9" s="39">
        <v>6.761294964028777</v>
      </c>
    </row>
    <row r="10" spans="2:3" ht="12.75">
      <c r="B10" t="s">
        <v>33</v>
      </c>
      <c r="C10" s="39">
        <v>4.3643884892086335</v>
      </c>
    </row>
    <row r="11" spans="2:3" ht="12.75">
      <c r="B11" t="s">
        <v>9</v>
      </c>
      <c r="C11" s="39">
        <v>5.540647482014388</v>
      </c>
    </row>
    <row r="12" spans="2:3" ht="12.75">
      <c r="B12" t="s">
        <v>34</v>
      </c>
      <c r="C12" s="39">
        <v>7.175251798561152</v>
      </c>
    </row>
    <row r="13" spans="2:3" ht="12.75">
      <c r="B13" t="s">
        <v>11</v>
      </c>
      <c r="C13" s="39">
        <v>6.381582733812949</v>
      </c>
    </row>
    <row r="14" spans="2:3" ht="12.75">
      <c r="B14" s="54" t="s">
        <v>4</v>
      </c>
      <c r="C14" s="53">
        <v>5.353237410071942</v>
      </c>
    </row>
    <row r="15" spans="2:3" ht="12.75">
      <c r="B15" s="54" t="s">
        <v>10</v>
      </c>
      <c r="C15" s="53">
        <v>5.592805755395684</v>
      </c>
    </row>
    <row r="16" spans="2:3" ht="12.75">
      <c r="B16" s="54" t="s">
        <v>26</v>
      </c>
      <c r="C16" s="53">
        <v>6.277410071942446</v>
      </c>
    </row>
    <row r="17" spans="2:3" ht="12.75">
      <c r="B17" s="54" t="s">
        <v>36</v>
      </c>
      <c r="C17" s="53">
        <v>6.261151079136691</v>
      </c>
    </row>
    <row r="18" spans="2:3" ht="12.75">
      <c r="B18" s="54" t="s">
        <v>37</v>
      </c>
      <c r="C18" s="53">
        <v>6.503597122302159</v>
      </c>
    </row>
    <row r="19" spans="2:3" ht="12.75">
      <c r="B19" s="54" t="s">
        <v>38</v>
      </c>
      <c r="C19" s="53">
        <v>6.761294964028777</v>
      </c>
    </row>
    <row r="20" ht="12.75">
      <c r="B20" s="48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2009-08-03T20:13:57Z</cp:lastPrinted>
  <dcterms:created xsi:type="dcterms:W3CDTF">2001-10-16T11:47:47Z</dcterms:created>
  <dcterms:modified xsi:type="dcterms:W3CDTF">2018-01-05T17:22:51Z</dcterms:modified>
  <cp:category/>
  <cp:version/>
  <cp:contentType/>
  <cp:contentStatus/>
</cp:coreProperties>
</file>