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90" windowWidth="11880" windowHeight="2985" tabRatio="620" activeTab="0"/>
  </bookViews>
  <sheets>
    <sheet name="T3.28" sheetId="1" r:id="rId1"/>
  </sheets>
  <definedNames>
    <definedName name="_Fill" localSheetId="0" hidden="1">'T3.28'!$B$21:$B$21</definedName>
    <definedName name="_Fill" hidden="1">#REF!</definedName>
    <definedName name="_xlnm.Print_Area" localSheetId="0">'T3.28'!$A$1:$M$29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<sst xmlns="http://schemas.openxmlformats.org/spreadsheetml/2006/main" count="34" uniqueCount="31">
  <si>
    <t>Total</t>
  </si>
  <si>
    <t>Gasolina C</t>
  </si>
  <si>
    <t>Etanol Hidratado</t>
  </si>
  <si>
    <t>Óleo diesel</t>
  </si>
  <si>
    <t>11/10
%</t>
  </si>
  <si>
    <t>Condutividade</t>
  </si>
  <si>
    <t>pH</t>
  </si>
  <si>
    <t>Destilação</t>
  </si>
  <si>
    <t>Octanagem</t>
  </si>
  <si>
    <t>Etanol</t>
  </si>
  <si>
    <r>
      <t>Outros</t>
    </r>
    <r>
      <rPr>
        <vertAlign val="superscript"/>
        <sz val="7"/>
        <rFont val="Helvetica Neue"/>
        <family val="0"/>
      </rPr>
      <t>2</t>
    </r>
  </si>
  <si>
    <t>Corante</t>
  </si>
  <si>
    <t>Aspecto</t>
  </si>
  <si>
    <t>Ponto de fulgor</t>
  </si>
  <si>
    <t>Enxofre</t>
  </si>
  <si>
    <t>Teor de biodiesel</t>
  </si>
  <si>
    <r>
      <t>Outros</t>
    </r>
    <r>
      <rPr>
        <vertAlign val="superscript"/>
        <sz val="7"/>
        <rFont val="Helvetica Neue"/>
        <family val="0"/>
      </rPr>
      <t>3</t>
    </r>
  </si>
  <si>
    <t>Nota: Cada amostra analisada pode conter uma ou mais não conformidade.</t>
  </si>
  <si>
    <t>Tipo de não conformidade</t>
  </si>
  <si>
    <t>Combustível</t>
  </si>
  <si>
    <t>Fonte: ANP/SBQ, conforme Resolução ANP n° 8/2011.</t>
  </si>
  <si>
    <t>-</t>
  </si>
  <si>
    <t>2002¹</t>
  </si>
  <si>
    <r>
      <t>Outros</t>
    </r>
    <r>
      <rPr>
        <vertAlign val="superscript"/>
        <sz val="7"/>
        <rFont val="Helvetica Neue"/>
        <family val="0"/>
      </rPr>
      <t>4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</si>
  <si>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Os estados da Região Norte, Mato Grosso e Mato Grosso do Sul não participavam ainda do Programa de Monitoramento da Qualidade dos Combustíveis - PMQC.</t>
    </r>
  </si>
  <si>
    <r>
      <t>4</t>
    </r>
    <r>
      <rPr>
        <sz val="7"/>
        <rFont val="Helvetica Neue"/>
        <family val="0"/>
      </rPr>
      <t>Cor ASTM e massa específica.</t>
    </r>
  </si>
  <si>
    <t>Amostras não conforme por natureza</t>
  </si>
  <si>
    <r>
      <t>2</t>
    </r>
    <r>
      <rPr>
        <sz val="7"/>
        <rFont val="Helvetica Neue"/>
        <family val="0"/>
      </rPr>
      <t>Aparência, cor e teor de hidrocarbonetos.</t>
    </r>
  </si>
  <si>
    <t>Massa específica/Teor alcoólico</t>
  </si>
  <si>
    <r>
      <t>3</t>
    </r>
    <r>
      <rPr>
        <sz val="7"/>
        <rFont val="Helvetica Neue"/>
        <family val="0"/>
      </rPr>
      <t>Aspecto, cor, benzeno (máximo), olefínico (máximo) e aromáticos (máximo)</t>
    </r>
  </si>
  <si>
    <t>Tabela 3.28 - Amostras não conformes de combustível, por natureza, segundo as especificações da ANP - 2002 -2011</t>
  </si>
</sst>
</file>

<file path=xl/styles.xml><?xml version="1.0" encoding="utf-8"?>
<styleSheet xmlns="http://schemas.openxmlformats.org/spreadsheetml/2006/main">
  <numFmts count="5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0.000000"/>
    <numFmt numFmtId="209" formatCode="0.00000"/>
    <numFmt numFmtId="210" formatCode="0.0%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3" fillId="21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193" fontId="8" fillId="33" borderId="0" xfId="53" applyNumberFormat="1" applyFont="1" applyFill="1" applyBorder="1" applyAlignment="1">
      <alignment horizontal="right"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center" vertical="center"/>
    </xf>
    <xf numFmtId="193" fontId="11" fillId="33" borderId="0" xfId="53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193" fontId="7" fillId="33" borderId="0" xfId="53" applyNumberFormat="1" applyFont="1" applyFill="1" applyBorder="1" applyAlignment="1">
      <alignment horizontal="right" vertical="center"/>
    </xf>
    <xf numFmtId="193" fontId="7" fillId="33" borderId="0" xfId="0" applyNumberFormat="1" applyFont="1" applyFill="1" applyBorder="1" applyAlignment="1">
      <alignment vertical="center"/>
    </xf>
    <xf numFmtId="192" fontId="7" fillId="33" borderId="0" xfId="53" applyNumberFormat="1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193" fontId="7" fillId="33" borderId="0" xfId="53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193" fontId="8" fillId="33" borderId="0" xfId="53" applyNumberFormat="1" applyFont="1" applyFill="1" applyBorder="1" applyAlignment="1">
      <alignment horizontal="right" vertical="center"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10" fontId="7" fillId="33" borderId="0" xfId="51" applyNumberFormat="1" applyFont="1" applyFill="1" applyAlignment="1">
      <alignment vertical="center"/>
    </xf>
    <xf numFmtId="193" fontId="8" fillId="33" borderId="0" xfId="53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>
      <alignment horizontal="lef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37"/>
  <sheetViews>
    <sheetView showGridLines="0" tabSelected="1" zoomScalePageLayoutView="0" workbookViewId="0" topLeftCell="A1">
      <selection activeCell="G33" sqref="G33"/>
    </sheetView>
  </sheetViews>
  <sheetFormatPr defaultColWidth="9.10546875" defaultRowHeight="15"/>
  <cols>
    <col min="1" max="1" width="10.77734375" style="13" customWidth="1"/>
    <col min="2" max="2" width="15.77734375" style="13" customWidth="1"/>
    <col min="3" max="3" width="7.21484375" style="13" customWidth="1"/>
    <col min="4" max="7" width="5.77734375" style="13" customWidth="1"/>
    <col min="8" max="10" width="5.77734375" style="17" customWidth="1"/>
    <col min="11" max="11" width="6.10546875" style="17" customWidth="1"/>
    <col min="12" max="12" width="5.77734375" style="17" customWidth="1"/>
    <col min="13" max="13" width="5.3359375" style="13" customWidth="1"/>
    <col min="14" max="15" width="6.3359375" style="13" customWidth="1"/>
    <col min="16" max="47" width="11.88671875" style="13" customWidth="1"/>
    <col min="48" max="51" width="11.99609375" style="13" customWidth="1"/>
    <col min="52" max="52" width="2.6640625" style="13" customWidth="1"/>
    <col min="53" max="61" width="9.5546875" style="13" bestFit="1" customWidth="1"/>
    <col min="62" max="16384" width="9.10546875" style="13" customWidth="1"/>
  </cols>
  <sheetData>
    <row r="1" spans="1:13" s="1" customFormat="1" ht="12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8"/>
    </row>
    <row r="2" spans="1:50" s="5" customFormat="1" ht="9">
      <c r="A2" s="2"/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5" customFormat="1" ht="10.5" customHeight="1">
      <c r="A3" s="45" t="s">
        <v>19</v>
      </c>
      <c r="B3" s="47" t="s">
        <v>18</v>
      </c>
      <c r="C3" s="48" t="s">
        <v>26</v>
      </c>
      <c r="D3" s="49"/>
      <c r="E3" s="49"/>
      <c r="F3" s="49"/>
      <c r="G3" s="49"/>
      <c r="H3" s="49"/>
      <c r="I3" s="49"/>
      <c r="J3" s="49"/>
      <c r="K3" s="49"/>
      <c r="L3" s="50"/>
      <c r="M3" s="43" t="s">
        <v>4</v>
      </c>
      <c r="AX3" s="6"/>
    </row>
    <row r="4" spans="1:50" s="5" customFormat="1" ht="10.5" customHeight="1">
      <c r="A4" s="46"/>
      <c r="B4" s="47"/>
      <c r="C4" s="39" t="s">
        <v>22</v>
      </c>
      <c r="D4" s="7">
        <v>2003</v>
      </c>
      <c r="E4" s="7">
        <v>2004</v>
      </c>
      <c r="F4" s="7">
        <v>2005</v>
      </c>
      <c r="G4" s="7">
        <v>2006</v>
      </c>
      <c r="H4" s="7">
        <v>2007</v>
      </c>
      <c r="I4" s="7">
        <v>2008</v>
      </c>
      <c r="J4" s="7">
        <v>2009</v>
      </c>
      <c r="K4" s="7">
        <v>2010</v>
      </c>
      <c r="L4" s="7">
        <v>2011</v>
      </c>
      <c r="M4" s="4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5" customFormat="1" ht="9">
      <c r="A5" s="26"/>
      <c r="B5" s="8"/>
      <c r="C5" s="21"/>
      <c r="D5" s="21"/>
      <c r="E5" s="21"/>
      <c r="F5" s="21"/>
      <c r="G5" s="21"/>
      <c r="H5" s="21"/>
      <c r="I5" s="21"/>
      <c r="J5" s="21"/>
      <c r="K5" s="21"/>
      <c r="L5" s="21"/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13" s="5" customFormat="1" ht="9">
      <c r="A6" s="41" t="s">
        <v>0</v>
      </c>
      <c r="B6" s="41"/>
      <c r="C6" s="10">
        <f>C8+C14+C20</f>
        <v>9835</v>
      </c>
      <c r="D6" s="10">
        <f aca="true" t="shared" si="0" ref="D6:L6">D8+D14+D20</f>
        <v>8595</v>
      </c>
      <c r="E6" s="10">
        <f t="shared" si="0"/>
        <v>6593</v>
      </c>
      <c r="F6" s="10">
        <f t="shared" si="0"/>
        <v>5874</v>
      </c>
      <c r="G6" s="10">
        <f t="shared" si="0"/>
        <v>7857</v>
      </c>
      <c r="H6" s="10">
        <f t="shared" si="0"/>
        <v>5493</v>
      </c>
      <c r="I6" s="10">
        <f t="shared" si="0"/>
        <v>4255</v>
      </c>
      <c r="J6" s="10">
        <f t="shared" si="0"/>
        <v>4691</v>
      </c>
      <c r="K6" s="10">
        <f t="shared" si="0"/>
        <v>5865</v>
      </c>
      <c r="L6" s="10">
        <f t="shared" si="0"/>
        <v>6194</v>
      </c>
      <c r="M6" s="27">
        <f>((L6/K6)-1)*100</f>
        <v>5.609548167092915</v>
      </c>
    </row>
    <row r="7" spans="1:18" s="5" customFormat="1" ht="9">
      <c r="A7" s="2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27"/>
      <c r="P7" s="24"/>
      <c r="Q7" s="24"/>
      <c r="R7" s="25"/>
    </row>
    <row r="8" spans="1:18" s="5" customFormat="1" ht="9">
      <c r="A8" s="34" t="s">
        <v>2</v>
      </c>
      <c r="B8" s="34" t="s">
        <v>0</v>
      </c>
      <c r="C8" s="35">
        <f>SUM(C9:C12)</f>
        <v>1816</v>
      </c>
      <c r="D8" s="35">
        <f aca="true" t="shared" si="1" ref="D8:K8">SUM(D9:D12)</f>
        <v>1459</v>
      </c>
      <c r="E8" s="35">
        <f t="shared" si="1"/>
        <v>1100</v>
      </c>
      <c r="F8" s="35">
        <f t="shared" si="1"/>
        <v>1364</v>
      </c>
      <c r="G8" s="35">
        <f t="shared" si="1"/>
        <v>3007</v>
      </c>
      <c r="H8" s="35">
        <f t="shared" si="1"/>
        <v>1854</v>
      </c>
      <c r="I8" s="35">
        <f t="shared" si="1"/>
        <v>1436</v>
      </c>
      <c r="J8" s="35">
        <f t="shared" si="1"/>
        <v>1166</v>
      </c>
      <c r="K8" s="35">
        <f t="shared" si="1"/>
        <v>1550</v>
      </c>
      <c r="L8" s="35">
        <f>SUM(L9:L12)</f>
        <v>1849</v>
      </c>
      <c r="M8" s="36">
        <f>((L8/K8)-1)*100</f>
        <v>19.29032258064516</v>
      </c>
      <c r="P8" s="24"/>
      <c r="Q8" s="24"/>
      <c r="R8" s="25"/>
    </row>
    <row r="9" spans="1:18" s="5" customFormat="1" ht="9">
      <c r="A9" s="2"/>
      <c r="B9" s="22" t="s">
        <v>28</v>
      </c>
      <c r="C9" s="23">
        <v>588</v>
      </c>
      <c r="D9" s="23">
        <v>662</v>
      </c>
      <c r="E9" s="23">
        <v>480</v>
      </c>
      <c r="F9" s="23">
        <f>543+47</f>
        <v>590</v>
      </c>
      <c r="G9" s="23">
        <f>960+667</f>
        <v>1627</v>
      </c>
      <c r="H9" s="23">
        <f>395+395</f>
        <v>790</v>
      </c>
      <c r="I9" s="23">
        <f>338+338</f>
        <v>676</v>
      </c>
      <c r="J9" s="23">
        <f>401+401</f>
        <v>802</v>
      </c>
      <c r="K9" s="23">
        <f>513+513</f>
        <v>1026</v>
      </c>
      <c r="L9" s="23">
        <f>524+524</f>
        <v>1048</v>
      </c>
      <c r="M9" s="32">
        <f>((L9/K9)-1)*100</f>
        <v>2.1442495126705596</v>
      </c>
      <c r="N9" s="40"/>
      <c r="P9" s="24"/>
      <c r="Q9" s="24"/>
      <c r="R9" s="25"/>
    </row>
    <row r="10" spans="1:18" s="5" customFormat="1" ht="9">
      <c r="A10" s="2"/>
      <c r="B10" s="22" t="s">
        <v>5</v>
      </c>
      <c r="C10" s="23">
        <v>193</v>
      </c>
      <c r="D10" s="23">
        <v>227</v>
      </c>
      <c r="E10" s="23">
        <v>197</v>
      </c>
      <c r="F10" s="23">
        <v>186</v>
      </c>
      <c r="G10" s="23">
        <v>346</v>
      </c>
      <c r="H10" s="23">
        <v>174</v>
      </c>
      <c r="I10" s="23">
        <v>115</v>
      </c>
      <c r="J10" s="23">
        <v>81</v>
      </c>
      <c r="K10" s="23">
        <v>90</v>
      </c>
      <c r="L10" s="23">
        <v>198</v>
      </c>
      <c r="M10" s="32">
        <f>((L10/K10)-1)*100</f>
        <v>120.00000000000001</v>
      </c>
      <c r="N10" s="40"/>
      <c r="P10" s="24"/>
      <c r="Q10" s="24"/>
      <c r="R10" s="25"/>
    </row>
    <row r="11" spans="1:18" s="5" customFormat="1" ht="9">
      <c r="A11" s="2"/>
      <c r="B11" s="22" t="s">
        <v>6</v>
      </c>
      <c r="C11" s="23">
        <v>813</v>
      </c>
      <c r="D11" s="23">
        <v>424</v>
      </c>
      <c r="E11" s="23">
        <v>345</v>
      </c>
      <c r="F11" s="23">
        <v>442</v>
      </c>
      <c r="G11" s="23">
        <v>598</v>
      </c>
      <c r="H11" s="23">
        <v>615</v>
      </c>
      <c r="I11" s="23">
        <v>381</v>
      </c>
      <c r="J11" s="23">
        <v>104</v>
      </c>
      <c r="K11" s="23">
        <v>52</v>
      </c>
      <c r="L11" s="23">
        <v>89</v>
      </c>
      <c r="M11" s="32">
        <f>((L11/K11)-1)*100</f>
        <v>71.15384615384615</v>
      </c>
      <c r="N11" s="40"/>
      <c r="P11" s="24"/>
      <c r="Q11" s="24"/>
      <c r="R11" s="25"/>
    </row>
    <row r="12" spans="1:18" s="5" customFormat="1" ht="9">
      <c r="A12" s="2"/>
      <c r="B12" s="22" t="s">
        <v>10</v>
      </c>
      <c r="C12" s="23">
        <v>222</v>
      </c>
      <c r="D12" s="23">
        <v>146</v>
      </c>
      <c r="E12" s="23">
        <v>78</v>
      </c>
      <c r="F12" s="23">
        <v>146</v>
      </c>
      <c r="G12" s="23">
        <v>436</v>
      </c>
      <c r="H12" s="23">
        <v>275</v>
      </c>
      <c r="I12" s="23">
        <v>264</v>
      </c>
      <c r="J12" s="23">
        <v>179</v>
      </c>
      <c r="K12" s="23">
        <v>382</v>
      </c>
      <c r="L12" s="23">
        <v>514</v>
      </c>
      <c r="M12" s="32">
        <f>((L12/K12)-1)*100</f>
        <v>34.554973821989535</v>
      </c>
      <c r="N12" s="40"/>
      <c r="P12" s="24"/>
      <c r="Q12" s="24"/>
      <c r="R12" s="25"/>
    </row>
    <row r="13" spans="1:18" s="5" customFormat="1" ht="9">
      <c r="A13" s="2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7"/>
      <c r="P13" s="24"/>
      <c r="Q13" s="24"/>
      <c r="R13" s="25"/>
    </row>
    <row r="14" spans="1:18" s="5" customFormat="1" ht="9">
      <c r="A14" s="34" t="s">
        <v>1</v>
      </c>
      <c r="B14" s="34" t="s">
        <v>0</v>
      </c>
      <c r="C14" s="35">
        <f>SUM(C15:C18)</f>
        <v>6407</v>
      </c>
      <c r="D14" s="35">
        <f aca="true" t="shared" si="2" ref="D14:L14">SUM(D15:D18)</f>
        <v>6162</v>
      </c>
      <c r="E14" s="35">
        <f t="shared" si="2"/>
        <v>4434</v>
      </c>
      <c r="F14" s="35">
        <f t="shared" si="2"/>
        <v>3468</v>
      </c>
      <c r="G14" s="35">
        <f t="shared" si="2"/>
        <v>3628</v>
      </c>
      <c r="H14" s="35">
        <f t="shared" si="2"/>
        <v>2500</v>
      </c>
      <c r="I14" s="35">
        <f t="shared" si="2"/>
        <v>1418</v>
      </c>
      <c r="J14" s="35">
        <f t="shared" si="2"/>
        <v>1143</v>
      </c>
      <c r="K14" s="35">
        <f t="shared" si="2"/>
        <v>1229</v>
      </c>
      <c r="L14" s="35">
        <f t="shared" si="2"/>
        <v>2019</v>
      </c>
      <c r="M14" s="36">
        <f>((L14/K14)-1)*100</f>
        <v>64.27990235964198</v>
      </c>
      <c r="P14" s="24"/>
      <c r="Q14" s="24"/>
      <c r="R14" s="25"/>
    </row>
    <row r="15" spans="1:18" s="5" customFormat="1" ht="9">
      <c r="A15" s="2"/>
      <c r="B15" s="22" t="s">
        <v>7</v>
      </c>
      <c r="C15" s="23">
        <v>3133</v>
      </c>
      <c r="D15" s="23">
        <v>2889</v>
      </c>
      <c r="E15" s="23">
        <v>2020</v>
      </c>
      <c r="F15" s="23">
        <v>1872</v>
      </c>
      <c r="G15" s="23">
        <v>1344</v>
      </c>
      <c r="H15" s="23">
        <v>995</v>
      </c>
      <c r="I15" s="23">
        <v>334</v>
      </c>
      <c r="J15" s="23">
        <v>333</v>
      </c>
      <c r="K15" s="23">
        <v>415</v>
      </c>
      <c r="L15" s="23">
        <v>573</v>
      </c>
      <c r="M15" s="32">
        <f>((L15/K15)-1)*100</f>
        <v>38.0722891566265</v>
      </c>
      <c r="N15" s="40"/>
      <c r="P15" s="24"/>
      <c r="Q15" s="24"/>
      <c r="R15" s="25"/>
    </row>
    <row r="16" spans="1:18" s="5" customFormat="1" ht="9">
      <c r="A16" s="2"/>
      <c r="B16" s="22" t="s">
        <v>8</v>
      </c>
      <c r="C16" s="23">
        <v>866</v>
      </c>
      <c r="D16" s="23">
        <v>687</v>
      </c>
      <c r="E16" s="23">
        <v>751</v>
      </c>
      <c r="F16" s="23">
        <v>467</v>
      </c>
      <c r="G16" s="23">
        <v>449</v>
      </c>
      <c r="H16" s="23">
        <v>241</v>
      </c>
      <c r="I16" s="23">
        <v>179</v>
      </c>
      <c r="J16" s="23">
        <v>41</v>
      </c>
      <c r="K16" s="23">
        <v>40</v>
      </c>
      <c r="L16" s="23">
        <v>311</v>
      </c>
      <c r="M16" s="32">
        <f>((L16/K16)-1)*100</f>
        <v>677.5</v>
      </c>
      <c r="N16" s="40"/>
      <c r="P16" s="24"/>
      <c r="Q16" s="24"/>
      <c r="R16" s="25"/>
    </row>
    <row r="17" spans="1:18" s="5" customFormat="1" ht="9">
      <c r="A17" s="2"/>
      <c r="B17" s="22" t="s">
        <v>9</v>
      </c>
      <c r="C17" s="23">
        <v>1727</v>
      </c>
      <c r="D17" s="23">
        <v>2080</v>
      </c>
      <c r="E17" s="23">
        <v>1374</v>
      </c>
      <c r="F17" s="23">
        <v>896</v>
      </c>
      <c r="G17" s="23">
        <v>1616</v>
      </c>
      <c r="H17" s="23">
        <v>883</v>
      </c>
      <c r="I17" s="23">
        <v>626</v>
      </c>
      <c r="J17" s="23">
        <v>615</v>
      </c>
      <c r="K17" s="23">
        <v>511</v>
      </c>
      <c r="L17" s="23">
        <v>795</v>
      </c>
      <c r="M17" s="32">
        <f>((L17/K17)-1)*100</f>
        <v>55.57729941291585</v>
      </c>
      <c r="N17" s="40"/>
      <c r="P17" s="24"/>
      <c r="Q17" s="24"/>
      <c r="R17" s="25"/>
    </row>
    <row r="18" spans="1:18" s="5" customFormat="1" ht="9">
      <c r="A18" s="2"/>
      <c r="B18" s="22" t="s">
        <v>16</v>
      </c>
      <c r="C18" s="23">
        <v>681</v>
      </c>
      <c r="D18" s="23">
        <v>506</v>
      </c>
      <c r="E18" s="23">
        <v>289</v>
      </c>
      <c r="F18" s="23">
        <v>233</v>
      </c>
      <c r="G18" s="23">
        <v>219</v>
      </c>
      <c r="H18" s="23">
        <v>381</v>
      </c>
      <c r="I18" s="23">
        <v>279</v>
      </c>
      <c r="J18" s="23">
        <v>154</v>
      </c>
      <c r="K18" s="23">
        <v>263</v>
      </c>
      <c r="L18" s="23">
        <v>340</v>
      </c>
      <c r="M18" s="32">
        <f>((L18/K18)-1)*100</f>
        <v>29.27756653992395</v>
      </c>
      <c r="N18" s="40"/>
      <c r="P18" s="24"/>
      <c r="Q18" s="24"/>
      <c r="R18" s="25"/>
    </row>
    <row r="19" spans="1:18" s="5" customFormat="1" ht="9">
      <c r="A19" s="2"/>
      <c r="B19" s="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2"/>
      <c r="P19" s="24"/>
      <c r="Q19" s="24"/>
      <c r="R19" s="25"/>
    </row>
    <row r="20" spans="1:18" s="5" customFormat="1" ht="9">
      <c r="A20" s="34" t="s">
        <v>3</v>
      </c>
      <c r="B20" s="34" t="s">
        <v>0</v>
      </c>
      <c r="C20" s="35">
        <f aca="true" t="shared" si="3" ref="C20:L20">SUM(C21:C26)</f>
        <v>1612</v>
      </c>
      <c r="D20" s="35">
        <f t="shared" si="3"/>
        <v>974</v>
      </c>
      <c r="E20" s="35">
        <f t="shared" si="3"/>
        <v>1059</v>
      </c>
      <c r="F20" s="35">
        <f t="shared" si="3"/>
        <v>1042</v>
      </c>
      <c r="G20" s="35">
        <f t="shared" si="3"/>
        <v>1222</v>
      </c>
      <c r="H20" s="35">
        <f t="shared" si="3"/>
        <v>1139</v>
      </c>
      <c r="I20" s="35">
        <f t="shared" si="3"/>
        <v>1401</v>
      </c>
      <c r="J20" s="35">
        <f t="shared" si="3"/>
        <v>2382</v>
      </c>
      <c r="K20" s="35">
        <f t="shared" si="3"/>
        <v>3086</v>
      </c>
      <c r="L20" s="35">
        <f t="shared" si="3"/>
        <v>2326</v>
      </c>
      <c r="M20" s="36">
        <f aca="true" t="shared" si="4" ref="M20:M26">((L20/K20)-1)*100</f>
        <v>-24.627349319507452</v>
      </c>
      <c r="P20" s="24"/>
      <c r="Q20" s="24"/>
      <c r="R20" s="25"/>
    </row>
    <row r="21" spans="1:18" s="5" customFormat="1" ht="9">
      <c r="A21" s="2"/>
      <c r="B21" s="22" t="s">
        <v>11</v>
      </c>
      <c r="C21" s="33">
        <v>0</v>
      </c>
      <c r="D21" s="33">
        <v>288</v>
      </c>
      <c r="E21" s="33">
        <v>392</v>
      </c>
      <c r="F21" s="33">
        <v>257</v>
      </c>
      <c r="G21" s="33">
        <v>188</v>
      </c>
      <c r="H21" s="33">
        <v>148</v>
      </c>
      <c r="I21" s="33">
        <v>164</v>
      </c>
      <c r="J21" s="33">
        <v>60</v>
      </c>
      <c r="K21" s="33">
        <v>126</v>
      </c>
      <c r="L21" s="33">
        <v>36</v>
      </c>
      <c r="M21" s="32">
        <f t="shared" si="4"/>
        <v>-71.42857142857143</v>
      </c>
      <c r="N21" s="40"/>
      <c r="P21" s="24"/>
      <c r="Q21" s="24"/>
      <c r="R21" s="25"/>
    </row>
    <row r="22" spans="1:18" s="5" customFormat="1" ht="9">
      <c r="A22" s="2"/>
      <c r="B22" s="22" t="s">
        <v>12</v>
      </c>
      <c r="C22" s="33">
        <v>429</v>
      </c>
      <c r="D22" s="33">
        <v>264</v>
      </c>
      <c r="E22" s="33">
        <v>249</v>
      </c>
      <c r="F22" s="33">
        <v>426</v>
      </c>
      <c r="G22" s="33">
        <v>655</v>
      </c>
      <c r="H22" s="33">
        <v>552</v>
      </c>
      <c r="I22" s="33">
        <v>782</v>
      </c>
      <c r="J22" s="33">
        <v>724</v>
      </c>
      <c r="K22" s="33">
        <v>1045</v>
      </c>
      <c r="L22" s="33">
        <v>895</v>
      </c>
      <c r="M22" s="32">
        <f t="shared" si="4"/>
        <v>-14.35406698564593</v>
      </c>
      <c r="N22" s="40"/>
      <c r="P22" s="24"/>
      <c r="Q22" s="24"/>
      <c r="R22" s="25"/>
    </row>
    <row r="23" spans="1:18" s="5" customFormat="1" ht="9">
      <c r="A23" s="2"/>
      <c r="B23" s="22" t="s">
        <v>13</v>
      </c>
      <c r="C23" s="33">
        <v>0</v>
      </c>
      <c r="D23" s="33">
        <v>0</v>
      </c>
      <c r="E23" s="33">
        <v>0</v>
      </c>
      <c r="F23" s="33">
        <v>169</v>
      </c>
      <c r="G23" s="33">
        <v>300</v>
      </c>
      <c r="H23" s="33">
        <v>279</v>
      </c>
      <c r="I23" s="33">
        <v>319</v>
      </c>
      <c r="J23" s="33">
        <v>514</v>
      </c>
      <c r="K23" s="33">
        <v>527</v>
      </c>
      <c r="L23" s="33">
        <v>414</v>
      </c>
      <c r="M23" s="32">
        <f t="shared" si="4"/>
        <v>-21.442125237191657</v>
      </c>
      <c r="N23" s="40"/>
      <c r="P23" s="24"/>
      <c r="Q23" s="24"/>
      <c r="R23" s="25"/>
    </row>
    <row r="24" spans="1:18" s="5" customFormat="1" ht="9">
      <c r="A24" s="2"/>
      <c r="B24" s="22" t="s">
        <v>14</v>
      </c>
      <c r="C24" s="33">
        <v>658</v>
      </c>
      <c r="D24" s="33">
        <v>158</v>
      </c>
      <c r="E24" s="33">
        <v>52</v>
      </c>
      <c r="F24" s="33">
        <v>27</v>
      </c>
      <c r="G24" s="33">
        <v>22</v>
      </c>
      <c r="H24" s="33">
        <v>106</v>
      </c>
      <c r="I24" s="33">
        <v>104</v>
      </c>
      <c r="J24" s="33">
        <v>84</v>
      </c>
      <c r="K24" s="33">
        <v>179</v>
      </c>
      <c r="L24" s="33">
        <v>102</v>
      </c>
      <c r="M24" s="32">
        <f t="shared" si="4"/>
        <v>-43.01675977653632</v>
      </c>
      <c r="N24" s="40"/>
      <c r="P24" s="24"/>
      <c r="Q24" s="24"/>
      <c r="R24" s="25"/>
    </row>
    <row r="25" spans="1:18" s="5" customFormat="1" ht="9">
      <c r="A25" s="2"/>
      <c r="B25" s="22" t="s">
        <v>15</v>
      </c>
      <c r="C25" s="33">
        <v>0</v>
      </c>
      <c r="D25" s="33">
        <v>0</v>
      </c>
      <c r="E25" s="33">
        <v>0</v>
      </c>
      <c r="F25" s="33" t="s">
        <v>21</v>
      </c>
      <c r="G25" s="33">
        <v>0</v>
      </c>
      <c r="H25" s="33">
        <v>0</v>
      </c>
      <c r="I25" s="33">
        <v>0</v>
      </c>
      <c r="J25" s="33">
        <v>691</v>
      </c>
      <c r="K25" s="33">
        <v>1121</v>
      </c>
      <c r="L25" s="33">
        <v>730</v>
      </c>
      <c r="M25" s="32">
        <f t="shared" si="4"/>
        <v>-34.879571810883135</v>
      </c>
      <c r="N25" s="40"/>
      <c r="P25" s="24"/>
      <c r="Q25" s="24"/>
      <c r="R25" s="25"/>
    </row>
    <row r="26" spans="1:18" s="5" customFormat="1" ht="9">
      <c r="A26" s="2"/>
      <c r="B26" s="22" t="s">
        <v>23</v>
      </c>
      <c r="C26" s="33">
        <v>525</v>
      </c>
      <c r="D26" s="33">
        <v>264</v>
      </c>
      <c r="E26" s="33">
        <v>366</v>
      </c>
      <c r="F26" s="33">
        <v>163</v>
      </c>
      <c r="G26" s="33">
        <v>57</v>
      </c>
      <c r="H26" s="33">
        <v>54</v>
      </c>
      <c r="I26" s="33">
        <v>32</v>
      </c>
      <c r="J26" s="33">
        <v>309</v>
      </c>
      <c r="K26" s="33">
        <v>88</v>
      </c>
      <c r="L26" s="33">
        <v>149</v>
      </c>
      <c r="M26" s="32">
        <f t="shared" si="4"/>
        <v>69.31818181818181</v>
      </c>
      <c r="N26" s="40"/>
      <c r="P26" s="24"/>
      <c r="Q26" s="24"/>
      <c r="R26" s="25"/>
    </row>
    <row r="27" spans="1:13" s="5" customFormat="1" ht="9">
      <c r="A27" s="28"/>
      <c r="B27" s="28"/>
      <c r="C27" s="29"/>
      <c r="D27" s="29"/>
      <c r="E27" s="29"/>
      <c r="F27" s="29"/>
      <c r="G27" s="30"/>
      <c r="H27" s="31"/>
      <c r="I27" s="31"/>
      <c r="J27" s="31"/>
      <c r="K27" s="31"/>
      <c r="L27" s="31"/>
      <c r="M27" s="29"/>
    </row>
    <row r="28" spans="1:12" s="5" customFormat="1" ht="10.5" customHeight="1">
      <c r="A28" s="22" t="s">
        <v>20</v>
      </c>
      <c r="B28" s="19"/>
      <c r="C28" s="20"/>
      <c r="D28" s="20"/>
      <c r="E28" s="20"/>
      <c r="F28" s="20"/>
      <c r="G28" s="20"/>
      <c r="H28" s="15"/>
      <c r="I28" s="15"/>
      <c r="J28" s="15"/>
      <c r="K28" s="15"/>
      <c r="L28" s="15"/>
    </row>
    <row r="29" spans="1:13" s="5" customFormat="1" ht="10.5" customHeight="1">
      <c r="A29" s="22" t="s">
        <v>17</v>
      </c>
      <c r="B29" s="20"/>
      <c r="C29" s="20"/>
      <c r="D29" s="20"/>
      <c r="E29" s="20"/>
      <c r="F29" s="20"/>
      <c r="G29" s="20"/>
      <c r="H29" s="15"/>
      <c r="I29" s="15"/>
      <c r="J29" s="15"/>
      <c r="K29" s="15"/>
      <c r="L29" s="15"/>
      <c r="M29" s="11"/>
    </row>
    <row r="30" spans="1:13" s="5" customFormat="1" ht="10.5" customHeight="1">
      <c r="A30" s="22" t="s">
        <v>24</v>
      </c>
      <c r="B30" s="20"/>
      <c r="C30" s="20"/>
      <c r="D30" s="20"/>
      <c r="E30" s="20"/>
      <c r="F30" s="20"/>
      <c r="G30" s="20"/>
      <c r="H30" s="15"/>
      <c r="I30" s="15"/>
      <c r="J30" s="15"/>
      <c r="K30" s="15"/>
      <c r="L30" s="15"/>
      <c r="M30" s="11"/>
    </row>
    <row r="31" spans="1:12" s="3" customFormat="1" ht="10.5" customHeight="1">
      <c r="A31" s="38" t="s">
        <v>27</v>
      </c>
      <c r="B31" s="12"/>
      <c r="C31" s="12"/>
      <c r="D31" s="12"/>
      <c r="E31" s="12"/>
      <c r="F31" s="12"/>
      <c r="G31" s="12"/>
      <c r="H31" s="16"/>
      <c r="I31" s="16"/>
      <c r="J31" s="16"/>
      <c r="K31" s="16"/>
      <c r="L31" s="16"/>
    </row>
    <row r="32" ht="10.5" customHeight="1">
      <c r="A32" s="38" t="s">
        <v>29</v>
      </c>
    </row>
    <row r="33" ht="10.5" customHeight="1">
      <c r="A33" s="38" t="s">
        <v>25</v>
      </c>
    </row>
    <row r="34" ht="15">
      <c r="A34" s="22"/>
    </row>
    <row r="35" ht="15">
      <c r="A35" s="22"/>
    </row>
    <row r="37" ht="15">
      <c r="G37" s="37"/>
    </row>
  </sheetData>
  <sheetProtection/>
  <mergeCells count="6">
    <mergeCell ref="A6:B6"/>
    <mergeCell ref="M3:M4"/>
    <mergeCell ref="A3:A4"/>
    <mergeCell ref="B3:B4"/>
    <mergeCell ref="C3:L3"/>
    <mergeCell ref="A1:L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rssilva</cp:lastModifiedBy>
  <cp:lastPrinted>2012-05-21T18:08:12Z</cp:lastPrinted>
  <dcterms:created xsi:type="dcterms:W3CDTF">1998-02-13T16:43:15Z</dcterms:created>
  <dcterms:modified xsi:type="dcterms:W3CDTF">2012-07-17T14:48:45Z</dcterms:modified>
  <cp:category/>
  <cp:version/>
  <cp:contentType/>
  <cp:contentStatus/>
</cp:coreProperties>
</file>