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Comercial\Contratos\1.5 REAJUSTE ANUAL DE TARIFA DOS GTAs\2024-2025\"/>
    </mc:Choice>
  </mc:AlternateContent>
  <xr:revisionPtr revIDLastSave="0" documentId="8_{F2207A3A-D50F-45E5-A6CA-84B9AB92AA6D}" xr6:coauthVersionLast="47" xr6:coauthVersionMax="47" xr10:uidLastSave="{00000000-0000-0000-0000-000000000000}"/>
  <bookViews>
    <workbookView xWindow="-110" yWindow="-110" windowWidth="19420" windowHeight="10420" xr2:uid="{006461E0-DF25-4D80-A26C-849A894F4C49}"/>
  </bookViews>
  <sheets>
    <sheet name="Reajuste de Tarifa 2023-2024" sheetId="5" r:id="rId1"/>
    <sheet name="Resumo" sheetId="7" r:id="rId2"/>
    <sheet name="IGPM" sheetId="6" r:id="rId3"/>
  </sheets>
  <externalReferences>
    <externalReference r:id="rId4"/>
    <externalReference r:id="rId5"/>
    <externalReference r:id="rId6"/>
  </externalReferences>
  <definedNames>
    <definedName name="Fut_Exc_Rate" localSheetId="2">[1]Premissas!#REF!</definedName>
    <definedName name="Fut_Exc_Rate">[2]Premissas!#REF!</definedName>
    <definedName name="Future_Exchange_Rate" localSheetId="2">[1]Premissas!#REF!</definedName>
    <definedName name="Future_Exchange_Rate">[3]Premissas!#REF!</definedName>
    <definedName name="Tarifa" localSheetId="2">'[1]FC - Tarifa Total'!$C$27</definedName>
    <definedName name="Tarif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5" l="1"/>
  <c r="J31" i="5" s="1"/>
  <c r="K31" i="5" l="1"/>
  <c r="L31" i="5" s="1"/>
  <c r="M31" i="5" s="1"/>
  <c r="M30" i="5" l="1"/>
  <c r="L45" i="5" l="1"/>
  <c r="M47" i="5"/>
  <c r="F278" i="6" l="1"/>
  <c r="E278" i="6" s="1"/>
  <c r="E277" i="6"/>
  <c r="D277" i="6"/>
  <c r="E276" i="6"/>
  <c r="D276" i="6"/>
  <c r="F279" i="6" l="1"/>
  <c r="D278" i="6"/>
  <c r="E279" i="6" l="1"/>
  <c r="D279" i="6"/>
  <c r="M62" i="5" l="1"/>
  <c r="M66" i="5"/>
  <c r="M58" i="5"/>
  <c r="E275" i="6"/>
  <c r="D275" i="6"/>
  <c r="E274" i="6"/>
  <c r="D274" i="6"/>
  <c r="E273" i="6"/>
  <c r="D273" i="6"/>
  <c r="E272" i="6"/>
  <c r="D272" i="6"/>
  <c r="E271" i="6"/>
  <c r="D271" i="6"/>
  <c r="E270" i="6"/>
  <c r="D270" i="6"/>
  <c r="E269" i="6"/>
  <c r="D269" i="6"/>
  <c r="E268" i="6"/>
  <c r="D268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E266" i="6" l="1"/>
  <c r="E265" i="6"/>
  <c r="E264" i="6"/>
  <c r="L62" i="5"/>
  <c r="M64" i="5" l="1"/>
  <c r="N62" i="5"/>
  <c r="E267" i="6"/>
  <c r="L58" i="5"/>
  <c r="D267" i="6"/>
  <c r="L66" i="5"/>
  <c r="D266" i="6"/>
  <c r="K58" i="5"/>
  <c r="K62" i="5"/>
  <c r="K66" i="5"/>
  <c r="N66" i="5" l="1"/>
  <c r="M68" i="5"/>
  <c r="N58" i="5"/>
  <c r="M60" i="5"/>
  <c r="L64" i="5"/>
  <c r="L68" i="5"/>
  <c r="L60" i="5"/>
  <c r="J58" i="5"/>
  <c r="L47" i="5" l="1"/>
  <c r="I66" i="5"/>
  <c r="E243" i="6"/>
  <c r="K68" i="5" l="1"/>
  <c r="E242" i="6"/>
  <c r="E241" i="6"/>
  <c r="E240" i="6"/>
  <c r="E239" i="6"/>
  <c r="E238" i="6"/>
  <c r="E237" i="6"/>
  <c r="E233" i="6"/>
  <c r="E234" i="6"/>
  <c r="E235" i="6"/>
  <c r="E236" i="6"/>
  <c r="E232" i="6"/>
  <c r="H66" i="5"/>
  <c r="E231" i="6"/>
  <c r="I58" i="5" l="1"/>
  <c r="I62" i="5"/>
  <c r="H62" i="5"/>
  <c r="H58" i="5"/>
  <c r="E230" i="6"/>
  <c r="E229" i="6"/>
  <c r="E228" i="6"/>
  <c r="E227" i="6"/>
  <c r="E226" i="6"/>
  <c r="E225" i="6"/>
  <c r="E224" i="6"/>
  <c r="E223" i="6"/>
  <c r="E222" i="6"/>
  <c r="E221" i="6"/>
  <c r="E220" i="6"/>
  <c r="E209" i="6"/>
  <c r="E210" i="6"/>
  <c r="E211" i="6"/>
  <c r="E212" i="6"/>
  <c r="E213" i="6"/>
  <c r="E214" i="6"/>
  <c r="E215" i="6"/>
  <c r="E216" i="6"/>
  <c r="E217" i="6"/>
  <c r="E218" i="6"/>
  <c r="E219" i="6"/>
  <c r="E208" i="6"/>
  <c r="K60" i="5" l="1"/>
  <c r="K64" i="5"/>
  <c r="J60" i="5"/>
  <c r="I60" i="5"/>
  <c r="I68" i="5"/>
  <c r="I64" i="5"/>
  <c r="G66" i="5" l="1"/>
  <c r="H68" i="5" l="1"/>
  <c r="G62" i="5"/>
  <c r="G58" i="5"/>
  <c r="H60" i="5" l="1"/>
  <c r="H64" i="5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5" i="6"/>
  <c r="H22" i="5" l="1"/>
  <c r="I22" i="5" s="1"/>
  <c r="H21" i="5"/>
  <c r="I21" i="5" s="1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J21" i="5" l="1"/>
  <c r="K21" i="5"/>
  <c r="L21" i="5" s="1"/>
  <c r="M21" i="5" s="1"/>
  <c r="J22" i="5"/>
  <c r="K22" i="5"/>
  <c r="L22" i="5" s="1"/>
  <c r="M22" i="5" s="1"/>
  <c r="G60" i="5"/>
  <c r="G64" i="5"/>
  <c r="G68" i="5"/>
  <c r="G12" i="5" l="1"/>
  <c r="H12" i="5" s="1"/>
  <c r="I12" i="5" s="1"/>
  <c r="G24" i="5"/>
  <c r="H24" i="5" s="1"/>
  <c r="I24" i="5" s="1"/>
  <c r="G30" i="5"/>
  <c r="H30" i="5" s="1"/>
  <c r="I30" i="5" s="1"/>
  <c r="G32" i="5"/>
  <c r="H32" i="5" s="1"/>
  <c r="I32" i="5" s="1"/>
  <c r="G33" i="5"/>
  <c r="H33" i="5" s="1"/>
  <c r="I33" i="5" s="1"/>
  <c r="H52" i="5"/>
  <c r="I52" i="5" s="1"/>
  <c r="J52" i="5" s="1"/>
  <c r="K52" i="5" s="1"/>
  <c r="L52" i="5" s="1"/>
  <c r="M52" i="5" s="1"/>
  <c r="G11" i="5"/>
  <c r="H11" i="5" s="1"/>
  <c r="I11" i="5" s="1"/>
  <c r="G13" i="5"/>
  <c r="H13" i="5" s="1"/>
  <c r="I13" i="5" s="1"/>
  <c r="G23" i="5"/>
  <c r="H23" i="5" s="1"/>
  <c r="I23" i="5" s="1"/>
  <c r="G34" i="5"/>
  <c r="H34" i="5" s="1"/>
  <c r="I34" i="5" s="1"/>
  <c r="G18" i="5"/>
  <c r="H19" i="5" s="1"/>
  <c r="G48" i="5"/>
  <c r="H48" i="5" s="1"/>
  <c r="I48" i="5" s="1"/>
  <c r="J48" i="5" s="1"/>
  <c r="K48" i="5" s="1"/>
  <c r="G41" i="5"/>
  <c r="H41" i="5" s="1"/>
  <c r="I41" i="5" s="1"/>
  <c r="J41" i="5" s="1"/>
  <c r="K41" i="5" s="1"/>
  <c r="L41" i="5" s="1"/>
  <c r="M41" i="5" s="1"/>
  <c r="G39" i="5"/>
  <c r="H39" i="5" s="1"/>
  <c r="I39" i="5" s="1"/>
  <c r="J39" i="5" s="1"/>
  <c r="K39" i="5" s="1"/>
  <c r="L39" i="5" s="1"/>
  <c r="M39" i="5" s="1"/>
  <c r="G40" i="5"/>
  <c r="H40" i="5" s="1"/>
  <c r="I40" i="5" s="1"/>
  <c r="J40" i="5" s="1"/>
  <c r="K40" i="5" s="1"/>
  <c r="L40" i="5" s="1"/>
  <c r="M40" i="5" s="1"/>
  <c r="G51" i="5"/>
  <c r="H51" i="5" s="1"/>
  <c r="I51" i="5" s="1"/>
  <c r="J51" i="5" s="1"/>
  <c r="K51" i="5" s="1"/>
  <c r="L51" i="5" s="1"/>
  <c r="M51" i="5" s="1"/>
  <c r="L48" i="5" l="1"/>
  <c r="M48" i="5" s="1"/>
  <c r="J12" i="5"/>
  <c r="K12" i="5"/>
  <c r="L12" i="5" s="1"/>
  <c r="M12" i="5" s="1"/>
  <c r="J34" i="5"/>
  <c r="K34" i="5"/>
  <c r="L34" i="5" s="1"/>
  <c r="M34" i="5" s="1"/>
  <c r="J13" i="5"/>
  <c r="K13" i="5"/>
  <c r="L13" i="5" s="1"/>
  <c r="M13" i="5" s="1"/>
  <c r="J11" i="5"/>
  <c r="K11" i="5"/>
  <c r="L11" i="5" s="1"/>
  <c r="M11" i="5" s="1"/>
  <c r="J23" i="5"/>
  <c r="K23" i="5"/>
  <c r="L23" i="5" s="1"/>
  <c r="M23" i="5" s="1"/>
  <c r="J30" i="5"/>
  <c r="K30" i="5"/>
  <c r="L30" i="5" s="1"/>
  <c r="J24" i="5"/>
  <c r="K24" i="5"/>
  <c r="L24" i="5" s="1"/>
  <c r="M24" i="5" s="1"/>
  <c r="J33" i="5"/>
  <c r="K33" i="5"/>
  <c r="L33" i="5" s="1"/>
  <c r="M33" i="5" s="1"/>
  <c r="J32" i="5"/>
  <c r="K32" i="5"/>
  <c r="L32" i="5" s="1"/>
  <c r="M32" i="5" s="1"/>
  <c r="H18" i="5"/>
  <c r="I19" i="5"/>
  <c r="K19" i="5" s="1"/>
  <c r="K18" i="5" l="1"/>
  <c r="L19" i="5"/>
  <c r="I18" i="5"/>
  <c r="J19" i="5"/>
  <c r="J18" i="5" s="1"/>
  <c r="L18" i="5" l="1"/>
  <c r="M19" i="5"/>
  <c r="M18" i="5" s="1"/>
  <c r="G29" i="5" l="1"/>
  <c r="G38" i="5"/>
  <c r="H38" i="5" s="1"/>
  <c r="H29" i="5" l="1"/>
  <c r="G28" i="5"/>
  <c r="H43" i="5"/>
  <c r="I38" i="5"/>
  <c r="J38" i="5" s="1"/>
  <c r="K38" i="5" s="1"/>
  <c r="L38" i="5" s="1"/>
  <c r="M38" i="5" s="1"/>
  <c r="H42" i="5"/>
  <c r="G43" i="5"/>
  <c r="G42" i="5"/>
  <c r="M43" i="5" l="1"/>
  <c r="D6" i="7" s="1"/>
  <c r="M42" i="5"/>
  <c r="C6" i="7" s="1"/>
  <c r="L42" i="5"/>
  <c r="L43" i="5"/>
  <c r="K43" i="5"/>
  <c r="K42" i="5"/>
  <c r="G36" i="5"/>
  <c r="G35" i="5"/>
  <c r="H28" i="5"/>
  <c r="I29" i="5"/>
  <c r="K29" i="5" s="1"/>
  <c r="J42" i="5"/>
  <c r="J43" i="5"/>
  <c r="I43" i="5"/>
  <c r="I42" i="5"/>
  <c r="G10" i="5"/>
  <c r="H10" i="5" s="1"/>
  <c r="I10" i="5" s="1"/>
  <c r="N42" i="5" l="1"/>
  <c r="N43" i="5"/>
  <c r="K28" i="5"/>
  <c r="K36" i="5" s="1"/>
  <c r="L29" i="5"/>
  <c r="J10" i="5"/>
  <c r="J14" i="5" s="1"/>
  <c r="K10" i="5"/>
  <c r="L10" i="5" s="1"/>
  <c r="M10" i="5" s="1"/>
  <c r="I28" i="5"/>
  <c r="I36" i="5" s="1"/>
  <c r="J29" i="5"/>
  <c r="J28" i="5" s="1"/>
  <c r="H35" i="5"/>
  <c r="H36" i="5"/>
  <c r="I14" i="5"/>
  <c r="I15" i="5"/>
  <c r="H15" i="5"/>
  <c r="H14" i="5"/>
  <c r="G15" i="5"/>
  <c r="G14" i="5"/>
  <c r="G45" i="5"/>
  <c r="H45" i="5" s="1"/>
  <c r="L28" i="5" l="1"/>
  <c r="M29" i="5"/>
  <c r="M28" i="5" s="1"/>
  <c r="M15" i="5"/>
  <c r="D3" i="7" s="1"/>
  <c r="M14" i="5"/>
  <c r="C3" i="7" s="1"/>
  <c r="J15" i="5"/>
  <c r="K35" i="5"/>
  <c r="L14" i="5"/>
  <c r="L15" i="5"/>
  <c r="L35" i="5"/>
  <c r="L36" i="5"/>
  <c r="K15" i="5"/>
  <c r="K14" i="5"/>
  <c r="I35" i="5"/>
  <c r="J36" i="5"/>
  <c r="J35" i="5"/>
  <c r="G17" i="5"/>
  <c r="I45" i="5"/>
  <c r="J45" i="5" s="1"/>
  <c r="H53" i="5"/>
  <c r="H54" i="5"/>
  <c r="G53" i="5"/>
  <c r="G54" i="5"/>
  <c r="N14" i="5" l="1"/>
  <c r="N15" i="5"/>
  <c r="M36" i="5"/>
  <c r="M35" i="5"/>
  <c r="K46" i="5"/>
  <c r="J53" i="5"/>
  <c r="J54" i="5"/>
  <c r="H17" i="5"/>
  <c r="G25" i="5"/>
  <c r="G26" i="5"/>
  <c r="I53" i="5"/>
  <c r="I54" i="5"/>
  <c r="N35" i="5" l="1"/>
  <c r="C5" i="7"/>
  <c r="N36" i="5"/>
  <c r="D5" i="7"/>
  <c r="K45" i="5"/>
  <c r="L46" i="5"/>
  <c r="M46" i="5" s="1"/>
  <c r="M45" i="5" s="1"/>
  <c r="K53" i="5"/>
  <c r="I17" i="5"/>
  <c r="H25" i="5"/>
  <c r="H26" i="5"/>
  <c r="K54" i="5" l="1"/>
  <c r="L53" i="5"/>
  <c r="L54" i="5"/>
  <c r="M54" i="5"/>
  <c r="D7" i="7" s="1"/>
  <c r="M53" i="5"/>
  <c r="C7" i="7" s="1"/>
  <c r="J17" i="5"/>
  <c r="J25" i="5" s="1"/>
  <c r="K17" i="5"/>
  <c r="L17" i="5" s="1"/>
  <c r="M17" i="5" s="1"/>
  <c r="I26" i="5"/>
  <c r="I25" i="5"/>
  <c r="N53" i="5" l="1"/>
  <c r="N54" i="5"/>
  <c r="M26" i="5"/>
  <c r="D4" i="7" s="1"/>
  <c r="M25" i="5"/>
  <c r="C4" i="7" s="1"/>
  <c r="J26" i="5"/>
  <c r="L26" i="5"/>
  <c r="L25" i="5"/>
  <c r="K25" i="5"/>
  <c r="K26" i="5"/>
  <c r="N25" i="5" l="1"/>
  <c r="N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tc={24952E37-A4F3-4426-9411-66B1F01098F2}</author>
    <author>Julia Gomes</author>
    <author>tc={67F4DB7B-B529-4283-9A1C-35B95D7AFD2C}</author>
  </authors>
  <commentList>
    <comment ref="K8" authorId="0" shapeId="0" xr:uid="{24952E37-A4F3-4426-9411-66B1F01098F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Contempla os 13 meses de IGP-M para ajuste da vigência do GASPAJ, MALHAS II e GASDUC III.</t>
      </text>
    </comment>
    <comment ref="F30" authorId="1" shapeId="0" xr:uid="{BF3654E5-DE7D-4555-B65C-66F273188409}">
      <text>
        <r>
          <rPr>
            <b/>
            <sz val="9"/>
            <color indexed="81"/>
            <rFont val="Segoe UI"/>
            <family val="2"/>
          </rPr>
          <t>Tarifa Atualizada com Capex incorrido, na data-base original do aditivo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1" authorId="1" shapeId="0" xr:uid="{A8F07D3A-8F3F-4B9C-94D8-4028C8284340}">
      <text>
        <r>
          <rPr>
            <b/>
            <sz val="9"/>
            <color indexed="81"/>
            <rFont val="Segoe UI"/>
          </rPr>
          <t>Tarifa Atualizada com Capex incorrido, na data-base original do aditivo</t>
        </r>
        <r>
          <rPr>
            <sz val="9"/>
            <color indexed="81"/>
            <rFont val="Segoe UI"/>
          </rPr>
          <t xml:space="preserve">
</t>
        </r>
      </text>
    </comment>
    <comment ref="K47" authorId="1" shapeId="0" xr:uid="{555F5877-66CD-4F6D-A573-623BF497691F}">
      <text>
        <r>
          <rPr>
            <b/>
            <sz val="9"/>
            <color indexed="81"/>
            <rFont val="Segoe UI"/>
            <family val="2"/>
          </rPr>
          <t>Tarifa Atualizada com Capex incorrido, na data-base original do aditivo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6" authorId="2" shapeId="0" xr:uid="{67F4DB7B-B529-4283-9A1C-35B95D7AFD2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Contempla os 13 meses de IGP-M para ajuste da vigência do GASPAJ, MALHAS II e GASDUC III.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Mazza</author>
  </authors>
  <commentList>
    <comment ref="F2" authorId="0" shapeId="0" xr:uid="{428A38B0-8AF9-47AA-B313-35E49CD04CC3}">
      <text>
        <r>
          <rPr>
            <sz val="9"/>
            <color indexed="81"/>
            <rFont val="Segoe UI"/>
            <family val="2"/>
          </rPr>
          <t>Inseridas as informações manualmente, através de consulta do site do FGV DADOS</t>
        </r>
      </text>
    </comment>
  </commentList>
</comments>
</file>

<file path=xl/sharedStrings.xml><?xml version="1.0" encoding="utf-8"?>
<sst xmlns="http://schemas.openxmlformats.org/spreadsheetml/2006/main" count="138" uniqueCount="66">
  <si>
    <t>Ajuste Base Anual</t>
  </si>
  <si>
    <t>Ajuste Base Zero</t>
  </si>
  <si>
    <t>GASTAU</t>
  </si>
  <si>
    <t>ECNU</t>
  </si>
  <si>
    <t>EST</t>
  </si>
  <si>
    <t>Dezembro</t>
  </si>
  <si>
    <t>MÊS DE APLICAÇÃO</t>
  </si>
  <si>
    <t>MOVIMENTAÇÃO</t>
  </si>
  <si>
    <t>12 ultimos meses</t>
  </si>
  <si>
    <t>PERÍODO DE AJUSTE</t>
  </si>
  <si>
    <t>CAPACIDADE</t>
  </si>
  <si>
    <t>IGP-M (FGV)</t>
  </si>
  <si>
    <t>ÍNDICE DE REAJUSTE</t>
  </si>
  <si>
    <t>SAÍDA</t>
  </si>
  <si>
    <t>Novembro</t>
  </si>
  <si>
    <t>MÊS DE REAJUSTE</t>
  </si>
  <si>
    <t>ENTRADA</t>
  </si>
  <si>
    <t>GASDUC III
Base Anual
(TAG)</t>
  </si>
  <si>
    <t>DATA BASE</t>
  </si>
  <si>
    <t>TIPO DE TARIFA</t>
  </si>
  <si>
    <t>CONTRATO</t>
  </si>
  <si>
    <t>INFORMAÇÕES CONTRATUAIS</t>
  </si>
  <si>
    <t>Data de Atualização</t>
  </si>
  <si>
    <t>Nova Transportadora do Sudeste - NTS</t>
  </si>
  <si>
    <t>GASPAJ
Base Anual
(TAG)</t>
  </si>
  <si>
    <t>GASPAJ
MALHAS II
GASDUC III</t>
  </si>
  <si>
    <t>Cálculo de Reajuste Tarifária dos GTA's</t>
  </si>
  <si>
    <t>MALHAS II
Base Anual
(TAG)</t>
  </si>
  <si>
    <t>SAÍDA ANTIGA</t>
  </si>
  <si>
    <t>GASTAU
Base Anual
(TAG)</t>
  </si>
  <si>
    <t>Janeiro</t>
  </si>
  <si>
    <t>MALHAS SE
Base Anual
(TAG)</t>
  </si>
  <si>
    <t>ADITIVO 04 - Dezembro de 2015</t>
  </si>
  <si>
    <t>*Inclusão dos PE de Guaratingueta, Pindamanhangaba II e Rio das Flores</t>
  </si>
  <si>
    <t>*Data base do aditivo 1° de dezembro de 2015, sendo reajustado pela variação IGP-M dez-15/Nov-15</t>
  </si>
  <si>
    <t>MALHAS SE</t>
  </si>
  <si>
    <t>Mês/ano</t>
  </si>
  <si>
    <t>Mensal (em %)</t>
  </si>
  <si>
    <t>Acumulado nos últimos 12 meses (em %)</t>
  </si>
  <si>
    <t>Acumulado no ano (em %)</t>
  </si>
  <si>
    <t>Número índice acumulado a partir de ago/94¹</t>
  </si>
  <si>
    <t>Fonte: FGV DADOS</t>
  </si>
  <si>
    <t>%</t>
  </si>
  <si>
    <t>Aditivo PR Guapimirim dez/18</t>
  </si>
  <si>
    <t>ENTRADA ANTIGA</t>
  </si>
  <si>
    <t>ADITIVO 15 - 2012 BF</t>
  </si>
  <si>
    <t>ADITIVO 15 - 2019 SBC II</t>
  </si>
  <si>
    <t>ADITIVO 15 - 2019 DC</t>
  </si>
  <si>
    <t>ENTRADA - ADITIVO 15 - 2009</t>
  </si>
  <si>
    <t xml:space="preserve">SAÍDA </t>
  </si>
  <si>
    <t>SAÍDA ANTIGA - ADITIVO 15 - 2009</t>
  </si>
  <si>
    <t>CAPACIDADE - ADITIVO 15 - 2009</t>
  </si>
  <si>
    <t>MOVIMENTAÇÃO - ADITIVO 15 - 2009</t>
  </si>
  <si>
    <t>2022 (dez)</t>
  </si>
  <si>
    <t>ÍNDICE IGP-M</t>
  </si>
  <si>
    <t>VIGÊNCIA</t>
  </si>
  <si>
    <t>Paulínia-Jacutinga</t>
  </si>
  <si>
    <t>Malhas II</t>
  </si>
  <si>
    <t>ADITIVO 16 - Janeiro de 2023</t>
  </si>
  <si>
    <t>Reajuste IGP-M</t>
  </si>
  <si>
    <t>Projeção Bacen 01/11/24</t>
  </si>
  <si>
    <t>jan/25 até dez/25</t>
  </si>
  <si>
    <t>GASDUC III¹</t>
  </si>
  <si>
    <t>Malhas SE²</t>
  </si>
  <si>
    <r>
      <rPr>
        <b/>
        <sz val="9"/>
        <color theme="1"/>
        <rFont val="Arial"/>
        <family val="2"/>
      </rPr>
      <t xml:space="preserve">Notas:
</t>
    </r>
    <r>
      <rPr>
        <sz val="9"/>
        <color theme="1"/>
        <rFont val="Arial"/>
        <family val="2"/>
      </rPr>
      <t>¹Tarifa do GTA GASDUC III já considera a atualização da tarifa incremental do PR Guapimirim pelo Capex incorrido e a tarifa da Interconexão Cabiúnas
²Tarifa do GTA Malha SE já considera a tarifa incremental do PR GNL</t>
    </r>
  </si>
  <si>
    <t>Aditivo Interconexão Cabiúnas dez/20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</si>
</sst>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"/>
    <numFmt numFmtId="165" formatCode="#,##0.0000"/>
    <numFmt numFmtId="166" formatCode="0.00000"/>
    <numFmt numFmtId="167" formatCode="[$-416]mmm\-yy;@"/>
    <numFmt numFmtId="168" formatCode="0.000"/>
    <numFmt numFmtId="169" formatCode="#,##0.000"/>
    <numFmt numFmtId="170" formatCode="_(* #,##0.00_);_(* \(#,##0.00\);_(* &quot;-&quot;??_);_(@_)"/>
    <numFmt numFmtId="171" formatCode="#,##0.0000;[Red]\-#,##0.0000"/>
    <numFmt numFmtId="172" formatCode="#,##0.00000;[Red]\-#,##0.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ongenial"/>
    </font>
    <font>
      <sz val="9"/>
      <color indexed="81"/>
      <name val="Segoe UI"/>
    </font>
    <font>
      <b/>
      <sz val="9"/>
      <color indexed="81"/>
      <name val="Segoe UI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5FFDF"/>
        <bgColor indexed="64"/>
      </patternFill>
    </fill>
    <fill>
      <patternFill patternType="lightUp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n">
        <color auto="1"/>
      </right>
      <top/>
      <bottom style="double">
        <color auto="1"/>
      </bottom>
      <diagonal/>
    </border>
    <border>
      <left/>
      <right style="thick">
        <color theme="0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ck">
        <color theme="0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ck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n">
        <color auto="1"/>
      </right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uble">
        <color indexed="64"/>
      </bottom>
      <diagonal/>
    </border>
    <border>
      <left style="thick">
        <color theme="0"/>
      </left>
      <right/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66CC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8" fillId="0" borderId="0"/>
    <xf numFmtId="43" fontId="1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left" vertical="center"/>
    </xf>
    <xf numFmtId="0" fontId="7" fillId="3" borderId="20" xfId="0" applyFont="1" applyFill="1" applyBorder="1"/>
    <xf numFmtId="0" fontId="3" fillId="3" borderId="19" xfId="0" applyFont="1" applyFill="1" applyBorder="1"/>
    <xf numFmtId="0" fontId="0" fillId="0" borderId="22" xfId="0" applyBorder="1"/>
    <xf numFmtId="0" fontId="6" fillId="3" borderId="19" xfId="0" applyFont="1" applyFill="1" applyBorder="1"/>
    <xf numFmtId="0" fontId="0" fillId="0" borderId="0" xfId="0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14" fontId="7" fillId="3" borderId="5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17" fontId="10" fillId="0" borderId="28" xfId="0" applyNumberFormat="1" applyFont="1" applyBorder="1" applyAlignment="1">
      <alignment horizontal="left" vertical="center"/>
    </xf>
    <xf numFmtId="0" fontId="0" fillId="0" borderId="28" xfId="0" applyBorder="1"/>
    <xf numFmtId="1" fontId="10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indent="2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3" borderId="19" xfId="0" applyFont="1" applyFill="1" applyBorder="1"/>
    <xf numFmtId="0" fontId="0" fillId="3" borderId="19" xfId="0" applyFill="1" applyBorder="1"/>
    <xf numFmtId="164" fontId="3" fillId="0" borderId="29" xfId="0" applyNumberFormat="1" applyFont="1" applyBorder="1" applyAlignment="1">
      <alignment horizontal="left" vertical="center"/>
    </xf>
    <xf numFmtId="164" fontId="3" fillId="0" borderId="30" xfId="0" applyNumberFormat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7" fillId="3" borderId="20" xfId="0" applyFont="1" applyFill="1" applyBorder="1" applyAlignment="1">
      <alignment horizontal="left"/>
    </xf>
    <xf numFmtId="166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indent="2"/>
    </xf>
    <xf numFmtId="166" fontId="3" fillId="0" borderId="17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166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1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167" fontId="15" fillId="6" borderId="35" xfId="0" applyNumberFormat="1" applyFont="1" applyFill="1" applyBorder="1" applyAlignment="1">
      <alignment horizontal="center" vertical="center" wrapText="1"/>
    </xf>
    <xf numFmtId="2" fontId="16" fillId="7" borderId="35" xfId="0" applyNumberFormat="1" applyFont="1" applyFill="1" applyBorder="1" applyAlignment="1">
      <alignment horizontal="center" vertical="center" wrapText="1"/>
    </xf>
    <xf numFmtId="164" fontId="16" fillId="7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7" fillId="8" borderId="36" xfId="0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0" fontId="0" fillId="0" borderId="0" xfId="1" applyNumberFormat="1" applyFont="1"/>
    <xf numFmtId="10" fontId="16" fillId="7" borderId="35" xfId="1" applyNumberFormat="1" applyFont="1" applyFill="1" applyBorder="1" applyAlignment="1">
      <alignment horizontal="center" vertical="center" wrapText="1"/>
    </xf>
    <xf numFmtId="14" fontId="3" fillId="0" borderId="28" xfId="0" applyNumberFormat="1" applyFont="1" applyBorder="1" applyAlignment="1">
      <alignment horizontal="left"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5" fillId="0" borderId="38" xfId="0" applyNumberFormat="1" applyFont="1" applyBorder="1" applyAlignment="1">
      <alignment horizontal="center" vertical="center"/>
    </xf>
    <xf numFmtId="166" fontId="5" fillId="0" borderId="39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8" fontId="16" fillId="7" borderId="3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16" fillId="0" borderId="40" xfId="2" applyBorder="1" applyAlignment="1">
      <alignment horizontal="center" wrapText="1"/>
    </xf>
    <xf numFmtId="1" fontId="10" fillId="0" borderId="0" xfId="0" applyNumberFormat="1" applyFont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169" fontId="2" fillId="9" borderId="10" xfId="0" applyNumberFormat="1" applyFont="1" applyFill="1" applyBorder="1" applyAlignment="1">
      <alignment horizontal="right"/>
    </xf>
    <xf numFmtId="169" fontId="4" fillId="0" borderId="6" xfId="1" applyNumberFormat="1" applyFont="1" applyBorder="1" applyAlignment="1">
      <alignment horizontal="right" vertical="center"/>
    </xf>
    <xf numFmtId="169" fontId="4" fillId="0" borderId="2" xfId="0" applyNumberFormat="1" applyFont="1" applyBorder="1" applyAlignment="1">
      <alignment horizontal="right" vertical="center"/>
    </xf>
    <xf numFmtId="164" fontId="16" fillId="0" borderId="35" xfId="0" applyNumberFormat="1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 textRotation="90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22" fillId="0" borderId="29" xfId="0" applyNumberFormat="1" applyFont="1" applyBorder="1" applyAlignment="1">
      <alignment horizontal="center" vertical="center"/>
    </xf>
    <xf numFmtId="164" fontId="22" fillId="0" borderId="30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1" fillId="0" borderId="37" xfId="0" applyNumberFormat="1" applyFont="1" applyBorder="1" applyAlignment="1">
      <alignment horizontal="center" vertical="center"/>
    </xf>
    <xf numFmtId="164" fontId="22" fillId="0" borderId="38" xfId="0" applyNumberFormat="1" applyFont="1" applyBorder="1" applyAlignment="1">
      <alignment horizontal="center" vertical="center"/>
    </xf>
    <xf numFmtId="164" fontId="22" fillId="0" borderId="39" xfId="0" applyNumberFormat="1" applyFont="1" applyBorder="1" applyAlignment="1">
      <alignment horizontal="center" vertical="center"/>
    </xf>
    <xf numFmtId="166" fontId="0" fillId="0" borderId="0" xfId="0" applyNumberFormat="1"/>
    <xf numFmtId="0" fontId="11" fillId="0" borderId="41" xfId="0" applyFont="1" applyBorder="1" applyAlignment="1">
      <alignment vertical="center" textRotation="90"/>
    </xf>
    <xf numFmtId="164" fontId="4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left" indent="2"/>
    </xf>
    <xf numFmtId="0" fontId="2" fillId="10" borderId="23" xfId="0" applyFont="1" applyFill="1" applyBorder="1" applyAlignment="1">
      <alignment horizontal="center"/>
    </xf>
    <xf numFmtId="169" fontId="2" fillId="10" borderId="0" xfId="0" applyNumberFormat="1" applyFont="1" applyFill="1" applyAlignment="1">
      <alignment horizontal="right"/>
    </xf>
    <xf numFmtId="169" fontId="4" fillId="11" borderId="6" xfId="1" applyNumberFormat="1" applyFont="1" applyFill="1" applyBorder="1" applyAlignment="1">
      <alignment horizontal="right" vertical="center"/>
    </xf>
    <xf numFmtId="169" fontId="4" fillId="11" borderId="2" xfId="0" applyNumberFormat="1" applyFont="1" applyFill="1" applyBorder="1" applyAlignment="1">
      <alignment horizontal="right" vertical="center"/>
    </xf>
    <xf numFmtId="0" fontId="0" fillId="12" borderId="0" xfId="0" applyFill="1"/>
    <xf numFmtId="169" fontId="2" fillId="10" borderId="10" xfId="0" applyNumberFormat="1" applyFont="1" applyFill="1" applyBorder="1" applyAlignment="1">
      <alignment horizontal="right"/>
    </xf>
    <xf numFmtId="164" fontId="21" fillId="0" borderId="6" xfId="0" applyNumberFormat="1" applyFont="1" applyBorder="1" applyAlignment="1">
      <alignment horizontal="center"/>
    </xf>
    <xf numFmtId="10" fontId="16" fillId="0" borderId="35" xfId="7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14" fontId="7" fillId="3" borderId="20" xfId="0" applyNumberFormat="1" applyFont="1" applyFill="1" applyBorder="1" applyAlignment="1">
      <alignment horizontal="left" vertical="center"/>
    </xf>
    <xf numFmtId="0" fontId="24" fillId="13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left" vertical="center"/>
    </xf>
    <xf numFmtId="171" fontId="25" fillId="7" borderId="0" xfId="0" applyNumberFormat="1" applyFont="1" applyFill="1" applyAlignment="1">
      <alignment horizontal="center" vertical="center"/>
    </xf>
    <xf numFmtId="17" fontId="25" fillId="7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left" vertical="center"/>
    </xf>
    <xf numFmtId="171" fontId="25" fillId="14" borderId="0" xfId="0" applyNumberFormat="1" applyFont="1" applyFill="1" applyAlignment="1">
      <alignment horizontal="center" vertical="center"/>
    </xf>
    <xf numFmtId="17" fontId="25" fillId="14" borderId="0" xfId="0" applyNumberFormat="1" applyFont="1" applyFill="1" applyAlignment="1">
      <alignment horizontal="center" vertical="center"/>
    </xf>
    <xf numFmtId="0" fontId="25" fillId="7" borderId="30" xfId="0" applyFont="1" applyFill="1" applyBorder="1" applyAlignment="1">
      <alignment horizontal="left" vertical="center"/>
    </xf>
    <xf numFmtId="172" fontId="25" fillId="7" borderId="30" xfId="0" applyNumberFormat="1" applyFont="1" applyFill="1" applyBorder="1" applyAlignment="1">
      <alignment horizontal="center" vertical="center"/>
    </xf>
    <xf numFmtId="17" fontId="25" fillId="7" borderId="30" xfId="0" applyNumberFormat="1" applyFont="1" applyFill="1" applyBorder="1" applyAlignment="1">
      <alignment horizontal="center" vertical="center"/>
    </xf>
    <xf numFmtId="0" fontId="24" fillId="13" borderId="0" xfId="0" applyFont="1" applyFill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0" fontId="16" fillId="0" borderId="35" xfId="1" applyNumberFormat="1" applyFont="1" applyFill="1" applyBorder="1" applyAlignment="1">
      <alignment horizontal="center" vertical="center" wrapText="1"/>
    </xf>
    <xf numFmtId="164" fontId="16" fillId="14" borderId="35" xfId="0" applyNumberFormat="1" applyFont="1" applyFill="1" applyBorder="1" applyAlignment="1">
      <alignment horizontal="center" vertical="center" wrapText="1"/>
    </xf>
    <xf numFmtId="10" fontId="16" fillId="14" borderId="35" xfId="1" applyNumberFormat="1" applyFont="1" applyFill="1" applyBorder="1" applyAlignment="1">
      <alignment horizontal="center" vertical="center" wrapText="1"/>
    </xf>
    <xf numFmtId="0" fontId="28" fillId="0" borderId="0" xfId="0" applyFont="1"/>
    <xf numFmtId="166" fontId="4" fillId="15" borderId="6" xfId="0" applyNumberFormat="1" applyFont="1" applyFill="1" applyBorder="1" applyAlignment="1">
      <alignment horizontal="center" vertical="center"/>
    </xf>
    <xf numFmtId="166" fontId="4" fillId="15" borderId="0" xfId="0" applyNumberFormat="1" applyFont="1" applyFill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21" fillId="15" borderId="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left" vertical="top" wrapText="1"/>
    </xf>
    <xf numFmtId="0" fontId="0" fillId="0" borderId="33" xfId="0" applyBorder="1" applyAlignment="1">
      <alignment horizontal="center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/>
    </xf>
  </cellXfs>
  <cellStyles count="8">
    <cellStyle name="Normal" xfId="0" builtinId="0"/>
    <cellStyle name="Normal 10" xfId="5" xr:uid="{F8ECE823-AEDA-4F50-9DD1-CDE7E4FE5FE8}"/>
    <cellStyle name="Normal 2" xfId="2" xr:uid="{94B5D4F2-D485-4CCA-82AD-2AB14AA697B4}"/>
    <cellStyle name="Normal 3" xfId="3" xr:uid="{7324EF00-2D15-4807-A2CF-6C70B71826BA}"/>
    <cellStyle name="Porcentagem" xfId="1" builtinId="5"/>
    <cellStyle name="Porcentagem 2 2" xfId="7" xr:uid="{8BE847FE-C31D-4CA1-8F3F-DC30340332D0}"/>
    <cellStyle name="Vírgula 2 2" xfId="4" xr:uid="{A6E59F64-7BD7-4E9D-BECD-ACCB28D04923}"/>
    <cellStyle name="Vírgula 4" xfId="6" xr:uid="{DD156D48-C5C0-40C6-B39C-079B0B9657CB}"/>
  </cellStyles>
  <dxfs count="0"/>
  <tableStyles count="0" defaultTableStyle="TableStyleMedium2" defaultPivotStyle="PivotStyleLight16"/>
  <colors>
    <mruColors>
      <color rgb="FFC5F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304925" cy="642938"/>
    <xdr:pic>
      <xdr:nvPicPr>
        <xdr:cNvPr id="2" name="Imagem 1">
          <a:extLst>
            <a:ext uri="{FF2B5EF4-FFF2-40B4-BE49-F238E27FC236}">
              <a16:creationId xmlns:a16="http://schemas.microsoft.com/office/drawing/2014/main" id="{A71A58BB-B16D-4A89-B878-EB48784D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304925" cy="642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aga\Dropbox\nts\gasduc%20III\Vers&#227;o%20GEE\Gastau%2025.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aga\Dropbox\nts\gasduc%20III\Gasta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Cartas/PB/PR%20Guapimirim/GASDUC%20III%20-%20PR%20Guapimirim%2007.12.2018_At&#233;%202030_Corrigida_Rev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FC - Tarifa Total"/>
      <sheetName val="FC - Tarifa Total (Aluguel)"/>
      <sheetName val="FC - Tarifa Entrada"/>
      <sheetName val="FC - Tarifa Saída"/>
      <sheetName val="Depreciação"/>
      <sheetName val="Investimentos"/>
      <sheetName val="Aluguel"/>
      <sheetName val="WACC"/>
      <sheetName val="IGPM"/>
    </sheetNames>
    <sheetDataSet>
      <sheetData sheetId="0"/>
      <sheetData sheetId="1">
        <row r="27">
          <cell r="C27">
            <v>1.8471279701888315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FC - Tarifa Total"/>
      <sheetName val="FC - Tarifa Entrada"/>
      <sheetName val="FC - Tarifa Saída"/>
      <sheetName val="Depreciação"/>
      <sheetName val="Investimen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etalhamento"/>
      <sheetName val="FC - TE - Guapimirim"/>
      <sheetName val="Depreciação"/>
      <sheetName val="Investimentos"/>
      <sheetName val="WACC"/>
      <sheetName val="IGP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ulia Gomes" id="{85C24A52-D3B5-4A1B-8FF6-DCC8C4AEB86C}" userId="S::jgomes@ntsbrasil.com::281fdec0-e59f-4f69-bf50-371594ba21cb" providerId="AD"/>
</personList>
</file>

<file path=xl/theme/theme1.xml><?xml version="1.0" encoding="utf-8"?>
<a:theme xmlns:a="http://schemas.openxmlformats.org/drawingml/2006/main" name="Theme NTS">
  <a:themeElements>
    <a:clrScheme name="Personalizada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B5C"/>
      </a:accent1>
      <a:accent2>
        <a:srgbClr val="F9423A"/>
      </a:accent2>
      <a:accent3>
        <a:srgbClr val="FF8200"/>
      </a:accent3>
      <a:accent4>
        <a:srgbClr val="F6BE00"/>
      </a:accent4>
      <a:accent5>
        <a:srgbClr val="6D6E71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" dT="2023-01-11T17:36:39.17" personId="{85C24A52-D3B5-4A1B-8FF6-DCC8C4AEB86C}" id="{24952E37-A4F3-4426-9411-66B1F01098F2}">
    <text>Contempla os 13 meses de IGP-M para ajuste da vigência do GASPAJ, MALHAS II e GASDUC III.</text>
  </threadedComment>
  <threadedComment ref="K56" dT="2023-01-11T17:36:39.17" personId="{85C24A52-D3B5-4A1B-8FF6-DCC8C4AEB86C}" id="{67F4DB7B-B529-4283-9A1C-35B95D7AFD2C}">
    <text>Contempla os 13 meses de IGP-M para ajuste da vigência do GASPAJ, MALHAS II e GASDUC III.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D5F6-CDE4-458B-9AF2-A63A29D7B765}">
  <sheetPr codeName="Planilha1">
    <pageSetUpPr fitToPage="1"/>
  </sheetPr>
  <dimension ref="A1:P78"/>
  <sheetViews>
    <sheetView showGridLines="0" tabSelected="1" zoomScale="90" zoomScaleNormal="90" workbookViewId="0">
      <pane xSplit="5" ySplit="9" topLeftCell="I10" activePane="bottomRight" state="frozen"/>
      <selection activeCell="Z41" sqref="Z41"/>
      <selection pane="topRight" activeCell="Z41" sqref="Z41"/>
      <selection pane="bottomLeft" activeCell="Z41" sqref="Z41"/>
      <selection pane="bottomRight" activeCell="E4" sqref="E4"/>
    </sheetView>
  </sheetViews>
  <sheetFormatPr defaultColWidth="9.1796875" defaultRowHeight="14.5" x14ac:dyDescent="0.35"/>
  <cols>
    <col min="1" max="1" width="23.453125" customWidth="1"/>
    <col min="2" max="2" width="16" customWidth="1"/>
    <col min="3" max="3" width="0.81640625" customWidth="1"/>
    <col min="4" max="4" width="19.1796875" customWidth="1"/>
    <col min="5" max="5" width="48.08984375" customWidth="1"/>
    <col min="6" max="7" width="14.81640625" bestFit="1" customWidth="1"/>
    <col min="8" max="8" width="14.81640625" customWidth="1"/>
    <col min="9" max="9" width="11.1796875" bestFit="1" customWidth="1"/>
    <col min="10" max="13" width="11.1796875" customWidth="1"/>
    <col min="14" max="14" width="10.26953125" bestFit="1" customWidth="1"/>
    <col min="16" max="16" width="12.54296875" bestFit="1" customWidth="1"/>
  </cols>
  <sheetData>
    <row r="1" spans="1:16" x14ac:dyDescent="0.35">
      <c r="A1" s="36"/>
      <c r="D1" s="39" t="s">
        <v>23</v>
      </c>
      <c r="E1" s="38"/>
      <c r="F1" s="38"/>
    </row>
    <row r="2" spans="1:16" x14ac:dyDescent="0.35">
      <c r="A2" s="36"/>
      <c r="D2" s="39" t="s">
        <v>26</v>
      </c>
      <c r="E2" s="38"/>
      <c r="F2" s="38"/>
    </row>
    <row r="3" spans="1:16" x14ac:dyDescent="0.35">
      <c r="A3" s="36"/>
      <c r="B3" s="36"/>
      <c r="C3" s="36"/>
      <c r="D3" s="73" t="s">
        <v>22</v>
      </c>
      <c r="E3" s="80">
        <v>45601</v>
      </c>
      <c r="F3" s="37"/>
      <c r="G3" s="37"/>
      <c r="H3" s="37"/>
      <c r="I3" s="37"/>
      <c r="J3" s="101"/>
      <c r="K3" s="101"/>
      <c r="L3" s="101"/>
      <c r="M3" s="101"/>
    </row>
    <row r="4" spans="1:16" ht="4.5" customHeight="1" x14ac:dyDescent="0.35">
      <c r="A4" s="36"/>
      <c r="B4" s="36"/>
      <c r="C4" s="36"/>
      <c r="D4" s="36"/>
      <c r="E4" s="36"/>
      <c r="F4" s="35"/>
      <c r="G4" s="35"/>
      <c r="H4" s="35"/>
      <c r="I4" s="35"/>
      <c r="J4" s="35"/>
      <c r="K4" s="35"/>
      <c r="L4" s="35"/>
      <c r="M4" s="35"/>
      <c r="N4" s="35"/>
    </row>
    <row r="5" spans="1:16" ht="3" customHeight="1" x14ac:dyDescent="0.35">
      <c r="A5" s="34"/>
      <c r="B5" s="34"/>
      <c r="C5" s="34"/>
      <c r="D5" s="34"/>
      <c r="E5" s="34"/>
      <c r="F5" s="33"/>
      <c r="G5" s="33"/>
      <c r="H5" s="33"/>
      <c r="I5" s="33"/>
      <c r="J5" s="33"/>
      <c r="K5" s="33"/>
      <c r="L5" s="33"/>
      <c r="M5" s="33"/>
      <c r="N5" s="33"/>
    </row>
    <row r="6" spans="1:16" ht="2.25" customHeight="1" x14ac:dyDescent="0.35">
      <c r="A6" s="32"/>
      <c r="B6" s="32"/>
      <c r="C6" s="32"/>
      <c r="D6" s="32"/>
      <c r="E6" s="31"/>
      <c r="F6" s="30"/>
      <c r="G6" s="30"/>
      <c r="H6" s="30"/>
      <c r="I6" s="30"/>
      <c r="J6" s="30"/>
      <c r="K6" s="30"/>
      <c r="L6" s="30"/>
      <c r="M6" s="30"/>
      <c r="N6" s="30"/>
    </row>
    <row r="7" spans="1:16" ht="3" customHeight="1" x14ac:dyDescent="0.35">
      <c r="A7" s="29"/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6" ht="15" customHeight="1" x14ac:dyDescent="0.35">
      <c r="A8" s="163" t="s">
        <v>21</v>
      </c>
      <c r="B8" s="164"/>
      <c r="D8" s="26" t="s">
        <v>20</v>
      </c>
      <c r="E8" s="26" t="s">
        <v>19</v>
      </c>
      <c r="F8" s="63">
        <v>2018</v>
      </c>
      <c r="G8" s="63">
        <v>2019</v>
      </c>
      <c r="H8" s="25">
        <v>2020</v>
      </c>
      <c r="I8" s="25">
        <v>2021</v>
      </c>
      <c r="J8" s="128">
        <v>2022</v>
      </c>
      <c r="K8" s="128">
        <v>2023</v>
      </c>
      <c r="L8" s="25">
        <v>2024</v>
      </c>
      <c r="M8" s="151">
        <v>2025</v>
      </c>
      <c r="N8" s="99" t="s">
        <v>42</v>
      </c>
    </row>
    <row r="9" spans="1:16" ht="3" customHeight="1" x14ac:dyDescent="0.35">
      <c r="D9" s="24"/>
      <c r="E9" s="23"/>
      <c r="F9" s="22"/>
      <c r="G9" s="22"/>
      <c r="H9" s="22"/>
      <c r="I9" s="22"/>
      <c r="J9" s="22"/>
      <c r="K9" s="22"/>
      <c r="L9" s="22"/>
      <c r="M9" s="22"/>
    </row>
    <row r="10" spans="1:16" ht="15" customHeight="1" x14ac:dyDescent="0.35">
      <c r="A10" s="21" t="s">
        <v>18</v>
      </c>
      <c r="B10" s="20">
        <v>40148</v>
      </c>
      <c r="D10" s="165" t="s">
        <v>24</v>
      </c>
      <c r="E10" s="19" t="s">
        <v>16</v>
      </c>
      <c r="F10" s="75">
        <v>0.22109999999999999</v>
      </c>
      <c r="G10" s="75">
        <f t="shared" ref="G10:J10" si="0">ROUND(F10*G$60,4)</f>
        <v>0.22989999999999999</v>
      </c>
      <c r="H10" s="75">
        <f t="shared" si="0"/>
        <v>0.2863</v>
      </c>
      <c r="I10" s="116">
        <f t="shared" si="0"/>
        <v>0.33750000000000002</v>
      </c>
      <c r="J10" s="116">
        <f t="shared" si="0"/>
        <v>0.3574</v>
      </c>
      <c r="K10" s="116">
        <f>ROUND(I10*K$60,4)</f>
        <v>0.35899999999999999</v>
      </c>
      <c r="L10" s="116">
        <f t="shared" ref="L10:M13" si="1">ROUND(K10*L$60,4)</f>
        <v>0.34760000000000002</v>
      </c>
      <c r="M10" s="116">
        <f t="shared" si="1"/>
        <v>0.36609999999999998</v>
      </c>
      <c r="N10" s="78"/>
    </row>
    <row r="11" spans="1:16" x14ac:dyDescent="0.35">
      <c r="A11" s="17" t="s">
        <v>15</v>
      </c>
      <c r="B11" s="16" t="s">
        <v>5</v>
      </c>
      <c r="D11" s="166"/>
      <c r="E11" t="s">
        <v>13</v>
      </c>
      <c r="F11" s="76">
        <v>5.1400000000000001E-2</v>
      </c>
      <c r="G11" s="76">
        <f t="shared" ref="G11:J11" si="2">ROUND(F11*G$60,4)</f>
        <v>5.3400000000000003E-2</v>
      </c>
      <c r="H11" s="76">
        <f t="shared" si="2"/>
        <v>6.6500000000000004E-2</v>
      </c>
      <c r="I11" s="117">
        <f t="shared" si="2"/>
        <v>7.8399999999999997E-2</v>
      </c>
      <c r="J11" s="117">
        <f t="shared" si="2"/>
        <v>8.3000000000000004E-2</v>
      </c>
      <c r="K11" s="117">
        <f>ROUND(I11*K$60,4)</f>
        <v>8.3400000000000002E-2</v>
      </c>
      <c r="L11" s="117">
        <f t="shared" si="1"/>
        <v>8.0699999999999994E-2</v>
      </c>
      <c r="M11" s="117">
        <f t="shared" si="1"/>
        <v>8.5000000000000006E-2</v>
      </c>
      <c r="N11" s="78"/>
    </row>
    <row r="12" spans="1:16" x14ac:dyDescent="0.35">
      <c r="A12" s="17" t="s">
        <v>12</v>
      </c>
      <c r="B12" s="16" t="s">
        <v>11</v>
      </c>
      <c r="D12" s="166"/>
      <c r="E12" t="s">
        <v>10</v>
      </c>
      <c r="F12" s="76">
        <v>1.5894999999999999</v>
      </c>
      <c r="G12" s="76">
        <f t="shared" ref="G12:J12" si="3">ROUND(F12*G$60,4)</f>
        <v>1.6526000000000001</v>
      </c>
      <c r="H12" s="76">
        <f t="shared" si="3"/>
        <v>2.0577999999999999</v>
      </c>
      <c r="I12" s="117">
        <f t="shared" si="3"/>
        <v>2.4258000000000002</v>
      </c>
      <c r="J12" s="117">
        <f t="shared" si="3"/>
        <v>2.5688</v>
      </c>
      <c r="K12" s="117">
        <f>ROUND(I12*K$60,4)</f>
        <v>2.5802999999999998</v>
      </c>
      <c r="L12" s="117">
        <f t="shared" si="1"/>
        <v>2.4982000000000002</v>
      </c>
      <c r="M12" s="117">
        <f t="shared" si="1"/>
        <v>2.6312000000000002</v>
      </c>
      <c r="N12" s="78"/>
    </row>
    <row r="13" spans="1:16" x14ac:dyDescent="0.35">
      <c r="A13" s="14" t="s">
        <v>9</v>
      </c>
      <c r="B13" s="11" t="s">
        <v>8</v>
      </c>
      <c r="D13" s="166"/>
      <c r="E13" s="13" t="s">
        <v>7</v>
      </c>
      <c r="F13" s="77">
        <v>0</v>
      </c>
      <c r="G13" s="90">
        <f t="shared" ref="G13:J13" si="4">ROUND(F13*G$60,4)</f>
        <v>0</v>
      </c>
      <c r="H13" s="90">
        <f t="shared" si="4"/>
        <v>0</v>
      </c>
      <c r="I13" s="118">
        <f t="shared" si="4"/>
        <v>0</v>
      </c>
      <c r="J13" s="118">
        <f t="shared" si="4"/>
        <v>0</v>
      </c>
      <c r="K13" s="118">
        <f>ROUND(I13*K$60,4)</f>
        <v>0</v>
      </c>
      <c r="L13" s="118">
        <f t="shared" si="1"/>
        <v>0</v>
      </c>
      <c r="M13" s="118">
        <f t="shared" si="1"/>
        <v>0</v>
      </c>
      <c r="N13" s="78"/>
    </row>
    <row r="14" spans="1:16" ht="15" thickBot="1" x14ac:dyDescent="0.4">
      <c r="A14" s="12" t="s">
        <v>6</v>
      </c>
      <c r="B14" s="11" t="s">
        <v>30</v>
      </c>
      <c r="D14" s="166"/>
      <c r="E14" s="10" t="s">
        <v>4</v>
      </c>
      <c r="F14" s="69">
        <v>1.8619999999999999</v>
      </c>
      <c r="G14" s="81">
        <f t="shared" ref="G14:K14" si="5">SUM(G10:G13)</f>
        <v>1.9359000000000002</v>
      </c>
      <c r="H14" s="81">
        <f t="shared" si="5"/>
        <v>2.4105999999999996</v>
      </c>
      <c r="I14" s="119">
        <f t="shared" si="5"/>
        <v>2.8417000000000003</v>
      </c>
      <c r="J14" s="119">
        <f t="shared" si="5"/>
        <v>3.0091999999999999</v>
      </c>
      <c r="K14" s="119">
        <f t="shared" si="5"/>
        <v>3.0226999999999999</v>
      </c>
      <c r="L14" s="119">
        <f t="shared" ref="L14:M14" si="6">SUM(L10:L13)</f>
        <v>2.9265000000000003</v>
      </c>
      <c r="M14" s="119">
        <f t="shared" si="6"/>
        <v>3.0823</v>
      </c>
      <c r="N14" s="78">
        <f>(M14/L14)-1</f>
        <v>5.3237655902955705E-2</v>
      </c>
      <c r="P14" s="94"/>
    </row>
    <row r="15" spans="1:16" ht="15.5" thickTop="1" thickBot="1" x14ac:dyDescent="0.4">
      <c r="A15" s="8"/>
      <c r="B15" s="7"/>
      <c r="D15" s="167"/>
      <c r="E15" s="6" t="s">
        <v>3</v>
      </c>
      <c r="F15" s="70">
        <v>1.8619999999999999</v>
      </c>
      <c r="G15" s="82">
        <f t="shared" ref="G15:K15" si="7">SUM(G10:G12)</f>
        <v>1.9359000000000002</v>
      </c>
      <c r="H15" s="82">
        <f t="shared" si="7"/>
        <v>2.4105999999999996</v>
      </c>
      <c r="I15" s="120">
        <f t="shared" si="7"/>
        <v>2.8417000000000003</v>
      </c>
      <c r="J15" s="120">
        <f t="shared" si="7"/>
        <v>3.0091999999999999</v>
      </c>
      <c r="K15" s="120">
        <f t="shared" si="7"/>
        <v>3.0226999999999999</v>
      </c>
      <c r="L15" s="120">
        <f t="shared" ref="L15:M15" si="8">SUM(L10:L12)</f>
        <v>2.9265000000000003</v>
      </c>
      <c r="M15" s="120">
        <f t="shared" si="8"/>
        <v>3.0823</v>
      </c>
      <c r="N15" s="78">
        <f>(M15/L15)-1</f>
        <v>5.3237655902955705E-2</v>
      </c>
      <c r="P15" s="94"/>
    </row>
    <row r="16" spans="1:16" ht="4.5" customHeight="1" thickTop="1" x14ac:dyDescent="0.35">
      <c r="D16" s="15"/>
      <c r="F16" s="40"/>
      <c r="G16" s="89"/>
      <c r="H16" s="89"/>
      <c r="I16" s="89"/>
      <c r="J16" s="89"/>
      <c r="K16" s="89"/>
      <c r="L16" s="89"/>
      <c r="M16" s="89"/>
    </row>
    <row r="17" spans="1:16" ht="15" customHeight="1" x14ac:dyDescent="0.35">
      <c r="A17" s="21" t="s">
        <v>18</v>
      </c>
      <c r="B17" s="20">
        <v>40148</v>
      </c>
      <c r="D17" s="165" t="s">
        <v>27</v>
      </c>
      <c r="E17" s="41" t="s">
        <v>48</v>
      </c>
      <c r="F17" s="3">
        <v>0.16689999999999999</v>
      </c>
      <c r="G17" s="91">
        <f t="shared" ref="G17:J17" si="9">ROUND(F17*G$60,4)</f>
        <v>0.17349999999999999</v>
      </c>
      <c r="H17" s="91">
        <f t="shared" si="9"/>
        <v>0.216</v>
      </c>
      <c r="I17" s="113">
        <f t="shared" si="9"/>
        <v>0.25459999999999999</v>
      </c>
      <c r="J17" s="113">
        <f t="shared" si="9"/>
        <v>0.26960000000000001</v>
      </c>
      <c r="K17" s="113">
        <f>ROUND(I17*K$60,4)</f>
        <v>0.27079999999999999</v>
      </c>
      <c r="L17" s="134">
        <f>ROUND(K17*L$60,4)</f>
        <v>0.26219999999999999</v>
      </c>
      <c r="M17" s="134">
        <f>ROUND(L17*M$60,4)</f>
        <v>0.2762</v>
      </c>
      <c r="N17" s="78"/>
    </row>
    <row r="18" spans="1:16" x14ac:dyDescent="0.35">
      <c r="A18" s="17" t="s">
        <v>15</v>
      </c>
      <c r="B18" s="16" t="s">
        <v>5</v>
      </c>
      <c r="D18" s="166"/>
      <c r="E18" s="42" t="s">
        <v>49</v>
      </c>
      <c r="F18" s="71">
        <v>3.4200000000000001E-2</v>
      </c>
      <c r="G18" s="92">
        <f t="shared" ref="G18" si="10">ROUND(F18*G$60,4)</f>
        <v>3.56E-2</v>
      </c>
      <c r="H18" s="123">
        <f t="shared" ref="H18:M18" si="11">SUM(H19:H22)</f>
        <v>0.11049999999999999</v>
      </c>
      <c r="I18" s="126">
        <f t="shared" si="11"/>
        <v>0.13020000000000001</v>
      </c>
      <c r="J18" s="126">
        <f t="shared" si="11"/>
        <v>0.13790000000000002</v>
      </c>
      <c r="K18" s="126">
        <f t="shared" si="11"/>
        <v>0.13850000000000001</v>
      </c>
      <c r="L18" s="126">
        <f t="shared" si="11"/>
        <v>0.1341</v>
      </c>
      <c r="M18" s="126">
        <f t="shared" si="11"/>
        <v>0.14130000000000001</v>
      </c>
      <c r="N18" s="78"/>
    </row>
    <row r="19" spans="1:16" x14ac:dyDescent="0.35">
      <c r="A19" s="17" t="s">
        <v>12</v>
      </c>
      <c r="B19" s="16" t="s">
        <v>11</v>
      </c>
      <c r="D19" s="166"/>
      <c r="E19" s="44" t="s">
        <v>50</v>
      </c>
      <c r="F19" s="124"/>
      <c r="G19" s="124"/>
      <c r="H19" s="123">
        <f>ROUND(G18*H$60,4)</f>
        <v>4.4299999999999999E-2</v>
      </c>
      <c r="I19" s="115">
        <f>ROUND(H19*I$60,4)</f>
        <v>5.2200000000000003E-2</v>
      </c>
      <c r="J19" s="115">
        <f>ROUND(I19*J$60,4)</f>
        <v>5.5300000000000002E-2</v>
      </c>
      <c r="K19" s="115">
        <f>ROUND(I19*K$60,4)</f>
        <v>5.5500000000000001E-2</v>
      </c>
      <c r="L19" s="115">
        <f>ROUND(K19*L$60,4)</f>
        <v>5.3699999999999998E-2</v>
      </c>
      <c r="M19" s="115">
        <f>ROUND(L19*M$60,4)</f>
        <v>5.6599999999999998E-2</v>
      </c>
      <c r="N19" s="125"/>
    </row>
    <row r="20" spans="1:16" x14ac:dyDescent="0.35">
      <c r="A20" s="14" t="s">
        <v>9</v>
      </c>
      <c r="B20" s="11" t="s">
        <v>8</v>
      </c>
      <c r="D20" s="166"/>
      <c r="E20" s="44" t="s">
        <v>45</v>
      </c>
      <c r="J20" s="115"/>
      <c r="K20" s="115"/>
      <c r="L20" s="115"/>
      <c r="M20" s="115"/>
      <c r="N20" s="125"/>
    </row>
    <row r="21" spans="1:16" x14ac:dyDescent="0.35">
      <c r="A21" s="12" t="s">
        <v>6</v>
      </c>
      <c r="B21" s="11" t="s">
        <v>30</v>
      </c>
      <c r="D21" s="166"/>
      <c r="E21" s="44" t="s">
        <v>46</v>
      </c>
      <c r="F21" s="71"/>
      <c r="G21" s="92">
        <v>2.2599999999999999E-2</v>
      </c>
      <c r="H21" s="123">
        <f t="shared" ref="H21:J24" si="12">ROUND(G21*H$60,4)</f>
        <v>2.81E-2</v>
      </c>
      <c r="I21" s="115">
        <f t="shared" si="12"/>
        <v>3.3099999999999997E-2</v>
      </c>
      <c r="J21" s="115">
        <f t="shared" si="12"/>
        <v>3.5099999999999999E-2</v>
      </c>
      <c r="K21" s="115">
        <f>ROUND(I21*K$60,4)</f>
        <v>3.5200000000000002E-2</v>
      </c>
      <c r="L21" s="115">
        <f t="shared" ref="L21:M24" si="13">ROUND(K21*L$60,4)</f>
        <v>3.4099999999999998E-2</v>
      </c>
      <c r="M21" s="115">
        <f t="shared" si="13"/>
        <v>3.5900000000000001E-2</v>
      </c>
      <c r="N21" s="78"/>
    </row>
    <row r="22" spans="1:16" x14ac:dyDescent="0.35">
      <c r="A22" s="14"/>
      <c r="B22" s="11"/>
      <c r="D22" s="166"/>
      <c r="E22" s="44" t="s">
        <v>47</v>
      </c>
      <c r="F22" s="71"/>
      <c r="G22" s="92">
        <v>3.0599999999999999E-2</v>
      </c>
      <c r="H22" s="123">
        <f t="shared" si="12"/>
        <v>3.8100000000000002E-2</v>
      </c>
      <c r="I22" s="115">
        <f t="shared" si="12"/>
        <v>4.4900000000000002E-2</v>
      </c>
      <c r="J22" s="115">
        <f t="shared" si="12"/>
        <v>4.7500000000000001E-2</v>
      </c>
      <c r="K22" s="115">
        <f>ROUND(I22*K$60,4)</f>
        <v>4.7800000000000002E-2</v>
      </c>
      <c r="L22" s="115">
        <f t="shared" si="13"/>
        <v>4.6300000000000001E-2</v>
      </c>
      <c r="M22" s="115">
        <f t="shared" si="13"/>
        <v>4.8800000000000003E-2</v>
      </c>
      <c r="N22" s="78"/>
    </row>
    <row r="23" spans="1:16" x14ac:dyDescent="0.35">
      <c r="A23" s="12"/>
      <c r="B23" s="11"/>
      <c r="D23" s="166"/>
      <c r="E23" s="46" t="s">
        <v>51</v>
      </c>
      <c r="F23" s="71">
        <v>1.7276</v>
      </c>
      <c r="G23" s="92">
        <f t="shared" ref="G23" si="14">ROUND(F23*G$60,4)</f>
        <v>1.7962</v>
      </c>
      <c r="H23" s="92">
        <f t="shared" si="12"/>
        <v>2.2366000000000001</v>
      </c>
      <c r="I23" s="115">
        <f t="shared" si="12"/>
        <v>2.6366000000000001</v>
      </c>
      <c r="J23" s="115">
        <f t="shared" si="12"/>
        <v>2.7919999999999998</v>
      </c>
      <c r="K23" s="115">
        <f>ROUND(I23*K$60,4)</f>
        <v>2.8045</v>
      </c>
      <c r="L23" s="115">
        <f t="shared" si="13"/>
        <v>2.7153</v>
      </c>
      <c r="M23" s="115">
        <f t="shared" si="13"/>
        <v>2.8597999999999999</v>
      </c>
      <c r="N23" s="78"/>
    </row>
    <row r="24" spans="1:16" x14ac:dyDescent="0.35">
      <c r="A24" s="47"/>
      <c r="B24" s="11"/>
      <c r="D24" s="166"/>
      <c r="E24" s="13" t="s">
        <v>52</v>
      </c>
      <c r="F24" s="72">
        <v>1.2200000000000001E-2</v>
      </c>
      <c r="G24" s="149">
        <f t="shared" ref="G24" si="15">ROUND(F24*G$60,4)</f>
        <v>1.2699999999999999E-2</v>
      </c>
      <c r="H24" s="149">
        <f t="shared" si="12"/>
        <v>1.5800000000000002E-2</v>
      </c>
      <c r="I24" s="150">
        <f t="shared" si="12"/>
        <v>1.8599999999999998E-2</v>
      </c>
      <c r="J24" s="150">
        <f t="shared" si="12"/>
        <v>1.9699999999999999E-2</v>
      </c>
      <c r="K24" s="150">
        <f>ROUND(I24*K$60,4)</f>
        <v>1.9800000000000002E-2</v>
      </c>
      <c r="L24" s="150">
        <f t="shared" si="13"/>
        <v>1.9199999999999998E-2</v>
      </c>
      <c r="M24" s="150">
        <f t="shared" si="13"/>
        <v>2.0199999999999999E-2</v>
      </c>
      <c r="N24" s="78"/>
    </row>
    <row r="25" spans="1:16" ht="15" thickBot="1" x14ac:dyDescent="0.4">
      <c r="A25" s="48"/>
      <c r="B25" s="11"/>
      <c r="D25" s="166"/>
      <c r="E25" s="49" t="s">
        <v>4</v>
      </c>
      <c r="F25" s="86">
        <v>1.9409000000000001</v>
      </c>
      <c r="G25" s="86">
        <f t="shared" ref="G25" si="16">SUM(G17:G18,G23:G24)</f>
        <v>2.0180000000000002</v>
      </c>
      <c r="H25" s="86">
        <f t="shared" ref="H25:M25" si="17">SUM(H17:H18,H23:H24)</f>
        <v>2.5789000000000004</v>
      </c>
      <c r="I25" s="111">
        <f t="shared" si="17"/>
        <v>3.04</v>
      </c>
      <c r="J25" s="111">
        <f t="shared" si="17"/>
        <v>3.2191999999999998</v>
      </c>
      <c r="K25" s="111">
        <f t="shared" si="17"/>
        <v>3.2336</v>
      </c>
      <c r="L25" s="111">
        <f t="shared" si="17"/>
        <v>3.1308000000000002</v>
      </c>
      <c r="M25" s="111">
        <f t="shared" si="17"/>
        <v>3.2974999999999999</v>
      </c>
      <c r="N25" s="78">
        <f>(M25/L25)-1</f>
        <v>5.3245176951577822E-2</v>
      </c>
      <c r="P25" s="94"/>
    </row>
    <row r="26" spans="1:16" ht="15.5" thickTop="1" thickBot="1" x14ac:dyDescent="0.4">
      <c r="A26" s="8"/>
      <c r="B26" s="7"/>
      <c r="D26" s="167"/>
      <c r="E26" s="50" t="s">
        <v>3</v>
      </c>
      <c r="F26" s="87">
        <v>1.9287000000000001</v>
      </c>
      <c r="G26" s="87">
        <f t="shared" ref="G26" si="18">SUM(G17:G18,G23)</f>
        <v>2.0053000000000001</v>
      </c>
      <c r="H26" s="87">
        <f t="shared" ref="H26:M26" si="19">SUM(H17:H18,H23)</f>
        <v>2.5631000000000004</v>
      </c>
      <c r="I26" s="112">
        <f t="shared" si="19"/>
        <v>3.0213999999999999</v>
      </c>
      <c r="J26" s="112">
        <f t="shared" si="19"/>
        <v>3.1995</v>
      </c>
      <c r="K26" s="112">
        <f t="shared" si="19"/>
        <v>3.2138</v>
      </c>
      <c r="L26" s="112">
        <f t="shared" si="19"/>
        <v>3.1116000000000001</v>
      </c>
      <c r="M26" s="112">
        <f t="shared" si="19"/>
        <v>3.2772999999999999</v>
      </c>
      <c r="N26" s="78">
        <f>(M26/L26)-1</f>
        <v>5.3252346059904809E-2</v>
      </c>
      <c r="P26" s="94"/>
    </row>
    <row r="27" spans="1:16" ht="4.5" customHeight="1" thickTop="1" x14ac:dyDescent="0.35">
      <c r="D27" s="15"/>
      <c r="G27" s="92"/>
      <c r="H27" s="92"/>
      <c r="I27" s="92"/>
      <c r="J27" s="92"/>
      <c r="K27" s="92"/>
      <c r="L27" s="92"/>
      <c r="M27" s="92"/>
    </row>
    <row r="28" spans="1:16" ht="15" customHeight="1" x14ac:dyDescent="0.35">
      <c r="A28" s="21" t="s">
        <v>18</v>
      </c>
      <c r="B28" s="20">
        <v>40148</v>
      </c>
      <c r="D28" s="165" t="s">
        <v>17</v>
      </c>
      <c r="E28" s="19" t="s">
        <v>16</v>
      </c>
      <c r="F28" s="3">
        <v>4.7199999999999999E-2</v>
      </c>
      <c r="G28" s="3">
        <f t="shared" ref="G28:I28" si="20">SUM(G29:G30)</f>
        <v>4.9099999999999998E-2</v>
      </c>
      <c r="H28" s="3">
        <f t="shared" si="20"/>
        <v>6.1199999999999997E-2</v>
      </c>
      <c r="I28" s="113">
        <f t="shared" si="20"/>
        <v>7.22E-2</v>
      </c>
      <c r="J28" s="113">
        <f t="shared" ref="J28:K28" si="21">SUM(J29:J30)</f>
        <v>7.6399999999999996E-2</v>
      </c>
      <c r="K28" s="113">
        <f t="shared" si="21"/>
        <v>7.6799999999999993E-2</v>
      </c>
      <c r="L28" s="113">
        <f t="shared" ref="L28" si="22">SUM(L29:L30)</f>
        <v>7.4400000000000008E-2</v>
      </c>
      <c r="M28" s="159">
        <f>SUM(M29:M31)</f>
        <v>9.5699999999999993E-2</v>
      </c>
      <c r="N28" s="78"/>
    </row>
    <row r="29" spans="1:16" ht="15" customHeight="1" x14ac:dyDescent="0.35">
      <c r="A29" s="17" t="s">
        <v>15</v>
      </c>
      <c r="B29" s="16" t="s">
        <v>5</v>
      </c>
      <c r="D29" s="166"/>
      <c r="E29" s="54" t="s">
        <v>44</v>
      </c>
      <c r="F29" s="71">
        <v>4.2599999999999999E-2</v>
      </c>
      <c r="G29" s="71">
        <f t="shared" ref="G29:J30" si="23">ROUND(F29*G$60,4)</f>
        <v>4.4299999999999999E-2</v>
      </c>
      <c r="H29" s="71">
        <f t="shared" si="23"/>
        <v>5.5199999999999999E-2</v>
      </c>
      <c r="I29" s="109">
        <f t="shared" si="23"/>
        <v>6.5100000000000005E-2</v>
      </c>
      <c r="J29" s="109">
        <f t="shared" si="23"/>
        <v>6.8900000000000003E-2</v>
      </c>
      <c r="K29" s="109">
        <f>ROUND(I29*K$60,4)</f>
        <v>6.9199999999999998E-2</v>
      </c>
      <c r="L29" s="109">
        <f>ROUND(K29*L$60,4)</f>
        <v>6.7000000000000004E-2</v>
      </c>
      <c r="M29" s="109">
        <f>ROUND(L29*M$60,4)</f>
        <v>7.0599999999999996E-2</v>
      </c>
      <c r="N29" s="78"/>
    </row>
    <row r="30" spans="1:16" ht="15" customHeight="1" x14ac:dyDescent="0.35">
      <c r="A30" s="17" t="s">
        <v>12</v>
      </c>
      <c r="B30" s="16" t="s">
        <v>11</v>
      </c>
      <c r="D30" s="166"/>
      <c r="E30" s="127" t="s">
        <v>43</v>
      </c>
      <c r="F30" s="181">
        <v>4.5999999999999999E-3</v>
      </c>
      <c r="G30" s="181">
        <f t="shared" si="23"/>
        <v>4.7999999999999996E-3</v>
      </c>
      <c r="H30" s="181">
        <f t="shared" si="23"/>
        <v>6.0000000000000001E-3</v>
      </c>
      <c r="I30" s="158">
        <f t="shared" si="23"/>
        <v>7.1000000000000004E-3</v>
      </c>
      <c r="J30" s="158">
        <f t="shared" si="23"/>
        <v>7.4999999999999997E-3</v>
      </c>
      <c r="K30" s="158">
        <f>ROUND(I30*K$60,4)</f>
        <v>7.6E-3</v>
      </c>
      <c r="L30" s="158">
        <f>ROUND(K30*L$60,4)</f>
        <v>7.4000000000000003E-3</v>
      </c>
      <c r="M30" s="158">
        <f>ROUND(L30*M$60,4)</f>
        <v>7.7999999999999996E-3</v>
      </c>
      <c r="N30" s="78"/>
    </row>
    <row r="31" spans="1:16" ht="15" customHeight="1" x14ac:dyDescent="0.35">
      <c r="A31" s="14" t="s">
        <v>9</v>
      </c>
      <c r="B31" s="11" t="s">
        <v>8</v>
      </c>
      <c r="D31" s="166"/>
      <c r="E31" s="127" t="s">
        <v>65</v>
      </c>
      <c r="F31" s="71"/>
      <c r="G31" s="71"/>
      <c r="H31" s="181">
        <v>1.35E-2</v>
      </c>
      <c r="I31" s="158">
        <f t="shared" ref="I31" si="24">ROUND(H31*I$60,4)</f>
        <v>1.5900000000000001E-2</v>
      </c>
      <c r="J31" s="158">
        <f t="shared" ref="J31" si="25">ROUND(I31*J$60,4)</f>
        <v>1.6799999999999999E-2</v>
      </c>
      <c r="K31" s="158">
        <f>ROUND(I31*K$60,4)</f>
        <v>1.6899999999999998E-2</v>
      </c>
      <c r="L31" s="158">
        <f>ROUND(K31*L$60,4)</f>
        <v>1.6400000000000001E-2</v>
      </c>
      <c r="M31" s="158">
        <f>ROUND(L31*M$60,4)</f>
        <v>1.7299999999999999E-2</v>
      </c>
      <c r="N31" s="78"/>
    </row>
    <row r="32" spans="1:16" x14ac:dyDescent="0.35">
      <c r="A32" s="17" t="s">
        <v>6</v>
      </c>
      <c r="B32" s="16" t="s">
        <v>30</v>
      </c>
      <c r="D32" s="166"/>
      <c r="E32" t="s">
        <v>13</v>
      </c>
      <c r="F32" s="71">
        <v>4.0000000000000002E-4</v>
      </c>
      <c r="G32" s="71">
        <f t="shared" ref="G32:J34" si="26">ROUND(F32*G$60,4)</f>
        <v>4.0000000000000002E-4</v>
      </c>
      <c r="H32" s="71">
        <f t="shared" si="26"/>
        <v>5.0000000000000001E-4</v>
      </c>
      <c r="I32" s="117">
        <f t="shared" si="26"/>
        <v>5.9999999999999995E-4</v>
      </c>
      <c r="J32" s="117">
        <f t="shared" si="26"/>
        <v>5.9999999999999995E-4</v>
      </c>
      <c r="K32" s="117">
        <f>ROUND(I32*K$60,4)</f>
        <v>5.9999999999999995E-4</v>
      </c>
      <c r="L32" s="117">
        <f t="shared" ref="L32:M34" si="27">ROUND(K32*L$60,4)</f>
        <v>5.9999999999999995E-4</v>
      </c>
      <c r="M32" s="117">
        <f t="shared" si="27"/>
        <v>5.9999999999999995E-4</v>
      </c>
      <c r="N32" s="78"/>
    </row>
    <row r="33" spans="1:16" x14ac:dyDescent="0.35">
      <c r="A33" s="17"/>
      <c r="B33" s="16"/>
      <c r="D33" s="166"/>
      <c r="E33" t="s">
        <v>10</v>
      </c>
      <c r="F33" s="71">
        <v>1.5515000000000001</v>
      </c>
      <c r="G33" s="71">
        <f t="shared" si="26"/>
        <v>1.6131</v>
      </c>
      <c r="H33" s="71">
        <f t="shared" si="26"/>
        <v>2.0087000000000002</v>
      </c>
      <c r="I33" s="117">
        <f t="shared" si="26"/>
        <v>2.3679999999999999</v>
      </c>
      <c r="J33" s="117">
        <f t="shared" si="26"/>
        <v>2.5076000000000001</v>
      </c>
      <c r="K33" s="117">
        <f>ROUND(I33*K$60,4)</f>
        <v>2.5188000000000001</v>
      </c>
      <c r="L33" s="117">
        <f t="shared" si="27"/>
        <v>2.4386999999999999</v>
      </c>
      <c r="M33" s="117">
        <f t="shared" si="27"/>
        <v>2.5684999999999998</v>
      </c>
      <c r="N33" s="78"/>
    </row>
    <row r="34" spans="1:16" x14ac:dyDescent="0.35">
      <c r="A34" s="17"/>
      <c r="B34" s="16"/>
      <c r="D34" s="166"/>
      <c r="E34" s="13" t="s">
        <v>7</v>
      </c>
      <c r="F34" s="72">
        <v>1.2200000000000001E-2</v>
      </c>
      <c r="G34" s="93">
        <f t="shared" si="26"/>
        <v>1.2699999999999999E-2</v>
      </c>
      <c r="H34" s="93">
        <f t="shared" si="26"/>
        <v>1.5800000000000002E-2</v>
      </c>
      <c r="I34" s="114">
        <f t="shared" si="26"/>
        <v>1.8599999999999998E-2</v>
      </c>
      <c r="J34" s="114">
        <f t="shared" si="26"/>
        <v>1.9699999999999999E-2</v>
      </c>
      <c r="K34" s="114">
        <f>ROUND(I34*K$60,4)</f>
        <v>1.9800000000000002E-2</v>
      </c>
      <c r="L34" s="114">
        <f t="shared" si="27"/>
        <v>1.9199999999999998E-2</v>
      </c>
      <c r="M34" s="114">
        <f t="shared" si="27"/>
        <v>2.0199999999999999E-2</v>
      </c>
      <c r="N34" s="78"/>
    </row>
    <row r="35" spans="1:16" ht="15" thickBot="1" x14ac:dyDescent="0.4">
      <c r="A35" s="17"/>
      <c r="B35" s="16"/>
      <c r="D35" s="166"/>
      <c r="E35" s="10" t="s">
        <v>4</v>
      </c>
      <c r="F35" s="69">
        <v>1.6113</v>
      </c>
      <c r="G35" s="69">
        <f t="shared" ref="G35:I35" si="28">SUM(G32:G34)+G28</f>
        <v>1.6752999999999998</v>
      </c>
      <c r="H35" s="69">
        <f t="shared" si="28"/>
        <v>2.0862000000000003</v>
      </c>
      <c r="I35" s="69">
        <f t="shared" si="28"/>
        <v>2.4594</v>
      </c>
      <c r="J35" s="69">
        <f t="shared" ref="J35:K35" si="29">SUM(J32:J34)+J28</f>
        <v>2.6042999999999998</v>
      </c>
      <c r="K35" s="69">
        <f t="shared" si="29"/>
        <v>2.6160000000000001</v>
      </c>
      <c r="L35" s="69">
        <f t="shared" ref="L35:M35" si="30">SUM(L32:L34)+L28</f>
        <v>2.5328999999999997</v>
      </c>
      <c r="M35" s="69">
        <f t="shared" si="30"/>
        <v>2.6849999999999996</v>
      </c>
      <c r="N35" s="78">
        <f>(M35/L35)-1</f>
        <v>6.0049745351178352E-2</v>
      </c>
      <c r="P35" s="94"/>
    </row>
    <row r="36" spans="1:16" ht="15.5" thickTop="1" thickBot="1" x14ac:dyDescent="0.4">
      <c r="A36" s="8"/>
      <c r="B36" s="7"/>
      <c r="D36" s="167"/>
      <c r="E36" s="6" t="s">
        <v>3</v>
      </c>
      <c r="F36" s="70">
        <v>1.5991</v>
      </c>
      <c r="G36" s="70">
        <f t="shared" ref="G36:I36" si="31">SUM(G32:G33)+G28</f>
        <v>1.6625999999999999</v>
      </c>
      <c r="H36" s="70">
        <f t="shared" si="31"/>
        <v>2.0704000000000002</v>
      </c>
      <c r="I36" s="70">
        <f t="shared" si="31"/>
        <v>2.4407999999999999</v>
      </c>
      <c r="J36" s="70">
        <f t="shared" ref="J36:K36" si="32">SUM(J32:J33)+J28</f>
        <v>2.5846</v>
      </c>
      <c r="K36" s="70">
        <f t="shared" si="32"/>
        <v>2.5962000000000001</v>
      </c>
      <c r="L36" s="70">
        <f t="shared" ref="L36:M36" si="33">SUM(L32:L33)+L28</f>
        <v>2.5136999999999996</v>
      </c>
      <c r="M36" s="70">
        <f t="shared" si="33"/>
        <v>2.6647999999999996</v>
      </c>
      <c r="N36" s="78">
        <f>(M36/L36)-1</f>
        <v>6.0110593945180479E-2</v>
      </c>
      <c r="P36" s="94"/>
    </row>
    <row r="37" spans="1:16" ht="4.5" customHeight="1" thickTop="1" x14ac:dyDescent="0.35">
      <c r="D37" s="51"/>
      <c r="G37" s="43"/>
      <c r="H37" s="43"/>
      <c r="I37" s="43"/>
      <c r="J37" s="43"/>
      <c r="K37" s="43"/>
      <c r="L37" s="43"/>
      <c r="M37" s="43"/>
    </row>
    <row r="38" spans="1:16" ht="15" customHeight="1" x14ac:dyDescent="0.35">
      <c r="A38" s="21" t="s">
        <v>18</v>
      </c>
      <c r="B38" s="20">
        <v>40878</v>
      </c>
      <c r="D38" s="165" t="s">
        <v>29</v>
      </c>
      <c r="E38" s="19" t="s">
        <v>16</v>
      </c>
      <c r="F38" s="18">
        <v>0.14169999999999999</v>
      </c>
      <c r="G38" s="3">
        <f t="shared" ref="G38:I38" si="34">ROUND(F38*F$64,4)</f>
        <v>0.15540000000000001</v>
      </c>
      <c r="H38" s="3">
        <f t="shared" si="34"/>
        <v>0.16159999999999999</v>
      </c>
      <c r="I38" s="3">
        <f t="shared" si="34"/>
        <v>0.20119999999999999</v>
      </c>
      <c r="J38" s="108">
        <f>ROUND(I38*I$64,4)</f>
        <v>0.23719999999999999</v>
      </c>
      <c r="K38" s="108">
        <f t="shared" ref="K38:L41" si="35">ROUND(J38*K$64,4)</f>
        <v>0.25119999999999998</v>
      </c>
      <c r="L38" s="108">
        <f t="shared" si="35"/>
        <v>0.24249999999999999</v>
      </c>
      <c r="M38" s="108">
        <f t="shared" ref="M38" si="36">ROUND(L38*M$64,4)</f>
        <v>0.25619999999999998</v>
      </c>
      <c r="N38" s="78"/>
    </row>
    <row r="39" spans="1:16" x14ac:dyDescent="0.35">
      <c r="A39" s="17" t="s">
        <v>15</v>
      </c>
      <c r="B39" s="16" t="s">
        <v>14</v>
      </c>
      <c r="D39" s="166"/>
      <c r="E39" t="s">
        <v>13</v>
      </c>
      <c r="F39" s="15">
        <v>0.19370000000000001</v>
      </c>
      <c r="G39" s="71">
        <f t="shared" ref="G39:I41" si="37">ROUND(F39*F$64,4)</f>
        <v>0.21240000000000001</v>
      </c>
      <c r="H39" s="71">
        <f t="shared" si="37"/>
        <v>0.2208</v>
      </c>
      <c r="I39" s="71">
        <f t="shared" si="37"/>
        <v>0.27489999999999998</v>
      </c>
      <c r="J39" s="109">
        <f>ROUND(I39*I$64,4)</f>
        <v>0.3241</v>
      </c>
      <c r="K39" s="109">
        <f t="shared" si="35"/>
        <v>0.34320000000000001</v>
      </c>
      <c r="L39" s="109">
        <f t="shared" si="35"/>
        <v>0.33129999999999998</v>
      </c>
      <c r="M39" s="109">
        <f t="shared" ref="M39" si="38">ROUND(L39*M$64,4)</f>
        <v>0.35</v>
      </c>
      <c r="N39" s="78"/>
    </row>
    <row r="40" spans="1:16" x14ac:dyDescent="0.35">
      <c r="A40" s="17" t="s">
        <v>12</v>
      </c>
      <c r="B40" s="16" t="s">
        <v>11</v>
      </c>
      <c r="D40" s="166"/>
      <c r="E40" t="s">
        <v>10</v>
      </c>
      <c r="F40" s="15">
        <v>2.2065000000000001</v>
      </c>
      <c r="G40" s="71">
        <f t="shared" si="37"/>
        <v>2.42</v>
      </c>
      <c r="H40" s="71">
        <f t="shared" si="37"/>
        <v>2.5160999999999998</v>
      </c>
      <c r="I40" s="71">
        <f t="shared" si="37"/>
        <v>3.1331000000000002</v>
      </c>
      <c r="J40" s="109">
        <f>ROUND(I40*I$64,4)</f>
        <v>3.6934999999999998</v>
      </c>
      <c r="K40" s="109">
        <f t="shared" si="35"/>
        <v>3.9112</v>
      </c>
      <c r="L40" s="109">
        <f t="shared" si="35"/>
        <v>3.7757999999999998</v>
      </c>
      <c r="M40" s="109">
        <f t="shared" ref="M40" si="39">ROUND(L40*M$64,4)</f>
        <v>3.9885000000000002</v>
      </c>
      <c r="N40" s="78"/>
    </row>
    <row r="41" spans="1:16" x14ac:dyDescent="0.35">
      <c r="A41" s="14" t="s">
        <v>9</v>
      </c>
      <c r="B41" s="52" t="s">
        <v>8</v>
      </c>
      <c r="D41" s="166"/>
      <c r="E41" s="13" t="s">
        <v>7</v>
      </c>
      <c r="F41" s="61">
        <v>1.01E-2</v>
      </c>
      <c r="G41" s="1">
        <f t="shared" si="37"/>
        <v>1.11E-2</v>
      </c>
      <c r="H41" s="1">
        <f t="shared" si="37"/>
        <v>1.15E-2</v>
      </c>
      <c r="I41" s="1">
        <f t="shared" si="37"/>
        <v>1.43E-2</v>
      </c>
      <c r="J41" s="110">
        <f>ROUND(I41*I$64,4)</f>
        <v>1.6899999999999998E-2</v>
      </c>
      <c r="K41" s="110">
        <f t="shared" si="35"/>
        <v>1.7899999999999999E-2</v>
      </c>
      <c r="L41" s="110">
        <f t="shared" si="35"/>
        <v>1.7299999999999999E-2</v>
      </c>
      <c r="M41" s="110">
        <f t="shared" ref="M41" si="40">ROUND(L41*M$64,4)</f>
        <v>1.83E-2</v>
      </c>
      <c r="N41" s="78"/>
    </row>
    <row r="42" spans="1:16" ht="15" thickBot="1" x14ac:dyDescent="0.4">
      <c r="A42" s="12" t="s">
        <v>6</v>
      </c>
      <c r="B42" s="52" t="s">
        <v>30</v>
      </c>
      <c r="D42" s="166"/>
      <c r="E42" s="10" t="s">
        <v>4</v>
      </c>
      <c r="F42" s="9">
        <v>2.552</v>
      </c>
      <c r="G42" s="81">
        <f t="shared" ref="G42" si="41">SUM(G38:G41)</f>
        <v>2.7988999999999997</v>
      </c>
      <c r="H42" s="86">
        <f t="shared" ref="H42" si="42">SUM(H38:H41)</f>
        <v>2.9099999999999997</v>
      </c>
      <c r="I42" s="86">
        <f t="shared" ref="I42" si="43">SUM(I38:I41)</f>
        <v>3.6235000000000004</v>
      </c>
      <c r="J42" s="111">
        <f>SUM(J38:J41)</f>
        <v>4.2716999999999992</v>
      </c>
      <c r="K42" s="111">
        <f>SUM(K38:K41)</f>
        <v>4.5235000000000003</v>
      </c>
      <c r="L42" s="111">
        <f>SUM(L38:L41)</f>
        <v>4.3668999999999993</v>
      </c>
      <c r="M42" s="111">
        <f>SUM(M38:M41)</f>
        <v>4.6130000000000004</v>
      </c>
      <c r="N42" s="78">
        <f>(M42/L42)-1</f>
        <v>5.6355767249078648E-2</v>
      </c>
      <c r="P42" s="94"/>
    </row>
    <row r="43" spans="1:16" ht="15.5" thickTop="1" thickBot="1" x14ac:dyDescent="0.4">
      <c r="A43" s="8"/>
      <c r="B43" s="7"/>
      <c r="D43" s="167"/>
      <c r="E43" s="6" t="s">
        <v>3</v>
      </c>
      <c r="F43" s="5">
        <v>2.5419</v>
      </c>
      <c r="G43" s="82">
        <f t="shared" ref="G43:L43" si="44">SUM(G38:G40)</f>
        <v>2.7877999999999998</v>
      </c>
      <c r="H43" s="87">
        <f t="shared" si="44"/>
        <v>2.8984999999999999</v>
      </c>
      <c r="I43" s="87">
        <f t="shared" si="44"/>
        <v>3.6092000000000004</v>
      </c>
      <c r="J43" s="112">
        <f t="shared" si="44"/>
        <v>4.2547999999999995</v>
      </c>
      <c r="K43" s="112">
        <f t="shared" si="44"/>
        <v>4.5056000000000003</v>
      </c>
      <c r="L43" s="112">
        <f t="shared" si="44"/>
        <v>4.3495999999999997</v>
      </c>
      <c r="M43" s="112">
        <f t="shared" ref="M43" si="45">SUM(M38:M40)</f>
        <v>4.5947000000000005</v>
      </c>
      <c r="N43" s="78">
        <f>(M43/L43)-1</f>
        <v>5.6350009196248108E-2</v>
      </c>
      <c r="P43" s="94"/>
    </row>
    <row r="44" spans="1:16" ht="4.5" customHeight="1" thickTop="1" x14ac:dyDescent="0.35">
      <c r="D44" s="46"/>
      <c r="G44" s="43"/>
      <c r="H44" s="43"/>
      <c r="I44" s="43"/>
      <c r="K44" s="43"/>
      <c r="L44" s="43"/>
      <c r="M44" s="43"/>
    </row>
    <row r="45" spans="1:16" ht="15" customHeight="1" x14ac:dyDescent="0.35">
      <c r="A45" s="21" t="s">
        <v>18</v>
      </c>
      <c r="B45" s="20">
        <v>39295</v>
      </c>
      <c r="D45" s="168" t="s">
        <v>31</v>
      </c>
      <c r="E45" s="19" t="s">
        <v>16</v>
      </c>
      <c r="F45" s="53">
        <v>0.18006</v>
      </c>
      <c r="G45" s="83">
        <f t="shared" ref="G45:I45" si="46">ROUND(F45*F$68,5)</f>
        <v>0.19363</v>
      </c>
      <c r="H45" s="83">
        <f t="shared" si="46"/>
        <v>0.20777000000000001</v>
      </c>
      <c r="I45" s="83">
        <f t="shared" si="46"/>
        <v>0.25584000000000001</v>
      </c>
      <c r="J45" s="83">
        <f>ROUND(I45*I$68,5)</f>
        <v>0.30134</v>
      </c>
      <c r="K45" s="83">
        <f>SUM(K46:K47)</f>
        <v>0.32040000000000002</v>
      </c>
      <c r="L45" s="83">
        <f>SUM(L46:L47)</f>
        <v>0.31020999999999999</v>
      </c>
      <c r="M45" s="156">
        <f>SUM(M46:M47)</f>
        <v>0.32673000000000002</v>
      </c>
    </row>
    <row r="46" spans="1:16" ht="15" customHeight="1" x14ac:dyDescent="0.35">
      <c r="A46" s="17"/>
      <c r="B46" s="137"/>
      <c r="D46" s="169"/>
      <c r="E46" s="54" t="s">
        <v>44</v>
      </c>
      <c r="F46" s="45"/>
      <c r="G46" s="74"/>
      <c r="H46" s="74"/>
      <c r="I46" s="74"/>
      <c r="J46" s="74"/>
      <c r="K46" s="74">
        <f>ROUND(J45*K$68,5)</f>
        <v>0.31777</v>
      </c>
      <c r="L46" s="74">
        <f>ROUND(K46*L$68,5)</f>
        <v>0.30765999999999999</v>
      </c>
      <c r="M46" s="74">
        <f>ROUND(L46*M$68,5)</f>
        <v>0.32403999999999999</v>
      </c>
    </row>
    <row r="47" spans="1:16" ht="15" customHeight="1" x14ac:dyDescent="0.35">
      <c r="A47" s="17"/>
      <c r="B47" s="137"/>
      <c r="D47" s="169"/>
      <c r="E47" s="54" t="s">
        <v>58</v>
      </c>
      <c r="F47" s="45"/>
      <c r="G47" s="74"/>
      <c r="H47" s="74"/>
      <c r="I47" s="74"/>
      <c r="J47" s="74"/>
      <c r="K47" s="157">
        <v>2.63E-3</v>
      </c>
      <c r="L47" s="157">
        <f>ROUND(K47*L$68,5)</f>
        <v>2.5500000000000002E-3</v>
      </c>
      <c r="M47" s="157">
        <f>ROUND(L47*M$68,5)</f>
        <v>2.6900000000000001E-3</v>
      </c>
    </row>
    <row r="48" spans="1:16" x14ac:dyDescent="0.35">
      <c r="A48" s="17" t="s">
        <v>15</v>
      </c>
      <c r="B48" s="16" t="s">
        <v>5</v>
      </c>
      <c r="D48" s="169"/>
      <c r="E48" t="s">
        <v>13</v>
      </c>
      <c r="F48" s="45">
        <v>0.18687999999999999</v>
      </c>
      <c r="G48" s="74">
        <f t="shared" ref="G48:J48" si="47">ROUND(F48*F$68,5)</f>
        <v>0.20096</v>
      </c>
      <c r="H48" s="74">
        <f t="shared" si="47"/>
        <v>0.21564</v>
      </c>
      <c r="I48" s="74">
        <f t="shared" si="47"/>
        <v>0.26554</v>
      </c>
      <c r="J48" s="74">
        <f t="shared" si="47"/>
        <v>0.31275999999999998</v>
      </c>
      <c r="K48" s="74">
        <f>ROUND(J48*K$68,5)</f>
        <v>0.32980999999999999</v>
      </c>
      <c r="L48" s="74">
        <f>ROUND(K48*L$68,5)</f>
        <v>0.31931999999999999</v>
      </c>
      <c r="M48" s="74">
        <f>ROUND(L48*M$68,5)</f>
        <v>0.33632000000000001</v>
      </c>
    </row>
    <row r="49" spans="1:16" ht="15" customHeight="1" x14ac:dyDescent="0.35">
      <c r="A49" s="17" t="s">
        <v>12</v>
      </c>
      <c r="B49" s="16" t="s">
        <v>11</v>
      </c>
      <c r="D49" s="169"/>
      <c r="E49" s="54" t="s">
        <v>28</v>
      </c>
      <c r="F49" s="45"/>
      <c r="G49" s="74"/>
      <c r="H49" s="74"/>
      <c r="I49" s="74"/>
      <c r="J49" s="74"/>
      <c r="K49" s="74"/>
      <c r="L49" s="74"/>
      <c r="M49" s="74"/>
    </row>
    <row r="50" spans="1:16" x14ac:dyDescent="0.35">
      <c r="A50" s="14" t="s">
        <v>9</v>
      </c>
      <c r="B50" s="11" t="s">
        <v>8</v>
      </c>
      <c r="D50" s="169"/>
      <c r="E50" s="54" t="s">
        <v>32</v>
      </c>
      <c r="F50" s="45"/>
      <c r="G50" s="74"/>
      <c r="H50" s="74"/>
      <c r="I50" s="74"/>
      <c r="J50" s="74"/>
      <c r="K50" s="74"/>
      <c r="L50" s="74"/>
      <c r="M50" s="74"/>
    </row>
    <row r="51" spans="1:16" ht="15" customHeight="1" x14ac:dyDescent="0.35">
      <c r="A51" s="12" t="s">
        <v>6</v>
      </c>
      <c r="B51" s="11" t="s">
        <v>30</v>
      </c>
      <c r="D51" s="169"/>
      <c r="E51" t="s">
        <v>10</v>
      </c>
      <c r="F51" s="45">
        <v>1.5875999999999999</v>
      </c>
      <c r="G51" s="74">
        <f t="shared" ref="G51:J51" si="48">ROUND(F51*F$68,5)</f>
        <v>1.70726</v>
      </c>
      <c r="H51" s="74">
        <f t="shared" si="48"/>
        <v>1.83196</v>
      </c>
      <c r="I51" s="74">
        <f t="shared" si="48"/>
        <v>2.2558500000000001</v>
      </c>
      <c r="J51" s="74">
        <f t="shared" si="48"/>
        <v>2.6570100000000001</v>
      </c>
      <c r="K51" s="74">
        <f t="shared" ref="K51:M52" si="49">ROUND(J51*K$68,5)</f>
        <v>2.80185</v>
      </c>
      <c r="L51" s="74">
        <f t="shared" si="49"/>
        <v>2.71272</v>
      </c>
      <c r="M51" s="74">
        <f t="shared" si="49"/>
        <v>2.85711</v>
      </c>
    </row>
    <row r="52" spans="1:16" x14ac:dyDescent="0.35">
      <c r="A52" s="171" t="s">
        <v>33</v>
      </c>
      <c r="B52" s="172"/>
      <c r="D52" s="169"/>
      <c r="E52" t="s">
        <v>7</v>
      </c>
      <c r="F52" s="62">
        <v>0</v>
      </c>
      <c r="G52" s="59">
        <v>0</v>
      </c>
      <c r="H52" s="59">
        <f>ROUND(G52*G$68,5)</f>
        <v>0</v>
      </c>
      <c r="I52" s="59">
        <f>ROUND(H52*H$68,5)</f>
        <v>0</v>
      </c>
      <c r="J52" s="59">
        <f>ROUND(I52*I$68,5)</f>
        <v>0</v>
      </c>
      <c r="K52" s="59">
        <f t="shared" si="49"/>
        <v>0</v>
      </c>
      <c r="L52" s="59">
        <f t="shared" si="49"/>
        <v>0</v>
      </c>
      <c r="M52" s="59">
        <f t="shared" si="49"/>
        <v>0</v>
      </c>
    </row>
    <row r="53" spans="1:16" ht="15" thickBot="1" x14ac:dyDescent="0.4">
      <c r="A53" s="171"/>
      <c r="B53" s="172"/>
      <c r="D53" s="169"/>
      <c r="E53" s="10" t="s">
        <v>4</v>
      </c>
      <c r="F53" s="55">
        <v>1.9545399999999999</v>
      </c>
      <c r="G53" s="84">
        <f t="shared" ref="G53:I53" si="50">SUM(G45:G52)</f>
        <v>2.1018499999999998</v>
      </c>
      <c r="H53" s="97">
        <f t="shared" si="50"/>
        <v>2.2553700000000001</v>
      </c>
      <c r="I53" s="97">
        <f t="shared" si="50"/>
        <v>2.7772300000000003</v>
      </c>
      <c r="J53" s="97">
        <f t="shared" ref="J53" si="51">SUM(J45:J52)</f>
        <v>3.2711100000000002</v>
      </c>
      <c r="K53" s="97">
        <f>SUM(K48:K52,K45)</f>
        <v>3.4520600000000004</v>
      </c>
      <c r="L53" s="97">
        <f>SUM(L45:L52)</f>
        <v>3.65246</v>
      </c>
      <c r="M53" s="97">
        <f>SUM(M45,M48,M51,M52)</f>
        <v>3.5201600000000002</v>
      </c>
      <c r="N53" s="78">
        <f>(M53/L53)-1</f>
        <v>-3.6222162597263186E-2</v>
      </c>
      <c r="P53" s="94"/>
    </row>
    <row r="54" spans="1:16" ht="15.5" thickTop="1" thickBot="1" x14ac:dyDescent="0.4">
      <c r="A54" s="173" t="s">
        <v>34</v>
      </c>
      <c r="B54" s="174"/>
      <c r="D54" s="170"/>
      <c r="E54" s="6" t="s">
        <v>3</v>
      </c>
      <c r="F54" s="56">
        <v>1.9545399999999999</v>
      </c>
      <c r="G54" s="85">
        <f t="shared" ref="G54:I54" si="52">SUM(G45:G51)</f>
        <v>2.1018499999999998</v>
      </c>
      <c r="H54" s="98">
        <f t="shared" si="52"/>
        <v>2.2553700000000001</v>
      </c>
      <c r="I54" s="98">
        <f t="shared" si="52"/>
        <v>2.7772300000000003</v>
      </c>
      <c r="J54" s="98">
        <f t="shared" ref="J54" si="53">SUM(J45:J51)</f>
        <v>3.2711100000000002</v>
      </c>
      <c r="K54" s="98">
        <f>SUM(K48:K51,K45)</f>
        <v>3.4520600000000004</v>
      </c>
      <c r="L54" s="98">
        <f>SUM(L45:L51)</f>
        <v>3.65246</v>
      </c>
      <c r="M54" s="98">
        <f>SUM(M45,M48,M51)</f>
        <v>3.5201600000000002</v>
      </c>
      <c r="N54" s="78">
        <f>(M54/L54)-1</f>
        <v>-3.6222162597263186E-2</v>
      </c>
      <c r="P54" s="94"/>
    </row>
    <row r="55" spans="1:16" ht="15" thickTop="1" x14ac:dyDescent="0.35">
      <c r="F55" s="121"/>
      <c r="G55" s="121"/>
      <c r="H55" s="121"/>
      <c r="J55" s="121"/>
      <c r="K55" s="121"/>
    </row>
    <row r="56" spans="1:16" x14ac:dyDescent="0.35">
      <c r="D56" s="175" t="s">
        <v>59</v>
      </c>
      <c r="E56" s="176"/>
      <c r="F56" s="63">
        <v>2018</v>
      </c>
      <c r="G56" s="63">
        <v>2019</v>
      </c>
      <c r="H56" s="25">
        <v>2020</v>
      </c>
      <c r="I56" s="25">
        <v>2021</v>
      </c>
      <c r="J56" s="128" t="s">
        <v>53</v>
      </c>
      <c r="K56" s="128">
        <v>2022</v>
      </c>
      <c r="L56" s="25">
        <v>2023</v>
      </c>
      <c r="M56" s="151">
        <v>2024</v>
      </c>
      <c r="N56" s="99" t="s">
        <v>42</v>
      </c>
      <c r="P56" s="94"/>
    </row>
    <row r="57" spans="1:16" ht="4.5" customHeight="1" x14ac:dyDescent="0.35">
      <c r="D57" s="46"/>
      <c r="G57" s="43"/>
      <c r="H57" s="43"/>
      <c r="I57" s="43"/>
      <c r="J57" s="43"/>
      <c r="K57" s="43"/>
      <c r="L57" s="43"/>
      <c r="M57" s="43"/>
    </row>
    <row r="58" spans="1:16" ht="15" customHeight="1" x14ac:dyDescent="0.35">
      <c r="D58" s="160" t="s">
        <v>25</v>
      </c>
      <c r="E58" s="102" t="s">
        <v>54</v>
      </c>
      <c r="F58" s="103">
        <v>715.16600000000005</v>
      </c>
      <c r="G58" s="103">
        <f>IGPM!F218</f>
        <v>743.55799999999999</v>
      </c>
      <c r="H58" s="103">
        <f>IGPM!F230</f>
        <v>925.88699999999994</v>
      </c>
      <c r="I58" s="103">
        <f>IGPM!F242</f>
        <v>1091.4829999999999</v>
      </c>
      <c r="J58" s="133">
        <f>IGPM!F254</f>
        <v>1155.829</v>
      </c>
      <c r="K58" s="129">
        <f>IGPM!$F$255</f>
        <v>1161.0060000000001</v>
      </c>
      <c r="L58" s="103">
        <f>IGPM!$F$267</f>
        <v>1124.0719999999999</v>
      </c>
      <c r="M58" s="103">
        <f>IGPM!$F$279</f>
        <v>1183.9030629832985</v>
      </c>
      <c r="N58" s="78">
        <f>(M58/L58)-1</f>
        <v>5.3227073517798207E-2</v>
      </c>
      <c r="O58" s="78"/>
    </row>
    <row r="59" spans="1:16" ht="15" customHeight="1" x14ac:dyDescent="0.35">
      <c r="D59" s="161"/>
      <c r="E59" s="4" t="s">
        <v>1</v>
      </c>
      <c r="F59" s="104">
        <v>1.7635000000000001</v>
      </c>
      <c r="G59" s="104">
        <v>1.8334999999999999</v>
      </c>
      <c r="H59" s="104">
        <v>2.2831000000000001</v>
      </c>
      <c r="I59" s="104">
        <v>2.6913999999999998</v>
      </c>
      <c r="J59" s="104">
        <v>2.85</v>
      </c>
      <c r="K59" s="130">
        <v>2.8628</v>
      </c>
      <c r="L59" s="104">
        <v>2.7717000000000001</v>
      </c>
      <c r="M59" s="104">
        <v>2.9192999999999998</v>
      </c>
    </row>
    <row r="60" spans="1:16" ht="15" customHeight="1" x14ac:dyDescent="0.35">
      <c r="D60" s="162"/>
      <c r="E60" s="2" t="s">
        <v>0</v>
      </c>
      <c r="F60" s="105">
        <v>1.0967575716215823</v>
      </c>
      <c r="G60" s="105">
        <f t="shared" ref="G60:J60" si="54">G58/F58</f>
        <v>1.0396998738754357</v>
      </c>
      <c r="H60" s="105">
        <f t="shared" si="54"/>
        <v>1.2452115369614745</v>
      </c>
      <c r="I60" s="105">
        <f t="shared" si="54"/>
        <v>1.1788511989044019</v>
      </c>
      <c r="J60" s="105">
        <f t="shared" si="54"/>
        <v>1.0589528192376794</v>
      </c>
      <c r="K60" s="131">
        <f>K58/I58</f>
        <v>1.0636959073114287</v>
      </c>
      <c r="L60" s="105">
        <f>L58/K58</f>
        <v>0.96818793356795729</v>
      </c>
      <c r="M60" s="105">
        <f>M58/L58</f>
        <v>1.0532270735177982</v>
      </c>
    </row>
    <row r="61" spans="1:16" ht="4.5" customHeight="1" x14ac:dyDescent="0.35">
      <c r="D61" s="46"/>
      <c r="F61" s="67"/>
      <c r="G61" s="67"/>
      <c r="H61" s="67"/>
      <c r="I61" s="67"/>
      <c r="J61" s="67"/>
      <c r="K61" s="67"/>
      <c r="L61" s="67"/>
      <c r="M61" s="67"/>
    </row>
    <row r="62" spans="1:16" x14ac:dyDescent="0.35">
      <c r="D62" s="160" t="s">
        <v>2</v>
      </c>
      <c r="E62" s="102" t="s">
        <v>54</v>
      </c>
      <c r="F62" s="103">
        <v>715.16600000000005</v>
      </c>
      <c r="G62" s="103">
        <f>IGPM!F218</f>
        <v>743.55799999999999</v>
      </c>
      <c r="H62" s="103">
        <f>IGPM!F230</f>
        <v>925.88699999999994</v>
      </c>
      <c r="I62" s="103">
        <f>IGPM!F242</f>
        <v>1091.4829999999999</v>
      </c>
      <c r="J62" s="132"/>
      <c r="K62" s="103">
        <f>IGPM!$F$254</f>
        <v>1155.829</v>
      </c>
      <c r="L62" s="103">
        <f>IGPM!$F$266</f>
        <v>1115.8150000000001</v>
      </c>
      <c r="M62" s="103">
        <f>IGPM!$F$278</f>
        <v>1178.6615550479999</v>
      </c>
      <c r="N62" s="78">
        <f>(M62/L62)-1</f>
        <v>5.6323454199844747E-2</v>
      </c>
    </row>
    <row r="63" spans="1:16" x14ac:dyDescent="0.35">
      <c r="D63" s="161"/>
      <c r="E63" s="4" t="s">
        <v>1</v>
      </c>
      <c r="F63" s="104">
        <v>1.5094004322425962</v>
      </c>
      <c r="G63" s="104">
        <v>1.5693234390301556</v>
      </c>
      <c r="H63" s="104">
        <v>2.2831000000000001</v>
      </c>
      <c r="I63" s="104">
        <v>2.6913999999999998</v>
      </c>
      <c r="J63" s="132"/>
      <c r="K63" s="104">
        <v>2.85</v>
      </c>
      <c r="L63" s="104">
        <v>2.7513999999999998</v>
      </c>
      <c r="M63" s="104">
        <v>2.9062999999999999</v>
      </c>
    </row>
    <row r="64" spans="1:16" x14ac:dyDescent="0.35">
      <c r="D64" s="162"/>
      <c r="E64" s="2" t="s">
        <v>0</v>
      </c>
      <c r="F64" s="105">
        <v>1.0967575716215823</v>
      </c>
      <c r="G64" s="105">
        <f t="shared" ref="G64:I64" si="55">G62/F62</f>
        <v>1.0396998738754357</v>
      </c>
      <c r="H64" s="105">
        <f t="shared" si="55"/>
        <v>1.2452115369614745</v>
      </c>
      <c r="I64" s="105">
        <f t="shared" si="55"/>
        <v>1.1788511989044019</v>
      </c>
      <c r="J64" s="132"/>
      <c r="K64" s="105">
        <f>K62/I62</f>
        <v>1.0589528192376794</v>
      </c>
      <c r="L64" s="105">
        <f>L62/K62</f>
        <v>0.9653806921266036</v>
      </c>
      <c r="M64" s="105">
        <f>M62/L62</f>
        <v>1.0563234541998447</v>
      </c>
      <c r="N64" s="78"/>
    </row>
    <row r="65" spans="4:14" ht="4.5" customHeight="1" x14ac:dyDescent="0.35">
      <c r="D65" s="15"/>
      <c r="E65" s="57"/>
      <c r="F65" s="58"/>
    </row>
    <row r="66" spans="4:14" x14ac:dyDescent="0.35">
      <c r="D66" s="160" t="s">
        <v>35</v>
      </c>
      <c r="E66" s="102" t="s">
        <v>54</v>
      </c>
      <c r="F66" s="103">
        <v>707.44100000000003</v>
      </c>
      <c r="G66" s="103">
        <f>IGPM!F219</f>
        <v>759.11199999999997</v>
      </c>
      <c r="H66" s="103">
        <f>IGPM!$F$231</f>
        <v>934.75800000000004</v>
      </c>
      <c r="I66" s="103">
        <f>IGPM!$F$243</f>
        <v>1100.9880000000001</v>
      </c>
      <c r="J66" s="132"/>
      <c r="K66" s="103">
        <f>IGPM!$F$255</f>
        <v>1161.0060000000001</v>
      </c>
      <c r="L66" s="103">
        <f>IGPM!$F$267</f>
        <v>1124.0719999999999</v>
      </c>
      <c r="M66" s="103">
        <f>IGPM!$F$279</f>
        <v>1183.9030629832985</v>
      </c>
      <c r="N66" s="78">
        <f>(M66/L66)-1</f>
        <v>5.3227073517798207E-2</v>
      </c>
    </row>
    <row r="67" spans="4:14" x14ac:dyDescent="0.35">
      <c r="D67" s="161"/>
      <c r="E67" s="4" t="s">
        <v>1</v>
      </c>
      <c r="F67" s="104">
        <v>1.9988726265822785</v>
      </c>
      <c r="G67" s="104">
        <v>2.1448688969258587</v>
      </c>
      <c r="H67" s="104">
        <v>2.6411561934900543</v>
      </c>
      <c r="I67" s="104">
        <v>3.1108386075949368</v>
      </c>
      <c r="J67" s="132"/>
      <c r="K67" s="104">
        <v>3.2804193037974683</v>
      </c>
      <c r="L67" s="104">
        <v>3.1760623869801079</v>
      </c>
      <c r="M67" s="104">
        <v>3.3451148931490122</v>
      </c>
    </row>
    <row r="68" spans="4:14" x14ac:dyDescent="0.35">
      <c r="D68" s="162"/>
      <c r="E68" s="2" t="s">
        <v>0</v>
      </c>
      <c r="F68" s="105">
        <v>1.0753687340296325</v>
      </c>
      <c r="G68" s="105">
        <f t="shared" ref="G68:I68" si="56">G66/F66</f>
        <v>1.073039306458065</v>
      </c>
      <c r="H68" s="105">
        <f t="shared" si="56"/>
        <v>1.2313835112605256</v>
      </c>
      <c r="I68" s="105">
        <f t="shared" si="56"/>
        <v>1.1778321233945042</v>
      </c>
      <c r="J68" s="132"/>
      <c r="K68" s="105">
        <f>K66/I66</f>
        <v>1.054512855725948</v>
      </c>
      <c r="L68" s="105">
        <f>L66/K66</f>
        <v>0.96818793356795729</v>
      </c>
      <c r="M68" s="105">
        <f>M66/L66</f>
        <v>1.0532270735177982</v>
      </c>
      <c r="N68" s="78"/>
    </row>
    <row r="69" spans="4:14" x14ac:dyDescent="0.35">
      <c r="E69" s="60"/>
    </row>
    <row r="70" spans="4:14" x14ac:dyDescent="0.35">
      <c r="M70" s="121"/>
    </row>
    <row r="75" spans="4:14" x14ac:dyDescent="0.35">
      <c r="F75" s="95"/>
      <c r="G75" s="95"/>
      <c r="H75" s="95"/>
    </row>
    <row r="76" spans="4:14" x14ac:dyDescent="0.35">
      <c r="F76" s="95"/>
      <c r="G76" s="95"/>
      <c r="H76" s="95"/>
    </row>
    <row r="78" spans="4:14" x14ac:dyDescent="0.35">
      <c r="E78" s="96"/>
      <c r="G78" s="95"/>
      <c r="H78" s="95"/>
    </row>
  </sheetData>
  <mergeCells count="12">
    <mergeCell ref="D58:D60"/>
    <mergeCell ref="D62:D64"/>
    <mergeCell ref="D66:D68"/>
    <mergeCell ref="A8:B8"/>
    <mergeCell ref="D10:D15"/>
    <mergeCell ref="D17:D26"/>
    <mergeCell ref="D28:D36"/>
    <mergeCell ref="D38:D43"/>
    <mergeCell ref="D45:D54"/>
    <mergeCell ref="A52:B53"/>
    <mergeCell ref="A54:B54"/>
    <mergeCell ref="D56:E56"/>
  </mergeCells>
  <pageMargins left="0.511811024" right="0.511811024" top="0.78740157499999996" bottom="0.78740157499999996" header="0.31496062000000002" footer="0.31496062000000002"/>
  <pageSetup paperSize="9" scale="59" fitToHeight="0" orientation="landscape" r:id="rId1"/>
  <ignoredErrors>
    <ignoredError sqref="K32:K34 H18:J18 L18 K10:K3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8203-C1CE-4DA7-90CA-9E78E7F397DF}">
  <sheetPr codeName="Planilha2"/>
  <dimension ref="B2:E8"/>
  <sheetViews>
    <sheetView showGridLines="0" workbookViewId="0">
      <selection activeCell="D13" sqref="D13"/>
    </sheetView>
  </sheetViews>
  <sheetFormatPr defaultRowHeight="14.5" x14ac:dyDescent="0.35"/>
  <cols>
    <col min="2" max="2" width="19.1796875" customWidth="1"/>
    <col min="3" max="4" width="11.81640625" customWidth="1"/>
    <col min="5" max="5" width="17.6328125" customWidth="1"/>
  </cols>
  <sheetData>
    <row r="2" spans="2:5" x14ac:dyDescent="0.35">
      <c r="B2" s="148" t="s">
        <v>20</v>
      </c>
      <c r="C2" s="138" t="s">
        <v>4</v>
      </c>
      <c r="D2" s="138" t="s">
        <v>3</v>
      </c>
      <c r="E2" s="138" t="s">
        <v>55</v>
      </c>
    </row>
    <row r="3" spans="2:5" x14ac:dyDescent="0.35">
      <c r="B3" s="139" t="s">
        <v>56</v>
      </c>
      <c r="C3" s="140">
        <f>'Reajuste de Tarifa 2023-2024'!M14</f>
        <v>3.0823</v>
      </c>
      <c r="D3" s="140">
        <f>'Reajuste de Tarifa 2023-2024'!M15</f>
        <v>3.0823</v>
      </c>
      <c r="E3" s="141" t="s">
        <v>61</v>
      </c>
    </row>
    <row r="4" spans="2:5" x14ac:dyDescent="0.35">
      <c r="B4" s="142" t="s">
        <v>57</v>
      </c>
      <c r="C4" s="143">
        <f>'Reajuste de Tarifa 2023-2024'!M25</f>
        <v>3.2974999999999999</v>
      </c>
      <c r="D4" s="143">
        <f>'Reajuste de Tarifa 2023-2024'!M26</f>
        <v>3.2772999999999999</v>
      </c>
      <c r="E4" s="144" t="s">
        <v>61</v>
      </c>
    </row>
    <row r="5" spans="2:5" x14ac:dyDescent="0.35">
      <c r="B5" s="139" t="s">
        <v>62</v>
      </c>
      <c r="C5" s="140">
        <f>'Reajuste de Tarifa 2023-2024'!M35</f>
        <v>2.6849999999999996</v>
      </c>
      <c r="D5" s="140">
        <f>'Reajuste de Tarifa 2023-2024'!M36</f>
        <v>2.6647999999999996</v>
      </c>
      <c r="E5" s="141" t="s">
        <v>61</v>
      </c>
    </row>
    <row r="6" spans="2:5" x14ac:dyDescent="0.35">
      <c r="B6" s="142" t="s">
        <v>2</v>
      </c>
      <c r="C6" s="143">
        <f>'Reajuste de Tarifa 2023-2024'!M42</f>
        <v>4.6130000000000004</v>
      </c>
      <c r="D6" s="143">
        <f>'Reajuste de Tarifa 2023-2024'!M43</f>
        <v>4.5947000000000005</v>
      </c>
      <c r="E6" s="144" t="s">
        <v>61</v>
      </c>
    </row>
    <row r="7" spans="2:5" ht="15" thickBot="1" x14ac:dyDescent="0.4">
      <c r="B7" s="145" t="s">
        <v>63</v>
      </c>
      <c r="C7" s="146">
        <f>'Reajuste de Tarifa 2023-2024'!M53</f>
        <v>3.5201600000000002</v>
      </c>
      <c r="D7" s="146">
        <f>'Reajuste de Tarifa 2023-2024'!M54</f>
        <v>3.5201600000000002</v>
      </c>
      <c r="E7" s="147" t="s">
        <v>61</v>
      </c>
    </row>
    <row r="8" spans="2:5" ht="49.5" customHeight="1" thickTop="1" x14ac:dyDescent="0.35">
      <c r="B8" s="177" t="s">
        <v>64</v>
      </c>
      <c r="C8" s="177"/>
      <c r="D8" s="177"/>
      <c r="E8" s="177"/>
    </row>
  </sheetData>
  <mergeCells count="1">
    <mergeCell ref="B8:E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32A3-F786-4E7A-B845-9506EAE587BE}">
  <sheetPr codeName="Planilha7"/>
  <dimension ref="B1:H1060"/>
  <sheetViews>
    <sheetView zoomScale="115" zoomScaleNormal="115" workbookViewId="0">
      <pane xSplit="2" ySplit="3" topLeftCell="C230" activePane="bottomRight" state="frozen"/>
      <selection activeCell="Z41" sqref="Z41"/>
      <selection pane="topRight" activeCell="Z41" sqref="Z41"/>
      <selection pane="bottomLeft" activeCell="Z41" sqref="Z41"/>
      <selection pane="bottomRight" activeCell="F230" sqref="F230"/>
    </sheetView>
  </sheetViews>
  <sheetFormatPr defaultRowHeight="14.5" x14ac:dyDescent="0.35"/>
  <cols>
    <col min="2" max="2" width="10.1796875" style="43" bestFit="1" customWidth="1"/>
    <col min="3" max="3" width="9.7265625" customWidth="1"/>
    <col min="4" max="4" width="24.26953125" customWidth="1"/>
    <col min="5" max="5" width="20.26953125" customWidth="1"/>
    <col min="6" max="6" width="25.1796875" customWidth="1"/>
    <col min="7" max="7" width="10.453125" customWidth="1"/>
    <col min="8" max="8" width="9.54296875" bestFit="1" customWidth="1"/>
  </cols>
  <sheetData>
    <row r="1" spans="2:6" x14ac:dyDescent="0.35">
      <c r="C1" s="178" t="s">
        <v>41</v>
      </c>
      <c r="D1" s="178"/>
      <c r="E1" s="178"/>
      <c r="F1" s="178"/>
    </row>
    <row r="2" spans="2:6" ht="15" customHeight="1" x14ac:dyDescent="0.35">
      <c r="B2" s="179" t="s">
        <v>36</v>
      </c>
      <c r="C2" s="179" t="s">
        <v>37</v>
      </c>
      <c r="D2" s="179" t="s">
        <v>38</v>
      </c>
      <c r="E2" s="179" t="s">
        <v>39</v>
      </c>
      <c r="F2" s="179" t="s">
        <v>40</v>
      </c>
    </row>
    <row r="3" spans="2:6" ht="15" customHeight="1" x14ac:dyDescent="0.35">
      <c r="B3" s="180"/>
      <c r="C3" s="180"/>
      <c r="D3" s="180"/>
      <c r="E3" s="180"/>
      <c r="F3" s="180"/>
    </row>
    <row r="4" spans="2:6" s="67" customFormat="1" x14ac:dyDescent="0.35">
      <c r="B4" s="64">
        <v>37257</v>
      </c>
      <c r="C4" s="65">
        <v>0.36</v>
      </c>
      <c r="D4" s="65">
        <v>9.6599999999999984</v>
      </c>
      <c r="E4" s="65">
        <f>SUM($C$4:C4)</f>
        <v>0.36</v>
      </c>
      <c r="F4" s="66">
        <v>216.94399999999999</v>
      </c>
    </row>
    <row r="5" spans="2:6" s="67" customFormat="1" x14ac:dyDescent="0.35">
      <c r="B5" s="64">
        <v>37288</v>
      </c>
      <c r="C5" s="65">
        <v>0.06</v>
      </c>
      <c r="D5" s="65">
        <v>9.49</v>
      </c>
      <c r="E5" s="65">
        <f>SUM($C$4:C5)</f>
        <v>0.42</v>
      </c>
      <c r="F5" s="66">
        <v>217.07400000000001</v>
      </c>
    </row>
    <row r="6" spans="2:6" s="67" customFormat="1" x14ac:dyDescent="0.35">
      <c r="B6" s="64">
        <v>37316</v>
      </c>
      <c r="C6" s="65">
        <v>0.09</v>
      </c>
      <c r="D6" s="65">
        <v>9.02</v>
      </c>
      <c r="E6" s="65">
        <f>SUM($C$4:C6)</f>
        <v>0.51</v>
      </c>
      <c r="F6" s="66">
        <v>217.27600000000001</v>
      </c>
    </row>
    <row r="7" spans="2:6" s="67" customFormat="1" x14ac:dyDescent="0.35">
      <c r="B7" s="64">
        <v>37347</v>
      </c>
      <c r="C7" s="65">
        <v>0.56000000000000005</v>
      </c>
      <c r="D7" s="65">
        <v>8.58</v>
      </c>
      <c r="E7" s="65">
        <f>SUM($C$4:C7)</f>
        <v>1.07</v>
      </c>
      <c r="F7" s="66">
        <v>218.48599999999999</v>
      </c>
    </row>
    <row r="8" spans="2:6" s="67" customFormat="1" x14ac:dyDescent="0.35">
      <c r="B8" s="64">
        <v>37377</v>
      </c>
      <c r="C8" s="65">
        <v>0.83</v>
      </c>
      <c r="D8" s="65">
        <v>8.5499999999999989</v>
      </c>
      <c r="E8" s="65">
        <f>SUM($C$4:C8)</f>
        <v>1.9</v>
      </c>
      <c r="F8" s="66">
        <v>220.292</v>
      </c>
    </row>
    <row r="9" spans="2:6" s="67" customFormat="1" x14ac:dyDescent="0.35">
      <c r="B9" s="64">
        <v>37408</v>
      </c>
      <c r="C9" s="65">
        <v>1.54</v>
      </c>
      <c r="D9" s="65">
        <v>9.11</v>
      </c>
      <c r="E9" s="65">
        <f>SUM($C$4:C9)</f>
        <v>3.44</v>
      </c>
      <c r="F9" s="66">
        <v>223.68799999999999</v>
      </c>
    </row>
    <row r="10" spans="2:6" s="67" customFormat="1" x14ac:dyDescent="0.35">
      <c r="B10" s="64">
        <v>37438</v>
      </c>
      <c r="C10" s="65">
        <v>1.95</v>
      </c>
      <c r="D10" s="65">
        <v>9.58</v>
      </c>
      <c r="E10" s="65">
        <f>SUM($C$4:C10)</f>
        <v>5.39</v>
      </c>
      <c r="F10" s="66">
        <v>228.05699999999999</v>
      </c>
    </row>
    <row r="11" spans="2:6" s="67" customFormat="1" x14ac:dyDescent="0.35">
      <c r="B11" s="64">
        <v>37469</v>
      </c>
      <c r="C11" s="65">
        <v>2.3199999999999998</v>
      </c>
      <c r="D11" s="65">
        <v>10.52</v>
      </c>
      <c r="E11" s="65">
        <f>SUM($C$4:C11)</f>
        <v>7.7099999999999991</v>
      </c>
      <c r="F11" s="66">
        <v>233.34800000000001</v>
      </c>
    </row>
    <row r="12" spans="2:6" s="67" customFormat="1" x14ac:dyDescent="0.35">
      <c r="B12" s="64">
        <v>37500</v>
      </c>
      <c r="C12" s="65">
        <v>2.4</v>
      </c>
      <c r="D12" s="65">
        <v>12.610000000000001</v>
      </c>
      <c r="E12" s="65">
        <f>SUM($C$4:C12)</f>
        <v>10.11</v>
      </c>
      <c r="F12" s="66">
        <v>238.94300000000001</v>
      </c>
    </row>
    <row r="13" spans="2:6" s="67" customFormat="1" x14ac:dyDescent="0.35">
      <c r="B13" s="64">
        <v>37530</v>
      </c>
      <c r="C13" s="65">
        <v>3.87</v>
      </c>
      <c r="D13" s="65">
        <v>15.3</v>
      </c>
      <c r="E13" s="65">
        <f>SUM($C$4:C13)</f>
        <v>13.98</v>
      </c>
      <c r="F13" s="66">
        <v>248.19900000000001</v>
      </c>
    </row>
    <row r="14" spans="2:6" s="67" customFormat="1" x14ac:dyDescent="0.35">
      <c r="B14" s="64">
        <v>37561</v>
      </c>
      <c r="C14" s="65">
        <v>5.19</v>
      </c>
      <c r="D14" s="65">
        <v>19.39</v>
      </c>
      <c r="E14" s="65">
        <f>SUM($C$4:C14)</f>
        <v>19.170000000000002</v>
      </c>
      <c r="F14" s="66">
        <v>261.08</v>
      </c>
    </row>
    <row r="15" spans="2:6" s="67" customFormat="1" x14ac:dyDescent="0.35">
      <c r="B15" s="64">
        <v>37591</v>
      </c>
      <c r="C15" s="65">
        <v>3.75</v>
      </c>
      <c r="D15" s="65">
        <f t="shared" ref="D15" si="0">SUM(C4:C15)</f>
        <v>22.92</v>
      </c>
      <c r="E15" s="65">
        <f>SUM($C$4:C15)</f>
        <v>22.92</v>
      </c>
      <c r="F15" s="66">
        <v>270.86700000000002</v>
      </c>
    </row>
    <row r="16" spans="2:6" s="67" customFormat="1" x14ac:dyDescent="0.35">
      <c r="B16" s="64">
        <v>37622</v>
      </c>
      <c r="C16" s="65">
        <v>2.33</v>
      </c>
      <c r="D16" s="79">
        <f t="shared" ref="D16:D79" si="1">((F16/F4)-1)</f>
        <v>0.27762464046021096</v>
      </c>
      <c r="E16" s="65">
        <f>SUM($C$16:C16)</f>
        <v>2.33</v>
      </c>
      <c r="F16" s="66">
        <v>277.173</v>
      </c>
    </row>
    <row r="17" spans="2:6" s="67" customFormat="1" x14ac:dyDescent="0.35">
      <c r="B17" s="64">
        <v>37653</v>
      </c>
      <c r="C17" s="65">
        <v>2.2799999999999998</v>
      </c>
      <c r="D17" s="79">
        <f t="shared" si="1"/>
        <v>0.30603388706155488</v>
      </c>
      <c r="E17" s="65">
        <f>SUM($C$16:C17)</f>
        <v>4.6099999999999994</v>
      </c>
      <c r="F17" s="66">
        <v>283.50599999999997</v>
      </c>
    </row>
    <row r="18" spans="2:6" s="67" customFormat="1" x14ac:dyDescent="0.35">
      <c r="B18" s="64">
        <v>37681</v>
      </c>
      <c r="C18" s="65">
        <v>1.53</v>
      </c>
      <c r="D18" s="79">
        <f t="shared" si="1"/>
        <v>0.32483569285148839</v>
      </c>
      <c r="E18" s="65">
        <f>SUM($C$16:C18)</f>
        <v>6.14</v>
      </c>
      <c r="F18" s="66">
        <v>287.85500000000002</v>
      </c>
    </row>
    <row r="19" spans="2:6" s="67" customFormat="1" x14ac:dyDescent="0.35">
      <c r="B19" s="64">
        <v>37712</v>
      </c>
      <c r="C19" s="65">
        <v>0.92</v>
      </c>
      <c r="D19" s="79">
        <f t="shared" si="1"/>
        <v>0.32965956628800019</v>
      </c>
      <c r="E19" s="65">
        <f>SUM($C$16:C19)</f>
        <v>7.06</v>
      </c>
      <c r="F19" s="66">
        <v>290.512</v>
      </c>
    </row>
    <row r="20" spans="2:6" s="67" customFormat="1" x14ac:dyDescent="0.35">
      <c r="B20" s="64">
        <v>37742</v>
      </c>
      <c r="C20" s="65">
        <v>-0.26</v>
      </c>
      <c r="D20" s="79">
        <f t="shared" si="1"/>
        <v>0.31528607484611348</v>
      </c>
      <c r="E20" s="65">
        <f>SUM($C$16:C20)</f>
        <v>6.8</v>
      </c>
      <c r="F20" s="66">
        <v>289.74700000000001</v>
      </c>
    </row>
    <row r="21" spans="2:6" s="67" customFormat="1" x14ac:dyDescent="0.35">
      <c r="B21" s="64">
        <v>37773</v>
      </c>
      <c r="C21" s="65">
        <v>-1</v>
      </c>
      <c r="D21" s="79">
        <f t="shared" si="1"/>
        <v>0.28233521690926655</v>
      </c>
      <c r="E21" s="65">
        <f>SUM($C$16:C21)</f>
        <v>5.8</v>
      </c>
      <c r="F21" s="66">
        <v>286.84300000000002</v>
      </c>
    </row>
    <row r="22" spans="2:6" s="67" customFormat="1" x14ac:dyDescent="0.35">
      <c r="B22" s="64">
        <v>37803</v>
      </c>
      <c r="C22" s="65">
        <v>-0.42</v>
      </c>
      <c r="D22" s="79">
        <f t="shared" si="1"/>
        <v>0.25253335788859799</v>
      </c>
      <c r="E22" s="65">
        <f>SUM($C$16:C22)</f>
        <v>5.38</v>
      </c>
      <c r="F22" s="66">
        <v>285.649</v>
      </c>
    </row>
    <row r="23" spans="2:6" s="67" customFormat="1" x14ac:dyDescent="0.35">
      <c r="B23" s="64">
        <v>37834</v>
      </c>
      <c r="C23" s="65">
        <v>0.38</v>
      </c>
      <c r="D23" s="79">
        <f t="shared" si="1"/>
        <v>0.22878704767128921</v>
      </c>
      <c r="E23" s="65">
        <f>SUM($C$16:C23)</f>
        <v>5.76</v>
      </c>
      <c r="F23" s="66">
        <v>286.73500000000001</v>
      </c>
    </row>
    <row r="24" spans="2:6" s="67" customFormat="1" x14ac:dyDescent="0.35">
      <c r="B24" s="64">
        <v>37865</v>
      </c>
      <c r="C24" s="65">
        <v>1.18</v>
      </c>
      <c r="D24" s="79">
        <f t="shared" si="1"/>
        <v>0.2142100835764178</v>
      </c>
      <c r="E24" s="65">
        <f>SUM($C$16:C24)</f>
        <v>6.9399999999999995</v>
      </c>
      <c r="F24" s="66">
        <v>290.12700000000001</v>
      </c>
    </row>
    <row r="25" spans="2:6" s="67" customFormat="1" x14ac:dyDescent="0.35">
      <c r="B25" s="64">
        <v>37895</v>
      </c>
      <c r="C25" s="65">
        <v>0.38</v>
      </c>
      <c r="D25" s="79">
        <f t="shared" si="1"/>
        <v>0.17336894991518892</v>
      </c>
      <c r="E25" s="65">
        <f>SUM($C$16:C25)</f>
        <v>7.3199999999999994</v>
      </c>
      <c r="F25" s="66">
        <v>291.22899999999998</v>
      </c>
    </row>
    <row r="26" spans="2:6" s="67" customFormat="1" ht="15" customHeight="1" x14ac:dyDescent="0.35">
      <c r="B26" s="64">
        <v>37926</v>
      </c>
      <c r="C26" s="65">
        <v>0.49</v>
      </c>
      <c r="D26" s="79">
        <f t="shared" si="1"/>
        <v>0.12094760226750423</v>
      </c>
      <c r="E26" s="65">
        <f>SUM($C$16:C26)</f>
        <v>7.81</v>
      </c>
      <c r="F26" s="66">
        <v>292.65699999999998</v>
      </c>
    </row>
    <row r="27" spans="2:6" s="67" customFormat="1" ht="15.75" customHeight="1" x14ac:dyDescent="0.35">
      <c r="B27" s="64">
        <v>37956</v>
      </c>
      <c r="C27" s="65">
        <v>0.61</v>
      </c>
      <c r="D27" s="79">
        <f t="shared" si="1"/>
        <v>8.7083328718522202E-2</v>
      </c>
      <c r="E27" s="65">
        <f>SUM($C$16:C27)</f>
        <v>8.42</v>
      </c>
      <c r="F27" s="66">
        <v>294.45499999999998</v>
      </c>
    </row>
    <row r="28" spans="2:6" s="67" customFormat="1" x14ac:dyDescent="0.35">
      <c r="B28" s="64">
        <v>37987</v>
      </c>
      <c r="C28" s="65">
        <v>0.88</v>
      </c>
      <c r="D28" s="79">
        <f t="shared" si="1"/>
        <v>7.1673647866134171E-2</v>
      </c>
      <c r="E28" s="65">
        <f>SUM($C$28:C28)</f>
        <v>0.88</v>
      </c>
      <c r="F28" s="66">
        <v>297.03899999999999</v>
      </c>
    </row>
    <row r="29" spans="2:6" s="67" customFormat="1" x14ac:dyDescent="0.35">
      <c r="B29" s="64">
        <v>38018</v>
      </c>
      <c r="C29" s="65">
        <v>0.69</v>
      </c>
      <c r="D29" s="79">
        <f t="shared" si="1"/>
        <v>5.4993545110156417E-2</v>
      </c>
      <c r="E29" s="65">
        <f>SUM($C$28:C29)</f>
        <v>1.5699999999999998</v>
      </c>
      <c r="F29" s="66">
        <v>299.09699999999998</v>
      </c>
    </row>
    <row r="30" spans="2:6" s="67" customFormat="1" x14ac:dyDescent="0.35">
      <c r="B30" s="64">
        <v>38047</v>
      </c>
      <c r="C30" s="65">
        <v>1.1299999999999999</v>
      </c>
      <c r="D30" s="79">
        <f t="shared" si="1"/>
        <v>5.0820725712598325E-2</v>
      </c>
      <c r="E30" s="65">
        <f>SUM($C$28:C30)</f>
        <v>2.6999999999999997</v>
      </c>
      <c r="F30" s="66">
        <v>302.48399999999998</v>
      </c>
    </row>
    <row r="31" spans="2:6" s="67" customFormat="1" x14ac:dyDescent="0.35">
      <c r="B31" s="64">
        <v>38078</v>
      </c>
      <c r="C31" s="65">
        <v>1.21</v>
      </c>
      <c r="D31" s="79">
        <f t="shared" si="1"/>
        <v>5.383254392245429E-2</v>
      </c>
      <c r="E31" s="65">
        <f>SUM($C$28:C31)</f>
        <v>3.9099999999999997</v>
      </c>
      <c r="F31" s="66">
        <v>306.15100000000001</v>
      </c>
    </row>
    <row r="32" spans="2:6" s="67" customFormat="1" x14ac:dyDescent="0.35">
      <c r="B32" s="64">
        <v>38108</v>
      </c>
      <c r="C32" s="65">
        <v>1.31</v>
      </c>
      <c r="D32" s="79">
        <f t="shared" si="1"/>
        <v>7.0423507404735686E-2</v>
      </c>
      <c r="E32" s="65">
        <f>SUM($C$28:C32)</f>
        <v>5.22</v>
      </c>
      <c r="F32" s="66">
        <v>310.15199999999999</v>
      </c>
    </row>
    <row r="33" spans="2:6" s="67" customFormat="1" x14ac:dyDescent="0.35">
      <c r="B33" s="64">
        <v>38139</v>
      </c>
      <c r="C33" s="65">
        <v>1.38</v>
      </c>
      <c r="D33" s="79">
        <f t="shared" si="1"/>
        <v>9.613621388703919E-2</v>
      </c>
      <c r="E33" s="65">
        <f>SUM($C$28:C33)</f>
        <v>6.6</v>
      </c>
      <c r="F33" s="66">
        <v>314.41899999999998</v>
      </c>
    </row>
    <row r="34" spans="2:6" s="67" customFormat="1" x14ac:dyDescent="0.35">
      <c r="B34" s="64">
        <v>38169</v>
      </c>
      <c r="C34" s="65">
        <v>1.31</v>
      </c>
      <c r="D34" s="79">
        <f t="shared" si="1"/>
        <v>0.11511680418975723</v>
      </c>
      <c r="E34" s="65">
        <f>SUM($C$28:C34)</f>
        <v>7.91</v>
      </c>
      <c r="F34" s="66">
        <v>318.53199999999998</v>
      </c>
    </row>
    <row r="35" spans="2:6" s="67" customFormat="1" x14ac:dyDescent="0.35">
      <c r="B35" s="64">
        <v>38200</v>
      </c>
      <c r="C35" s="65">
        <v>1.22</v>
      </c>
      <c r="D35" s="79">
        <f t="shared" si="1"/>
        <v>0.12442499171709054</v>
      </c>
      <c r="E35" s="65">
        <f>SUM($C$28:C35)</f>
        <v>9.1300000000000008</v>
      </c>
      <c r="F35" s="66">
        <v>322.41199999999998</v>
      </c>
    </row>
    <row r="36" spans="2:6" s="67" customFormat="1" x14ac:dyDescent="0.35">
      <c r="B36" s="64">
        <v>38231</v>
      </c>
      <c r="C36" s="65">
        <v>0.69</v>
      </c>
      <c r="D36" s="79">
        <f t="shared" si="1"/>
        <v>0.11899616374897892</v>
      </c>
      <c r="E36" s="65">
        <f>SUM($C$28:C36)</f>
        <v>9.82</v>
      </c>
      <c r="F36" s="66">
        <v>324.65100000000001</v>
      </c>
    </row>
    <row r="37" spans="2:6" s="67" customFormat="1" x14ac:dyDescent="0.35">
      <c r="B37" s="64">
        <v>38261</v>
      </c>
      <c r="C37" s="65">
        <v>0.39</v>
      </c>
      <c r="D37" s="79">
        <f t="shared" si="1"/>
        <v>0.11913648709434854</v>
      </c>
      <c r="E37" s="65">
        <f>SUM($C$28:C37)</f>
        <v>10.210000000000001</v>
      </c>
      <c r="F37" s="66">
        <v>325.92500000000001</v>
      </c>
    </row>
    <row r="38" spans="2:6" s="67" customFormat="1" x14ac:dyDescent="0.35">
      <c r="B38" s="64">
        <v>38292</v>
      </c>
      <c r="C38" s="65">
        <v>0.82</v>
      </c>
      <c r="D38" s="79">
        <f t="shared" si="1"/>
        <v>0.12277512582989658</v>
      </c>
      <c r="E38" s="65">
        <f>SUM($C$28:C38)</f>
        <v>11.030000000000001</v>
      </c>
      <c r="F38" s="66">
        <v>328.58800000000002</v>
      </c>
    </row>
    <row r="39" spans="2:6" s="67" customFormat="1" x14ac:dyDescent="0.35">
      <c r="B39" s="64">
        <v>38322</v>
      </c>
      <c r="C39" s="65">
        <v>0.74</v>
      </c>
      <c r="D39" s="79">
        <f t="shared" si="1"/>
        <v>0.12412762561342139</v>
      </c>
      <c r="E39" s="65">
        <f>SUM($C$28:C39)</f>
        <v>11.770000000000001</v>
      </c>
      <c r="F39" s="66">
        <v>331.005</v>
      </c>
    </row>
    <row r="40" spans="2:6" s="67" customFormat="1" x14ac:dyDescent="0.35">
      <c r="B40" s="64">
        <v>38353</v>
      </c>
      <c r="C40" s="65">
        <v>0.39</v>
      </c>
      <c r="D40" s="79">
        <f t="shared" si="1"/>
        <v>0.1187015846404007</v>
      </c>
      <c r="E40" s="65">
        <f>SUM($C$40:C40)</f>
        <v>0.39</v>
      </c>
      <c r="F40" s="66">
        <v>332.298</v>
      </c>
    </row>
    <row r="41" spans="2:6" s="67" customFormat="1" x14ac:dyDescent="0.35">
      <c r="B41" s="64">
        <v>38384</v>
      </c>
      <c r="C41" s="65">
        <v>0.3</v>
      </c>
      <c r="D41" s="79">
        <f t="shared" si="1"/>
        <v>0.11431408539704524</v>
      </c>
      <c r="E41" s="65">
        <f>SUM($C$40:C41)</f>
        <v>0.69</v>
      </c>
      <c r="F41" s="66">
        <v>333.28800000000001</v>
      </c>
    </row>
    <row r="42" spans="2:6" s="67" customFormat="1" x14ac:dyDescent="0.35">
      <c r="B42" s="64">
        <v>38412</v>
      </c>
      <c r="C42" s="65">
        <v>0.85</v>
      </c>
      <c r="D42" s="79">
        <f t="shared" si="1"/>
        <v>0.11120918792398937</v>
      </c>
      <c r="E42" s="65">
        <f>SUM($C$40:C42)</f>
        <v>1.54</v>
      </c>
      <c r="F42" s="66">
        <v>336.12299999999999</v>
      </c>
    </row>
    <row r="43" spans="2:6" s="67" customFormat="1" x14ac:dyDescent="0.35">
      <c r="B43" s="64">
        <v>38443</v>
      </c>
      <c r="C43" s="65">
        <v>0.86</v>
      </c>
      <c r="D43" s="79">
        <f t="shared" si="1"/>
        <v>0.10739471698606229</v>
      </c>
      <c r="E43" s="65">
        <f>SUM($C$40:C43)</f>
        <v>2.4</v>
      </c>
      <c r="F43" s="66">
        <v>339.03</v>
      </c>
    </row>
    <row r="44" spans="2:6" s="67" customFormat="1" x14ac:dyDescent="0.35">
      <c r="B44" s="64">
        <v>38473</v>
      </c>
      <c r="C44" s="65">
        <v>-0.22</v>
      </c>
      <c r="D44" s="79">
        <f t="shared" si="1"/>
        <v>9.0752276303232016E-2</v>
      </c>
      <c r="E44" s="65">
        <f>SUM($C$40:C44)</f>
        <v>2.1799999999999997</v>
      </c>
      <c r="F44" s="66">
        <v>338.29899999999998</v>
      </c>
    </row>
    <row r="45" spans="2:6" s="67" customFormat="1" x14ac:dyDescent="0.35">
      <c r="B45" s="64">
        <v>38504</v>
      </c>
      <c r="C45" s="65">
        <v>-0.44</v>
      </c>
      <c r="D45" s="79">
        <f t="shared" si="1"/>
        <v>7.1185265521485741E-2</v>
      </c>
      <c r="E45" s="65">
        <f>SUM($C$40:C45)</f>
        <v>1.7399999999999998</v>
      </c>
      <c r="F45" s="66">
        <v>336.80099999999999</v>
      </c>
    </row>
    <row r="46" spans="2:6" s="67" customFormat="1" x14ac:dyDescent="0.35">
      <c r="B46" s="64">
        <v>38534</v>
      </c>
      <c r="C46" s="65">
        <v>-0.34</v>
      </c>
      <c r="D46" s="79">
        <f t="shared" si="1"/>
        <v>5.3781095776876509E-2</v>
      </c>
      <c r="E46" s="65">
        <f>SUM($C$40:C46)</f>
        <v>1.3999999999999997</v>
      </c>
      <c r="F46" s="66">
        <v>335.66300000000001</v>
      </c>
    </row>
    <row r="47" spans="2:6" s="67" customFormat="1" x14ac:dyDescent="0.35">
      <c r="B47" s="64">
        <v>38565</v>
      </c>
      <c r="C47" s="65">
        <v>-0.65</v>
      </c>
      <c r="D47" s="79">
        <f t="shared" si="1"/>
        <v>3.4310137339801372E-2</v>
      </c>
      <c r="E47" s="65">
        <f>SUM($C$40:C47)</f>
        <v>0.74999999999999967</v>
      </c>
      <c r="F47" s="66">
        <v>333.47399999999999</v>
      </c>
    </row>
    <row r="48" spans="2:6" s="67" customFormat="1" x14ac:dyDescent="0.35">
      <c r="B48" s="64">
        <v>38596</v>
      </c>
      <c r="C48" s="65">
        <v>-0.53</v>
      </c>
      <c r="D48" s="79">
        <f t="shared" si="1"/>
        <v>2.1681744396290226E-2</v>
      </c>
      <c r="E48" s="65">
        <f>SUM($C$40:C48)</f>
        <v>0.21999999999999964</v>
      </c>
      <c r="F48" s="66">
        <v>331.69</v>
      </c>
    </row>
    <row r="49" spans="2:6" s="67" customFormat="1" x14ac:dyDescent="0.35">
      <c r="B49" s="64">
        <v>38626</v>
      </c>
      <c r="C49" s="65">
        <v>0.6</v>
      </c>
      <c r="D49" s="79">
        <f t="shared" si="1"/>
        <v>2.3836772263557515E-2</v>
      </c>
      <c r="E49" s="65">
        <f>SUM($C$40:C49)</f>
        <v>0.81999999999999962</v>
      </c>
      <c r="F49" s="66">
        <v>333.69400000000002</v>
      </c>
    </row>
    <row r="50" spans="2:6" s="67" customFormat="1" x14ac:dyDescent="0.35">
      <c r="B50" s="64">
        <v>38657</v>
      </c>
      <c r="C50" s="65">
        <v>0.4</v>
      </c>
      <c r="D50" s="79">
        <f t="shared" si="1"/>
        <v>1.9614228151971336E-2</v>
      </c>
      <c r="E50" s="65">
        <f>SUM($C$40:C50)</f>
        <v>1.2199999999999998</v>
      </c>
      <c r="F50" s="66">
        <v>335.03300000000002</v>
      </c>
    </row>
    <row r="51" spans="2:6" s="67" customFormat="1" x14ac:dyDescent="0.35">
      <c r="B51" s="64">
        <v>38687</v>
      </c>
      <c r="C51" s="65">
        <v>-0.01</v>
      </c>
      <c r="D51" s="79">
        <f t="shared" si="1"/>
        <v>1.208743070346352E-2</v>
      </c>
      <c r="E51" s="65">
        <f>SUM($C$40:C51)</f>
        <v>1.2099999999999997</v>
      </c>
      <c r="F51" s="66">
        <v>335.00599999999997</v>
      </c>
    </row>
    <row r="52" spans="2:6" s="67" customFormat="1" x14ac:dyDescent="0.35">
      <c r="B52" s="64">
        <v>38718</v>
      </c>
      <c r="C52" s="65">
        <v>0.92</v>
      </c>
      <c r="D52" s="79">
        <f t="shared" si="1"/>
        <v>1.7409072579431806E-2</v>
      </c>
      <c r="E52" s="65">
        <f>SUM($C$52:C52)</f>
        <v>0.92</v>
      </c>
      <c r="F52" s="66">
        <v>338.08300000000003</v>
      </c>
    </row>
    <row r="53" spans="2:6" s="67" customFormat="1" x14ac:dyDescent="0.35">
      <c r="B53" s="64">
        <v>38749</v>
      </c>
      <c r="C53" s="65">
        <v>0.01</v>
      </c>
      <c r="D53" s="79">
        <f t="shared" si="1"/>
        <v>1.4521974988598307E-2</v>
      </c>
      <c r="E53" s="65">
        <f>SUM($C$52:C53)</f>
        <v>0.93</v>
      </c>
      <c r="F53" s="66">
        <v>338.12799999999999</v>
      </c>
    </row>
    <row r="54" spans="2:6" s="67" customFormat="1" x14ac:dyDescent="0.35">
      <c r="B54" s="64">
        <v>38777</v>
      </c>
      <c r="C54" s="65">
        <v>-0.23</v>
      </c>
      <c r="D54" s="79">
        <f t="shared" si="1"/>
        <v>3.6177232739205145E-3</v>
      </c>
      <c r="E54" s="65">
        <f>SUM($C$52:C54)</f>
        <v>0.70000000000000007</v>
      </c>
      <c r="F54" s="66">
        <v>337.339</v>
      </c>
    </row>
    <row r="55" spans="2:6" s="67" customFormat="1" x14ac:dyDescent="0.35">
      <c r="B55" s="64">
        <v>38808</v>
      </c>
      <c r="C55" s="65">
        <v>-0.42</v>
      </c>
      <c r="D55" s="79">
        <f t="shared" si="1"/>
        <v>-9.1702799162315385E-3</v>
      </c>
      <c r="E55" s="65">
        <f>SUM($C$52:C55)</f>
        <v>0.28000000000000008</v>
      </c>
      <c r="F55" s="66">
        <v>335.92099999999999</v>
      </c>
    </row>
    <row r="56" spans="2:6" s="67" customFormat="1" x14ac:dyDescent="0.35">
      <c r="B56" s="64">
        <v>38838</v>
      </c>
      <c r="C56" s="65">
        <v>0.38</v>
      </c>
      <c r="D56" s="79">
        <f t="shared" si="1"/>
        <v>-3.292944998359415E-3</v>
      </c>
      <c r="E56" s="65">
        <f>SUM($C$52:C56)</f>
        <v>0.66000000000000014</v>
      </c>
      <c r="F56" s="66">
        <v>337.185</v>
      </c>
    </row>
    <row r="57" spans="2:6" s="67" customFormat="1" x14ac:dyDescent="0.35">
      <c r="B57" s="64">
        <v>38869</v>
      </c>
      <c r="C57" s="65">
        <v>0.75</v>
      </c>
      <c r="D57" s="79">
        <f t="shared" si="1"/>
        <v>8.643085976585585E-3</v>
      </c>
      <c r="E57" s="65">
        <f>SUM($C$52:C57)</f>
        <v>1.4100000000000001</v>
      </c>
      <c r="F57" s="66">
        <v>339.71199999999999</v>
      </c>
    </row>
    <row r="58" spans="2:6" s="67" customFormat="1" x14ac:dyDescent="0.35">
      <c r="B58" s="64">
        <v>38899</v>
      </c>
      <c r="C58" s="65">
        <v>0.18</v>
      </c>
      <c r="D58" s="79">
        <f t="shared" si="1"/>
        <v>1.3850200945591196E-2</v>
      </c>
      <c r="E58" s="65">
        <f>SUM($C$52:C58)</f>
        <v>1.59</v>
      </c>
      <c r="F58" s="66">
        <v>340.31200000000001</v>
      </c>
    </row>
    <row r="59" spans="2:6" s="67" customFormat="1" x14ac:dyDescent="0.35">
      <c r="B59" s="64">
        <v>38930</v>
      </c>
      <c r="C59" s="65">
        <v>0.37</v>
      </c>
      <c r="D59" s="79">
        <f t="shared" si="1"/>
        <v>2.4289749725615817E-2</v>
      </c>
      <c r="E59" s="65">
        <f>SUM($C$52:C59)</f>
        <v>1.96</v>
      </c>
      <c r="F59" s="66">
        <v>341.57400000000001</v>
      </c>
    </row>
    <row r="60" spans="2:6" s="67" customFormat="1" x14ac:dyDescent="0.35">
      <c r="B60" s="64">
        <v>38961</v>
      </c>
      <c r="C60" s="65">
        <v>0.28999999999999998</v>
      </c>
      <c r="D60" s="79">
        <f t="shared" si="1"/>
        <v>3.2774578672857047E-2</v>
      </c>
      <c r="E60" s="65">
        <f>SUM($C$52:C60)</f>
        <v>2.25</v>
      </c>
      <c r="F60" s="66">
        <v>342.56099999999998</v>
      </c>
    </row>
    <row r="61" spans="2:6" s="67" customFormat="1" x14ac:dyDescent="0.35">
      <c r="B61" s="64">
        <v>38991</v>
      </c>
      <c r="C61" s="65">
        <v>0.47</v>
      </c>
      <c r="D61" s="79">
        <f t="shared" si="1"/>
        <v>3.1349080295120624E-2</v>
      </c>
      <c r="E61" s="65">
        <f>SUM($C$52:C61)</f>
        <v>2.7199999999999998</v>
      </c>
      <c r="F61" s="66">
        <v>344.15499999999997</v>
      </c>
    </row>
    <row r="62" spans="2:6" s="67" customFormat="1" x14ac:dyDescent="0.35">
      <c r="B62" s="64">
        <v>39022</v>
      </c>
      <c r="C62" s="65">
        <v>0.75</v>
      </c>
      <c r="D62" s="79">
        <f t="shared" si="1"/>
        <v>3.4960735211158278E-2</v>
      </c>
      <c r="E62" s="65">
        <f>SUM($C$52:C62)</f>
        <v>3.4699999999999998</v>
      </c>
      <c r="F62" s="66">
        <v>346.74599999999998</v>
      </c>
    </row>
    <row r="63" spans="2:6" s="67" customFormat="1" x14ac:dyDescent="0.35">
      <c r="B63" s="64">
        <v>39052</v>
      </c>
      <c r="C63" s="65">
        <v>0.32</v>
      </c>
      <c r="D63" s="79">
        <f t="shared" si="1"/>
        <v>3.8315731658537411E-2</v>
      </c>
      <c r="E63" s="65">
        <f>SUM($C$52:C63)</f>
        <v>3.7899999999999996</v>
      </c>
      <c r="F63" s="66">
        <v>347.84199999999998</v>
      </c>
    </row>
    <row r="64" spans="2:6" s="67" customFormat="1" x14ac:dyDescent="0.35">
      <c r="B64" s="64">
        <v>39083</v>
      </c>
      <c r="C64" s="65">
        <v>0.5</v>
      </c>
      <c r="D64" s="79">
        <f t="shared" si="1"/>
        <v>3.4044894301103579E-2</v>
      </c>
      <c r="E64" s="65">
        <f>SUM($C$64:C64)</f>
        <v>0.5</v>
      </c>
      <c r="F64" s="66">
        <v>349.59300000000002</v>
      </c>
    </row>
    <row r="65" spans="2:6" s="67" customFormat="1" x14ac:dyDescent="0.35">
      <c r="B65" s="64">
        <v>39114</v>
      </c>
      <c r="C65" s="65">
        <v>0.27</v>
      </c>
      <c r="D65" s="79">
        <f t="shared" si="1"/>
        <v>3.6660672881275724E-2</v>
      </c>
      <c r="E65" s="65">
        <f>SUM($C$64:C65)</f>
        <v>0.77</v>
      </c>
      <c r="F65" s="66">
        <v>350.524</v>
      </c>
    </row>
    <row r="66" spans="2:6" s="67" customFormat="1" x14ac:dyDescent="0.35">
      <c r="B66" s="64">
        <v>39142</v>
      </c>
      <c r="C66" s="65">
        <v>0.34</v>
      </c>
      <c r="D66" s="79">
        <f t="shared" si="1"/>
        <v>4.2621813665185471E-2</v>
      </c>
      <c r="E66" s="65">
        <f>SUM($C$64:C66)</f>
        <v>1.1100000000000001</v>
      </c>
      <c r="F66" s="66">
        <v>351.71699999999998</v>
      </c>
    </row>
    <row r="67" spans="2:6" s="67" customFormat="1" x14ac:dyDescent="0.35">
      <c r="B67" s="64">
        <v>39173</v>
      </c>
      <c r="C67" s="65">
        <v>0.04</v>
      </c>
      <c r="D67" s="79">
        <f t="shared" si="1"/>
        <v>4.7475448096427453E-2</v>
      </c>
      <c r="E67" s="65">
        <f>SUM($C$64:C67)</f>
        <v>1.1500000000000001</v>
      </c>
      <c r="F67" s="66">
        <v>351.86900000000003</v>
      </c>
    </row>
    <row r="68" spans="2:6" s="67" customFormat="1" x14ac:dyDescent="0.35">
      <c r="B68" s="64">
        <v>39203</v>
      </c>
      <c r="C68" s="65">
        <v>0.04</v>
      </c>
      <c r="D68" s="79">
        <f t="shared" si="1"/>
        <v>4.3996619066684506E-2</v>
      </c>
      <c r="E68" s="65">
        <f>SUM($C$64:C68)</f>
        <v>1.1900000000000002</v>
      </c>
      <c r="F68" s="66">
        <v>352.02</v>
      </c>
    </row>
    <row r="69" spans="2:6" s="67" customFormat="1" x14ac:dyDescent="0.35">
      <c r="B69" s="64">
        <v>39234</v>
      </c>
      <c r="C69" s="65">
        <v>0.26</v>
      </c>
      <c r="D69" s="79">
        <f t="shared" si="1"/>
        <v>3.8927091183119877E-2</v>
      </c>
      <c r="E69" s="65">
        <f>SUM($C$64:C69)</f>
        <v>1.4500000000000002</v>
      </c>
      <c r="F69" s="66">
        <v>352.93599999999998</v>
      </c>
    </row>
    <row r="70" spans="2:6" s="67" customFormat="1" x14ac:dyDescent="0.35">
      <c r="B70" s="64">
        <v>39264</v>
      </c>
      <c r="C70" s="65">
        <v>0.28000000000000003</v>
      </c>
      <c r="D70" s="79">
        <f t="shared" si="1"/>
        <v>3.9986835609675753E-2</v>
      </c>
      <c r="E70" s="65">
        <f>SUM($C$64:C70)</f>
        <v>1.7300000000000002</v>
      </c>
      <c r="F70" s="66">
        <v>353.92</v>
      </c>
    </row>
    <row r="71" spans="2:6" s="67" customFormat="1" x14ac:dyDescent="0.35">
      <c r="B71" s="64">
        <v>39295</v>
      </c>
      <c r="C71" s="65">
        <v>0.98</v>
      </c>
      <c r="D71" s="79">
        <f t="shared" si="1"/>
        <v>4.6344276789216821E-2</v>
      </c>
      <c r="E71" s="65">
        <f>SUM($C$64:C71)</f>
        <v>2.71</v>
      </c>
      <c r="F71" s="66">
        <v>357.404</v>
      </c>
    </row>
    <row r="72" spans="2:6" s="67" customFormat="1" x14ac:dyDescent="0.35">
      <c r="B72" s="64">
        <v>39326</v>
      </c>
      <c r="C72" s="65">
        <v>1.29</v>
      </c>
      <c r="D72" s="79">
        <f t="shared" si="1"/>
        <v>5.6737340210940568E-2</v>
      </c>
      <c r="E72" s="65">
        <f>SUM($C$64:C72)</f>
        <v>4</v>
      </c>
      <c r="F72" s="66">
        <v>361.99700000000001</v>
      </c>
    </row>
    <row r="73" spans="2:6" s="67" customFormat="1" x14ac:dyDescent="0.35">
      <c r="B73" s="64">
        <v>39356</v>
      </c>
      <c r="C73" s="65">
        <v>1.05</v>
      </c>
      <c r="D73" s="79">
        <f t="shared" si="1"/>
        <v>6.2875739129171437E-2</v>
      </c>
      <c r="E73" s="65">
        <f>SUM($C$64:C73)</f>
        <v>5.05</v>
      </c>
      <c r="F73" s="66">
        <v>365.79399999999998</v>
      </c>
    </row>
    <row r="74" spans="2:6" s="67" customFormat="1" x14ac:dyDescent="0.35">
      <c r="B74" s="64">
        <v>39387</v>
      </c>
      <c r="C74" s="65">
        <v>0.69</v>
      </c>
      <c r="D74" s="79">
        <f t="shared" si="1"/>
        <v>6.2258829229464796E-2</v>
      </c>
      <c r="E74" s="65">
        <f>SUM($C$64:C74)</f>
        <v>5.74</v>
      </c>
      <c r="F74" s="66">
        <v>368.334</v>
      </c>
    </row>
    <row r="75" spans="2:6" s="67" customFormat="1" x14ac:dyDescent="0.35">
      <c r="B75" s="64">
        <v>39417</v>
      </c>
      <c r="C75" s="65">
        <v>1.76</v>
      </c>
      <c r="D75" s="79">
        <f t="shared" si="1"/>
        <v>7.7543827369897844E-2</v>
      </c>
      <c r="E75" s="65">
        <f>SUM($C$64:C75)</f>
        <v>7.5</v>
      </c>
      <c r="F75" s="66">
        <v>374.815</v>
      </c>
    </row>
    <row r="76" spans="2:6" s="67" customFormat="1" x14ac:dyDescent="0.35">
      <c r="B76" s="64">
        <v>39448</v>
      </c>
      <c r="C76" s="65">
        <v>1.0900000000000001</v>
      </c>
      <c r="D76" s="79">
        <f t="shared" si="1"/>
        <v>8.3831770086929547E-2</v>
      </c>
      <c r="E76" s="65">
        <f>SUM($C$76:C76)</f>
        <v>1.0900000000000001</v>
      </c>
      <c r="F76" s="66">
        <v>378.9</v>
      </c>
    </row>
    <row r="77" spans="2:6" s="67" customFormat="1" x14ac:dyDescent="0.35">
      <c r="B77" s="64">
        <v>39479</v>
      </c>
      <c r="C77" s="65">
        <v>0.53</v>
      </c>
      <c r="D77" s="79">
        <f t="shared" si="1"/>
        <v>8.6675948009266035E-2</v>
      </c>
      <c r="E77" s="65">
        <f>SUM($C$76:C77)</f>
        <v>1.62</v>
      </c>
      <c r="F77" s="66">
        <v>380.90600000000001</v>
      </c>
    </row>
    <row r="78" spans="2:6" s="67" customFormat="1" x14ac:dyDescent="0.35">
      <c r="B78" s="64">
        <v>39508</v>
      </c>
      <c r="C78" s="65">
        <v>0.74</v>
      </c>
      <c r="D78" s="79">
        <f t="shared" si="1"/>
        <v>9.1022043290486465E-2</v>
      </c>
      <c r="E78" s="65">
        <f>SUM($C$76:C78)</f>
        <v>2.3600000000000003</v>
      </c>
      <c r="F78" s="66">
        <v>383.73099999999999</v>
      </c>
    </row>
    <row r="79" spans="2:6" s="67" customFormat="1" x14ac:dyDescent="0.35">
      <c r="B79" s="64">
        <v>39539</v>
      </c>
      <c r="C79" s="65">
        <v>0.69</v>
      </c>
      <c r="D79" s="79">
        <f t="shared" si="1"/>
        <v>9.8079114670516443E-2</v>
      </c>
      <c r="E79" s="65">
        <f>SUM($C$76:C79)</f>
        <v>3.0500000000000003</v>
      </c>
      <c r="F79" s="66">
        <v>386.38</v>
      </c>
    </row>
    <row r="80" spans="2:6" s="67" customFormat="1" x14ac:dyDescent="0.35">
      <c r="B80" s="64">
        <v>39569</v>
      </c>
      <c r="C80" s="65">
        <v>1.61</v>
      </c>
      <c r="D80" s="79">
        <f t="shared" ref="D80:D143" si="2">((F80/F68)-1)</f>
        <v>0.11525481506732582</v>
      </c>
      <c r="E80" s="65">
        <f>SUM($C$76:C80)</f>
        <v>4.66</v>
      </c>
      <c r="F80" s="66">
        <v>392.59199999999998</v>
      </c>
    </row>
    <row r="81" spans="2:6" s="67" customFormat="1" x14ac:dyDescent="0.35">
      <c r="B81" s="64">
        <v>39600</v>
      </c>
      <c r="C81" s="65">
        <v>1.98</v>
      </c>
      <c r="D81" s="79">
        <f t="shared" si="2"/>
        <v>0.1344323050071401</v>
      </c>
      <c r="E81" s="65">
        <f>SUM($C$76:C81)</f>
        <v>6.6400000000000006</v>
      </c>
      <c r="F81" s="66">
        <v>400.38200000000001</v>
      </c>
    </row>
    <row r="82" spans="2:6" s="67" customFormat="1" x14ac:dyDescent="0.35">
      <c r="B82" s="64">
        <v>39630</v>
      </c>
      <c r="C82" s="65">
        <v>1.76</v>
      </c>
      <c r="D82" s="79">
        <f t="shared" si="2"/>
        <v>0.15123756781193487</v>
      </c>
      <c r="E82" s="65">
        <f>SUM($C$76:C82)</f>
        <v>8.4</v>
      </c>
      <c r="F82" s="66">
        <v>407.44600000000003</v>
      </c>
    </row>
    <row r="83" spans="2:6" s="67" customFormat="1" x14ac:dyDescent="0.35">
      <c r="B83" s="64">
        <v>39661</v>
      </c>
      <c r="C83" s="65">
        <v>-0.32</v>
      </c>
      <c r="D83" s="79">
        <f t="shared" si="2"/>
        <v>0.13632471936520019</v>
      </c>
      <c r="E83" s="65">
        <f>SUM($C$76:C83)</f>
        <v>8.08</v>
      </c>
      <c r="F83" s="66">
        <v>406.12700000000001</v>
      </c>
    </row>
    <row r="84" spans="2:6" s="67" customFormat="1" x14ac:dyDescent="0.35">
      <c r="B84" s="64">
        <v>39692</v>
      </c>
      <c r="C84" s="65">
        <v>0.11</v>
      </c>
      <c r="D84" s="79">
        <f t="shared" si="2"/>
        <v>0.12309494277576882</v>
      </c>
      <c r="E84" s="65">
        <f>SUM($C$76:C84)</f>
        <v>8.19</v>
      </c>
      <c r="F84" s="66">
        <v>406.55700000000002</v>
      </c>
    </row>
    <row r="85" spans="2:6" s="67" customFormat="1" x14ac:dyDescent="0.35">
      <c r="B85" s="64">
        <v>39722</v>
      </c>
      <c r="C85" s="65">
        <v>0.98</v>
      </c>
      <c r="D85" s="79">
        <f t="shared" si="2"/>
        <v>0.12228194010836702</v>
      </c>
      <c r="E85" s="65">
        <f>SUM($C$76:C85)</f>
        <v>9.17</v>
      </c>
      <c r="F85" s="66">
        <v>410.524</v>
      </c>
    </row>
    <row r="86" spans="2:6" s="67" customFormat="1" x14ac:dyDescent="0.35">
      <c r="B86" s="64">
        <v>39753</v>
      </c>
      <c r="C86" s="65">
        <v>0.38</v>
      </c>
      <c r="D86" s="79">
        <f t="shared" si="2"/>
        <v>0.1188323641043183</v>
      </c>
      <c r="E86" s="65">
        <f>SUM($C$76:C86)</f>
        <v>9.5500000000000007</v>
      </c>
      <c r="F86" s="66">
        <v>412.10399999999998</v>
      </c>
    </row>
    <row r="87" spans="2:6" s="67" customFormat="1" x14ac:dyDescent="0.35">
      <c r="B87" s="64">
        <v>39783</v>
      </c>
      <c r="C87" s="65">
        <v>-0.13</v>
      </c>
      <c r="D87" s="79">
        <f t="shared" si="2"/>
        <v>9.8075050358176652E-2</v>
      </c>
      <c r="E87" s="65">
        <f>SUM($C$76:C87)</f>
        <v>9.42</v>
      </c>
      <c r="F87" s="66">
        <v>411.57499999999999</v>
      </c>
    </row>
    <row r="88" spans="2:6" s="67" customFormat="1" x14ac:dyDescent="0.35">
      <c r="B88" s="64">
        <v>39814</v>
      </c>
      <c r="C88" s="65">
        <v>-0.44</v>
      </c>
      <c r="D88" s="79">
        <f t="shared" si="2"/>
        <v>8.1504354711005478E-2</v>
      </c>
      <c r="E88" s="65">
        <f>SUM($C$88:C88)</f>
        <v>-0.44</v>
      </c>
      <c r="F88" s="66">
        <v>409.78199999999998</v>
      </c>
    </row>
    <row r="89" spans="2:6" s="67" customFormat="1" x14ac:dyDescent="0.35">
      <c r="B89" s="64">
        <v>39845</v>
      </c>
      <c r="C89" s="65">
        <v>0.26</v>
      </c>
      <c r="D89" s="79">
        <f t="shared" si="2"/>
        <v>7.8609945760896416E-2</v>
      </c>
      <c r="E89" s="65">
        <f>SUM($C$88:C89)</f>
        <v>-0.18</v>
      </c>
      <c r="F89" s="66">
        <v>410.84899999999999</v>
      </c>
    </row>
    <row r="90" spans="2:6" s="67" customFormat="1" x14ac:dyDescent="0.35">
      <c r="B90" s="64">
        <v>39873</v>
      </c>
      <c r="C90" s="65">
        <v>-0.74</v>
      </c>
      <c r="D90" s="79">
        <f t="shared" si="2"/>
        <v>6.2744474644998771E-2</v>
      </c>
      <c r="E90" s="65">
        <f>SUM($C$88:C90)</f>
        <v>-0.91999999999999993</v>
      </c>
      <c r="F90" s="66">
        <v>407.80799999999999</v>
      </c>
    </row>
    <row r="91" spans="2:6" s="67" customFormat="1" x14ac:dyDescent="0.35">
      <c r="B91" s="64">
        <v>39904</v>
      </c>
      <c r="C91" s="65">
        <v>-0.15</v>
      </c>
      <c r="D91" s="79">
        <f t="shared" si="2"/>
        <v>5.3835602256845583E-2</v>
      </c>
      <c r="E91" s="65">
        <f>SUM($C$88:C91)</f>
        <v>-1.0699999999999998</v>
      </c>
      <c r="F91" s="66">
        <v>407.18099999999998</v>
      </c>
    </row>
    <row r="92" spans="2:6" s="67" customFormat="1" x14ac:dyDescent="0.35">
      <c r="B92" s="64">
        <v>39934</v>
      </c>
      <c r="C92" s="65">
        <v>-7.0000000000000007E-2</v>
      </c>
      <c r="D92" s="79">
        <f t="shared" si="2"/>
        <v>3.6406753066797082E-2</v>
      </c>
      <c r="E92" s="65">
        <f>SUM($C$88:C92)</f>
        <v>-1.1399999999999999</v>
      </c>
      <c r="F92" s="66">
        <v>406.88499999999999</v>
      </c>
    </row>
    <row r="93" spans="2:6" s="67" customFormat="1" x14ac:dyDescent="0.35">
      <c r="B93" s="64">
        <v>39965</v>
      </c>
      <c r="C93" s="65">
        <v>-0.1</v>
      </c>
      <c r="D93" s="79">
        <f t="shared" si="2"/>
        <v>1.5245440604222837E-2</v>
      </c>
      <c r="E93" s="65">
        <f>SUM($C$88:C93)</f>
        <v>-1.24</v>
      </c>
      <c r="F93" s="66">
        <v>406.48599999999999</v>
      </c>
    </row>
    <row r="94" spans="2:6" s="67" customFormat="1" x14ac:dyDescent="0.35">
      <c r="B94" s="64">
        <v>39995</v>
      </c>
      <c r="C94" s="65">
        <v>-0.43</v>
      </c>
      <c r="D94" s="79">
        <f t="shared" si="2"/>
        <v>-6.6953657662610633E-3</v>
      </c>
      <c r="E94" s="65">
        <f>SUM($C$88:C94)</f>
        <v>-1.67</v>
      </c>
      <c r="F94" s="66">
        <v>404.71800000000002</v>
      </c>
    </row>
    <row r="95" spans="2:6" s="67" customFormat="1" x14ac:dyDescent="0.35">
      <c r="B95" s="64">
        <v>40026</v>
      </c>
      <c r="C95" s="65">
        <v>-0.36</v>
      </c>
      <c r="D95" s="79">
        <f t="shared" si="2"/>
        <v>-7.0766041164463944E-3</v>
      </c>
      <c r="E95" s="65">
        <f>SUM($C$88:C95)</f>
        <v>-2.0299999999999998</v>
      </c>
      <c r="F95" s="66">
        <v>403.25299999999999</v>
      </c>
    </row>
    <row r="96" spans="2:6" s="67" customFormat="1" x14ac:dyDescent="0.35">
      <c r="B96" s="64">
        <v>40057</v>
      </c>
      <c r="C96" s="65">
        <v>0.42</v>
      </c>
      <c r="D96" s="79">
        <f t="shared" si="2"/>
        <v>-3.9650036772211905E-3</v>
      </c>
      <c r="E96" s="65">
        <f>SUM($C$88:C96)</f>
        <v>-1.6099999999999999</v>
      </c>
      <c r="F96" s="66">
        <v>404.94499999999999</v>
      </c>
    </row>
    <row r="97" spans="2:6" s="67" customFormat="1" x14ac:dyDescent="0.35">
      <c r="B97" s="64">
        <v>40087</v>
      </c>
      <c r="C97" s="65">
        <v>0.05</v>
      </c>
      <c r="D97" s="79">
        <f t="shared" si="2"/>
        <v>-1.3141740799563428E-2</v>
      </c>
      <c r="E97" s="65">
        <f>SUM($C$88:C97)</f>
        <v>-1.5599999999999998</v>
      </c>
      <c r="F97" s="66">
        <v>405.12900000000002</v>
      </c>
    </row>
    <row r="98" spans="2:6" s="67" customFormat="1" x14ac:dyDescent="0.35">
      <c r="B98" s="64">
        <v>40118</v>
      </c>
      <c r="C98" s="65">
        <v>0.1</v>
      </c>
      <c r="D98" s="79">
        <f t="shared" si="2"/>
        <v>-1.5908605594704195E-2</v>
      </c>
      <c r="E98" s="65">
        <f>SUM($C$88:C98)</f>
        <v>-1.4599999999999997</v>
      </c>
      <c r="F98" s="66">
        <v>405.548</v>
      </c>
    </row>
    <row r="99" spans="2:6" s="67" customFormat="1" x14ac:dyDescent="0.35">
      <c r="B99" s="64">
        <v>40148</v>
      </c>
      <c r="C99" s="65">
        <v>-0.26</v>
      </c>
      <c r="D99" s="79">
        <f t="shared" si="2"/>
        <v>-1.7192492255360459E-2</v>
      </c>
      <c r="E99" s="65">
        <f>SUM($C$88:C99)</f>
        <v>-1.7199999999999998</v>
      </c>
      <c r="F99" s="66">
        <v>404.49900000000002</v>
      </c>
    </row>
    <row r="100" spans="2:6" s="67" customFormat="1" x14ac:dyDescent="0.35">
      <c r="B100" s="64">
        <v>40179</v>
      </c>
      <c r="C100" s="65">
        <v>0.63</v>
      </c>
      <c r="D100" s="79">
        <f t="shared" si="2"/>
        <v>-6.669399827225253E-3</v>
      </c>
      <c r="E100" s="65">
        <f>SUM($C$100:C100)</f>
        <v>0.63</v>
      </c>
      <c r="F100" s="66">
        <v>407.04899999999998</v>
      </c>
    </row>
    <row r="101" spans="2:6" s="67" customFormat="1" x14ac:dyDescent="0.35">
      <c r="B101" s="64">
        <v>40210</v>
      </c>
      <c r="C101" s="65">
        <v>1.18</v>
      </c>
      <c r="D101" s="79">
        <f t="shared" si="2"/>
        <v>2.4193803562866378E-3</v>
      </c>
      <c r="E101" s="65">
        <f>SUM($C$100:C101)</f>
        <v>1.81</v>
      </c>
      <c r="F101" s="66">
        <v>411.84300000000002</v>
      </c>
    </row>
    <row r="102" spans="2:6" s="67" customFormat="1" x14ac:dyDescent="0.35">
      <c r="B102" s="64">
        <v>40238</v>
      </c>
      <c r="C102" s="65">
        <v>0.94</v>
      </c>
      <c r="D102" s="79">
        <f t="shared" si="2"/>
        <v>1.94356167608285E-2</v>
      </c>
      <c r="E102" s="65">
        <f>SUM($C$100:C102)</f>
        <v>2.75</v>
      </c>
      <c r="F102" s="66">
        <v>415.73399999999998</v>
      </c>
    </row>
    <row r="103" spans="2:6" s="67" customFormat="1" x14ac:dyDescent="0.35">
      <c r="B103" s="64">
        <v>40269</v>
      </c>
      <c r="C103" s="65">
        <v>0.77</v>
      </c>
      <c r="D103" s="79">
        <f t="shared" si="2"/>
        <v>2.8822562938840335E-2</v>
      </c>
      <c r="E103" s="65">
        <f>SUM($C$100:C103)</f>
        <v>3.52</v>
      </c>
      <c r="F103" s="66">
        <v>418.91699999999997</v>
      </c>
    </row>
    <row r="104" spans="2:6" s="67" customFormat="1" x14ac:dyDescent="0.35">
      <c r="B104" s="64">
        <v>40299</v>
      </c>
      <c r="C104" s="65">
        <v>1.19</v>
      </c>
      <c r="D104" s="79">
        <f t="shared" si="2"/>
        <v>4.1780847168118695E-2</v>
      </c>
      <c r="E104" s="65">
        <f>SUM($C$100:C104)</f>
        <v>4.71</v>
      </c>
      <c r="F104" s="66">
        <v>423.88499999999999</v>
      </c>
    </row>
    <row r="105" spans="2:6" s="67" customFormat="1" x14ac:dyDescent="0.35">
      <c r="B105" s="64">
        <v>40330</v>
      </c>
      <c r="C105" s="65">
        <v>0.85</v>
      </c>
      <c r="D105" s="79">
        <f t="shared" si="2"/>
        <v>5.1669676200410297E-2</v>
      </c>
      <c r="E105" s="65">
        <f>SUM($C$100:C105)</f>
        <v>5.56</v>
      </c>
      <c r="F105" s="66">
        <v>427.48899999999998</v>
      </c>
    </row>
    <row r="106" spans="2:6" s="67" customFormat="1" x14ac:dyDescent="0.35">
      <c r="B106" s="64">
        <v>40360</v>
      </c>
      <c r="C106" s="65">
        <v>0.15</v>
      </c>
      <c r="D106" s="79">
        <f t="shared" si="2"/>
        <v>5.7897103662303051E-2</v>
      </c>
      <c r="E106" s="65">
        <f>SUM($C$100:C106)</f>
        <v>5.71</v>
      </c>
      <c r="F106" s="66">
        <v>428.15</v>
      </c>
    </row>
    <row r="107" spans="2:6" s="67" customFormat="1" x14ac:dyDescent="0.35">
      <c r="B107" s="64">
        <v>40391</v>
      </c>
      <c r="C107" s="65">
        <v>0.77</v>
      </c>
      <c r="D107" s="79">
        <f t="shared" si="2"/>
        <v>6.9911445172137654E-2</v>
      </c>
      <c r="E107" s="65">
        <f>SUM($C$100:C107)</f>
        <v>6.48</v>
      </c>
      <c r="F107" s="66">
        <v>431.44499999999999</v>
      </c>
    </row>
    <row r="108" spans="2:6" s="67" customFormat="1" x14ac:dyDescent="0.35">
      <c r="B108" s="64">
        <v>40422</v>
      </c>
      <c r="C108" s="65">
        <v>1.1499999999999999</v>
      </c>
      <c r="D108" s="79">
        <f t="shared" si="2"/>
        <v>7.773401326106022E-2</v>
      </c>
      <c r="E108" s="65">
        <f>SUM($C$100:C108)</f>
        <v>7.6300000000000008</v>
      </c>
      <c r="F108" s="66">
        <v>436.423</v>
      </c>
    </row>
    <row r="109" spans="2:6" s="67" customFormat="1" x14ac:dyDescent="0.35">
      <c r="B109" s="64">
        <v>40452</v>
      </c>
      <c r="C109" s="65">
        <v>1.01</v>
      </c>
      <c r="D109" s="79">
        <f t="shared" si="2"/>
        <v>8.8120080270728485E-2</v>
      </c>
      <c r="E109" s="65">
        <f>SUM($C$100:C109)</f>
        <v>8.64</v>
      </c>
      <c r="F109" s="66">
        <v>440.82900000000001</v>
      </c>
    </row>
    <row r="110" spans="2:6" s="67" customFormat="1" x14ac:dyDescent="0.35">
      <c r="B110" s="64">
        <v>40483</v>
      </c>
      <c r="C110" s="65">
        <v>1.45</v>
      </c>
      <c r="D110" s="79">
        <f t="shared" si="2"/>
        <v>0.10272026985708238</v>
      </c>
      <c r="E110" s="65">
        <f>SUM($C$100:C110)</f>
        <v>10.09</v>
      </c>
      <c r="F110" s="66">
        <v>447.20600000000002</v>
      </c>
    </row>
    <row r="111" spans="2:6" s="67" customFormat="1" x14ac:dyDescent="0.35">
      <c r="B111" s="64">
        <v>40513</v>
      </c>
      <c r="C111" s="65">
        <v>0.69</v>
      </c>
      <c r="D111" s="79">
        <f t="shared" si="2"/>
        <v>0.11323142949673537</v>
      </c>
      <c r="E111" s="65">
        <f>SUM($C$100:C111)</f>
        <v>10.78</v>
      </c>
      <c r="F111" s="66">
        <v>450.30099999999999</v>
      </c>
    </row>
    <row r="112" spans="2:6" s="67" customFormat="1" x14ac:dyDescent="0.35">
      <c r="B112" s="64">
        <v>40544</v>
      </c>
      <c r="C112" s="65">
        <v>0.79</v>
      </c>
      <c r="D112" s="79">
        <f t="shared" si="2"/>
        <v>0.1150377472982369</v>
      </c>
      <c r="E112" s="65">
        <f>SUM($C$112:C112)</f>
        <v>0.79</v>
      </c>
      <c r="F112" s="66">
        <v>453.875</v>
      </c>
    </row>
    <row r="113" spans="2:6" s="67" customFormat="1" x14ac:dyDescent="0.35">
      <c r="B113" s="64">
        <v>40575</v>
      </c>
      <c r="C113" s="65">
        <v>1</v>
      </c>
      <c r="D113" s="79">
        <f t="shared" si="2"/>
        <v>0.11303822087543058</v>
      </c>
      <c r="E113" s="65">
        <f>SUM($C$112:C113)</f>
        <v>1.79</v>
      </c>
      <c r="F113" s="66">
        <v>458.39699999999999</v>
      </c>
    </row>
    <row r="114" spans="2:6" s="67" customFormat="1" x14ac:dyDescent="0.35">
      <c r="B114" s="64">
        <v>40603</v>
      </c>
      <c r="C114" s="65">
        <v>0.62</v>
      </c>
      <c r="D114" s="79">
        <f t="shared" si="2"/>
        <v>0.10948106241009881</v>
      </c>
      <c r="E114" s="65">
        <f>SUM($C$112:C114)</f>
        <v>2.41</v>
      </c>
      <c r="F114" s="66">
        <v>461.24900000000002</v>
      </c>
    </row>
    <row r="115" spans="2:6" s="67" customFormat="1" x14ac:dyDescent="0.35">
      <c r="B115" s="64">
        <v>40634</v>
      </c>
      <c r="C115" s="65">
        <v>0.45</v>
      </c>
      <c r="D115" s="79">
        <f t="shared" si="2"/>
        <v>0.10597325961944737</v>
      </c>
      <c r="E115" s="65">
        <f>SUM($C$112:C115)</f>
        <v>2.8600000000000003</v>
      </c>
      <c r="F115" s="66">
        <v>463.31099999999998</v>
      </c>
    </row>
    <row r="116" spans="2:6" s="67" customFormat="1" x14ac:dyDescent="0.35">
      <c r="B116" s="64">
        <v>40664</v>
      </c>
      <c r="C116" s="65">
        <v>0.43</v>
      </c>
      <c r="D116" s="79">
        <f t="shared" si="2"/>
        <v>9.7729336966394076E-2</v>
      </c>
      <c r="E116" s="65">
        <f>SUM($C$112:C116)</f>
        <v>3.2900000000000005</v>
      </c>
      <c r="F116" s="66">
        <v>465.31099999999998</v>
      </c>
    </row>
    <row r="117" spans="2:6" s="67" customFormat="1" x14ac:dyDescent="0.35">
      <c r="B117" s="64">
        <v>40695</v>
      </c>
      <c r="C117" s="65">
        <v>-0.18</v>
      </c>
      <c r="D117" s="79">
        <f t="shared" si="2"/>
        <v>8.6491114391247681E-2</v>
      </c>
      <c r="E117" s="65">
        <f>SUM($C$112:C117)</f>
        <v>3.1100000000000003</v>
      </c>
      <c r="F117" s="66">
        <v>464.46300000000002</v>
      </c>
    </row>
    <row r="118" spans="2:6" s="67" customFormat="1" x14ac:dyDescent="0.35">
      <c r="B118" s="64">
        <v>40725</v>
      </c>
      <c r="C118" s="65">
        <v>-0.12</v>
      </c>
      <c r="D118" s="79">
        <f t="shared" si="2"/>
        <v>8.3561835805208595E-2</v>
      </c>
      <c r="E118" s="65">
        <f>SUM($C$112:C118)</f>
        <v>2.99</v>
      </c>
      <c r="F118" s="66">
        <v>463.92700000000002</v>
      </c>
    </row>
    <row r="119" spans="2:6" s="67" customFormat="1" x14ac:dyDescent="0.35">
      <c r="B119" s="64">
        <v>40756</v>
      </c>
      <c r="C119" s="65">
        <v>0.44</v>
      </c>
      <c r="D119" s="79">
        <f t="shared" si="2"/>
        <v>8.0017151664754538E-2</v>
      </c>
      <c r="E119" s="65">
        <f>SUM($C$112:C119)</f>
        <v>3.43</v>
      </c>
      <c r="F119" s="66">
        <v>465.96800000000002</v>
      </c>
    </row>
    <row r="120" spans="2:6" s="67" customFormat="1" x14ac:dyDescent="0.35">
      <c r="B120" s="64">
        <v>40787</v>
      </c>
      <c r="C120" s="65">
        <v>0.65</v>
      </c>
      <c r="D120" s="79">
        <f t="shared" si="2"/>
        <v>7.4588186232164677E-2</v>
      </c>
      <c r="E120" s="65">
        <f>SUM($C$112:C120)</f>
        <v>4.08</v>
      </c>
      <c r="F120" s="66">
        <v>468.97500000000002</v>
      </c>
    </row>
    <row r="121" spans="2:6" s="67" customFormat="1" x14ac:dyDescent="0.35">
      <c r="B121" s="64">
        <v>40817</v>
      </c>
      <c r="C121" s="65">
        <v>0.53</v>
      </c>
      <c r="D121" s="79">
        <f t="shared" si="2"/>
        <v>6.9498603766993572E-2</v>
      </c>
      <c r="E121" s="65">
        <f>SUM($C$112:C121)</f>
        <v>4.6100000000000003</v>
      </c>
      <c r="F121" s="66">
        <v>471.46600000000001</v>
      </c>
    </row>
    <row r="122" spans="2:6" s="67" customFormat="1" x14ac:dyDescent="0.35">
      <c r="B122" s="64">
        <v>40848</v>
      </c>
      <c r="C122" s="65">
        <v>0.5</v>
      </c>
      <c r="D122" s="79">
        <f t="shared" si="2"/>
        <v>5.9484890632057752E-2</v>
      </c>
      <c r="E122" s="65">
        <f>SUM($C$112:C122)</f>
        <v>5.1100000000000003</v>
      </c>
      <c r="F122" s="66">
        <v>473.80799999999999</v>
      </c>
    </row>
    <row r="123" spans="2:6" s="67" customFormat="1" x14ac:dyDescent="0.35">
      <c r="B123" s="64">
        <v>40878</v>
      </c>
      <c r="C123" s="65">
        <v>-0.12</v>
      </c>
      <c r="D123" s="79">
        <f t="shared" si="2"/>
        <v>5.0968130206239914E-2</v>
      </c>
      <c r="E123" s="65">
        <f>SUM($C$112:C123)</f>
        <v>4.99</v>
      </c>
      <c r="F123" s="66">
        <v>473.25200000000001</v>
      </c>
    </row>
    <row r="124" spans="2:6" s="67" customFormat="1" x14ac:dyDescent="0.35">
      <c r="B124" s="64">
        <v>40909</v>
      </c>
      <c r="C124" s="65">
        <v>0.25</v>
      </c>
      <c r="D124" s="79">
        <f t="shared" si="2"/>
        <v>4.5285596254475369E-2</v>
      </c>
      <c r="E124" s="65">
        <f>SUM($C$124:C124)</f>
        <v>0.25</v>
      </c>
      <c r="F124" s="66">
        <v>474.42899999999997</v>
      </c>
    </row>
    <row r="125" spans="2:6" s="67" customFormat="1" x14ac:dyDescent="0.35">
      <c r="B125" s="64">
        <v>40940</v>
      </c>
      <c r="C125" s="65">
        <v>-0.06</v>
      </c>
      <c r="D125" s="79">
        <f t="shared" si="2"/>
        <v>3.4339229968782581E-2</v>
      </c>
      <c r="E125" s="65">
        <f>SUM($C$124:C125)</f>
        <v>0.19</v>
      </c>
      <c r="F125" s="66">
        <v>474.13799999999998</v>
      </c>
    </row>
    <row r="126" spans="2:6" s="67" customFormat="1" x14ac:dyDescent="0.35">
      <c r="B126" s="64">
        <v>40969</v>
      </c>
      <c r="C126" s="65">
        <v>0.43</v>
      </c>
      <c r="D126" s="79">
        <f t="shared" si="2"/>
        <v>3.234044951858972E-2</v>
      </c>
      <c r="E126" s="65">
        <f>SUM($C$124:C126)</f>
        <v>0.62</v>
      </c>
      <c r="F126" s="66">
        <v>476.166</v>
      </c>
    </row>
    <row r="127" spans="2:6" s="67" customFormat="1" x14ac:dyDescent="0.35">
      <c r="B127" s="64">
        <v>41000</v>
      </c>
      <c r="C127" s="65">
        <v>0.85</v>
      </c>
      <c r="D127" s="79">
        <f t="shared" si="2"/>
        <v>3.6515429160973945E-2</v>
      </c>
      <c r="E127" s="65">
        <f>SUM($C$124:C127)</f>
        <v>1.47</v>
      </c>
      <c r="F127" s="66">
        <v>480.22899999999998</v>
      </c>
    </row>
    <row r="128" spans="2:6" s="67" customFormat="1" x14ac:dyDescent="0.35">
      <c r="B128" s="64">
        <v>41030</v>
      </c>
      <c r="C128" s="65">
        <v>1.02</v>
      </c>
      <c r="D128" s="79">
        <f t="shared" si="2"/>
        <v>4.2614509435624726E-2</v>
      </c>
      <c r="E128" s="65">
        <f>SUM($C$124:C128)</f>
        <v>2.4900000000000002</v>
      </c>
      <c r="F128" s="66">
        <v>485.14</v>
      </c>
    </row>
    <row r="129" spans="2:6" s="67" customFormat="1" x14ac:dyDescent="0.35">
      <c r="B129" s="64">
        <v>41061</v>
      </c>
      <c r="C129" s="65">
        <v>0.66</v>
      </c>
      <c r="D129" s="79">
        <f t="shared" si="2"/>
        <v>5.1412060810010596E-2</v>
      </c>
      <c r="E129" s="65">
        <f>SUM($C$124:C129)</f>
        <v>3.1500000000000004</v>
      </c>
      <c r="F129" s="66">
        <v>488.34199999999998</v>
      </c>
    </row>
    <row r="130" spans="2:6" s="67" customFormat="1" x14ac:dyDescent="0.35">
      <c r="B130" s="64">
        <v>41091</v>
      </c>
      <c r="C130" s="65">
        <v>1.34</v>
      </c>
      <c r="D130" s="79">
        <f t="shared" si="2"/>
        <v>6.674325917655155E-2</v>
      </c>
      <c r="E130" s="65">
        <f>SUM($C$124:C130)</f>
        <v>4.49</v>
      </c>
      <c r="F130" s="66">
        <v>494.89100000000002</v>
      </c>
    </row>
    <row r="131" spans="2:6" s="67" customFormat="1" x14ac:dyDescent="0.35">
      <c r="B131" s="64">
        <v>41122</v>
      </c>
      <c r="C131" s="65">
        <v>1.43</v>
      </c>
      <c r="D131" s="79">
        <f t="shared" si="2"/>
        <v>7.7234917419221949E-2</v>
      </c>
      <c r="E131" s="65">
        <f>SUM($C$124:C131)</f>
        <v>5.92</v>
      </c>
      <c r="F131" s="66">
        <v>501.95699999999999</v>
      </c>
    </row>
    <row r="132" spans="2:6" s="67" customFormat="1" x14ac:dyDescent="0.35">
      <c r="B132" s="64">
        <v>41153</v>
      </c>
      <c r="C132" s="65">
        <v>0.97</v>
      </c>
      <c r="D132" s="79">
        <f t="shared" si="2"/>
        <v>8.0663148355455849E-2</v>
      </c>
      <c r="E132" s="65">
        <f>SUM($C$124:C132)</f>
        <v>6.89</v>
      </c>
      <c r="F132" s="66">
        <v>506.80399999999997</v>
      </c>
    </row>
    <row r="133" spans="2:6" s="67" customFormat="1" x14ac:dyDescent="0.35">
      <c r="B133" s="64">
        <v>41183</v>
      </c>
      <c r="C133" s="65">
        <v>0.02</v>
      </c>
      <c r="D133" s="79">
        <f t="shared" si="2"/>
        <v>7.5212210424505654E-2</v>
      </c>
      <c r="E133" s="65">
        <f>SUM($C$124:C133)</f>
        <v>6.9099999999999993</v>
      </c>
      <c r="F133" s="66">
        <v>506.92599999999999</v>
      </c>
    </row>
    <row r="134" spans="2:6" s="67" customFormat="1" x14ac:dyDescent="0.35">
      <c r="B134" s="64">
        <v>41214</v>
      </c>
      <c r="C134" s="65">
        <v>-0.03</v>
      </c>
      <c r="D134" s="79">
        <f t="shared" si="2"/>
        <v>6.962102792692404E-2</v>
      </c>
      <c r="E134" s="65">
        <f>SUM($C$124:C134)</f>
        <v>6.879999999999999</v>
      </c>
      <c r="F134" s="66">
        <v>506.79500000000002</v>
      </c>
    </row>
    <row r="135" spans="2:6" s="67" customFormat="1" x14ac:dyDescent="0.35">
      <c r="B135" s="64">
        <v>41244</v>
      </c>
      <c r="C135" s="65">
        <v>0.68</v>
      </c>
      <c r="D135" s="79">
        <f t="shared" si="2"/>
        <v>7.818244825167131E-2</v>
      </c>
      <c r="E135" s="65">
        <f>SUM($C$124:C135)</f>
        <v>7.5599999999999987</v>
      </c>
      <c r="F135" s="66">
        <v>510.25200000000001</v>
      </c>
    </row>
    <row r="136" spans="2:6" s="67" customFormat="1" x14ac:dyDescent="0.35">
      <c r="B136" s="64">
        <v>41275</v>
      </c>
      <c r="C136" s="65">
        <v>0.34</v>
      </c>
      <c r="D136" s="79">
        <f t="shared" si="2"/>
        <v>7.9143559942583597E-2</v>
      </c>
      <c r="E136" s="65">
        <f>SUM($C$136:C136)</f>
        <v>0.34</v>
      </c>
      <c r="F136" s="66">
        <v>511.97699999999998</v>
      </c>
    </row>
    <row r="137" spans="2:6" s="67" customFormat="1" x14ac:dyDescent="0.35">
      <c r="B137" s="64">
        <v>41306</v>
      </c>
      <c r="C137" s="65">
        <v>0.28999999999999998</v>
      </c>
      <c r="D137" s="79">
        <f t="shared" si="2"/>
        <v>8.2948424298411094E-2</v>
      </c>
      <c r="E137" s="65">
        <f>SUM($C$136:C137)</f>
        <v>0.63</v>
      </c>
      <c r="F137" s="66">
        <v>513.46699999999998</v>
      </c>
    </row>
    <row r="138" spans="2:6" s="67" customFormat="1" x14ac:dyDescent="0.35">
      <c r="B138" s="64">
        <v>41334</v>
      </c>
      <c r="C138" s="65">
        <v>0.21</v>
      </c>
      <c r="D138" s="79">
        <f t="shared" si="2"/>
        <v>8.0560140791236634E-2</v>
      </c>
      <c r="E138" s="65">
        <f>SUM($C$136:C138)</f>
        <v>0.84</v>
      </c>
      <c r="F138" s="66">
        <v>514.52599999999995</v>
      </c>
    </row>
    <row r="139" spans="2:6" s="67" customFormat="1" x14ac:dyDescent="0.35">
      <c r="B139" s="64">
        <v>41365</v>
      </c>
      <c r="C139" s="65">
        <v>0.15</v>
      </c>
      <c r="D139" s="79">
        <f t="shared" si="2"/>
        <v>7.2979765903350202E-2</v>
      </c>
      <c r="E139" s="65">
        <f>SUM($C$136:C139)</f>
        <v>0.99</v>
      </c>
      <c r="F139" s="66">
        <v>515.27599999999995</v>
      </c>
    </row>
    <row r="140" spans="2:6" s="67" customFormat="1" x14ac:dyDescent="0.35">
      <c r="B140" s="64">
        <v>41395</v>
      </c>
      <c r="C140" s="65">
        <v>0</v>
      </c>
      <c r="D140" s="79">
        <f t="shared" si="2"/>
        <v>6.2165560456775459E-2</v>
      </c>
      <c r="E140" s="65">
        <f>SUM($C$136:C140)</f>
        <v>0.99</v>
      </c>
      <c r="F140" s="66">
        <v>515.29899999999998</v>
      </c>
    </row>
    <row r="141" spans="2:6" s="67" customFormat="1" x14ac:dyDescent="0.35">
      <c r="B141" s="64">
        <v>41426</v>
      </c>
      <c r="C141" s="65">
        <v>0.75</v>
      </c>
      <c r="D141" s="79">
        <f t="shared" si="2"/>
        <v>6.3093078211581277E-2</v>
      </c>
      <c r="E141" s="65">
        <f>SUM($C$136:C141)</f>
        <v>1.74</v>
      </c>
      <c r="F141" s="66">
        <v>519.15300000000002</v>
      </c>
    </row>
    <row r="142" spans="2:6" x14ac:dyDescent="0.35">
      <c r="B142" s="64">
        <v>41456</v>
      </c>
      <c r="C142" s="65">
        <v>0.26</v>
      </c>
      <c r="D142" s="79">
        <f t="shared" si="2"/>
        <v>5.1762913449628245E-2</v>
      </c>
      <c r="E142" s="65">
        <f>SUM($C$136:C142)</f>
        <v>2</v>
      </c>
      <c r="F142" s="66">
        <v>520.50800000000004</v>
      </c>
    </row>
    <row r="143" spans="2:6" x14ac:dyDescent="0.35">
      <c r="B143" s="64">
        <v>41487</v>
      </c>
      <c r="C143" s="65">
        <v>0.15</v>
      </c>
      <c r="D143" s="79">
        <f t="shared" si="2"/>
        <v>3.8475407256000071E-2</v>
      </c>
      <c r="E143" s="65">
        <f>SUM($C$136:C143)</f>
        <v>2.15</v>
      </c>
      <c r="F143" s="66">
        <v>521.27</v>
      </c>
    </row>
    <row r="144" spans="2:6" x14ac:dyDescent="0.35">
      <c r="B144" s="64">
        <v>41518</v>
      </c>
      <c r="C144" s="65">
        <v>1.5</v>
      </c>
      <c r="D144" s="79">
        <f t="shared" ref="D144:D207" si="3">((F144/F132)-1)</f>
        <v>4.3963741406934487E-2</v>
      </c>
      <c r="E144" s="65">
        <f>SUM($C$136:C144)</f>
        <v>3.65</v>
      </c>
      <c r="F144" s="66">
        <v>529.08500000000004</v>
      </c>
    </row>
    <row r="145" spans="2:6" x14ac:dyDescent="0.35">
      <c r="B145" s="64">
        <v>41548</v>
      </c>
      <c r="C145" s="65">
        <v>0.86</v>
      </c>
      <c r="D145" s="79">
        <f t="shared" si="3"/>
        <v>5.2660546115212092E-2</v>
      </c>
      <c r="E145" s="65">
        <f>SUM($C$136:C145)</f>
        <v>4.51</v>
      </c>
      <c r="F145" s="66">
        <v>533.62099999999998</v>
      </c>
    </row>
    <row r="146" spans="2:6" x14ac:dyDescent="0.35">
      <c r="B146" s="64">
        <v>41579</v>
      </c>
      <c r="C146" s="65">
        <v>0.28999999999999998</v>
      </c>
      <c r="D146" s="79">
        <f t="shared" si="3"/>
        <v>5.5985161653133941E-2</v>
      </c>
      <c r="E146" s="65">
        <f>SUM($C$136:C146)</f>
        <v>4.8</v>
      </c>
      <c r="F146" s="66">
        <v>535.16800000000001</v>
      </c>
    </row>
    <row r="147" spans="2:6" x14ac:dyDescent="0.35">
      <c r="B147" s="64">
        <v>41609</v>
      </c>
      <c r="C147" s="65">
        <v>0.6</v>
      </c>
      <c r="D147" s="79">
        <f t="shared" si="3"/>
        <v>5.5106104434671455E-2</v>
      </c>
      <c r="E147" s="65">
        <f>SUM($C$136:C147)</f>
        <v>5.3999999999999995</v>
      </c>
      <c r="F147" s="66">
        <v>538.37</v>
      </c>
    </row>
    <row r="148" spans="2:6" x14ac:dyDescent="0.35">
      <c r="B148" s="64">
        <v>41640</v>
      </c>
      <c r="C148" s="65">
        <v>0.48</v>
      </c>
      <c r="D148" s="79">
        <f t="shared" si="3"/>
        <v>5.6608011688024984E-2</v>
      </c>
      <c r="E148" s="65">
        <f>SUM($C$148:C148)</f>
        <v>0.48</v>
      </c>
      <c r="F148" s="66">
        <v>540.95899999999995</v>
      </c>
    </row>
    <row r="149" spans="2:6" x14ac:dyDescent="0.35">
      <c r="B149" s="64">
        <v>41671</v>
      </c>
      <c r="C149" s="65">
        <v>0.38</v>
      </c>
      <c r="D149" s="79">
        <f t="shared" si="3"/>
        <v>5.7590848097346159E-2</v>
      </c>
      <c r="E149" s="65">
        <f>SUM($C$148:C149)</f>
        <v>0.86</v>
      </c>
      <c r="F149" s="66">
        <v>543.03800000000001</v>
      </c>
    </row>
    <row r="150" spans="2:6" x14ac:dyDescent="0.35">
      <c r="B150" s="64">
        <v>41699</v>
      </c>
      <c r="C150" s="65">
        <v>1.67</v>
      </c>
      <c r="D150" s="79">
        <f t="shared" si="3"/>
        <v>7.3001170008901495E-2</v>
      </c>
      <c r="E150" s="65">
        <f>SUM($C$148:C150)</f>
        <v>2.5299999999999998</v>
      </c>
      <c r="F150" s="66">
        <v>552.08699999999999</v>
      </c>
    </row>
    <row r="151" spans="2:6" x14ac:dyDescent="0.35">
      <c r="B151" s="64">
        <v>41730</v>
      </c>
      <c r="C151" s="65">
        <v>0.78</v>
      </c>
      <c r="D151" s="79">
        <f t="shared" si="3"/>
        <v>7.984846955806213E-2</v>
      </c>
      <c r="E151" s="65">
        <f>SUM($C$148:C151)</f>
        <v>3.3099999999999996</v>
      </c>
      <c r="F151" s="66">
        <v>556.41999999999996</v>
      </c>
    </row>
    <row r="152" spans="2:6" x14ac:dyDescent="0.35">
      <c r="B152" s="64">
        <v>41760</v>
      </c>
      <c r="C152" s="65">
        <v>-0.13</v>
      </c>
      <c r="D152" s="79">
        <f t="shared" si="3"/>
        <v>7.8362271225055791E-2</v>
      </c>
      <c r="E152" s="65">
        <f>SUM($C$148:C152)</f>
        <v>3.1799999999999997</v>
      </c>
      <c r="F152" s="66">
        <v>555.67899999999997</v>
      </c>
    </row>
    <row r="153" spans="2:6" x14ac:dyDescent="0.35">
      <c r="B153" s="64">
        <v>41791</v>
      </c>
      <c r="C153" s="65">
        <v>-0.74</v>
      </c>
      <c r="D153" s="79">
        <f t="shared" si="3"/>
        <v>6.2411273747815965E-2</v>
      </c>
      <c r="E153" s="65">
        <f>SUM($C$148:C153)</f>
        <v>2.4399999999999995</v>
      </c>
      <c r="F153" s="66">
        <v>551.55399999999997</v>
      </c>
    </row>
    <row r="154" spans="2:6" x14ac:dyDescent="0.35">
      <c r="B154" s="64">
        <v>41821</v>
      </c>
      <c r="C154" s="65">
        <v>-0.61</v>
      </c>
      <c r="D154" s="79">
        <f t="shared" si="3"/>
        <v>5.3205714417453587E-2</v>
      </c>
      <c r="E154" s="65">
        <f>SUM($C$148:C154)</f>
        <v>1.8299999999999996</v>
      </c>
      <c r="F154" s="66">
        <v>548.202</v>
      </c>
    </row>
    <row r="155" spans="2:6" x14ac:dyDescent="0.35">
      <c r="B155" s="64">
        <v>41852</v>
      </c>
      <c r="C155" s="65">
        <v>-0.27</v>
      </c>
      <c r="D155" s="79">
        <f t="shared" si="3"/>
        <v>4.887102653135611E-2</v>
      </c>
      <c r="E155" s="65">
        <f>SUM($C$148:C155)</f>
        <v>1.5599999999999996</v>
      </c>
      <c r="F155" s="66">
        <v>546.745</v>
      </c>
    </row>
    <row r="156" spans="2:6" x14ac:dyDescent="0.35">
      <c r="B156" s="64">
        <v>41883</v>
      </c>
      <c r="C156" s="65">
        <v>0.2</v>
      </c>
      <c r="D156" s="79">
        <f t="shared" si="3"/>
        <v>3.5446100343045073E-2</v>
      </c>
      <c r="E156" s="65">
        <f>SUM($C$148:C156)</f>
        <v>1.7599999999999996</v>
      </c>
      <c r="F156" s="66">
        <v>547.83900000000006</v>
      </c>
    </row>
    <row r="157" spans="2:6" x14ac:dyDescent="0.35">
      <c r="B157" s="64">
        <v>41913</v>
      </c>
      <c r="C157" s="65">
        <v>0.28000000000000003</v>
      </c>
      <c r="D157" s="79">
        <f t="shared" si="3"/>
        <v>2.9562179899216723E-2</v>
      </c>
      <c r="E157" s="65">
        <f>SUM($C$148:C157)</f>
        <v>2.0399999999999996</v>
      </c>
      <c r="F157" s="66">
        <v>549.39599999999996</v>
      </c>
    </row>
    <row r="158" spans="2:6" x14ac:dyDescent="0.35">
      <c r="B158" s="64">
        <v>41944</v>
      </c>
      <c r="C158" s="65">
        <v>0.98</v>
      </c>
      <c r="D158" s="79">
        <f t="shared" si="3"/>
        <v>3.6625881966036777E-2</v>
      </c>
      <c r="E158" s="65">
        <f>SUM($C$148:C158)</f>
        <v>3.0199999999999996</v>
      </c>
      <c r="F158" s="66">
        <v>554.76900000000001</v>
      </c>
    </row>
    <row r="159" spans="2:6" x14ac:dyDescent="0.35">
      <c r="B159" s="64">
        <v>41974</v>
      </c>
      <c r="C159" s="65">
        <v>0.62</v>
      </c>
      <c r="D159" s="79">
        <f t="shared" si="3"/>
        <v>3.6857551498040264E-2</v>
      </c>
      <c r="E159" s="65">
        <f>SUM($C$148:C159)</f>
        <v>3.6399999999999997</v>
      </c>
      <c r="F159" s="66">
        <v>558.21299999999997</v>
      </c>
    </row>
    <row r="160" spans="2:6" x14ac:dyDescent="0.35">
      <c r="B160" s="64">
        <v>42005</v>
      </c>
      <c r="C160" s="65">
        <v>0.76</v>
      </c>
      <c r="D160" s="79">
        <f t="shared" si="3"/>
        <v>3.9786749088193352E-2</v>
      </c>
      <c r="E160" s="65">
        <f>SUM($C$160:C160)</f>
        <v>0.76</v>
      </c>
      <c r="F160" s="66">
        <v>562.48199999999997</v>
      </c>
    </row>
    <row r="161" spans="2:6" x14ac:dyDescent="0.35">
      <c r="B161" s="64">
        <v>42036</v>
      </c>
      <c r="C161" s="65">
        <v>0.27</v>
      </c>
      <c r="D161" s="79">
        <f t="shared" si="3"/>
        <v>3.8608716148777811E-2</v>
      </c>
      <c r="E161" s="65">
        <f>SUM($C$160:C161)</f>
        <v>1.03</v>
      </c>
      <c r="F161" s="66">
        <v>564.00400000000002</v>
      </c>
    </row>
    <row r="162" spans="2:6" x14ac:dyDescent="0.35">
      <c r="B162" s="64">
        <v>42064</v>
      </c>
      <c r="C162" s="65">
        <v>0.98</v>
      </c>
      <c r="D162" s="79">
        <f t="shared" si="3"/>
        <v>3.1605525940657797E-2</v>
      </c>
      <c r="E162" s="65">
        <f>SUM($C$160:C162)</f>
        <v>2.0099999999999998</v>
      </c>
      <c r="F162" s="66">
        <v>569.53599999999994</v>
      </c>
    </row>
    <row r="163" spans="2:6" x14ac:dyDescent="0.35">
      <c r="B163" s="64">
        <v>42095</v>
      </c>
      <c r="C163" s="65">
        <v>1.17</v>
      </c>
      <c r="D163" s="79">
        <f t="shared" si="3"/>
        <v>3.5503756155422117E-2</v>
      </c>
      <c r="E163" s="65">
        <f>SUM($C$160:C163)</f>
        <v>3.1799999999999997</v>
      </c>
      <c r="F163" s="66">
        <v>576.17499999999995</v>
      </c>
    </row>
    <row r="164" spans="2:6" x14ac:dyDescent="0.35">
      <c r="B164" s="64">
        <v>42125</v>
      </c>
      <c r="C164" s="65">
        <v>0.41</v>
      </c>
      <c r="D164" s="79">
        <f t="shared" si="3"/>
        <v>4.1097468142578641E-2</v>
      </c>
      <c r="E164" s="65">
        <f>SUM($C$160:C164)</f>
        <v>3.59</v>
      </c>
      <c r="F164" s="66">
        <v>578.51599999999996</v>
      </c>
    </row>
    <row r="165" spans="2:6" x14ac:dyDescent="0.35">
      <c r="B165" s="64">
        <v>42156</v>
      </c>
      <c r="C165" s="65">
        <v>0.67</v>
      </c>
      <c r="D165" s="79">
        <f t="shared" si="3"/>
        <v>5.5927434122497566E-2</v>
      </c>
      <c r="E165" s="65">
        <f>SUM($C$160:C165)</f>
        <v>4.26</v>
      </c>
      <c r="F165" s="66">
        <v>582.40099999999995</v>
      </c>
    </row>
    <row r="166" spans="2:6" x14ac:dyDescent="0.35">
      <c r="B166" s="64">
        <v>42186</v>
      </c>
      <c r="C166" s="65">
        <v>0.69</v>
      </c>
      <c r="D166" s="135">
        <f t="shared" si="3"/>
        <v>6.9726122852525219E-2</v>
      </c>
      <c r="E166" s="65">
        <f>SUM($C$160:C166)</f>
        <v>4.9499999999999993</v>
      </c>
      <c r="F166" s="66">
        <v>586.42600000000004</v>
      </c>
    </row>
    <row r="167" spans="2:6" x14ac:dyDescent="0.35">
      <c r="B167" s="64">
        <v>42217</v>
      </c>
      <c r="C167" s="65">
        <v>0.28000000000000003</v>
      </c>
      <c r="D167" s="135">
        <f t="shared" si="3"/>
        <v>7.5532469432733729E-2</v>
      </c>
      <c r="E167" s="65">
        <f>SUM($C$160:C167)</f>
        <v>5.2299999999999995</v>
      </c>
      <c r="F167" s="66">
        <v>588.04200000000003</v>
      </c>
    </row>
    <row r="168" spans="2:6" x14ac:dyDescent="0.35">
      <c r="B168" s="64">
        <v>42248</v>
      </c>
      <c r="C168" s="65">
        <v>0.95</v>
      </c>
      <c r="D168" s="135">
        <f t="shared" si="3"/>
        <v>8.3540967327992322E-2</v>
      </c>
      <c r="E168" s="65">
        <f>SUM($C$160:C168)</f>
        <v>6.18</v>
      </c>
      <c r="F168" s="66">
        <v>593.60599999999999</v>
      </c>
    </row>
    <row r="169" spans="2:6" x14ac:dyDescent="0.35">
      <c r="B169" s="64">
        <v>42278</v>
      </c>
      <c r="C169" s="65">
        <v>1.89</v>
      </c>
      <c r="D169" s="135">
        <f t="shared" si="3"/>
        <v>0.10090353770322325</v>
      </c>
      <c r="E169" s="65">
        <f>SUM($C$160:C169)</f>
        <v>8.07</v>
      </c>
      <c r="F169" s="66">
        <v>604.83199999999999</v>
      </c>
    </row>
    <row r="170" spans="2:6" x14ac:dyDescent="0.35">
      <c r="B170" s="64">
        <v>42309</v>
      </c>
      <c r="C170" s="65">
        <v>1.52</v>
      </c>
      <c r="D170" s="135">
        <f t="shared" si="3"/>
        <v>0.10685889081761957</v>
      </c>
      <c r="E170" s="65">
        <f>SUM($C$160:C170)</f>
        <v>9.59</v>
      </c>
      <c r="F170" s="66">
        <v>614.05100000000004</v>
      </c>
    </row>
    <row r="171" spans="2:6" x14ac:dyDescent="0.35">
      <c r="B171" s="64">
        <v>42339</v>
      </c>
      <c r="C171" s="65">
        <v>0.49</v>
      </c>
      <c r="D171" s="135">
        <f t="shared" si="3"/>
        <v>0.10539166948817025</v>
      </c>
      <c r="E171" s="65">
        <f>SUM($C$160:C171)</f>
        <v>10.08</v>
      </c>
      <c r="F171" s="66">
        <v>617.04399999999998</v>
      </c>
    </row>
    <row r="172" spans="2:6" x14ac:dyDescent="0.35">
      <c r="B172" s="64">
        <v>42370</v>
      </c>
      <c r="C172" s="65">
        <v>1.1399999999999999</v>
      </c>
      <c r="D172" s="135">
        <f t="shared" si="3"/>
        <v>0.10947550321610278</v>
      </c>
      <c r="E172" s="65">
        <f>SUM($C$172:C172)</f>
        <v>1.1399999999999999</v>
      </c>
      <c r="F172" s="66">
        <v>624.05999999999995</v>
      </c>
    </row>
    <row r="173" spans="2:6" x14ac:dyDescent="0.35">
      <c r="B173" s="64">
        <v>42401</v>
      </c>
      <c r="C173" s="65">
        <v>1.29</v>
      </c>
      <c r="D173" s="135">
        <f t="shared" si="3"/>
        <v>0.12076155488258955</v>
      </c>
      <c r="E173" s="65">
        <f>SUM($C$172:C173)</f>
        <v>2.4299999999999997</v>
      </c>
      <c r="F173" s="66">
        <v>632.11400000000003</v>
      </c>
    </row>
    <row r="174" spans="2:6" x14ac:dyDescent="0.35">
      <c r="B174" s="64">
        <v>42430</v>
      </c>
      <c r="C174" s="65">
        <v>0.51</v>
      </c>
      <c r="D174" s="135">
        <f t="shared" si="3"/>
        <v>0.11555546971569863</v>
      </c>
      <c r="E174" s="65">
        <f>SUM($C$172:C174)</f>
        <v>2.9399999999999995</v>
      </c>
      <c r="F174" s="66">
        <v>635.34900000000005</v>
      </c>
    </row>
    <row r="175" spans="2:6" x14ac:dyDescent="0.35">
      <c r="B175" s="64">
        <v>42461</v>
      </c>
      <c r="C175" s="65">
        <v>0.33</v>
      </c>
      <c r="D175" s="135">
        <f t="shared" si="3"/>
        <v>0.10632012843320182</v>
      </c>
      <c r="E175" s="65">
        <f>SUM($C$172:C175)</f>
        <v>3.2699999999999996</v>
      </c>
      <c r="F175" s="66">
        <v>637.43399999999997</v>
      </c>
    </row>
    <row r="176" spans="2:6" x14ac:dyDescent="0.35">
      <c r="B176" s="64">
        <v>42491</v>
      </c>
      <c r="C176" s="65">
        <v>0.82</v>
      </c>
      <c r="D176" s="135">
        <f t="shared" si="3"/>
        <v>0.1108612380642886</v>
      </c>
      <c r="E176" s="65">
        <f>SUM($C$172:C176)</f>
        <v>4.09</v>
      </c>
      <c r="F176" s="66">
        <v>642.65099999999995</v>
      </c>
    </row>
    <row r="177" spans="2:6" x14ac:dyDescent="0.35">
      <c r="B177" s="64">
        <v>42522</v>
      </c>
      <c r="C177" s="65">
        <v>1.69</v>
      </c>
      <c r="D177" s="135">
        <f t="shared" si="3"/>
        <v>0.12207224918913262</v>
      </c>
      <c r="E177" s="65">
        <f>SUM($C$172:C177)</f>
        <v>5.7799999999999994</v>
      </c>
      <c r="F177" s="66">
        <v>653.49599999999998</v>
      </c>
    </row>
    <row r="178" spans="2:6" x14ac:dyDescent="0.35">
      <c r="B178" s="64">
        <v>42552</v>
      </c>
      <c r="C178" s="65">
        <v>0.18</v>
      </c>
      <c r="D178" s="135">
        <f t="shared" si="3"/>
        <v>0.11632328716666707</v>
      </c>
      <c r="E178" s="65">
        <f>SUM($C$172:C178)</f>
        <v>5.9599999999999991</v>
      </c>
      <c r="F178" s="66">
        <v>654.64099999999996</v>
      </c>
    </row>
    <row r="179" spans="2:6" x14ac:dyDescent="0.35">
      <c r="B179" s="64">
        <v>42583</v>
      </c>
      <c r="C179" s="65">
        <v>0.15</v>
      </c>
      <c r="D179" s="135">
        <f t="shared" si="3"/>
        <v>0.11488975277276103</v>
      </c>
      <c r="E179" s="65">
        <f>SUM($C$172:C179)</f>
        <v>6.1099999999999994</v>
      </c>
      <c r="F179" s="66">
        <v>655.60199999999998</v>
      </c>
    </row>
    <row r="180" spans="2:6" x14ac:dyDescent="0.35">
      <c r="B180" s="64">
        <v>42614</v>
      </c>
      <c r="C180" s="65">
        <v>0.2</v>
      </c>
      <c r="D180" s="135">
        <f t="shared" si="3"/>
        <v>0.10661617301711912</v>
      </c>
      <c r="E180" s="65">
        <f>SUM($C$172:C180)</f>
        <v>6.31</v>
      </c>
      <c r="F180" s="66">
        <v>656.89400000000001</v>
      </c>
    </row>
    <row r="181" spans="2:6" x14ac:dyDescent="0.35">
      <c r="B181" s="64">
        <v>42644</v>
      </c>
      <c r="C181" s="65">
        <v>0.16</v>
      </c>
      <c r="D181" s="135">
        <f t="shared" si="3"/>
        <v>8.7784707158351516E-2</v>
      </c>
      <c r="E181" s="65">
        <f>SUM($C$172:C181)</f>
        <v>6.47</v>
      </c>
      <c r="F181" s="66">
        <v>657.92700000000002</v>
      </c>
    </row>
    <row r="182" spans="2:6" x14ac:dyDescent="0.35">
      <c r="B182" s="64">
        <v>42675</v>
      </c>
      <c r="C182" s="65">
        <v>-0.03</v>
      </c>
      <c r="D182" s="135">
        <f t="shared" si="3"/>
        <v>7.1168355722895926E-2</v>
      </c>
      <c r="E182" s="65">
        <f>SUM($C$172:C182)</f>
        <v>6.4399999999999995</v>
      </c>
      <c r="F182" s="66">
        <v>657.75199999999995</v>
      </c>
    </row>
    <row r="183" spans="2:6" x14ac:dyDescent="0.35">
      <c r="B183" s="64">
        <v>42705</v>
      </c>
      <c r="C183" s="65">
        <v>0.54</v>
      </c>
      <c r="D183" s="135">
        <f t="shared" si="3"/>
        <v>7.1729082528960708E-2</v>
      </c>
      <c r="E183" s="65">
        <f>SUM($C$172:C183)</f>
        <v>6.9799999999999995</v>
      </c>
      <c r="F183" s="66">
        <v>661.30399999999997</v>
      </c>
    </row>
    <row r="184" spans="2:6" x14ac:dyDescent="0.35">
      <c r="B184" s="64">
        <v>42736</v>
      </c>
      <c r="C184" s="65">
        <v>0.64</v>
      </c>
      <c r="D184" s="135">
        <f t="shared" si="3"/>
        <v>6.6471172643656207E-2</v>
      </c>
      <c r="E184" s="65">
        <f>SUM($C$184:C184)</f>
        <v>0.64</v>
      </c>
      <c r="F184" s="66">
        <v>665.54200000000003</v>
      </c>
    </row>
    <row r="185" spans="2:6" x14ac:dyDescent="0.35">
      <c r="B185" s="64">
        <v>42767</v>
      </c>
      <c r="C185" s="65">
        <v>0.08</v>
      </c>
      <c r="D185" s="135">
        <f t="shared" si="3"/>
        <v>5.3764036233970414E-2</v>
      </c>
      <c r="E185" s="65">
        <f>SUM($C$184:C185)</f>
        <v>0.72</v>
      </c>
      <c r="F185" s="66">
        <v>666.09900000000005</v>
      </c>
    </row>
    <row r="186" spans="2:6" x14ac:dyDescent="0.35">
      <c r="B186" s="64">
        <v>42795</v>
      </c>
      <c r="C186" s="65">
        <v>0.01</v>
      </c>
      <c r="D186" s="135">
        <f t="shared" si="3"/>
        <v>4.8552842610911418E-2</v>
      </c>
      <c r="E186" s="65">
        <f>SUM($C$184:C186)</f>
        <v>0.73</v>
      </c>
      <c r="F186" s="66">
        <v>666.197</v>
      </c>
    </row>
    <row r="187" spans="2:6" x14ac:dyDescent="0.35">
      <c r="B187" s="64">
        <v>42826</v>
      </c>
      <c r="C187" s="65">
        <v>-1.1000000000000001</v>
      </c>
      <c r="D187" s="135">
        <f t="shared" si="3"/>
        <v>3.3672505702551314E-2</v>
      </c>
      <c r="E187" s="65">
        <f>SUM($C$184:C187)</f>
        <v>-0.37000000000000011</v>
      </c>
      <c r="F187" s="66">
        <v>658.89800000000002</v>
      </c>
    </row>
    <row r="188" spans="2:6" x14ac:dyDescent="0.35">
      <c r="B188" s="64">
        <v>42856</v>
      </c>
      <c r="C188" s="65">
        <v>-0.93</v>
      </c>
      <c r="D188" s="135">
        <f t="shared" si="3"/>
        <v>1.572704313849993E-2</v>
      </c>
      <c r="E188" s="65">
        <f>SUM($C$184:C188)</f>
        <v>-1.3000000000000003</v>
      </c>
      <c r="F188" s="66">
        <v>652.75800000000004</v>
      </c>
    </row>
    <row r="189" spans="2:6" x14ac:dyDescent="0.35">
      <c r="B189" s="64">
        <v>42887</v>
      </c>
      <c r="C189" s="65">
        <v>-0.67</v>
      </c>
      <c r="D189" s="135">
        <f t="shared" si="3"/>
        <v>-7.7842863613548641E-3</v>
      </c>
      <c r="E189" s="65">
        <f>SUM($C$184:C189)</f>
        <v>-1.9700000000000002</v>
      </c>
      <c r="F189" s="66">
        <v>648.40899999999999</v>
      </c>
    </row>
    <row r="190" spans="2:6" x14ac:dyDescent="0.35">
      <c r="B190" s="64">
        <v>42917</v>
      </c>
      <c r="C190" s="65">
        <v>-0.72</v>
      </c>
      <c r="D190" s="135">
        <f t="shared" si="3"/>
        <v>-1.6612158419652912E-2</v>
      </c>
      <c r="E190" s="65">
        <f>SUM($C$184:C190)</f>
        <v>-2.6900000000000004</v>
      </c>
      <c r="F190" s="66">
        <v>643.76599999999996</v>
      </c>
    </row>
    <row r="191" spans="2:6" x14ac:dyDescent="0.35">
      <c r="B191" s="64">
        <v>42948</v>
      </c>
      <c r="C191" s="65">
        <v>0.1</v>
      </c>
      <c r="D191" s="135">
        <f t="shared" si="3"/>
        <v>-1.7112516435276226E-2</v>
      </c>
      <c r="E191" s="65">
        <f>SUM($C$184:C191)</f>
        <v>-2.5900000000000003</v>
      </c>
      <c r="F191" s="66">
        <v>644.38300000000004</v>
      </c>
    </row>
    <row r="192" spans="2:6" x14ac:dyDescent="0.35">
      <c r="B192" s="64">
        <v>42979</v>
      </c>
      <c r="C192" s="65">
        <v>0.47</v>
      </c>
      <c r="D192" s="135">
        <f t="shared" si="3"/>
        <v>-1.4452864541311117E-2</v>
      </c>
      <c r="E192" s="65">
        <f>SUM($C$184:C192)</f>
        <v>-2.12</v>
      </c>
      <c r="F192" s="66">
        <v>647.4</v>
      </c>
    </row>
    <row r="193" spans="2:6" x14ac:dyDescent="0.35">
      <c r="B193" s="64">
        <v>43009</v>
      </c>
      <c r="C193" s="65">
        <v>0.2</v>
      </c>
      <c r="D193" s="135">
        <f t="shared" si="3"/>
        <v>-1.4066910158725854E-2</v>
      </c>
      <c r="E193" s="65">
        <f>SUM($C$184:C193)</f>
        <v>-1.9200000000000002</v>
      </c>
      <c r="F193" s="66">
        <v>648.67200000000003</v>
      </c>
    </row>
    <row r="194" spans="2:6" x14ac:dyDescent="0.35">
      <c r="B194" s="64">
        <v>43040</v>
      </c>
      <c r="C194" s="65">
        <v>0.52</v>
      </c>
      <c r="D194" s="135">
        <f t="shared" si="3"/>
        <v>-8.6339532224911641E-3</v>
      </c>
      <c r="E194" s="65">
        <f>SUM($C$184:C194)</f>
        <v>-1.4000000000000001</v>
      </c>
      <c r="F194" s="66">
        <v>652.07299999999998</v>
      </c>
    </row>
    <row r="195" spans="2:6" x14ac:dyDescent="0.35">
      <c r="B195" s="64">
        <v>43070</v>
      </c>
      <c r="C195" s="65">
        <v>0.89</v>
      </c>
      <c r="D195" s="135">
        <f t="shared" si="3"/>
        <v>-5.2094044493907754E-3</v>
      </c>
      <c r="E195" s="65">
        <f>SUM($C$184:C195)</f>
        <v>-0.51000000000000012</v>
      </c>
      <c r="F195" s="66">
        <v>657.85900000000004</v>
      </c>
    </row>
    <row r="196" spans="2:6" x14ac:dyDescent="0.35">
      <c r="B196" s="64">
        <v>43101</v>
      </c>
      <c r="C196" s="65">
        <v>0.76</v>
      </c>
      <c r="D196" s="135">
        <f t="shared" si="3"/>
        <v>-4.0808844520706655E-3</v>
      </c>
      <c r="E196" s="65">
        <f>SUM($C$196:C196)</f>
        <v>0.76</v>
      </c>
      <c r="F196" s="66">
        <v>662.82600000000002</v>
      </c>
    </row>
    <row r="197" spans="2:6" x14ac:dyDescent="0.35">
      <c r="B197" s="64">
        <v>43132</v>
      </c>
      <c r="C197" s="65">
        <v>7.0000000000000007E-2</v>
      </c>
      <c r="D197" s="135">
        <f t="shared" si="3"/>
        <v>-4.1855640077526068E-3</v>
      </c>
      <c r="E197" s="65">
        <f>SUM($C$196:C197)</f>
        <v>0.83000000000000007</v>
      </c>
      <c r="F197" s="66">
        <v>663.31100000000004</v>
      </c>
    </row>
    <row r="198" spans="2:6" x14ac:dyDescent="0.35">
      <c r="B198" s="64">
        <v>43160</v>
      </c>
      <c r="C198" s="65">
        <v>0.64</v>
      </c>
      <c r="D198" s="135">
        <f t="shared" si="3"/>
        <v>1.9919032958719551E-3</v>
      </c>
      <c r="E198" s="65">
        <f>SUM($C$196:C198)</f>
        <v>1.4700000000000002</v>
      </c>
      <c r="F198" s="66">
        <v>667.524</v>
      </c>
    </row>
    <row r="199" spans="2:6" x14ac:dyDescent="0.35">
      <c r="B199" s="64">
        <v>43191</v>
      </c>
      <c r="C199" s="65">
        <v>0.56999999999999995</v>
      </c>
      <c r="D199" s="135">
        <f t="shared" si="3"/>
        <v>1.8863314200376902E-2</v>
      </c>
      <c r="E199" s="65">
        <f>SUM($C$196:C199)</f>
        <v>2.04</v>
      </c>
      <c r="F199" s="66">
        <v>671.327</v>
      </c>
    </row>
    <row r="200" spans="2:6" x14ac:dyDescent="0.35">
      <c r="B200" s="64">
        <v>43221</v>
      </c>
      <c r="C200" s="65">
        <v>1.38</v>
      </c>
      <c r="D200" s="135">
        <f t="shared" si="3"/>
        <v>4.2620695571712552E-2</v>
      </c>
      <c r="E200" s="65">
        <f>SUM($C$196:C200)</f>
        <v>3.42</v>
      </c>
      <c r="F200" s="66">
        <v>680.57899999999995</v>
      </c>
    </row>
    <row r="201" spans="2:6" x14ac:dyDescent="0.35">
      <c r="B201" s="64">
        <v>43252</v>
      </c>
      <c r="C201" s="65">
        <v>1.87</v>
      </c>
      <c r="D201" s="135">
        <f t="shared" si="3"/>
        <v>6.9212487797054134E-2</v>
      </c>
      <c r="E201" s="65">
        <f>SUM($C$196:C201)</f>
        <v>5.29</v>
      </c>
      <c r="F201" s="66">
        <v>693.28700000000003</v>
      </c>
    </row>
    <row r="202" spans="2:6" x14ac:dyDescent="0.35">
      <c r="B202" s="64">
        <v>43282</v>
      </c>
      <c r="C202" s="65">
        <v>0.51</v>
      </c>
      <c r="D202" s="135">
        <f t="shared" si="3"/>
        <v>8.2380865096945088E-2</v>
      </c>
      <c r="E202" s="65">
        <f>SUM($C$196:C202)</f>
        <v>5.8</v>
      </c>
      <c r="F202" s="66">
        <v>696.8</v>
      </c>
    </row>
    <row r="203" spans="2:6" x14ac:dyDescent="0.35">
      <c r="B203" s="64">
        <v>43313</v>
      </c>
      <c r="C203" s="68">
        <v>0.7</v>
      </c>
      <c r="D203" s="135">
        <f t="shared" si="3"/>
        <v>8.891296014947625E-2</v>
      </c>
      <c r="E203" s="65">
        <f>SUM($C$196:C203)</f>
        <v>6.5</v>
      </c>
      <c r="F203" s="66">
        <v>701.67700000000002</v>
      </c>
    </row>
    <row r="204" spans="2:6" x14ac:dyDescent="0.35">
      <c r="B204" s="64">
        <v>43344</v>
      </c>
      <c r="C204" s="65">
        <v>1.52</v>
      </c>
      <c r="D204" s="135">
        <f t="shared" si="3"/>
        <v>0.10035990114303384</v>
      </c>
      <c r="E204" s="65">
        <f>SUM($C$196:C204)</f>
        <v>8.02</v>
      </c>
      <c r="F204" s="66">
        <v>712.37300000000005</v>
      </c>
    </row>
    <row r="205" spans="2:6" x14ac:dyDescent="0.35">
      <c r="B205" s="64">
        <v>43374</v>
      </c>
      <c r="C205" s="65">
        <v>0.89</v>
      </c>
      <c r="D205" s="135">
        <f t="shared" si="3"/>
        <v>0.10793128114054551</v>
      </c>
      <c r="E205" s="65">
        <f>SUM($C$196:C205)</f>
        <v>8.91</v>
      </c>
      <c r="F205" s="66">
        <v>718.68399999999997</v>
      </c>
    </row>
    <row r="206" spans="2:6" x14ac:dyDescent="0.35">
      <c r="B206" s="64">
        <v>43405</v>
      </c>
      <c r="C206" s="65">
        <v>-0.49</v>
      </c>
      <c r="D206" s="135">
        <f t="shared" si="3"/>
        <v>9.6757571621582272E-2</v>
      </c>
      <c r="E206" s="65">
        <f>SUM($C$196:C206)</f>
        <v>8.42</v>
      </c>
      <c r="F206" s="66">
        <v>715.16600000000005</v>
      </c>
    </row>
    <row r="207" spans="2:6" x14ac:dyDescent="0.35">
      <c r="B207" s="64">
        <v>43435</v>
      </c>
      <c r="C207" s="65">
        <v>-1.08</v>
      </c>
      <c r="D207" s="135">
        <f t="shared" si="3"/>
        <v>7.5368734029632511E-2</v>
      </c>
      <c r="E207" s="65">
        <f>SUM($C$196:C207)</f>
        <v>7.34</v>
      </c>
      <c r="F207" s="66">
        <v>707.44100000000003</v>
      </c>
    </row>
    <row r="208" spans="2:6" x14ac:dyDescent="0.35">
      <c r="B208" s="64">
        <v>43466</v>
      </c>
      <c r="C208" s="68">
        <v>0.01</v>
      </c>
      <c r="D208" s="135">
        <f t="shared" ref="D208:D262" si="4">((F208/F196)-1)</f>
        <v>6.7381182995235545E-2</v>
      </c>
      <c r="E208" s="65">
        <f>SUM($C$208:C208)</f>
        <v>0.01</v>
      </c>
      <c r="F208" s="66">
        <v>707.48800000000006</v>
      </c>
    </row>
    <row r="209" spans="2:6" x14ac:dyDescent="0.35">
      <c r="B209" s="64">
        <v>43497</v>
      </c>
      <c r="C209" s="65">
        <v>0.88</v>
      </c>
      <c r="D209" s="135">
        <f t="shared" si="4"/>
        <v>7.6036730884909032E-2</v>
      </c>
      <c r="E209" s="65">
        <f>SUM($C$208:C209)</f>
        <v>0.89</v>
      </c>
      <c r="F209" s="88">
        <v>713.74699999999996</v>
      </c>
    </row>
    <row r="210" spans="2:6" x14ac:dyDescent="0.35">
      <c r="B210" s="64">
        <v>43525</v>
      </c>
      <c r="C210" s="65">
        <v>1.26</v>
      </c>
      <c r="D210" s="135">
        <f t="shared" si="4"/>
        <v>8.2668188709319912E-2</v>
      </c>
      <c r="E210" s="65">
        <f>SUM($C$208:C210)</f>
        <v>2.15</v>
      </c>
      <c r="F210" s="88">
        <v>722.70699999999999</v>
      </c>
    </row>
    <row r="211" spans="2:6" x14ac:dyDescent="0.35">
      <c r="B211" s="64">
        <v>43556</v>
      </c>
      <c r="C211" s="65">
        <v>0.92</v>
      </c>
      <c r="D211" s="135">
        <f t="shared" si="4"/>
        <v>8.6424350577289477E-2</v>
      </c>
      <c r="E211" s="65">
        <f>SUM($C$208:C211)</f>
        <v>3.07</v>
      </c>
      <c r="F211" s="88">
        <v>729.346</v>
      </c>
    </row>
    <row r="212" spans="2:6" x14ac:dyDescent="0.35">
      <c r="B212" s="64">
        <v>43586</v>
      </c>
      <c r="C212" s="65">
        <v>0.45</v>
      </c>
      <c r="D212" s="135">
        <f t="shared" si="4"/>
        <v>7.6429040566929229E-2</v>
      </c>
      <c r="E212" s="65">
        <f>SUM($C$208:C212)</f>
        <v>3.52</v>
      </c>
      <c r="F212" s="88">
        <v>732.59500000000003</v>
      </c>
    </row>
    <row r="213" spans="2:6" x14ac:dyDescent="0.35">
      <c r="B213" s="64">
        <v>43617</v>
      </c>
      <c r="C213" s="65">
        <v>0.8</v>
      </c>
      <c r="D213" s="135">
        <f t="shared" si="4"/>
        <v>6.5101465915270218E-2</v>
      </c>
      <c r="E213" s="65">
        <f>SUM($C$208:C213)</f>
        <v>4.32</v>
      </c>
      <c r="F213" s="88">
        <v>738.42100000000005</v>
      </c>
    </row>
    <row r="214" spans="2:6" x14ac:dyDescent="0.35">
      <c r="B214" s="64">
        <v>43647</v>
      </c>
      <c r="C214" s="65">
        <v>0.4</v>
      </c>
      <c r="D214" s="135">
        <f t="shared" si="4"/>
        <v>6.392939150401844E-2</v>
      </c>
      <c r="E214" s="65">
        <f>SUM($C$208:C214)</f>
        <v>4.7200000000000006</v>
      </c>
      <c r="F214" s="88">
        <v>741.346</v>
      </c>
    </row>
    <row r="215" spans="2:6" x14ac:dyDescent="0.35">
      <c r="B215" s="64">
        <v>43678</v>
      </c>
      <c r="C215" s="65">
        <v>-0.67</v>
      </c>
      <c r="D215" s="135">
        <f t="shared" si="4"/>
        <v>4.9488582353419019E-2</v>
      </c>
      <c r="E215" s="65">
        <f>SUM($C$208:C215)</f>
        <v>4.0500000000000007</v>
      </c>
      <c r="F215" s="88">
        <v>736.40200000000004</v>
      </c>
    </row>
    <row r="216" spans="2:6" x14ac:dyDescent="0.35">
      <c r="B216" s="64">
        <v>43709</v>
      </c>
      <c r="C216" s="65">
        <v>-0.01</v>
      </c>
      <c r="D216" s="135">
        <f t="shared" si="4"/>
        <v>3.3674774310648914E-2</v>
      </c>
      <c r="E216" s="65">
        <f>SUM($C$208:C216)</f>
        <v>4.0400000000000009</v>
      </c>
      <c r="F216" s="88">
        <v>736.36199999999997</v>
      </c>
    </row>
    <row r="217" spans="2:6" x14ac:dyDescent="0.35">
      <c r="B217" s="64">
        <v>43739</v>
      </c>
      <c r="C217" s="65">
        <v>0.68</v>
      </c>
      <c r="D217" s="135">
        <f t="shared" si="4"/>
        <v>3.1514546031357282E-2</v>
      </c>
      <c r="E217" s="65">
        <f>SUM($C$208:C217)</f>
        <v>4.7200000000000006</v>
      </c>
      <c r="F217" s="88">
        <v>741.33299999999997</v>
      </c>
    </row>
    <row r="218" spans="2:6" x14ac:dyDescent="0.35">
      <c r="B218" s="64">
        <v>43770</v>
      </c>
      <c r="C218" s="65">
        <v>0.3</v>
      </c>
      <c r="D218" s="135">
        <f t="shared" si="4"/>
        <v>3.9699873875435721E-2</v>
      </c>
      <c r="E218" s="65">
        <f>SUM($C$208:C218)</f>
        <v>5.0200000000000005</v>
      </c>
      <c r="F218" s="88">
        <v>743.55799999999999</v>
      </c>
    </row>
    <row r="219" spans="2:6" x14ac:dyDescent="0.35">
      <c r="B219" s="64">
        <v>43800</v>
      </c>
      <c r="C219" s="65">
        <v>2.09</v>
      </c>
      <c r="D219" s="135">
        <f t="shared" si="4"/>
        <v>7.3039306458065001E-2</v>
      </c>
      <c r="E219" s="65">
        <f>SUM($C$208:C219)</f>
        <v>7.11</v>
      </c>
      <c r="F219" s="88">
        <v>759.11199999999997</v>
      </c>
    </row>
    <row r="220" spans="2:6" x14ac:dyDescent="0.35">
      <c r="B220" s="64">
        <v>43831</v>
      </c>
      <c r="C220" s="100">
        <v>0.48</v>
      </c>
      <c r="D220" s="135">
        <f t="shared" si="4"/>
        <v>7.8086130082771543E-2</v>
      </c>
      <c r="E220" s="65">
        <f>SUM($C$220:C220)</f>
        <v>0.48</v>
      </c>
      <c r="F220" s="100">
        <v>762.73299999999995</v>
      </c>
    </row>
    <row r="221" spans="2:6" x14ac:dyDescent="0.35">
      <c r="B221" s="64">
        <v>43862</v>
      </c>
      <c r="C221" s="100">
        <v>-0.04</v>
      </c>
      <c r="D221" s="135">
        <f t="shared" si="4"/>
        <v>6.8197834807011581E-2</v>
      </c>
      <c r="E221" s="65">
        <f>SUM($C$220:C221)</f>
        <v>0.44</v>
      </c>
      <c r="F221" s="100">
        <v>762.423</v>
      </c>
    </row>
    <row r="222" spans="2:6" x14ac:dyDescent="0.35">
      <c r="B222" s="64">
        <v>43891</v>
      </c>
      <c r="C222" s="100">
        <v>1.24</v>
      </c>
      <c r="D222" s="135">
        <f t="shared" si="4"/>
        <v>6.8078764976678086E-2</v>
      </c>
      <c r="E222" s="65">
        <f>SUM($C$220:C222)</f>
        <v>1.68</v>
      </c>
      <c r="F222" s="100">
        <v>771.90800000000002</v>
      </c>
    </row>
    <row r="223" spans="2:6" x14ac:dyDescent="0.35">
      <c r="B223" s="64">
        <v>43922</v>
      </c>
      <c r="C223" s="100">
        <v>0.8</v>
      </c>
      <c r="D223" s="135">
        <f t="shared" si="4"/>
        <v>6.6847559320267758E-2</v>
      </c>
      <c r="E223" s="65">
        <f>SUM($C$220:C223)</f>
        <v>2.48</v>
      </c>
      <c r="F223" s="100">
        <v>778.101</v>
      </c>
    </row>
    <row r="224" spans="2:6" x14ac:dyDescent="0.35">
      <c r="B224" s="64">
        <v>43952</v>
      </c>
      <c r="C224" s="100">
        <v>0.28000000000000003</v>
      </c>
      <c r="D224" s="135">
        <f t="shared" si="4"/>
        <v>6.5090534333431149E-2</v>
      </c>
      <c r="E224" s="65">
        <f>SUM($C$220:C224)</f>
        <v>2.76</v>
      </c>
      <c r="F224" s="100">
        <v>780.28</v>
      </c>
    </row>
    <row r="225" spans="2:6" x14ac:dyDescent="0.35">
      <c r="B225" s="64">
        <v>43983</v>
      </c>
      <c r="C225" s="100">
        <v>1.56</v>
      </c>
      <c r="D225" s="135">
        <f t="shared" si="4"/>
        <v>7.313984840626131E-2</v>
      </c>
      <c r="E225" s="65">
        <f>SUM($C$220:C225)</f>
        <v>4.32</v>
      </c>
      <c r="F225" s="100">
        <v>792.42899999999997</v>
      </c>
    </row>
    <row r="226" spans="2:6" x14ac:dyDescent="0.35">
      <c r="B226" s="64">
        <v>44013</v>
      </c>
      <c r="C226" s="100">
        <v>2.23</v>
      </c>
      <c r="D226" s="135">
        <f t="shared" si="4"/>
        <v>9.2719189150545001E-2</v>
      </c>
      <c r="E226" s="65">
        <f>SUM($C$220:C226)</f>
        <v>6.5500000000000007</v>
      </c>
      <c r="F226" s="100">
        <v>810.08299999999997</v>
      </c>
    </row>
    <row r="227" spans="2:6" x14ac:dyDescent="0.35">
      <c r="B227" s="64">
        <v>44044</v>
      </c>
      <c r="C227" s="100">
        <v>2.74</v>
      </c>
      <c r="D227" s="135">
        <f t="shared" si="4"/>
        <v>0.13024272068788512</v>
      </c>
      <c r="E227" s="65">
        <f>SUM($C$220:C227)</f>
        <v>9.2900000000000009</v>
      </c>
      <c r="F227" s="100">
        <v>832.31299999999999</v>
      </c>
    </row>
    <row r="228" spans="2:6" x14ac:dyDescent="0.35">
      <c r="B228" s="64">
        <v>44075</v>
      </c>
      <c r="C228" s="100">
        <v>4.34</v>
      </c>
      <c r="D228" s="135">
        <f t="shared" si="4"/>
        <v>0.17936829983078972</v>
      </c>
      <c r="E228" s="65">
        <f>SUM($C$220:C228)</f>
        <v>13.63</v>
      </c>
      <c r="F228" s="100">
        <v>868.44200000000001</v>
      </c>
    </row>
    <row r="229" spans="2:6" x14ac:dyDescent="0.35">
      <c r="B229" s="64">
        <v>44105</v>
      </c>
      <c r="C229" s="100">
        <v>3.23</v>
      </c>
      <c r="D229" s="135">
        <f t="shared" si="4"/>
        <v>0.20931484231782482</v>
      </c>
      <c r="E229" s="65">
        <f>SUM($C$220:C229)</f>
        <v>16.86</v>
      </c>
      <c r="F229" s="100">
        <v>896.505</v>
      </c>
    </row>
    <row r="230" spans="2:6" x14ac:dyDescent="0.35">
      <c r="B230" s="64">
        <v>44136</v>
      </c>
      <c r="C230" s="100">
        <v>3.28</v>
      </c>
      <c r="D230" s="135">
        <f t="shared" si="4"/>
        <v>0.24521153696147446</v>
      </c>
      <c r="E230" s="65">
        <f>SUM($C$220:C230)</f>
        <v>20.14</v>
      </c>
      <c r="F230" s="100">
        <v>925.88699999999994</v>
      </c>
    </row>
    <row r="231" spans="2:6" x14ac:dyDescent="0.35">
      <c r="B231" s="64">
        <v>44166</v>
      </c>
      <c r="C231" s="66">
        <v>0.96</v>
      </c>
      <c r="D231" s="135">
        <f t="shared" si="4"/>
        <v>0.23138351126052559</v>
      </c>
      <c r="E231" s="65">
        <f>SUM($C$220:C231)</f>
        <v>21.1</v>
      </c>
      <c r="F231" s="66">
        <v>934.75800000000004</v>
      </c>
    </row>
    <row r="232" spans="2:6" x14ac:dyDescent="0.35">
      <c r="B232" s="64">
        <v>44197</v>
      </c>
      <c r="C232" s="66">
        <v>2.58</v>
      </c>
      <c r="D232" s="135">
        <f t="shared" si="4"/>
        <v>0.25711618613590881</v>
      </c>
      <c r="E232" s="65">
        <f>SUM($C$232:C232)</f>
        <v>2.58</v>
      </c>
      <c r="F232" s="66">
        <v>958.84400000000005</v>
      </c>
    </row>
    <row r="233" spans="2:6" x14ac:dyDescent="0.35">
      <c r="B233" s="64">
        <v>44228</v>
      </c>
      <c r="C233" s="66">
        <v>2.5299999999999998</v>
      </c>
      <c r="D233" s="135">
        <f t="shared" si="4"/>
        <v>0.28939315839107693</v>
      </c>
      <c r="E233" s="65">
        <f>SUM($C$232:C233)</f>
        <v>5.1099999999999994</v>
      </c>
      <c r="F233" s="66">
        <v>983.06299999999999</v>
      </c>
    </row>
    <row r="234" spans="2:6" x14ac:dyDescent="0.35">
      <c r="B234" s="64">
        <v>44256</v>
      </c>
      <c r="C234" s="66">
        <v>2.94</v>
      </c>
      <c r="D234" s="135">
        <f t="shared" si="4"/>
        <v>0.31096970105245703</v>
      </c>
      <c r="E234" s="65">
        <f>SUM($C$232:C234)</f>
        <v>8.0499999999999989</v>
      </c>
      <c r="F234" s="66">
        <v>1011.948</v>
      </c>
    </row>
    <row r="235" spans="2:6" x14ac:dyDescent="0.35">
      <c r="B235" s="64">
        <v>44287</v>
      </c>
      <c r="C235" s="66">
        <v>1.51</v>
      </c>
      <c r="D235" s="135">
        <f t="shared" si="4"/>
        <v>0.3201512400061175</v>
      </c>
      <c r="E235" s="65">
        <f>SUM($C$232:C235)</f>
        <v>9.5599999999999987</v>
      </c>
      <c r="F235" s="66">
        <v>1027.211</v>
      </c>
    </row>
    <row r="236" spans="2:6" x14ac:dyDescent="0.35">
      <c r="B236" s="64">
        <v>44317</v>
      </c>
      <c r="C236" s="66">
        <v>4.0999999999999996</v>
      </c>
      <c r="D236" s="135">
        <f t="shared" si="4"/>
        <v>0.37039139795970688</v>
      </c>
      <c r="E236" s="65">
        <f>SUM($C$232:C236)</f>
        <v>13.659999999999998</v>
      </c>
      <c r="F236" s="66">
        <v>1069.289</v>
      </c>
    </row>
    <row r="237" spans="2:6" ht="15" customHeight="1" x14ac:dyDescent="0.35">
      <c r="B237" s="64">
        <v>44348</v>
      </c>
      <c r="C237" s="106">
        <v>0.6</v>
      </c>
      <c r="D237" s="135">
        <f t="shared" si="4"/>
        <v>0.35751341760586741</v>
      </c>
      <c r="E237" s="106">
        <f>SUM($C$232:C237)</f>
        <v>14.259999999999998</v>
      </c>
      <c r="F237" s="66">
        <v>1075.7329999999999</v>
      </c>
    </row>
    <row r="238" spans="2:6" x14ac:dyDescent="0.35">
      <c r="B238" s="64">
        <v>44378</v>
      </c>
      <c r="C238" s="106">
        <v>0.78</v>
      </c>
      <c r="D238" s="135">
        <f t="shared" si="4"/>
        <v>0.33825175938761842</v>
      </c>
      <c r="E238" s="106">
        <f>SUM($C$232:C238)</f>
        <v>15.039999999999997</v>
      </c>
      <c r="F238" s="66">
        <v>1084.095</v>
      </c>
    </row>
    <row r="239" spans="2:6" ht="15" customHeight="1" x14ac:dyDescent="0.35">
      <c r="B239" s="64">
        <v>44409</v>
      </c>
      <c r="C239" s="106">
        <v>0.66</v>
      </c>
      <c r="D239" s="135">
        <f t="shared" si="4"/>
        <v>0.31115337619381167</v>
      </c>
      <c r="E239" s="106">
        <f>SUM($C$232:C239)</f>
        <v>15.699999999999998</v>
      </c>
      <c r="F239" s="66">
        <v>1091.29</v>
      </c>
    </row>
    <row r="240" spans="2:6" x14ac:dyDescent="0.35">
      <c r="B240" s="64">
        <v>44440</v>
      </c>
      <c r="C240" s="106">
        <v>-0.64</v>
      </c>
      <c r="D240" s="135">
        <f t="shared" si="4"/>
        <v>0.24857157990976941</v>
      </c>
      <c r="E240" s="106">
        <f>SUM($C$232:C240)</f>
        <v>15.059999999999997</v>
      </c>
      <c r="F240" s="66">
        <v>1084.3119999999999</v>
      </c>
    </row>
    <row r="241" spans="2:8" ht="15" customHeight="1" x14ac:dyDescent="0.35">
      <c r="B241" s="64">
        <v>44470</v>
      </c>
      <c r="C241" s="106">
        <v>0.64</v>
      </c>
      <c r="D241" s="135">
        <f t="shared" si="4"/>
        <v>0.21726370739705847</v>
      </c>
      <c r="E241" s="106">
        <f>SUM($C$232:C241)</f>
        <v>15.699999999999998</v>
      </c>
      <c r="F241" s="106">
        <v>1091.2829999999999</v>
      </c>
      <c r="G241" s="107"/>
    </row>
    <row r="242" spans="2:8" ht="15" customHeight="1" x14ac:dyDescent="0.35">
      <c r="B242" s="64">
        <v>44501</v>
      </c>
      <c r="C242" s="106">
        <v>0.02</v>
      </c>
      <c r="D242" s="135">
        <f t="shared" si="4"/>
        <v>0.17885119890440193</v>
      </c>
      <c r="E242" s="106">
        <f>SUM($C$232:C242)</f>
        <v>15.719999999999997</v>
      </c>
      <c r="F242" s="106">
        <v>1091.4829999999999</v>
      </c>
    </row>
    <row r="243" spans="2:8" x14ac:dyDescent="0.35">
      <c r="B243" s="64">
        <v>44531</v>
      </c>
      <c r="C243" s="106">
        <v>0.87</v>
      </c>
      <c r="D243" s="135">
        <f t="shared" si="4"/>
        <v>0.17783212339450416</v>
      </c>
      <c r="E243" s="106">
        <f>SUM($C$232:C243)</f>
        <v>16.589999999999996</v>
      </c>
      <c r="F243" s="106">
        <v>1100.9880000000001</v>
      </c>
      <c r="G243" s="122"/>
    </row>
    <row r="244" spans="2:8" x14ac:dyDescent="0.35">
      <c r="B244" s="64">
        <v>44562</v>
      </c>
      <c r="C244" s="66">
        <v>1.82</v>
      </c>
      <c r="D244" s="135">
        <f t="shared" si="4"/>
        <v>0.16911510110090888</v>
      </c>
      <c r="E244" s="106">
        <f t="shared" ref="E244:E254" si="5">((F244/$F$243)-1)*100</f>
        <v>1.8175493284213751</v>
      </c>
      <c r="F244" s="66">
        <v>1120.999</v>
      </c>
      <c r="H244" s="121"/>
    </row>
    <row r="245" spans="2:8" x14ac:dyDescent="0.35">
      <c r="B245" s="64">
        <v>44593</v>
      </c>
      <c r="C245" s="66">
        <v>1.83</v>
      </c>
      <c r="D245" s="135">
        <f t="shared" si="4"/>
        <v>0.16121347258517527</v>
      </c>
      <c r="E245" s="106">
        <f t="shared" si="5"/>
        <v>3.6837822028941369</v>
      </c>
      <c r="F245" s="66">
        <v>1141.546</v>
      </c>
    </row>
    <row r="246" spans="2:8" x14ac:dyDescent="0.35">
      <c r="B246" s="64">
        <v>44621</v>
      </c>
      <c r="C246" s="66">
        <v>1.74</v>
      </c>
      <c r="D246" s="135">
        <f t="shared" si="4"/>
        <v>0.14770521805468251</v>
      </c>
      <c r="E246" s="106">
        <f t="shared" si="5"/>
        <v>5.4887065072461994</v>
      </c>
      <c r="F246" s="66">
        <v>1161.4179999999999</v>
      </c>
    </row>
    <row r="247" spans="2:8" x14ac:dyDescent="0.35">
      <c r="B247" s="64">
        <v>44652</v>
      </c>
      <c r="C247" s="66">
        <v>1.41</v>
      </c>
      <c r="D247" s="135">
        <f t="shared" si="4"/>
        <v>0.14660863250101475</v>
      </c>
      <c r="E247" s="106">
        <f t="shared" si="5"/>
        <v>6.9774602447983058</v>
      </c>
      <c r="F247" s="66">
        <v>1177.809</v>
      </c>
    </row>
    <row r="248" spans="2:8" x14ac:dyDescent="0.35">
      <c r="B248" s="64">
        <v>44682</v>
      </c>
      <c r="C248" s="66">
        <v>0.52</v>
      </c>
      <c r="D248" s="135">
        <f t="shared" si="4"/>
        <v>0.10723387222724634</v>
      </c>
      <c r="E248" s="106">
        <f t="shared" si="5"/>
        <v>7.5355044741632016</v>
      </c>
      <c r="F248" s="66">
        <v>1183.953</v>
      </c>
    </row>
    <row r="249" spans="2:8" x14ac:dyDescent="0.35">
      <c r="B249" s="64">
        <v>44713</v>
      </c>
      <c r="C249" s="66">
        <v>0.59</v>
      </c>
      <c r="D249" s="135">
        <f t="shared" si="4"/>
        <v>0.10704236088323049</v>
      </c>
      <c r="E249" s="106">
        <f t="shared" si="5"/>
        <v>8.164848299890636</v>
      </c>
      <c r="F249" s="66">
        <v>1190.8820000000001</v>
      </c>
    </row>
    <row r="250" spans="2:8" x14ac:dyDescent="0.35">
      <c r="B250" s="64">
        <v>44743</v>
      </c>
      <c r="C250" s="66">
        <v>0.21</v>
      </c>
      <c r="D250" s="135">
        <f t="shared" si="4"/>
        <v>0.10076792163048442</v>
      </c>
      <c r="E250" s="106">
        <f t="shared" si="5"/>
        <v>8.3878298401072406</v>
      </c>
      <c r="F250" s="66">
        <v>1193.337</v>
      </c>
    </row>
    <row r="251" spans="2:8" x14ac:dyDescent="0.35">
      <c r="B251" s="64">
        <v>44774</v>
      </c>
      <c r="C251" s="66">
        <v>-0.7</v>
      </c>
      <c r="D251" s="135">
        <f t="shared" si="4"/>
        <v>8.5874515481677571E-2</v>
      </c>
      <c r="E251" s="106">
        <f t="shared" si="5"/>
        <v>7.6309641885288437</v>
      </c>
      <c r="F251" s="66">
        <v>1185.0039999999999</v>
      </c>
    </row>
    <row r="252" spans="2:8" x14ac:dyDescent="0.35">
      <c r="B252" s="64">
        <v>44805</v>
      </c>
      <c r="C252" s="66">
        <v>-0.95</v>
      </c>
      <c r="D252" s="135">
        <f t="shared" si="4"/>
        <v>8.2523295877939162E-2</v>
      </c>
      <c r="E252" s="106">
        <f t="shared" si="5"/>
        <v>6.6126969594582086</v>
      </c>
      <c r="F252" s="66">
        <v>1173.7929999999999</v>
      </c>
    </row>
    <row r="253" spans="2:8" x14ac:dyDescent="0.35">
      <c r="B253" s="64">
        <v>44835</v>
      </c>
      <c r="C253" s="66">
        <v>-0.97</v>
      </c>
      <c r="D253" s="135">
        <f t="shared" si="4"/>
        <v>6.5159999743421348E-2</v>
      </c>
      <c r="E253" s="106">
        <f t="shared" si="5"/>
        <v>5.5770816757312547</v>
      </c>
      <c r="F253" s="66">
        <v>1162.3910000000001</v>
      </c>
    </row>
    <row r="254" spans="2:8" x14ac:dyDescent="0.35">
      <c r="B254" s="64">
        <v>44866</v>
      </c>
      <c r="C254" s="66">
        <v>-0.56000000000000005</v>
      </c>
      <c r="D254" s="135">
        <f t="shared" si="4"/>
        <v>5.8952819237679366E-2</v>
      </c>
      <c r="E254" s="106">
        <f t="shared" si="5"/>
        <v>4.9810715466471756</v>
      </c>
      <c r="F254" s="66">
        <v>1155.829</v>
      </c>
    </row>
    <row r="255" spans="2:8" x14ac:dyDescent="0.35">
      <c r="B255" s="64">
        <v>44896</v>
      </c>
      <c r="C255" s="66">
        <v>0.45</v>
      </c>
      <c r="D255" s="135">
        <f t="shared" si="4"/>
        <v>5.4512855725947995E-2</v>
      </c>
      <c r="E255" s="106">
        <f>((F255/$F$243)-1)*100</f>
        <v>5.4512855725947995</v>
      </c>
      <c r="F255" s="66">
        <v>1161.0060000000001</v>
      </c>
    </row>
    <row r="256" spans="2:8" x14ac:dyDescent="0.35">
      <c r="B256" s="64">
        <v>44927</v>
      </c>
      <c r="C256" s="66">
        <v>0.21</v>
      </c>
      <c r="D256" s="135">
        <f t="shared" si="4"/>
        <v>3.7882281786156824E-2</v>
      </c>
      <c r="E256" s="106">
        <f t="shared" ref="E256:E263" si="6">((F256/$F$255)-1)*100</f>
        <v>0.21179907769639517</v>
      </c>
      <c r="F256" s="66">
        <v>1163.4649999999999</v>
      </c>
    </row>
    <row r="257" spans="2:7" x14ac:dyDescent="0.35">
      <c r="B257" s="64">
        <v>44958</v>
      </c>
      <c r="C257" s="66">
        <v>-0.06</v>
      </c>
      <c r="D257" s="135">
        <f t="shared" si="4"/>
        <v>1.8584446005679878E-2</v>
      </c>
      <c r="E257" s="106">
        <f t="shared" si="6"/>
        <v>0.151162009498651</v>
      </c>
      <c r="F257" s="66">
        <v>1162.761</v>
      </c>
    </row>
    <row r="258" spans="2:7" x14ac:dyDescent="0.35">
      <c r="B258" s="64">
        <v>44986</v>
      </c>
      <c r="C258" s="66">
        <v>0.05</v>
      </c>
      <c r="D258" s="135">
        <f t="shared" si="4"/>
        <v>1.6712329238912638E-3</v>
      </c>
      <c r="E258" s="106">
        <f t="shared" si="6"/>
        <v>0.20266906458707989</v>
      </c>
      <c r="F258" s="66">
        <v>1163.3589999999999</v>
      </c>
    </row>
    <row r="259" spans="2:7" x14ac:dyDescent="0.35">
      <c r="B259" s="64">
        <v>45017</v>
      </c>
      <c r="C259" s="66">
        <v>-0.95</v>
      </c>
      <c r="D259" s="135">
        <f t="shared" si="4"/>
        <v>-2.1652067525379737E-2</v>
      </c>
      <c r="E259" s="106">
        <f t="shared" si="6"/>
        <v>-0.74926400035831842</v>
      </c>
      <c r="F259" s="66">
        <v>1152.307</v>
      </c>
    </row>
    <row r="260" spans="2:7" x14ac:dyDescent="0.35">
      <c r="B260" s="64">
        <v>45047</v>
      </c>
      <c r="C260" s="66">
        <v>-1.84</v>
      </c>
      <c r="D260" s="135">
        <f t="shared" si="4"/>
        <v>-4.4676604561160738E-2</v>
      </c>
      <c r="E260" s="106">
        <f t="shared" si="6"/>
        <v>-2.5794870999805375</v>
      </c>
      <c r="F260" s="66">
        <v>1131.058</v>
      </c>
    </row>
    <row r="261" spans="2:7" x14ac:dyDescent="0.35">
      <c r="B261" s="64">
        <v>45078</v>
      </c>
      <c r="C261" s="66">
        <v>-1.93</v>
      </c>
      <c r="D261" s="135">
        <f t="shared" si="4"/>
        <v>-6.8564307798757551E-2</v>
      </c>
      <c r="E261" s="106">
        <f t="shared" si="6"/>
        <v>-4.4595807429074537</v>
      </c>
      <c r="F261" s="66">
        <v>1109.23</v>
      </c>
    </row>
    <row r="262" spans="2:7" x14ac:dyDescent="0.35">
      <c r="B262" s="64">
        <v>45108</v>
      </c>
      <c r="C262" s="66">
        <v>-0.72</v>
      </c>
      <c r="D262" s="135">
        <f t="shared" si="4"/>
        <v>-7.7206187355290279E-2</v>
      </c>
      <c r="E262" s="106">
        <f t="shared" si="6"/>
        <v>-5.1508777732414917</v>
      </c>
      <c r="F262" s="66">
        <v>1101.204</v>
      </c>
    </row>
    <row r="263" spans="2:7" x14ac:dyDescent="0.35">
      <c r="B263" s="64">
        <v>45139</v>
      </c>
      <c r="C263" s="66">
        <v>-0.14000000000000001</v>
      </c>
      <c r="D263" s="135">
        <f t="shared" ref="D263:D265" si="7">((F263/F251)-1)</f>
        <v>-7.1977816108637516E-2</v>
      </c>
      <c r="E263" s="106">
        <f t="shared" si="6"/>
        <v>-5.2795592787634238</v>
      </c>
      <c r="F263" s="66">
        <v>1099.71</v>
      </c>
    </row>
    <row r="264" spans="2:7" x14ac:dyDescent="0.35">
      <c r="B264" s="64">
        <v>45170</v>
      </c>
      <c r="C264" s="66">
        <v>0.37</v>
      </c>
      <c r="D264" s="135">
        <f t="shared" si="7"/>
        <v>-5.9680880700430095E-2</v>
      </c>
      <c r="E264" s="106">
        <f t="shared" ref="E264:E265" si="8">((F264/$F$255)-1)*100</f>
        <v>-4.9324465162109421</v>
      </c>
      <c r="F264" s="66">
        <v>1103.74</v>
      </c>
    </row>
    <row r="265" spans="2:7" x14ac:dyDescent="0.35">
      <c r="B265" s="64">
        <v>45200</v>
      </c>
      <c r="C265" s="66">
        <v>0.5</v>
      </c>
      <c r="D265" s="135">
        <f t="shared" si="7"/>
        <v>-4.5729018892954221E-2</v>
      </c>
      <c r="E265" s="106">
        <f t="shared" si="8"/>
        <v>-4.4590639497125721</v>
      </c>
      <c r="F265" s="66">
        <v>1109.2360000000001</v>
      </c>
      <c r="G265" s="136"/>
    </row>
    <row r="266" spans="2:7" x14ac:dyDescent="0.35">
      <c r="B266" s="64">
        <v>45231</v>
      </c>
      <c r="C266" s="106">
        <v>0.59</v>
      </c>
      <c r="D266" s="135">
        <f t="shared" ref="D266:D274" si="9">((F266/F254)-1)</f>
        <v>-3.4619307873396399E-2</v>
      </c>
      <c r="E266" s="106">
        <f>((F266/$F$255)-1)*100</f>
        <v>-3.8924002115406808</v>
      </c>
      <c r="F266" s="106">
        <v>1115.8150000000001</v>
      </c>
    </row>
    <row r="267" spans="2:7" x14ac:dyDescent="0.35">
      <c r="B267" s="64">
        <v>45261</v>
      </c>
      <c r="C267" s="106">
        <v>0.74</v>
      </c>
      <c r="D267" s="135">
        <f t="shared" si="9"/>
        <v>-3.1812066432042707E-2</v>
      </c>
      <c r="E267" s="106">
        <f t="shared" ref="E267" si="10">((F267/$F$255)-1)*100</f>
        <v>-3.1812066432042707</v>
      </c>
      <c r="F267" s="106">
        <v>1124.0719999999999</v>
      </c>
      <c r="G267" s="136"/>
    </row>
    <row r="268" spans="2:7" x14ac:dyDescent="0.35">
      <c r="B268" s="64">
        <v>45292</v>
      </c>
      <c r="C268" s="66">
        <v>6.9999999999999993E-2</v>
      </c>
      <c r="D268" s="152">
        <f t="shared" si="9"/>
        <v>-3.3164727774363634E-2</v>
      </c>
      <c r="E268" s="106">
        <f>C268</f>
        <v>6.9999999999999993E-2</v>
      </c>
      <c r="F268" s="66">
        <v>1124.8789999999999</v>
      </c>
    </row>
    <row r="269" spans="2:7" x14ac:dyDescent="0.35">
      <c r="B269" s="64">
        <v>45323</v>
      </c>
      <c r="C269" s="66">
        <v>-0.52</v>
      </c>
      <c r="D269" s="152">
        <f t="shared" si="9"/>
        <v>-3.7582959868795118E-2</v>
      </c>
      <c r="E269" s="106">
        <f>SUM($C$268:C269)</f>
        <v>-0.45</v>
      </c>
      <c r="F269" s="66">
        <v>1119.0609999999999</v>
      </c>
    </row>
    <row r="270" spans="2:7" x14ac:dyDescent="0.35">
      <c r="B270" s="64">
        <v>45352</v>
      </c>
      <c r="C270" s="66">
        <v>-0.47000000000000003</v>
      </c>
      <c r="D270" s="152">
        <f t="shared" si="9"/>
        <v>-4.2568115259348116E-2</v>
      </c>
      <c r="E270" s="106">
        <f>SUM($C$268:C270)</f>
        <v>-0.92</v>
      </c>
      <c r="F270" s="66">
        <v>1113.837</v>
      </c>
    </row>
    <row r="271" spans="2:7" x14ac:dyDescent="0.35">
      <c r="B271" s="64">
        <v>45383</v>
      </c>
      <c r="C271" s="66">
        <v>0.31</v>
      </c>
      <c r="D271" s="152">
        <f t="shared" si="9"/>
        <v>-3.0397281280075572E-2</v>
      </c>
      <c r="E271" s="106">
        <f>SUM($C$268:C271)</f>
        <v>-0.6100000000000001</v>
      </c>
      <c r="F271" s="66">
        <v>1117.28</v>
      </c>
    </row>
    <row r="272" spans="2:7" x14ac:dyDescent="0.35">
      <c r="B272" s="64">
        <v>45413</v>
      </c>
      <c r="C272" s="66">
        <v>0.89</v>
      </c>
      <c r="D272" s="152">
        <f t="shared" si="9"/>
        <v>-3.3817894396220849E-3</v>
      </c>
      <c r="E272" s="106">
        <f>SUM($C$268:C272)</f>
        <v>0.27999999999999992</v>
      </c>
      <c r="F272" s="66">
        <v>1127.2329999999999</v>
      </c>
    </row>
    <row r="273" spans="2:7" x14ac:dyDescent="0.35">
      <c r="B273" s="64">
        <v>45444</v>
      </c>
      <c r="C273" s="66">
        <v>0.80999999999999994</v>
      </c>
      <c r="D273" s="152">
        <f t="shared" si="9"/>
        <v>2.4502582872803824E-2</v>
      </c>
      <c r="E273" s="106">
        <f>SUM($C$268:C273)</f>
        <v>1.0899999999999999</v>
      </c>
      <c r="F273" s="66">
        <v>1136.4090000000001</v>
      </c>
    </row>
    <row r="274" spans="2:7" x14ac:dyDescent="0.35">
      <c r="B274" s="64">
        <v>45474</v>
      </c>
      <c r="C274" s="66">
        <v>0.61</v>
      </c>
      <c r="D274" s="152">
        <f t="shared" si="9"/>
        <v>3.8239054707393194E-2</v>
      </c>
      <c r="E274" s="106">
        <f>SUM($C$268:C274)</f>
        <v>1.6999999999999997</v>
      </c>
      <c r="F274" s="66">
        <v>1143.3130000000001</v>
      </c>
    </row>
    <row r="275" spans="2:7" x14ac:dyDescent="0.35">
      <c r="B275" s="64">
        <v>45505</v>
      </c>
      <c r="C275" s="66">
        <v>0.28999999999999998</v>
      </c>
      <c r="D275" s="152">
        <f>((F275/F263)-1)</f>
        <v>4.2615780523956426E-2</v>
      </c>
      <c r="E275" s="106">
        <f>SUM($C$268:C275)</f>
        <v>1.9899999999999998</v>
      </c>
      <c r="F275" s="66">
        <v>1146.575</v>
      </c>
    </row>
    <row r="276" spans="2:7" x14ac:dyDescent="0.35">
      <c r="B276" s="64">
        <v>45536</v>
      </c>
      <c r="C276" s="106">
        <v>0.62</v>
      </c>
      <c r="D276" s="152">
        <f t="shared" ref="D276:D279" si="11">((F276/F264)-1)</f>
        <v>4.5280591443637164E-2</v>
      </c>
      <c r="E276" s="106">
        <f t="shared" ref="E276:E279" si="12">((F276/$F$267)-1)*100</f>
        <v>2.6373755417802514</v>
      </c>
      <c r="F276" s="106">
        <v>1153.7180000000001</v>
      </c>
      <c r="G276" s="155"/>
    </row>
    <row r="277" spans="2:7" x14ac:dyDescent="0.35">
      <c r="B277" s="64">
        <v>45566</v>
      </c>
      <c r="C277" s="106">
        <v>1.52</v>
      </c>
      <c r="D277" s="152">
        <f t="shared" si="11"/>
        <v>5.5926782037366118E-2</v>
      </c>
      <c r="E277" s="106">
        <f t="shared" si="12"/>
        <v>4.1990192799037818</v>
      </c>
      <c r="F277" s="106">
        <v>1171.2719999999999</v>
      </c>
      <c r="G277" s="155"/>
    </row>
    <row r="278" spans="2:7" x14ac:dyDescent="0.35">
      <c r="B278" s="64">
        <v>45597</v>
      </c>
      <c r="C278" s="153">
        <v>0.63090000000000002</v>
      </c>
      <c r="D278" s="154">
        <f t="shared" si="11"/>
        <v>5.6323454199844747E-2</v>
      </c>
      <c r="E278" s="153">
        <f t="shared" si="12"/>
        <v>4.8564108925406968</v>
      </c>
      <c r="F278" s="153">
        <f t="shared" ref="F278:F279" si="13">F277*(1+C278*0.01)</f>
        <v>1178.6615550479999</v>
      </c>
      <c r="G278" s="155" t="s">
        <v>60</v>
      </c>
    </row>
    <row r="279" spans="2:7" x14ac:dyDescent="0.35">
      <c r="B279" s="64">
        <v>45627</v>
      </c>
      <c r="C279" s="153">
        <v>0.44469999999999998</v>
      </c>
      <c r="D279" s="154">
        <f t="shared" si="11"/>
        <v>5.3227073517798207E-2</v>
      </c>
      <c r="E279" s="153">
        <f t="shared" si="12"/>
        <v>5.3227073517798207</v>
      </c>
      <c r="F279" s="153">
        <f t="shared" si="13"/>
        <v>1183.9030629832985</v>
      </c>
      <c r="G279" s="155" t="s">
        <v>60</v>
      </c>
    </row>
    <row r="280" spans="2:7" x14ac:dyDescent="0.35">
      <c r="B280" s="64">
        <v>45658</v>
      </c>
      <c r="C280" s="66"/>
      <c r="D280" s="66"/>
      <c r="E280" s="66"/>
      <c r="F280" s="66"/>
    </row>
    <row r="281" spans="2:7" x14ac:dyDescent="0.35">
      <c r="B281" s="64">
        <v>45689</v>
      </c>
      <c r="C281" s="66"/>
      <c r="D281" s="66"/>
      <c r="E281" s="66"/>
      <c r="F281" s="66"/>
    </row>
    <row r="282" spans="2:7" x14ac:dyDescent="0.35">
      <c r="B282" s="64">
        <v>45717</v>
      </c>
      <c r="C282" s="66"/>
      <c r="D282" s="66"/>
      <c r="E282" s="66"/>
      <c r="F282" s="66"/>
    </row>
    <row r="283" spans="2:7" x14ac:dyDescent="0.35">
      <c r="B283" s="64">
        <v>45748</v>
      </c>
      <c r="C283" s="66"/>
      <c r="D283" s="66"/>
      <c r="E283" s="66"/>
      <c r="F283" s="66"/>
    </row>
    <row r="284" spans="2:7" x14ac:dyDescent="0.35">
      <c r="B284" s="64">
        <v>45778</v>
      </c>
      <c r="C284" s="66"/>
      <c r="D284" s="66"/>
      <c r="E284" s="66"/>
      <c r="F284" s="66"/>
    </row>
    <row r="285" spans="2:7" x14ac:dyDescent="0.35">
      <c r="B285" s="64">
        <v>45809</v>
      </c>
      <c r="C285" s="66"/>
      <c r="D285" s="66"/>
      <c r="E285" s="66"/>
      <c r="F285" s="66"/>
    </row>
    <row r="286" spans="2:7" x14ac:dyDescent="0.35">
      <c r="B286" s="64">
        <v>45839</v>
      </c>
      <c r="C286" s="66"/>
      <c r="D286" s="66"/>
      <c r="E286" s="66"/>
      <c r="F286" s="66"/>
    </row>
    <row r="287" spans="2:7" x14ac:dyDescent="0.35">
      <c r="B287" s="64">
        <v>45870</v>
      </c>
      <c r="C287" s="66"/>
      <c r="D287" s="66"/>
      <c r="E287" s="66"/>
      <c r="F287" s="66"/>
    </row>
    <row r="288" spans="2:7" x14ac:dyDescent="0.35">
      <c r="B288" s="64">
        <v>45901</v>
      </c>
      <c r="C288" s="66"/>
      <c r="D288" s="66"/>
      <c r="E288" s="66"/>
      <c r="F288" s="66"/>
    </row>
    <row r="289" spans="2:6" x14ac:dyDescent="0.35">
      <c r="B289" s="64">
        <v>45931</v>
      </c>
      <c r="C289" s="66"/>
      <c r="D289" s="66"/>
      <c r="E289" s="66"/>
      <c r="F289" s="66"/>
    </row>
    <row r="290" spans="2:6" x14ac:dyDescent="0.35">
      <c r="B290" s="64">
        <v>45962</v>
      </c>
      <c r="C290" s="66"/>
      <c r="D290" s="66"/>
      <c r="E290" s="66"/>
      <c r="F290" s="66"/>
    </row>
    <row r="291" spans="2:6" x14ac:dyDescent="0.35">
      <c r="B291" s="64">
        <v>45992</v>
      </c>
      <c r="C291" s="66"/>
      <c r="D291" s="66"/>
      <c r="E291" s="66"/>
      <c r="F291" s="66"/>
    </row>
    <row r="292" spans="2:6" x14ac:dyDescent="0.35">
      <c r="B292" s="64">
        <v>46023</v>
      </c>
      <c r="C292" s="66"/>
      <c r="D292" s="66"/>
      <c r="E292" s="66"/>
      <c r="F292" s="66"/>
    </row>
    <row r="293" spans="2:6" x14ac:dyDescent="0.35">
      <c r="B293" s="64">
        <v>46054</v>
      </c>
      <c r="C293" s="66"/>
      <c r="D293" s="66"/>
      <c r="E293" s="66"/>
      <c r="F293" s="66"/>
    </row>
    <row r="294" spans="2:6" x14ac:dyDescent="0.35">
      <c r="B294" s="64">
        <v>46082</v>
      </c>
      <c r="C294" s="66"/>
      <c r="D294" s="66"/>
      <c r="E294" s="66"/>
      <c r="F294" s="66"/>
    </row>
    <row r="295" spans="2:6" x14ac:dyDescent="0.35">
      <c r="B295" s="64">
        <v>46113</v>
      </c>
      <c r="C295" s="66"/>
      <c r="D295" s="66"/>
      <c r="E295" s="66"/>
      <c r="F295" s="66"/>
    </row>
    <row r="296" spans="2:6" x14ac:dyDescent="0.35">
      <c r="B296" s="64">
        <v>46143</v>
      </c>
      <c r="C296" s="66"/>
      <c r="D296" s="66"/>
      <c r="E296" s="66"/>
      <c r="F296" s="66"/>
    </row>
    <row r="297" spans="2:6" x14ac:dyDescent="0.35">
      <c r="B297" s="64">
        <v>46174</v>
      </c>
      <c r="C297" s="66"/>
      <c r="D297" s="66"/>
      <c r="E297" s="66"/>
      <c r="F297" s="66"/>
    </row>
    <row r="298" spans="2:6" x14ac:dyDescent="0.35">
      <c r="B298" s="64">
        <v>46204</v>
      </c>
      <c r="C298" s="66"/>
      <c r="D298" s="66"/>
      <c r="E298" s="66"/>
      <c r="F298" s="66"/>
    </row>
    <row r="299" spans="2:6" x14ac:dyDescent="0.35">
      <c r="B299" s="64">
        <v>46235</v>
      </c>
      <c r="C299" s="66"/>
      <c r="D299" s="66"/>
      <c r="E299" s="66"/>
      <c r="F299" s="66"/>
    </row>
    <row r="300" spans="2:6" x14ac:dyDescent="0.35">
      <c r="B300" s="64">
        <v>46266</v>
      </c>
      <c r="C300" s="66"/>
      <c r="D300" s="66"/>
      <c r="E300" s="66"/>
      <c r="F300" s="66"/>
    </row>
    <row r="301" spans="2:6" x14ac:dyDescent="0.35">
      <c r="B301" s="64">
        <v>46296</v>
      </c>
      <c r="C301" s="66"/>
      <c r="D301" s="66"/>
      <c r="E301" s="66"/>
      <c r="F301" s="66"/>
    </row>
    <row r="302" spans="2:6" x14ac:dyDescent="0.35">
      <c r="B302" s="64">
        <v>46327</v>
      </c>
      <c r="C302" s="66"/>
      <c r="D302" s="66"/>
      <c r="E302" s="66"/>
      <c r="F302" s="66"/>
    </row>
    <row r="303" spans="2:6" x14ac:dyDescent="0.35">
      <c r="B303" s="64">
        <v>46357</v>
      </c>
      <c r="C303" s="66"/>
      <c r="D303" s="66"/>
      <c r="E303" s="66"/>
      <c r="F303" s="66"/>
    </row>
    <row r="304" spans="2:6" x14ac:dyDescent="0.35">
      <c r="B304" s="64">
        <v>46388</v>
      </c>
      <c r="C304" s="66"/>
      <c r="D304" s="66"/>
      <c r="E304" s="66"/>
      <c r="F304" s="66"/>
    </row>
    <row r="305" spans="2:6" x14ac:dyDescent="0.35">
      <c r="B305" s="64">
        <v>46419</v>
      </c>
      <c r="C305" s="66"/>
      <c r="D305" s="66"/>
      <c r="E305" s="66"/>
      <c r="F305" s="66"/>
    </row>
    <row r="306" spans="2:6" x14ac:dyDescent="0.35">
      <c r="B306" s="64">
        <v>46447</v>
      </c>
      <c r="C306" s="66"/>
      <c r="D306" s="66"/>
      <c r="E306" s="66"/>
      <c r="F306" s="66"/>
    </row>
    <row r="307" spans="2:6" x14ac:dyDescent="0.35">
      <c r="B307" s="64">
        <v>46478</v>
      </c>
      <c r="C307" s="66"/>
      <c r="D307" s="66"/>
      <c r="E307" s="66"/>
      <c r="F307" s="66"/>
    </row>
    <row r="308" spans="2:6" x14ac:dyDescent="0.35">
      <c r="B308" s="64">
        <v>46508</v>
      </c>
      <c r="C308" s="66"/>
      <c r="D308" s="66"/>
      <c r="E308" s="66"/>
      <c r="F308" s="66"/>
    </row>
    <row r="309" spans="2:6" x14ac:dyDescent="0.35">
      <c r="B309" s="64">
        <v>46539</v>
      </c>
      <c r="C309" s="66"/>
      <c r="D309" s="66"/>
      <c r="E309" s="66"/>
      <c r="F309" s="66"/>
    </row>
    <row r="310" spans="2:6" x14ac:dyDescent="0.35">
      <c r="B310" s="64">
        <v>46569</v>
      </c>
      <c r="C310" s="66"/>
      <c r="D310" s="66"/>
      <c r="E310" s="66"/>
      <c r="F310" s="66"/>
    </row>
    <row r="311" spans="2:6" x14ac:dyDescent="0.35">
      <c r="B311" s="64">
        <v>46600</v>
      </c>
      <c r="C311" s="66"/>
      <c r="D311" s="66"/>
      <c r="E311" s="66"/>
      <c r="F311" s="66"/>
    </row>
    <row r="312" spans="2:6" x14ac:dyDescent="0.35">
      <c r="B312" s="64">
        <v>46631</v>
      </c>
      <c r="C312" s="66"/>
      <c r="D312" s="66"/>
      <c r="E312" s="66"/>
      <c r="F312" s="66"/>
    </row>
    <row r="313" spans="2:6" x14ac:dyDescent="0.35">
      <c r="B313" s="64">
        <v>46661</v>
      </c>
      <c r="C313" s="66"/>
      <c r="D313" s="66"/>
      <c r="E313" s="66"/>
      <c r="F313" s="66"/>
    </row>
    <row r="314" spans="2:6" x14ac:dyDescent="0.35">
      <c r="B314" s="64">
        <v>46692</v>
      </c>
      <c r="C314" s="66"/>
      <c r="D314" s="66"/>
      <c r="E314" s="66"/>
      <c r="F314" s="66"/>
    </row>
    <row r="315" spans="2:6" x14ac:dyDescent="0.35">
      <c r="B315" s="64">
        <v>46722</v>
      </c>
      <c r="C315" s="66"/>
      <c r="D315" s="66"/>
      <c r="E315" s="66"/>
      <c r="F315" s="66"/>
    </row>
    <row r="316" spans="2:6" x14ac:dyDescent="0.35">
      <c r="B316" s="64">
        <v>46753</v>
      </c>
      <c r="C316" s="66"/>
      <c r="D316" s="66"/>
      <c r="E316" s="66"/>
      <c r="F316" s="66"/>
    </row>
    <row r="317" spans="2:6" x14ac:dyDescent="0.35">
      <c r="B317" s="64">
        <v>46784</v>
      </c>
      <c r="C317" s="66"/>
      <c r="D317" s="66"/>
      <c r="E317" s="66"/>
      <c r="F317" s="66"/>
    </row>
    <row r="318" spans="2:6" x14ac:dyDescent="0.35">
      <c r="B318" s="64">
        <v>46813</v>
      </c>
      <c r="C318" s="66"/>
      <c r="D318" s="66"/>
      <c r="E318" s="66"/>
      <c r="F318" s="66"/>
    </row>
    <row r="319" spans="2:6" x14ac:dyDescent="0.35">
      <c r="B319" s="64">
        <v>46844</v>
      </c>
      <c r="C319" s="66"/>
      <c r="D319" s="66"/>
      <c r="E319" s="66"/>
      <c r="F319" s="66"/>
    </row>
    <row r="320" spans="2:6" x14ac:dyDescent="0.35">
      <c r="B320" s="64">
        <v>46874</v>
      </c>
      <c r="C320" s="66"/>
      <c r="D320" s="66"/>
      <c r="E320" s="66"/>
      <c r="F320" s="66"/>
    </row>
    <row r="321" spans="2:6" x14ac:dyDescent="0.35">
      <c r="B321" s="64">
        <v>46905</v>
      </c>
      <c r="C321" s="66"/>
      <c r="D321" s="66"/>
      <c r="E321" s="66"/>
      <c r="F321" s="66"/>
    </row>
    <row r="322" spans="2:6" x14ac:dyDescent="0.35">
      <c r="B322" s="64">
        <v>46935</v>
      </c>
      <c r="C322" s="66"/>
      <c r="D322" s="66"/>
      <c r="E322" s="66"/>
      <c r="F322" s="66"/>
    </row>
    <row r="323" spans="2:6" x14ac:dyDescent="0.35">
      <c r="B323" s="64">
        <v>46966</v>
      </c>
      <c r="C323" s="66"/>
      <c r="D323" s="66"/>
      <c r="E323" s="66"/>
      <c r="F323" s="66"/>
    </row>
    <row r="324" spans="2:6" x14ac:dyDescent="0.35">
      <c r="B324" s="64">
        <v>46997</v>
      </c>
      <c r="C324" s="66"/>
      <c r="D324" s="66"/>
      <c r="E324" s="66"/>
      <c r="F324" s="66"/>
    </row>
    <row r="325" spans="2:6" x14ac:dyDescent="0.35">
      <c r="B325" s="64">
        <v>47027</v>
      </c>
      <c r="C325" s="66"/>
      <c r="D325" s="66"/>
      <c r="E325" s="66"/>
      <c r="F325" s="66"/>
    </row>
    <row r="326" spans="2:6" x14ac:dyDescent="0.35">
      <c r="B326" s="64">
        <v>47058</v>
      </c>
      <c r="C326" s="66"/>
      <c r="D326" s="66"/>
      <c r="E326" s="66"/>
      <c r="F326" s="66"/>
    </row>
    <row r="327" spans="2:6" x14ac:dyDescent="0.35">
      <c r="B327" s="64">
        <v>47088</v>
      </c>
      <c r="C327" s="66"/>
      <c r="D327" s="66"/>
      <c r="E327" s="66"/>
      <c r="F327" s="66"/>
    </row>
    <row r="328" spans="2:6" x14ac:dyDescent="0.35">
      <c r="B328" s="64">
        <v>47119</v>
      </c>
      <c r="C328" s="66"/>
      <c r="D328" s="66"/>
      <c r="E328" s="66"/>
      <c r="F328" s="66"/>
    </row>
    <row r="329" spans="2:6" x14ac:dyDescent="0.35">
      <c r="B329" s="64">
        <v>47150</v>
      </c>
      <c r="C329" s="66"/>
      <c r="D329" s="66"/>
      <c r="E329" s="66"/>
      <c r="F329" s="66"/>
    </row>
    <row r="330" spans="2:6" x14ac:dyDescent="0.35">
      <c r="B330" s="64">
        <v>47178</v>
      </c>
      <c r="C330" s="66"/>
      <c r="D330" s="66"/>
      <c r="E330" s="66"/>
      <c r="F330" s="66"/>
    </row>
    <row r="331" spans="2:6" x14ac:dyDescent="0.35">
      <c r="B331" s="64">
        <v>47209</v>
      </c>
      <c r="C331" s="66"/>
      <c r="D331" s="66"/>
      <c r="E331" s="66"/>
      <c r="F331" s="66"/>
    </row>
    <row r="332" spans="2:6" x14ac:dyDescent="0.35">
      <c r="B332" s="64">
        <v>47239</v>
      </c>
      <c r="C332" s="66"/>
      <c r="D332" s="66"/>
      <c r="E332" s="66"/>
      <c r="F332" s="66"/>
    </row>
    <row r="333" spans="2:6" x14ac:dyDescent="0.35">
      <c r="B333" s="64">
        <v>47270</v>
      </c>
      <c r="C333" s="66"/>
      <c r="D333" s="66"/>
      <c r="E333" s="66"/>
      <c r="F333" s="66"/>
    </row>
    <row r="334" spans="2:6" x14ac:dyDescent="0.35">
      <c r="B334" s="64">
        <v>47300</v>
      </c>
      <c r="C334" s="66"/>
      <c r="D334" s="66"/>
      <c r="E334" s="66"/>
      <c r="F334" s="66"/>
    </row>
    <row r="335" spans="2:6" x14ac:dyDescent="0.35">
      <c r="B335" s="64">
        <v>47331</v>
      </c>
      <c r="C335" s="66"/>
      <c r="D335" s="66"/>
      <c r="E335" s="66"/>
      <c r="F335" s="66"/>
    </row>
    <row r="336" spans="2:6" x14ac:dyDescent="0.35">
      <c r="B336" s="64">
        <v>47362</v>
      </c>
      <c r="C336" s="66"/>
      <c r="D336" s="66"/>
      <c r="E336" s="66"/>
      <c r="F336" s="66"/>
    </row>
    <row r="337" spans="2:6" x14ac:dyDescent="0.35">
      <c r="B337" s="64">
        <v>47392</v>
      </c>
      <c r="C337" s="66"/>
      <c r="D337" s="66"/>
      <c r="E337" s="66"/>
      <c r="F337" s="66"/>
    </row>
    <row r="338" spans="2:6" x14ac:dyDescent="0.35">
      <c r="B338" s="64">
        <v>47423</v>
      </c>
      <c r="C338" s="66"/>
      <c r="D338" s="66"/>
      <c r="E338" s="66"/>
      <c r="F338" s="66"/>
    </row>
    <row r="339" spans="2:6" x14ac:dyDescent="0.35">
      <c r="B339" s="64">
        <v>47453</v>
      </c>
      <c r="C339" s="66"/>
      <c r="D339" s="66"/>
      <c r="E339" s="66"/>
      <c r="F339" s="66"/>
    </row>
    <row r="340" spans="2:6" x14ac:dyDescent="0.35">
      <c r="B340" s="64">
        <v>47484</v>
      </c>
      <c r="C340" s="66"/>
      <c r="D340" s="66"/>
      <c r="E340" s="66"/>
      <c r="F340" s="66"/>
    </row>
    <row r="341" spans="2:6" x14ac:dyDescent="0.35">
      <c r="B341" s="64">
        <v>47515</v>
      </c>
      <c r="C341" s="66"/>
      <c r="D341" s="66"/>
      <c r="E341" s="66"/>
      <c r="F341" s="66"/>
    </row>
    <row r="342" spans="2:6" x14ac:dyDescent="0.35">
      <c r="B342" s="64">
        <v>47543</v>
      </c>
      <c r="C342" s="66"/>
      <c r="D342" s="66"/>
      <c r="E342" s="66"/>
      <c r="F342" s="66"/>
    </row>
    <row r="343" spans="2:6" x14ac:dyDescent="0.35">
      <c r="B343" s="64">
        <v>47574</v>
      </c>
      <c r="C343" s="66"/>
      <c r="D343" s="66"/>
      <c r="E343" s="66"/>
      <c r="F343" s="66"/>
    </row>
    <row r="344" spans="2:6" x14ac:dyDescent="0.35">
      <c r="B344" s="64">
        <v>47604</v>
      </c>
      <c r="C344" s="66"/>
      <c r="D344" s="66"/>
      <c r="E344" s="66"/>
      <c r="F344" s="66"/>
    </row>
    <row r="345" spans="2:6" x14ac:dyDescent="0.35">
      <c r="B345" s="64">
        <v>47635</v>
      </c>
      <c r="C345" s="66"/>
      <c r="D345" s="66"/>
      <c r="E345" s="66"/>
      <c r="F345" s="66"/>
    </row>
    <row r="346" spans="2:6" x14ac:dyDescent="0.35">
      <c r="B346" s="64">
        <v>47665</v>
      </c>
      <c r="C346" s="66"/>
      <c r="D346" s="66"/>
      <c r="E346" s="66"/>
      <c r="F346" s="66"/>
    </row>
    <row r="347" spans="2:6" x14ac:dyDescent="0.35">
      <c r="B347" s="64">
        <v>47696</v>
      </c>
      <c r="C347" s="66"/>
      <c r="D347" s="66"/>
      <c r="E347" s="66"/>
      <c r="F347" s="66"/>
    </row>
    <row r="348" spans="2:6" x14ac:dyDescent="0.35">
      <c r="B348" s="64">
        <v>47727</v>
      </c>
      <c r="C348" s="66"/>
      <c r="D348" s="66"/>
      <c r="E348" s="66"/>
      <c r="F348" s="66"/>
    </row>
    <row r="349" spans="2:6" x14ac:dyDescent="0.35">
      <c r="B349" s="64">
        <v>47757</v>
      </c>
      <c r="C349" s="66"/>
      <c r="D349" s="66"/>
      <c r="E349" s="66"/>
      <c r="F349" s="66"/>
    </row>
    <row r="350" spans="2:6" x14ac:dyDescent="0.35">
      <c r="B350" s="64">
        <v>47788</v>
      </c>
      <c r="C350" s="66"/>
      <c r="D350" s="66"/>
      <c r="E350" s="66"/>
      <c r="F350" s="66"/>
    </row>
    <row r="351" spans="2:6" x14ac:dyDescent="0.35">
      <c r="B351" s="64">
        <v>47818</v>
      </c>
      <c r="C351" s="66"/>
      <c r="D351" s="66"/>
      <c r="E351" s="66"/>
      <c r="F351" s="66"/>
    </row>
    <row r="352" spans="2:6" x14ac:dyDescent="0.35">
      <c r="B352" s="64">
        <v>47849</v>
      </c>
      <c r="C352" s="66"/>
      <c r="D352" s="66"/>
      <c r="E352" s="66"/>
      <c r="F352" s="66"/>
    </row>
    <row r="353" spans="2:6" x14ac:dyDescent="0.35">
      <c r="B353" s="64">
        <v>47880</v>
      </c>
      <c r="C353" s="66"/>
      <c r="D353" s="66"/>
      <c r="E353" s="66"/>
      <c r="F353" s="66"/>
    </row>
    <row r="354" spans="2:6" x14ac:dyDescent="0.35">
      <c r="B354" s="64">
        <v>47908</v>
      </c>
      <c r="C354" s="66"/>
      <c r="D354" s="66"/>
      <c r="E354" s="66"/>
      <c r="F354" s="66"/>
    </row>
    <row r="355" spans="2:6" x14ac:dyDescent="0.35">
      <c r="B355" s="64">
        <v>47939</v>
      </c>
      <c r="C355" s="66"/>
      <c r="D355" s="66"/>
      <c r="E355" s="66"/>
      <c r="F355" s="66"/>
    </row>
    <row r="356" spans="2:6" x14ac:dyDescent="0.35">
      <c r="B356" s="64">
        <v>47969</v>
      </c>
      <c r="C356" s="66"/>
      <c r="D356" s="66"/>
      <c r="E356" s="66"/>
      <c r="F356" s="66"/>
    </row>
    <row r="357" spans="2:6" x14ac:dyDescent="0.35">
      <c r="B357" s="64">
        <v>48000</v>
      </c>
      <c r="C357" s="66"/>
      <c r="D357" s="66"/>
      <c r="E357" s="66"/>
      <c r="F357" s="66"/>
    </row>
    <row r="358" spans="2:6" x14ac:dyDescent="0.35">
      <c r="B358" s="64">
        <v>48030</v>
      </c>
      <c r="C358" s="66"/>
      <c r="D358" s="66"/>
      <c r="E358" s="66"/>
      <c r="F358" s="66"/>
    </row>
    <row r="359" spans="2:6" x14ac:dyDescent="0.35">
      <c r="B359" s="64">
        <v>48061</v>
      </c>
      <c r="C359" s="66"/>
      <c r="D359" s="66"/>
      <c r="E359" s="66"/>
      <c r="F359" s="66"/>
    </row>
    <row r="360" spans="2:6" x14ac:dyDescent="0.35">
      <c r="B360" s="64">
        <v>48092</v>
      </c>
      <c r="C360" s="66"/>
      <c r="D360" s="66"/>
      <c r="E360" s="66"/>
      <c r="F360" s="66"/>
    </row>
    <row r="361" spans="2:6" x14ac:dyDescent="0.35">
      <c r="B361" s="64">
        <v>48122</v>
      </c>
      <c r="C361" s="66"/>
      <c r="D361" s="66"/>
      <c r="E361" s="66"/>
      <c r="F361" s="66"/>
    </row>
    <row r="362" spans="2:6" x14ac:dyDescent="0.35">
      <c r="B362" s="64">
        <v>48153</v>
      </c>
      <c r="C362" s="66"/>
      <c r="D362" s="66"/>
      <c r="E362" s="66"/>
      <c r="F362" s="66"/>
    </row>
    <row r="363" spans="2:6" x14ac:dyDescent="0.35">
      <c r="B363" s="64">
        <v>48183</v>
      </c>
      <c r="C363" s="66"/>
      <c r="D363" s="66"/>
      <c r="E363" s="66"/>
      <c r="F363" s="66"/>
    </row>
    <row r="364" spans="2:6" x14ac:dyDescent="0.35">
      <c r="B364" s="64">
        <v>48214</v>
      </c>
      <c r="C364" s="66"/>
      <c r="D364" s="66"/>
      <c r="E364" s="66"/>
      <c r="F364" s="66"/>
    </row>
    <row r="365" spans="2:6" x14ac:dyDescent="0.35">
      <c r="B365" s="64">
        <v>48245</v>
      </c>
      <c r="C365" s="66"/>
      <c r="D365" s="66"/>
      <c r="E365" s="66"/>
      <c r="F365" s="66"/>
    </row>
    <row r="366" spans="2:6" x14ac:dyDescent="0.35">
      <c r="B366" s="64">
        <v>48274</v>
      </c>
      <c r="C366" s="66"/>
      <c r="D366" s="66"/>
      <c r="E366" s="66"/>
      <c r="F366" s="66"/>
    </row>
    <row r="367" spans="2:6" x14ac:dyDescent="0.35">
      <c r="B367" s="64">
        <v>48305</v>
      </c>
      <c r="C367" s="66"/>
      <c r="D367" s="66"/>
      <c r="E367" s="66"/>
      <c r="F367" s="66"/>
    </row>
    <row r="368" spans="2:6" x14ac:dyDescent="0.35">
      <c r="B368" s="64">
        <v>48335</v>
      </c>
      <c r="C368" s="66"/>
      <c r="D368" s="66"/>
      <c r="E368" s="66"/>
      <c r="F368" s="66"/>
    </row>
    <row r="369" spans="2:6" x14ac:dyDescent="0.35">
      <c r="B369" s="64">
        <v>48366</v>
      </c>
      <c r="C369" s="66"/>
      <c r="D369" s="66"/>
      <c r="E369" s="66"/>
      <c r="F369" s="66"/>
    </row>
    <row r="370" spans="2:6" x14ac:dyDescent="0.35">
      <c r="B370" s="64">
        <v>48396</v>
      </c>
      <c r="C370" s="66"/>
      <c r="D370" s="66"/>
      <c r="E370" s="66"/>
      <c r="F370" s="66"/>
    </row>
    <row r="371" spans="2:6" x14ac:dyDescent="0.35">
      <c r="B371" s="64">
        <v>48427</v>
      </c>
      <c r="C371" s="66"/>
      <c r="D371" s="66"/>
      <c r="E371" s="66"/>
      <c r="F371" s="66"/>
    </row>
    <row r="372" spans="2:6" x14ac:dyDescent="0.35">
      <c r="B372" s="64">
        <v>48458</v>
      </c>
      <c r="C372" s="66"/>
      <c r="D372" s="66"/>
      <c r="E372" s="66"/>
      <c r="F372" s="66"/>
    </row>
    <row r="373" spans="2:6" x14ac:dyDescent="0.35">
      <c r="B373" s="64">
        <v>48488</v>
      </c>
      <c r="C373" s="66"/>
      <c r="D373" s="66"/>
      <c r="E373" s="66"/>
      <c r="F373" s="66"/>
    </row>
    <row r="374" spans="2:6" x14ac:dyDescent="0.35">
      <c r="B374" s="64">
        <v>48519</v>
      </c>
      <c r="C374" s="66"/>
      <c r="D374" s="66"/>
      <c r="E374" s="66"/>
      <c r="F374" s="66"/>
    </row>
    <row r="375" spans="2:6" x14ac:dyDescent="0.35">
      <c r="B375" s="64">
        <v>48549</v>
      </c>
      <c r="C375" s="66"/>
      <c r="D375" s="66"/>
      <c r="E375" s="66"/>
      <c r="F375" s="66"/>
    </row>
    <row r="376" spans="2:6" x14ac:dyDescent="0.35">
      <c r="B376" s="64">
        <v>48580</v>
      </c>
      <c r="C376" s="66"/>
      <c r="D376" s="66"/>
      <c r="E376" s="66"/>
      <c r="F376" s="66"/>
    </row>
    <row r="377" spans="2:6" x14ac:dyDescent="0.35">
      <c r="B377" s="64">
        <v>48611</v>
      </c>
      <c r="C377" s="66"/>
      <c r="D377" s="66"/>
      <c r="E377" s="66"/>
      <c r="F377" s="66"/>
    </row>
    <row r="378" spans="2:6" x14ac:dyDescent="0.35">
      <c r="B378" s="64">
        <v>48639</v>
      </c>
      <c r="C378" s="66"/>
      <c r="D378" s="66"/>
      <c r="E378" s="66"/>
      <c r="F378" s="66"/>
    </row>
    <row r="379" spans="2:6" x14ac:dyDescent="0.35">
      <c r="B379" s="64">
        <v>48670</v>
      </c>
      <c r="C379" s="66"/>
      <c r="D379" s="66"/>
      <c r="E379" s="66"/>
      <c r="F379" s="66"/>
    </row>
    <row r="380" spans="2:6" x14ac:dyDescent="0.35">
      <c r="B380" s="64">
        <v>48700</v>
      </c>
      <c r="C380" s="66"/>
      <c r="D380" s="66"/>
      <c r="E380" s="66"/>
      <c r="F380" s="66"/>
    </row>
    <row r="381" spans="2:6" x14ac:dyDescent="0.35">
      <c r="B381" s="64">
        <v>48731</v>
      </c>
      <c r="C381" s="66"/>
      <c r="D381" s="66"/>
      <c r="E381" s="66"/>
      <c r="F381" s="66"/>
    </row>
    <row r="382" spans="2:6" x14ac:dyDescent="0.35">
      <c r="B382" s="64">
        <v>48761</v>
      </c>
      <c r="C382" s="66"/>
      <c r="D382" s="66"/>
      <c r="E382" s="66"/>
      <c r="F382" s="66"/>
    </row>
    <row r="383" spans="2:6" x14ac:dyDescent="0.35">
      <c r="B383" s="64">
        <v>48792</v>
      </c>
      <c r="C383" s="66"/>
      <c r="D383" s="66"/>
      <c r="E383" s="66"/>
      <c r="F383" s="66"/>
    </row>
    <row r="384" spans="2:6" x14ac:dyDescent="0.35">
      <c r="B384" s="64">
        <v>48823</v>
      </c>
      <c r="C384" s="66"/>
      <c r="D384" s="66"/>
      <c r="E384" s="66"/>
      <c r="F384" s="66"/>
    </row>
    <row r="385" spans="2:6" x14ac:dyDescent="0.35">
      <c r="B385" s="64">
        <v>48853</v>
      </c>
      <c r="C385" s="66"/>
      <c r="D385" s="66"/>
      <c r="E385" s="66"/>
      <c r="F385" s="66"/>
    </row>
    <row r="386" spans="2:6" x14ac:dyDescent="0.35">
      <c r="B386" s="64">
        <v>48884</v>
      </c>
      <c r="C386" s="66"/>
      <c r="D386" s="66"/>
      <c r="E386" s="66"/>
      <c r="F386" s="66"/>
    </row>
    <row r="387" spans="2:6" x14ac:dyDescent="0.35">
      <c r="B387" s="64">
        <v>48914</v>
      </c>
      <c r="C387" s="66"/>
      <c r="D387" s="66"/>
      <c r="E387" s="66"/>
      <c r="F387" s="66"/>
    </row>
    <row r="388" spans="2:6" x14ac:dyDescent="0.35">
      <c r="B388" s="64">
        <v>48945</v>
      </c>
      <c r="C388" s="66"/>
      <c r="D388" s="66"/>
      <c r="E388" s="66"/>
      <c r="F388" s="66"/>
    </row>
    <row r="389" spans="2:6" x14ac:dyDescent="0.35">
      <c r="B389" s="64">
        <v>48976</v>
      </c>
      <c r="C389" s="66"/>
      <c r="D389" s="66"/>
      <c r="E389" s="66"/>
      <c r="F389" s="66"/>
    </row>
    <row r="390" spans="2:6" x14ac:dyDescent="0.35">
      <c r="B390" s="64">
        <v>49004</v>
      </c>
      <c r="C390" s="66"/>
      <c r="D390" s="66"/>
      <c r="E390" s="66"/>
      <c r="F390" s="66"/>
    </row>
    <row r="391" spans="2:6" x14ac:dyDescent="0.35">
      <c r="B391" s="64">
        <v>49035</v>
      </c>
      <c r="C391" s="66"/>
      <c r="D391" s="66"/>
      <c r="E391" s="66"/>
      <c r="F391" s="66"/>
    </row>
    <row r="392" spans="2:6" x14ac:dyDescent="0.35">
      <c r="B392" s="64">
        <v>49065</v>
      </c>
      <c r="C392" s="66"/>
      <c r="D392" s="66"/>
      <c r="E392" s="66"/>
      <c r="F392" s="66"/>
    </row>
    <row r="393" spans="2:6" x14ac:dyDescent="0.35">
      <c r="B393" s="64">
        <v>49096</v>
      </c>
      <c r="C393" s="66"/>
      <c r="D393" s="66"/>
      <c r="E393" s="66"/>
      <c r="F393" s="66"/>
    </row>
    <row r="394" spans="2:6" x14ac:dyDescent="0.35">
      <c r="B394" s="64">
        <v>49126</v>
      </c>
      <c r="C394" s="66"/>
      <c r="D394" s="66"/>
      <c r="E394" s="66"/>
      <c r="F394" s="66"/>
    </row>
    <row r="395" spans="2:6" x14ac:dyDescent="0.35">
      <c r="B395" s="64">
        <v>49157</v>
      </c>
      <c r="C395" s="66"/>
      <c r="D395" s="66"/>
      <c r="E395" s="66"/>
      <c r="F395" s="66"/>
    </row>
    <row r="396" spans="2:6" x14ac:dyDescent="0.35">
      <c r="B396" s="64">
        <v>49188</v>
      </c>
      <c r="C396" s="66"/>
      <c r="D396" s="66"/>
      <c r="E396" s="66"/>
      <c r="F396" s="66"/>
    </row>
    <row r="397" spans="2:6" x14ac:dyDescent="0.35">
      <c r="B397" s="64">
        <v>49218</v>
      </c>
      <c r="C397" s="66"/>
      <c r="D397" s="66"/>
      <c r="E397" s="66"/>
      <c r="F397" s="66"/>
    </row>
    <row r="398" spans="2:6" x14ac:dyDescent="0.35">
      <c r="B398" s="64">
        <v>49249</v>
      </c>
      <c r="C398" s="66"/>
      <c r="D398" s="66"/>
      <c r="E398" s="66"/>
      <c r="F398" s="66"/>
    </row>
    <row r="399" spans="2:6" x14ac:dyDescent="0.35">
      <c r="B399" s="64">
        <v>49279</v>
      </c>
      <c r="C399" s="66"/>
      <c r="D399" s="66"/>
      <c r="E399" s="66"/>
      <c r="F399" s="66"/>
    </row>
    <row r="400" spans="2:6" x14ac:dyDescent="0.35">
      <c r="B400" s="64">
        <v>49310</v>
      </c>
      <c r="C400" s="66"/>
      <c r="D400" s="66"/>
      <c r="E400" s="66"/>
      <c r="F400" s="66"/>
    </row>
    <row r="401" spans="2:6" x14ac:dyDescent="0.35">
      <c r="B401" s="64">
        <v>49341</v>
      </c>
      <c r="C401" s="66"/>
      <c r="D401" s="66"/>
      <c r="E401" s="66"/>
      <c r="F401" s="66"/>
    </row>
    <row r="402" spans="2:6" x14ac:dyDescent="0.35">
      <c r="B402" s="64">
        <v>49369</v>
      </c>
      <c r="C402" s="66"/>
      <c r="D402" s="66"/>
      <c r="E402" s="66"/>
      <c r="F402" s="66"/>
    </row>
    <row r="403" spans="2:6" x14ac:dyDescent="0.35">
      <c r="B403" s="64">
        <v>49400</v>
      </c>
      <c r="C403" s="66"/>
      <c r="D403" s="66"/>
      <c r="E403" s="66"/>
      <c r="F403" s="66"/>
    </row>
    <row r="404" spans="2:6" x14ac:dyDescent="0.35">
      <c r="B404" s="64">
        <v>49430</v>
      </c>
      <c r="C404" s="66"/>
      <c r="D404" s="66"/>
      <c r="E404" s="66"/>
      <c r="F404" s="66"/>
    </row>
    <row r="405" spans="2:6" x14ac:dyDescent="0.35">
      <c r="B405" s="64">
        <v>49461</v>
      </c>
      <c r="C405" s="66"/>
      <c r="D405" s="66"/>
      <c r="E405" s="66"/>
      <c r="F405" s="66"/>
    </row>
    <row r="406" spans="2:6" x14ac:dyDescent="0.35">
      <c r="B406" s="64">
        <v>49491</v>
      </c>
      <c r="C406" s="66"/>
      <c r="D406" s="66"/>
      <c r="E406" s="66"/>
      <c r="F406" s="66"/>
    </row>
    <row r="407" spans="2:6" x14ac:dyDescent="0.35">
      <c r="B407" s="64">
        <v>49522</v>
      </c>
      <c r="C407" s="66"/>
      <c r="D407" s="66"/>
      <c r="E407" s="66"/>
      <c r="F407" s="66"/>
    </row>
    <row r="408" spans="2:6" x14ac:dyDescent="0.35">
      <c r="B408" s="64">
        <v>49553</v>
      </c>
      <c r="C408" s="66"/>
      <c r="D408" s="66"/>
      <c r="E408" s="66"/>
      <c r="F408" s="66"/>
    </row>
    <row r="409" spans="2:6" x14ac:dyDescent="0.35">
      <c r="B409" s="64">
        <v>49583</v>
      </c>
      <c r="C409" s="66"/>
      <c r="D409" s="66"/>
      <c r="E409" s="66"/>
      <c r="F409" s="66"/>
    </row>
    <row r="410" spans="2:6" x14ac:dyDescent="0.35">
      <c r="B410" s="64">
        <v>49614</v>
      </c>
      <c r="C410" s="66"/>
      <c r="D410" s="66"/>
      <c r="E410" s="66"/>
      <c r="F410" s="66"/>
    </row>
    <row r="411" spans="2:6" x14ac:dyDescent="0.35">
      <c r="B411" s="64">
        <v>49644</v>
      </c>
      <c r="C411" s="66"/>
      <c r="D411" s="66"/>
      <c r="E411" s="66"/>
      <c r="F411" s="66"/>
    </row>
    <row r="412" spans="2:6" x14ac:dyDescent="0.35">
      <c r="B412" s="64">
        <v>49675</v>
      </c>
      <c r="C412" s="66"/>
      <c r="D412" s="66"/>
      <c r="E412" s="66"/>
      <c r="F412" s="66"/>
    </row>
    <row r="413" spans="2:6" x14ac:dyDescent="0.35">
      <c r="B413" s="64">
        <v>49706</v>
      </c>
      <c r="C413" s="66"/>
      <c r="D413" s="66"/>
      <c r="E413" s="66"/>
      <c r="F413" s="66"/>
    </row>
    <row r="414" spans="2:6" x14ac:dyDescent="0.35">
      <c r="B414" s="64">
        <v>49735</v>
      </c>
      <c r="C414" s="66"/>
      <c r="D414" s="66"/>
      <c r="E414" s="66"/>
      <c r="F414" s="66"/>
    </row>
    <row r="415" spans="2:6" x14ac:dyDescent="0.35">
      <c r="B415" s="64">
        <v>49766</v>
      </c>
      <c r="C415" s="66"/>
      <c r="D415" s="66"/>
      <c r="E415" s="66"/>
      <c r="F415" s="66"/>
    </row>
    <row r="416" spans="2:6" x14ac:dyDescent="0.35">
      <c r="B416" s="64">
        <v>49796</v>
      </c>
      <c r="C416" s="66"/>
      <c r="D416" s="66"/>
      <c r="E416" s="66"/>
      <c r="F416" s="66"/>
    </row>
    <row r="417" spans="2:6" x14ac:dyDescent="0.35">
      <c r="B417" s="64">
        <v>49827</v>
      </c>
      <c r="C417" s="66"/>
      <c r="D417" s="66"/>
      <c r="E417" s="66"/>
      <c r="F417" s="66"/>
    </row>
    <row r="418" spans="2:6" x14ac:dyDescent="0.35">
      <c r="B418" s="64">
        <v>49857</v>
      </c>
      <c r="C418" s="66"/>
      <c r="D418" s="66"/>
      <c r="E418" s="66"/>
      <c r="F418" s="66"/>
    </row>
    <row r="419" spans="2:6" x14ac:dyDescent="0.35">
      <c r="B419" s="64">
        <v>49888</v>
      </c>
      <c r="C419" s="66"/>
      <c r="D419" s="66"/>
      <c r="E419" s="66"/>
      <c r="F419" s="66"/>
    </row>
    <row r="420" spans="2:6" x14ac:dyDescent="0.35">
      <c r="B420" s="64">
        <v>49919</v>
      </c>
      <c r="C420" s="66"/>
      <c r="D420" s="66"/>
      <c r="E420" s="66"/>
      <c r="F420" s="66"/>
    </row>
    <row r="421" spans="2:6" x14ac:dyDescent="0.35">
      <c r="B421" s="64">
        <v>49949</v>
      </c>
      <c r="C421" s="66"/>
      <c r="D421" s="66"/>
      <c r="E421" s="66"/>
      <c r="F421" s="66"/>
    </row>
    <row r="422" spans="2:6" x14ac:dyDescent="0.35">
      <c r="B422" s="64">
        <v>49980</v>
      </c>
      <c r="C422" s="66"/>
      <c r="D422" s="66"/>
      <c r="E422" s="66"/>
      <c r="F422" s="66"/>
    </row>
    <row r="423" spans="2:6" x14ac:dyDescent="0.35">
      <c r="B423" s="64">
        <v>50010</v>
      </c>
      <c r="C423" s="66"/>
      <c r="D423" s="66"/>
      <c r="E423" s="66"/>
      <c r="F423" s="66"/>
    </row>
    <row r="424" spans="2:6" x14ac:dyDescent="0.35">
      <c r="B424" s="64">
        <v>50041</v>
      </c>
      <c r="C424" s="66"/>
      <c r="D424" s="66"/>
      <c r="E424" s="66"/>
      <c r="F424" s="66"/>
    </row>
    <row r="425" spans="2:6" x14ac:dyDescent="0.35">
      <c r="B425" s="64">
        <v>50072</v>
      </c>
      <c r="C425" s="66"/>
      <c r="D425" s="66"/>
      <c r="E425" s="66"/>
      <c r="F425" s="66"/>
    </row>
    <row r="426" spans="2:6" x14ac:dyDescent="0.35">
      <c r="B426" s="64">
        <v>50100</v>
      </c>
      <c r="C426" s="66"/>
      <c r="D426" s="66"/>
      <c r="E426" s="66"/>
      <c r="F426" s="66"/>
    </row>
    <row r="427" spans="2:6" x14ac:dyDescent="0.35">
      <c r="B427" s="64">
        <v>50131</v>
      </c>
      <c r="C427" s="66"/>
      <c r="D427" s="66"/>
      <c r="E427" s="66"/>
      <c r="F427" s="66"/>
    </row>
    <row r="428" spans="2:6" x14ac:dyDescent="0.35">
      <c r="B428" s="64">
        <v>50161</v>
      </c>
      <c r="C428" s="66"/>
      <c r="D428" s="66"/>
      <c r="E428" s="66"/>
      <c r="F428" s="66"/>
    </row>
    <row r="429" spans="2:6" x14ac:dyDescent="0.35">
      <c r="B429" s="64">
        <v>50192</v>
      </c>
      <c r="C429" s="66"/>
      <c r="D429" s="66"/>
      <c r="E429" s="66"/>
      <c r="F429" s="66"/>
    </row>
    <row r="430" spans="2:6" x14ac:dyDescent="0.35">
      <c r="B430" s="64">
        <v>50222</v>
      </c>
      <c r="C430" s="66"/>
      <c r="D430" s="66"/>
      <c r="E430" s="66"/>
      <c r="F430" s="66"/>
    </row>
    <row r="431" spans="2:6" x14ac:dyDescent="0.35">
      <c r="B431" s="64">
        <v>50253</v>
      </c>
      <c r="C431" s="66"/>
      <c r="D431" s="66"/>
      <c r="E431" s="66"/>
      <c r="F431" s="66"/>
    </row>
    <row r="432" spans="2:6" x14ac:dyDescent="0.35">
      <c r="B432" s="64">
        <v>50284</v>
      </c>
      <c r="C432" s="66"/>
      <c r="D432" s="66"/>
      <c r="E432" s="66"/>
      <c r="F432" s="66"/>
    </row>
    <row r="433" spans="2:6" x14ac:dyDescent="0.35">
      <c r="B433" s="64">
        <v>50314</v>
      </c>
      <c r="C433" s="66"/>
      <c r="D433" s="66"/>
      <c r="E433" s="66"/>
      <c r="F433" s="66"/>
    </row>
    <row r="434" spans="2:6" x14ac:dyDescent="0.35">
      <c r="B434" s="64">
        <v>50345</v>
      </c>
      <c r="C434" s="66"/>
      <c r="D434" s="66"/>
      <c r="E434" s="66"/>
      <c r="F434" s="66"/>
    </row>
    <row r="435" spans="2:6" x14ac:dyDescent="0.35">
      <c r="B435" s="64">
        <v>50375</v>
      </c>
      <c r="C435" s="66"/>
      <c r="D435" s="66"/>
      <c r="E435" s="66"/>
      <c r="F435" s="66"/>
    </row>
    <row r="436" spans="2:6" x14ac:dyDescent="0.35">
      <c r="B436" s="64">
        <v>50406</v>
      </c>
      <c r="C436" s="66"/>
      <c r="D436" s="66"/>
      <c r="E436" s="66"/>
      <c r="F436" s="66"/>
    </row>
    <row r="437" spans="2:6" x14ac:dyDescent="0.35">
      <c r="B437" s="64">
        <v>50437</v>
      </c>
      <c r="C437" s="66"/>
      <c r="D437" s="66"/>
      <c r="E437" s="66"/>
      <c r="F437" s="66"/>
    </row>
    <row r="438" spans="2:6" x14ac:dyDescent="0.35">
      <c r="B438" s="64">
        <v>50465</v>
      </c>
      <c r="C438" s="66"/>
      <c r="D438" s="66"/>
      <c r="E438" s="66"/>
      <c r="F438" s="66"/>
    </row>
    <row r="439" spans="2:6" x14ac:dyDescent="0.35">
      <c r="B439" s="64">
        <v>50496</v>
      </c>
      <c r="C439" s="66"/>
      <c r="D439" s="66"/>
      <c r="E439" s="66"/>
      <c r="F439" s="66"/>
    </row>
    <row r="440" spans="2:6" x14ac:dyDescent="0.35">
      <c r="B440" s="64">
        <v>50526</v>
      </c>
      <c r="C440" s="66"/>
      <c r="D440" s="66"/>
      <c r="E440" s="66"/>
      <c r="F440" s="66"/>
    </row>
    <row r="441" spans="2:6" x14ac:dyDescent="0.35">
      <c r="B441" s="64">
        <v>50557</v>
      </c>
      <c r="C441" s="66"/>
      <c r="D441" s="66"/>
      <c r="E441" s="66"/>
      <c r="F441" s="66"/>
    </row>
    <row r="442" spans="2:6" x14ac:dyDescent="0.35">
      <c r="B442" s="64">
        <v>50587</v>
      </c>
      <c r="C442" s="66"/>
      <c r="D442" s="66"/>
      <c r="E442" s="66"/>
      <c r="F442" s="66"/>
    </row>
    <row r="443" spans="2:6" x14ac:dyDescent="0.35">
      <c r="B443" s="64">
        <v>50618</v>
      </c>
      <c r="C443" s="66"/>
      <c r="D443" s="66"/>
      <c r="E443" s="66"/>
      <c r="F443" s="66"/>
    </row>
    <row r="444" spans="2:6" x14ac:dyDescent="0.35">
      <c r="B444" s="64">
        <v>50649</v>
      </c>
      <c r="C444" s="66"/>
      <c r="D444" s="66"/>
      <c r="E444" s="66"/>
      <c r="F444" s="66"/>
    </row>
    <row r="445" spans="2:6" x14ac:dyDescent="0.35">
      <c r="B445" s="64">
        <v>50679</v>
      </c>
      <c r="C445" s="66"/>
      <c r="D445" s="66"/>
      <c r="E445" s="66"/>
      <c r="F445" s="66"/>
    </row>
    <row r="446" spans="2:6" x14ac:dyDescent="0.35">
      <c r="B446" s="64">
        <v>50710</v>
      </c>
      <c r="C446" s="66"/>
      <c r="D446" s="66"/>
      <c r="E446" s="66"/>
      <c r="F446" s="66"/>
    </row>
    <row r="447" spans="2:6" x14ac:dyDescent="0.35">
      <c r="B447" s="64">
        <v>50740</v>
      </c>
      <c r="C447" s="66"/>
      <c r="D447" s="66"/>
      <c r="E447" s="66"/>
      <c r="F447" s="66"/>
    </row>
    <row r="448" spans="2:6" x14ac:dyDescent="0.35">
      <c r="B448" s="64">
        <v>50771</v>
      </c>
      <c r="C448" s="66"/>
      <c r="D448" s="66"/>
      <c r="E448" s="66"/>
      <c r="F448" s="66"/>
    </row>
    <row r="449" spans="2:6" x14ac:dyDescent="0.35">
      <c r="B449" s="64">
        <v>50802</v>
      </c>
      <c r="C449" s="66"/>
      <c r="D449" s="66"/>
      <c r="E449" s="66"/>
      <c r="F449" s="66"/>
    </row>
    <row r="450" spans="2:6" x14ac:dyDescent="0.35">
      <c r="B450" s="64">
        <v>50830</v>
      </c>
      <c r="C450" s="66"/>
      <c r="D450" s="66"/>
      <c r="E450" s="66"/>
      <c r="F450" s="66"/>
    </row>
    <row r="451" spans="2:6" x14ac:dyDescent="0.35">
      <c r="B451" s="64">
        <v>50861</v>
      </c>
      <c r="C451" s="66"/>
      <c r="D451" s="66"/>
      <c r="E451" s="66"/>
      <c r="F451" s="66"/>
    </row>
    <row r="452" spans="2:6" x14ac:dyDescent="0.35">
      <c r="B452" s="64">
        <v>50891</v>
      </c>
      <c r="C452" s="66"/>
      <c r="D452" s="66"/>
      <c r="E452" s="66"/>
      <c r="F452" s="66"/>
    </row>
    <row r="453" spans="2:6" x14ac:dyDescent="0.35">
      <c r="B453" s="64">
        <v>50922</v>
      </c>
      <c r="C453" s="66"/>
      <c r="D453" s="66"/>
      <c r="E453" s="66"/>
      <c r="F453" s="66"/>
    </row>
    <row r="454" spans="2:6" x14ac:dyDescent="0.35">
      <c r="B454" s="64">
        <v>50952</v>
      </c>
      <c r="C454" s="66"/>
      <c r="D454" s="66"/>
      <c r="E454" s="66"/>
      <c r="F454" s="66"/>
    </row>
    <row r="455" spans="2:6" x14ac:dyDescent="0.35">
      <c r="B455" s="64">
        <v>50983</v>
      </c>
      <c r="C455" s="66"/>
      <c r="D455" s="66"/>
      <c r="E455" s="66"/>
      <c r="F455" s="66"/>
    </row>
    <row r="456" spans="2:6" x14ac:dyDescent="0.35">
      <c r="B456" s="64">
        <v>51014</v>
      </c>
      <c r="C456" s="66"/>
      <c r="D456" s="66"/>
      <c r="E456" s="66"/>
      <c r="F456" s="66"/>
    </row>
    <row r="457" spans="2:6" x14ac:dyDescent="0.35">
      <c r="B457" s="64">
        <v>51044</v>
      </c>
      <c r="C457" s="66"/>
      <c r="D457" s="66"/>
      <c r="E457" s="66"/>
      <c r="F457" s="66"/>
    </row>
    <row r="458" spans="2:6" x14ac:dyDescent="0.35">
      <c r="B458" s="64">
        <v>51075</v>
      </c>
      <c r="C458" s="66"/>
      <c r="D458" s="66"/>
      <c r="E458" s="66"/>
      <c r="F458" s="66"/>
    </row>
    <row r="459" spans="2:6" x14ac:dyDescent="0.35">
      <c r="B459" s="64">
        <v>51105</v>
      </c>
      <c r="C459" s="66"/>
      <c r="D459" s="66"/>
      <c r="E459" s="66"/>
      <c r="F459" s="66"/>
    </row>
    <row r="460" spans="2:6" x14ac:dyDescent="0.35">
      <c r="B460" s="64">
        <v>51136</v>
      </c>
      <c r="C460" s="66"/>
      <c r="D460" s="66"/>
      <c r="E460" s="66"/>
      <c r="F460" s="66"/>
    </row>
    <row r="461" spans="2:6" x14ac:dyDescent="0.35">
      <c r="B461" s="64">
        <v>51167</v>
      </c>
      <c r="C461" s="66"/>
      <c r="D461" s="66"/>
      <c r="E461" s="66"/>
      <c r="F461" s="66"/>
    </row>
    <row r="462" spans="2:6" x14ac:dyDescent="0.35">
      <c r="B462" s="64">
        <v>51196</v>
      </c>
      <c r="C462" s="66"/>
      <c r="D462" s="66"/>
      <c r="E462" s="66"/>
      <c r="F462" s="66"/>
    </row>
    <row r="463" spans="2:6" x14ac:dyDescent="0.35">
      <c r="B463" s="64">
        <v>51227</v>
      </c>
      <c r="C463" s="66"/>
      <c r="D463" s="66"/>
      <c r="E463" s="66"/>
      <c r="F463" s="66"/>
    </row>
    <row r="464" spans="2:6" x14ac:dyDescent="0.35">
      <c r="B464" s="64">
        <v>51257</v>
      </c>
      <c r="C464" s="66"/>
      <c r="D464" s="66"/>
      <c r="E464" s="66"/>
      <c r="F464" s="66"/>
    </row>
    <row r="465" spans="2:6" x14ac:dyDescent="0.35">
      <c r="B465" s="64">
        <v>51288</v>
      </c>
      <c r="C465" s="66"/>
      <c r="D465" s="66"/>
      <c r="E465" s="66"/>
      <c r="F465" s="66"/>
    </row>
    <row r="466" spans="2:6" x14ac:dyDescent="0.35">
      <c r="B466" s="64">
        <v>51318</v>
      </c>
      <c r="C466" s="66"/>
      <c r="D466" s="66"/>
      <c r="E466" s="66"/>
      <c r="F466" s="66"/>
    </row>
    <row r="467" spans="2:6" x14ac:dyDescent="0.35">
      <c r="B467" s="64">
        <v>51349</v>
      </c>
      <c r="C467" s="66"/>
      <c r="D467" s="66"/>
      <c r="E467" s="66"/>
      <c r="F467" s="66"/>
    </row>
    <row r="468" spans="2:6" x14ac:dyDescent="0.35">
      <c r="B468" s="64">
        <v>51380</v>
      </c>
      <c r="C468" s="66"/>
      <c r="D468" s="66"/>
      <c r="E468" s="66"/>
      <c r="F468" s="66"/>
    </row>
    <row r="469" spans="2:6" x14ac:dyDescent="0.35">
      <c r="B469" s="64">
        <v>51410</v>
      </c>
      <c r="C469" s="66"/>
      <c r="D469" s="66"/>
      <c r="E469" s="66"/>
      <c r="F469" s="66"/>
    </row>
    <row r="470" spans="2:6" x14ac:dyDescent="0.35">
      <c r="B470" s="64">
        <v>51441</v>
      </c>
      <c r="C470" s="66"/>
      <c r="D470" s="66"/>
      <c r="E470" s="66"/>
      <c r="F470" s="66"/>
    </row>
    <row r="471" spans="2:6" x14ac:dyDescent="0.35">
      <c r="B471" s="64">
        <v>51471</v>
      </c>
      <c r="C471" s="66"/>
      <c r="D471" s="66"/>
      <c r="E471" s="66"/>
      <c r="F471" s="66"/>
    </row>
    <row r="472" spans="2:6" x14ac:dyDescent="0.35">
      <c r="B472" s="64">
        <v>51502</v>
      </c>
      <c r="C472" s="66"/>
      <c r="D472" s="66"/>
      <c r="E472" s="66"/>
      <c r="F472" s="66"/>
    </row>
    <row r="473" spans="2:6" x14ac:dyDescent="0.35">
      <c r="B473" s="64">
        <v>51533</v>
      </c>
      <c r="C473" s="66"/>
      <c r="D473" s="66"/>
      <c r="E473" s="66"/>
      <c r="F473" s="66"/>
    </row>
    <row r="474" spans="2:6" x14ac:dyDescent="0.35">
      <c r="B474" s="64">
        <v>51561</v>
      </c>
      <c r="C474" s="66"/>
      <c r="D474" s="66"/>
      <c r="E474" s="66"/>
      <c r="F474" s="66"/>
    </row>
    <row r="475" spans="2:6" x14ac:dyDescent="0.35">
      <c r="B475" s="64">
        <v>51592</v>
      </c>
      <c r="C475" s="66"/>
      <c r="D475" s="66"/>
      <c r="E475" s="66"/>
      <c r="F475" s="66"/>
    </row>
    <row r="476" spans="2:6" x14ac:dyDescent="0.35">
      <c r="B476" s="64">
        <v>51622</v>
      </c>
      <c r="C476" s="66"/>
      <c r="D476" s="66"/>
      <c r="E476" s="66"/>
      <c r="F476" s="66"/>
    </row>
    <row r="477" spans="2:6" x14ac:dyDescent="0.35">
      <c r="B477" s="64">
        <v>51653</v>
      </c>
      <c r="C477" s="66"/>
      <c r="D477" s="66"/>
      <c r="E477" s="66"/>
      <c r="F477" s="66"/>
    </row>
    <row r="478" spans="2:6" x14ac:dyDescent="0.35">
      <c r="B478" s="64">
        <v>51683</v>
      </c>
      <c r="C478" s="66"/>
      <c r="D478" s="66"/>
      <c r="E478" s="66"/>
      <c r="F478" s="66"/>
    </row>
    <row r="479" spans="2:6" x14ac:dyDescent="0.35">
      <c r="B479" s="64">
        <v>51714</v>
      </c>
      <c r="C479" s="66"/>
      <c r="D479" s="66"/>
      <c r="E479" s="66"/>
      <c r="F479" s="66"/>
    </row>
    <row r="480" spans="2:6" x14ac:dyDescent="0.35">
      <c r="B480" s="64">
        <v>51745</v>
      </c>
      <c r="C480" s="66"/>
      <c r="D480" s="66"/>
      <c r="E480" s="66"/>
      <c r="F480" s="66"/>
    </row>
    <row r="481" spans="2:6" x14ac:dyDescent="0.35">
      <c r="B481" s="64">
        <v>51775</v>
      </c>
      <c r="C481" s="66"/>
      <c r="D481" s="66"/>
      <c r="E481" s="66"/>
      <c r="F481" s="66"/>
    </row>
    <row r="482" spans="2:6" x14ac:dyDescent="0.35">
      <c r="B482" s="64">
        <v>51806</v>
      </c>
      <c r="C482" s="66"/>
      <c r="D482" s="66"/>
      <c r="E482" s="66"/>
      <c r="F482" s="66"/>
    </row>
    <row r="483" spans="2:6" x14ac:dyDescent="0.35">
      <c r="B483" s="64">
        <v>51836</v>
      </c>
      <c r="C483" s="66"/>
      <c r="D483" s="66"/>
      <c r="E483" s="66"/>
      <c r="F483" s="66"/>
    </row>
    <row r="484" spans="2:6" x14ac:dyDescent="0.35">
      <c r="B484" s="64">
        <v>51867</v>
      </c>
      <c r="C484" s="66"/>
      <c r="D484" s="66"/>
      <c r="E484" s="66"/>
      <c r="F484" s="66"/>
    </row>
    <row r="485" spans="2:6" x14ac:dyDescent="0.35">
      <c r="B485" s="64">
        <v>51898</v>
      </c>
      <c r="C485" s="66"/>
      <c r="D485" s="66"/>
      <c r="E485" s="66"/>
      <c r="F485" s="66"/>
    </row>
    <row r="486" spans="2:6" x14ac:dyDescent="0.35">
      <c r="B486" s="64">
        <v>51926</v>
      </c>
      <c r="C486" s="66"/>
      <c r="D486" s="66"/>
      <c r="E486" s="66"/>
      <c r="F486" s="66"/>
    </row>
    <row r="487" spans="2:6" x14ac:dyDescent="0.35">
      <c r="B487" s="64">
        <v>51957</v>
      </c>
      <c r="C487" s="66"/>
      <c r="D487" s="66"/>
      <c r="E487" s="66"/>
      <c r="F487" s="66"/>
    </row>
    <row r="488" spans="2:6" x14ac:dyDescent="0.35">
      <c r="B488" s="64">
        <v>51987</v>
      </c>
      <c r="C488" s="66"/>
      <c r="D488" s="66"/>
      <c r="E488" s="66"/>
      <c r="F488" s="66"/>
    </row>
    <row r="489" spans="2:6" x14ac:dyDescent="0.35">
      <c r="B489" s="64">
        <v>52018</v>
      </c>
      <c r="C489" s="66"/>
      <c r="D489" s="66"/>
      <c r="E489" s="66"/>
      <c r="F489" s="66"/>
    </row>
    <row r="490" spans="2:6" x14ac:dyDescent="0.35">
      <c r="B490" s="64">
        <v>52048</v>
      </c>
      <c r="C490" s="66"/>
      <c r="D490" s="66"/>
      <c r="E490" s="66"/>
      <c r="F490" s="66"/>
    </row>
    <row r="491" spans="2:6" x14ac:dyDescent="0.35">
      <c r="B491" s="64">
        <v>52079</v>
      </c>
      <c r="C491" s="66"/>
      <c r="D491" s="66"/>
      <c r="E491" s="66"/>
      <c r="F491" s="66"/>
    </row>
    <row r="492" spans="2:6" x14ac:dyDescent="0.35">
      <c r="B492" s="64">
        <v>52110</v>
      </c>
      <c r="C492" s="66"/>
      <c r="D492" s="66"/>
      <c r="E492" s="66"/>
      <c r="F492" s="66"/>
    </row>
    <row r="493" spans="2:6" x14ac:dyDescent="0.35">
      <c r="B493" s="64">
        <v>52140</v>
      </c>
      <c r="C493" s="66"/>
      <c r="D493" s="66"/>
      <c r="E493" s="66"/>
      <c r="F493" s="66"/>
    </row>
    <row r="494" spans="2:6" x14ac:dyDescent="0.35">
      <c r="B494" s="64">
        <v>52171</v>
      </c>
      <c r="C494" s="66"/>
      <c r="D494" s="66"/>
      <c r="E494" s="66"/>
      <c r="F494" s="66"/>
    </row>
    <row r="495" spans="2:6" x14ac:dyDescent="0.35">
      <c r="B495" s="64">
        <v>52201</v>
      </c>
      <c r="C495" s="66"/>
      <c r="D495" s="66"/>
      <c r="E495" s="66"/>
      <c r="F495" s="66"/>
    </row>
    <row r="496" spans="2:6" x14ac:dyDescent="0.35">
      <c r="B496" s="64">
        <v>52232</v>
      </c>
      <c r="C496" s="66"/>
      <c r="D496" s="66"/>
      <c r="E496" s="66"/>
      <c r="F496" s="66"/>
    </row>
    <row r="497" spans="2:6" x14ac:dyDescent="0.35">
      <c r="B497" s="64">
        <v>52263</v>
      </c>
      <c r="C497" s="66"/>
      <c r="D497" s="66"/>
      <c r="E497" s="66"/>
      <c r="F497" s="66"/>
    </row>
    <row r="498" spans="2:6" x14ac:dyDescent="0.35">
      <c r="B498" s="64">
        <v>52291</v>
      </c>
      <c r="C498" s="66"/>
      <c r="D498" s="66"/>
      <c r="E498" s="66"/>
      <c r="F498" s="66"/>
    </row>
    <row r="499" spans="2:6" x14ac:dyDescent="0.35">
      <c r="B499" s="64">
        <v>52322</v>
      </c>
      <c r="C499" s="66"/>
      <c r="D499" s="66"/>
      <c r="E499" s="66"/>
      <c r="F499" s="66"/>
    </row>
    <row r="500" spans="2:6" x14ac:dyDescent="0.35">
      <c r="B500" s="64">
        <v>52352</v>
      </c>
      <c r="C500" s="66"/>
      <c r="D500" s="66"/>
      <c r="E500" s="66"/>
      <c r="F500" s="66"/>
    </row>
    <row r="501" spans="2:6" x14ac:dyDescent="0.35">
      <c r="B501" s="64">
        <v>52383</v>
      </c>
      <c r="C501" s="66"/>
      <c r="D501" s="66"/>
      <c r="E501" s="66"/>
      <c r="F501" s="66"/>
    </row>
    <row r="502" spans="2:6" x14ac:dyDescent="0.35">
      <c r="B502" s="64">
        <v>52413</v>
      </c>
      <c r="C502" s="66"/>
      <c r="D502" s="66"/>
      <c r="E502" s="66"/>
      <c r="F502" s="66"/>
    </row>
    <row r="503" spans="2:6" x14ac:dyDescent="0.35">
      <c r="B503" s="64">
        <v>52444</v>
      </c>
      <c r="C503" s="66"/>
      <c r="D503" s="66"/>
      <c r="E503" s="66"/>
      <c r="F503" s="66"/>
    </row>
    <row r="504" spans="2:6" x14ac:dyDescent="0.35">
      <c r="B504" s="64">
        <v>52475</v>
      </c>
      <c r="C504" s="66"/>
      <c r="D504" s="66"/>
      <c r="E504" s="66"/>
      <c r="F504" s="66"/>
    </row>
    <row r="505" spans="2:6" x14ac:dyDescent="0.35">
      <c r="B505" s="64">
        <v>52505</v>
      </c>
      <c r="C505" s="66"/>
      <c r="D505" s="66"/>
      <c r="E505" s="66"/>
      <c r="F505" s="66"/>
    </row>
    <row r="506" spans="2:6" x14ac:dyDescent="0.35">
      <c r="B506" s="64">
        <v>52536</v>
      </c>
      <c r="C506" s="66"/>
      <c r="D506" s="66"/>
      <c r="E506" s="66"/>
      <c r="F506" s="66"/>
    </row>
    <row r="507" spans="2:6" x14ac:dyDescent="0.35">
      <c r="B507" s="64">
        <v>52566</v>
      </c>
      <c r="C507" s="66"/>
      <c r="D507" s="66"/>
      <c r="E507" s="66"/>
      <c r="F507" s="66"/>
    </row>
    <row r="508" spans="2:6" x14ac:dyDescent="0.35">
      <c r="B508" s="64">
        <v>52597</v>
      </c>
      <c r="C508" s="66"/>
      <c r="D508" s="66"/>
      <c r="E508" s="66"/>
      <c r="F508" s="66"/>
    </row>
    <row r="509" spans="2:6" x14ac:dyDescent="0.35">
      <c r="B509" s="64">
        <v>52628</v>
      </c>
      <c r="C509" s="66"/>
      <c r="D509" s="66"/>
      <c r="E509" s="66"/>
      <c r="F509" s="66"/>
    </row>
    <row r="510" spans="2:6" x14ac:dyDescent="0.35">
      <c r="B510" s="64">
        <v>52657</v>
      </c>
      <c r="C510" s="66"/>
      <c r="D510" s="66"/>
      <c r="E510" s="66"/>
      <c r="F510" s="66"/>
    </row>
    <row r="511" spans="2:6" x14ac:dyDescent="0.35">
      <c r="B511" s="64">
        <v>52688</v>
      </c>
      <c r="C511" s="66"/>
      <c r="D511" s="66"/>
      <c r="E511" s="66"/>
      <c r="F511" s="66"/>
    </row>
    <row r="512" spans="2:6" x14ac:dyDescent="0.35">
      <c r="B512" s="64">
        <v>52718</v>
      </c>
      <c r="C512" s="66"/>
      <c r="D512" s="66"/>
      <c r="E512" s="66"/>
      <c r="F512" s="66"/>
    </row>
    <row r="513" spans="2:6" x14ac:dyDescent="0.35">
      <c r="B513" s="64">
        <v>52749</v>
      </c>
      <c r="C513" s="66"/>
      <c r="D513" s="66"/>
      <c r="E513" s="66"/>
      <c r="F513" s="66"/>
    </row>
    <row r="514" spans="2:6" x14ac:dyDescent="0.35">
      <c r="B514" s="64">
        <v>52779</v>
      </c>
      <c r="C514" s="66"/>
      <c r="D514" s="66"/>
      <c r="E514" s="66"/>
      <c r="F514" s="66"/>
    </row>
    <row r="515" spans="2:6" x14ac:dyDescent="0.35">
      <c r="B515" s="64">
        <v>52810</v>
      </c>
      <c r="C515" s="66"/>
      <c r="D515" s="66"/>
      <c r="E515" s="66"/>
      <c r="F515" s="66"/>
    </row>
    <row r="516" spans="2:6" x14ac:dyDescent="0.35">
      <c r="B516" s="64">
        <v>52841</v>
      </c>
      <c r="C516" s="66"/>
      <c r="D516" s="66"/>
      <c r="E516" s="66"/>
      <c r="F516" s="66"/>
    </row>
    <row r="517" spans="2:6" x14ac:dyDescent="0.35">
      <c r="B517" s="64">
        <v>52871</v>
      </c>
      <c r="C517" s="66"/>
      <c r="D517" s="66"/>
      <c r="E517" s="66"/>
      <c r="F517" s="66"/>
    </row>
    <row r="518" spans="2:6" x14ac:dyDescent="0.35">
      <c r="B518" s="64">
        <v>52902</v>
      </c>
      <c r="C518" s="66"/>
      <c r="D518" s="66"/>
      <c r="E518" s="66"/>
      <c r="F518" s="66"/>
    </row>
    <row r="519" spans="2:6" x14ac:dyDescent="0.35">
      <c r="B519" s="64">
        <v>52932</v>
      </c>
      <c r="C519" s="66"/>
      <c r="D519" s="66"/>
      <c r="E519" s="66"/>
      <c r="F519" s="66"/>
    </row>
    <row r="520" spans="2:6" x14ac:dyDescent="0.35">
      <c r="B520" s="64">
        <v>52963</v>
      </c>
      <c r="C520" s="66"/>
      <c r="D520" s="66"/>
      <c r="E520" s="66"/>
      <c r="F520" s="66"/>
    </row>
    <row r="521" spans="2:6" x14ac:dyDescent="0.35">
      <c r="B521" s="64">
        <v>52994</v>
      </c>
      <c r="C521" s="66"/>
      <c r="D521" s="66"/>
      <c r="E521" s="66"/>
      <c r="F521" s="66"/>
    </row>
    <row r="522" spans="2:6" x14ac:dyDescent="0.35">
      <c r="B522" s="64">
        <v>53022</v>
      </c>
      <c r="C522" s="66"/>
      <c r="D522" s="66"/>
      <c r="E522" s="66"/>
      <c r="F522" s="66"/>
    </row>
    <row r="523" spans="2:6" x14ac:dyDescent="0.35">
      <c r="B523" s="64">
        <v>53053</v>
      </c>
      <c r="C523" s="66"/>
      <c r="D523" s="66"/>
      <c r="E523" s="66"/>
      <c r="F523" s="66"/>
    </row>
    <row r="524" spans="2:6" x14ac:dyDescent="0.35">
      <c r="B524" s="64">
        <v>53083</v>
      </c>
      <c r="C524" s="66"/>
      <c r="D524" s="66"/>
      <c r="E524" s="66"/>
      <c r="F524" s="66"/>
    </row>
    <row r="525" spans="2:6" x14ac:dyDescent="0.35">
      <c r="B525" s="64">
        <v>53114</v>
      </c>
      <c r="C525" s="66"/>
      <c r="D525" s="66"/>
      <c r="E525" s="66"/>
      <c r="F525" s="66"/>
    </row>
    <row r="526" spans="2:6" x14ac:dyDescent="0.35">
      <c r="B526" s="64">
        <v>53144</v>
      </c>
      <c r="C526" s="66"/>
      <c r="D526" s="66"/>
      <c r="E526" s="66"/>
      <c r="F526" s="66"/>
    </row>
    <row r="527" spans="2:6" x14ac:dyDescent="0.35">
      <c r="B527" s="64">
        <v>53175</v>
      </c>
      <c r="C527" s="66"/>
      <c r="D527" s="66"/>
      <c r="E527" s="66"/>
      <c r="F527" s="66"/>
    </row>
    <row r="528" spans="2:6" x14ac:dyDescent="0.35">
      <c r="B528" s="64">
        <v>53206</v>
      </c>
      <c r="C528" s="66"/>
      <c r="D528" s="66"/>
      <c r="E528" s="66"/>
      <c r="F528" s="66"/>
    </row>
    <row r="529" spans="2:6" x14ac:dyDescent="0.35">
      <c r="B529" s="64">
        <v>53236</v>
      </c>
      <c r="C529" s="66"/>
      <c r="D529" s="66"/>
      <c r="E529" s="66"/>
      <c r="F529" s="66"/>
    </row>
    <row r="530" spans="2:6" x14ac:dyDescent="0.35">
      <c r="B530" s="64">
        <v>53267</v>
      </c>
      <c r="C530" s="66"/>
      <c r="D530" s="66"/>
      <c r="E530" s="66"/>
      <c r="F530" s="66"/>
    </row>
    <row r="531" spans="2:6" x14ac:dyDescent="0.35">
      <c r="B531" s="64">
        <v>53297</v>
      </c>
      <c r="C531" s="66"/>
      <c r="D531" s="66"/>
      <c r="E531" s="66"/>
      <c r="F531" s="66"/>
    </row>
    <row r="532" spans="2:6" x14ac:dyDescent="0.35">
      <c r="B532" s="64">
        <v>53328</v>
      </c>
      <c r="C532" s="66"/>
      <c r="D532" s="66"/>
      <c r="E532" s="66"/>
      <c r="F532" s="66"/>
    </row>
    <row r="533" spans="2:6" x14ac:dyDescent="0.35">
      <c r="B533" s="64">
        <v>53359</v>
      </c>
      <c r="C533" s="66"/>
      <c r="D533" s="66"/>
      <c r="E533" s="66"/>
      <c r="F533" s="66"/>
    </row>
    <row r="534" spans="2:6" x14ac:dyDescent="0.35">
      <c r="B534" s="64">
        <v>53387</v>
      </c>
      <c r="C534" s="66"/>
      <c r="D534" s="66"/>
      <c r="E534" s="66"/>
      <c r="F534" s="66"/>
    </row>
    <row r="535" spans="2:6" x14ac:dyDescent="0.35">
      <c r="B535" s="64">
        <v>53418</v>
      </c>
      <c r="C535" s="66"/>
      <c r="D535" s="66"/>
      <c r="E535" s="66"/>
      <c r="F535" s="66"/>
    </row>
    <row r="536" spans="2:6" x14ac:dyDescent="0.35">
      <c r="B536" s="64">
        <v>53448</v>
      </c>
      <c r="C536" s="66"/>
      <c r="D536" s="66"/>
      <c r="E536" s="66"/>
      <c r="F536" s="66"/>
    </row>
    <row r="537" spans="2:6" x14ac:dyDescent="0.35">
      <c r="B537" s="64">
        <v>53479</v>
      </c>
      <c r="C537" s="66"/>
      <c r="D537" s="66"/>
      <c r="E537" s="66"/>
      <c r="F537" s="66"/>
    </row>
    <row r="538" spans="2:6" x14ac:dyDescent="0.35">
      <c r="B538" s="64">
        <v>53509</v>
      </c>
      <c r="C538" s="66"/>
      <c r="D538" s="66"/>
      <c r="E538" s="66"/>
      <c r="F538" s="66"/>
    </row>
    <row r="539" spans="2:6" x14ac:dyDescent="0.35">
      <c r="B539" s="64">
        <v>53540</v>
      </c>
      <c r="C539" s="66"/>
      <c r="D539" s="66"/>
      <c r="E539" s="66"/>
      <c r="F539" s="66"/>
    </row>
    <row r="540" spans="2:6" x14ac:dyDescent="0.35">
      <c r="B540" s="64">
        <v>53571</v>
      </c>
      <c r="C540" s="66"/>
      <c r="D540" s="66"/>
      <c r="E540" s="66"/>
      <c r="F540" s="66"/>
    </row>
    <row r="541" spans="2:6" x14ac:dyDescent="0.35">
      <c r="B541" s="64">
        <v>53601</v>
      </c>
      <c r="C541" s="66"/>
      <c r="D541" s="66"/>
      <c r="E541" s="66"/>
      <c r="F541" s="66"/>
    </row>
    <row r="542" spans="2:6" x14ac:dyDescent="0.35">
      <c r="B542" s="64">
        <v>53632</v>
      </c>
      <c r="C542" s="66"/>
      <c r="D542" s="66"/>
      <c r="E542" s="66"/>
      <c r="F542" s="66"/>
    </row>
    <row r="543" spans="2:6" x14ac:dyDescent="0.35">
      <c r="B543" s="64">
        <v>53662</v>
      </c>
      <c r="C543" s="66"/>
      <c r="D543" s="66"/>
      <c r="E543" s="66"/>
      <c r="F543" s="66"/>
    </row>
    <row r="544" spans="2:6" x14ac:dyDescent="0.35">
      <c r="B544" s="64">
        <v>53693</v>
      </c>
      <c r="C544" s="66"/>
      <c r="D544" s="66"/>
      <c r="E544" s="66"/>
      <c r="F544" s="66"/>
    </row>
    <row r="545" spans="2:6" x14ac:dyDescent="0.35">
      <c r="B545" s="64">
        <v>53724</v>
      </c>
      <c r="C545" s="66"/>
      <c r="D545" s="66"/>
      <c r="E545" s="66"/>
      <c r="F545" s="66"/>
    </row>
    <row r="546" spans="2:6" x14ac:dyDescent="0.35">
      <c r="B546" s="64">
        <v>53752</v>
      </c>
      <c r="C546" s="66"/>
      <c r="D546" s="66"/>
      <c r="E546" s="66"/>
      <c r="F546" s="66"/>
    </row>
    <row r="547" spans="2:6" x14ac:dyDescent="0.35">
      <c r="B547" s="64">
        <v>53783</v>
      </c>
      <c r="C547" s="66"/>
      <c r="D547" s="66"/>
      <c r="E547" s="66"/>
      <c r="F547" s="66"/>
    </row>
    <row r="548" spans="2:6" x14ac:dyDescent="0.35">
      <c r="B548" s="64">
        <v>53813</v>
      </c>
      <c r="C548" s="66"/>
      <c r="D548" s="66"/>
      <c r="E548" s="66"/>
      <c r="F548" s="66"/>
    </row>
    <row r="549" spans="2:6" x14ac:dyDescent="0.35">
      <c r="B549" s="64">
        <v>53844</v>
      </c>
      <c r="C549" s="66"/>
      <c r="D549" s="66"/>
      <c r="E549" s="66"/>
      <c r="F549" s="66"/>
    </row>
    <row r="550" spans="2:6" x14ac:dyDescent="0.35">
      <c r="B550" s="64">
        <v>53874</v>
      </c>
      <c r="C550" s="66"/>
      <c r="D550" s="66"/>
      <c r="E550" s="66"/>
      <c r="F550" s="66"/>
    </row>
    <row r="551" spans="2:6" x14ac:dyDescent="0.35">
      <c r="B551" s="64">
        <v>53905</v>
      </c>
      <c r="C551" s="66"/>
      <c r="D551" s="66"/>
      <c r="E551" s="66"/>
      <c r="F551" s="66"/>
    </row>
    <row r="552" spans="2:6" x14ac:dyDescent="0.35">
      <c r="B552" s="64">
        <v>53936</v>
      </c>
      <c r="C552" s="66"/>
      <c r="D552" s="66"/>
      <c r="E552" s="66"/>
      <c r="F552" s="66"/>
    </row>
    <row r="553" spans="2:6" x14ac:dyDescent="0.35">
      <c r="B553" s="64">
        <v>53966</v>
      </c>
      <c r="C553" s="66"/>
      <c r="D553" s="66"/>
      <c r="E553" s="66"/>
      <c r="F553" s="66"/>
    </row>
    <row r="554" spans="2:6" x14ac:dyDescent="0.35">
      <c r="B554" s="64">
        <v>53997</v>
      </c>
      <c r="C554" s="66"/>
      <c r="D554" s="66"/>
      <c r="E554" s="66"/>
      <c r="F554" s="66"/>
    </row>
    <row r="555" spans="2:6" x14ac:dyDescent="0.35">
      <c r="B555" s="64">
        <v>54027</v>
      </c>
      <c r="C555" s="66"/>
      <c r="D555" s="66"/>
      <c r="E555" s="66"/>
      <c r="F555" s="66"/>
    </row>
    <row r="556" spans="2:6" x14ac:dyDescent="0.35">
      <c r="B556" s="64">
        <v>54058</v>
      </c>
      <c r="C556" s="66"/>
      <c r="D556" s="66"/>
      <c r="E556" s="66"/>
      <c r="F556" s="66"/>
    </row>
    <row r="557" spans="2:6" x14ac:dyDescent="0.35">
      <c r="B557" s="64">
        <v>54089</v>
      </c>
      <c r="C557" s="66"/>
      <c r="D557" s="66"/>
      <c r="E557" s="66"/>
      <c r="F557" s="66"/>
    </row>
    <row r="558" spans="2:6" x14ac:dyDescent="0.35">
      <c r="B558" s="64">
        <v>54118</v>
      </c>
      <c r="C558" s="66"/>
      <c r="D558" s="66"/>
      <c r="E558" s="66"/>
      <c r="F558" s="66"/>
    </row>
    <row r="559" spans="2:6" x14ac:dyDescent="0.35">
      <c r="B559" s="64">
        <v>54149</v>
      </c>
      <c r="C559" s="66"/>
      <c r="D559" s="66"/>
      <c r="E559" s="66"/>
      <c r="F559" s="66"/>
    </row>
    <row r="560" spans="2:6" x14ac:dyDescent="0.35">
      <c r="B560" s="64">
        <v>54179</v>
      </c>
      <c r="C560" s="66"/>
      <c r="D560" s="66"/>
      <c r="E560" s="66"/>
      <c r="F560" s="66"/>
    </row>
    <row r="561" spans="2:6" x14ac:dyDescent="0.35">
      <c r="B561" s="64">
        <v>54210</v>
      </c>
      <c r="C561" s="66"/>
      <c r="D561" s="66"/>
      <c r="E561" s="66"/>
      <c r="F561" s="66"/>
    </row>
    <row r="562" spans="2:6" x14ac:dyDescent="0.35">
      <c r="B562" s="64">
        <v>54240</v>
      </c>
      <c r="C562" s="66"/>
      <c r="D562" s="66"/>
      <c r="E562" s="66"/>
      <c r="F562" s="66"/>
    </row>
    <row r="563" spans="2:6" x14ac:dyDescent="0.35">
      <c r="B563" s="64">
        <v>54271</v>
      </c>
      <c r="C563" s="66"/>
      <c r="D563" s="66"/>
      <c r="E563" s="66"/>
      <c r="F563" s="66"/>
    </row>
    <row r="564" spans="2:6" x14ac:dyDescent="0.35">
      <c r="B564" s="64">
        <v>54302</v>
      </c>
      <c r="C564" s="66"/>
      <c r="D564" s="66"/>
      <c r="E564" s="66"/>
      <c r="F564" s="66"/>
    </row>
    <row r="565" spans="2:6" x14ac:dyDescent="0.35">
      <c r="B565" s="64">
        <v>54332</v>
      </c>
      <c r="C565" s="66"/>
      <c r="D565" s="66"/>
      <c r="E565" s="66"/>
      <c r="F565" s="66"/>
    </row>
    <row r="566" spans="2:6" x14ac:dyDescent="0.35">
      <c r="B566" s="64">
        <v>54363</v>
      </c>
      <c r="C566" s="66"/>
      <c r="D566" s="66"/>
      <c r="E566" s="66"/>
      <c r="F566" s="66"/>
    </row>
    <row r="567" spans="2:6" x14ac:dyDescent="0.35">
      <c r="B567" s="64">
        <v>54393</v>
      </c>
      <c r="C567" s="66"/>
      <c r="D567" s="66"/>
      <c r="E567" s="66"/>
      <c r="F567" s="66"/>
    </row>
    <row r="568" spans="2:6" x14ac:dyDescent="0.35">
      <c r="B568" s="64">
        <v>54424</v>
      </c>
      <c r="C568" s="66"/>
      <c r="D568" s="66"/>
      <c r="E568" s="66"/>
      <c r="F568" s="66"/>
    </row>
    <row r="569" spans="2:6" x14ac:dyDescent="0.35">
      <c r="B569" s="64">
        <v>54455</v>
      </c>
      <c r="C569" s="66"/>
      <c r="D569" s="66"/>
      <c r="E569" s="66"/>
      <c r="F569" s="66"/>
    </row>
    <row r="570" spans="2:6" x14ac:dyDescent="0.35">
      <c r="B570" s="64">
        <v>54483</v>
      </c>
      <c r="C570" s="66"/>
      <c r="D570" s="66"/>
      <c r="E570" s="66"/>
      <c r="F570" s="66"/>
    </row>
    <row r="571" spans="2:6" x14ac:dyDescent="0.35">
      <c r="B571" s="64">
        <v>54514</v>
      </c>
      <c r="C571" s="66"/>
      <c r="D571" s="66"/>
      <c r="E571" s="66"/>
      <c r="F571" s="66"/>
    </row>
    <row r="572" spans="2:6" x14ac:dyDescent="0.35">
      <c r="B572" s="64">
        <v>54544</v>
      </c>
      <c r="C572" s="66"/>
      <c r="D572" s="66"/>
      <c r="E572" s="66"/>
      <c r="F572" s="66"/>
    </row>
    <row r="573" spans="2:6" x14ac:dyDescent="0.35">
      <c r="B573" s="64">
        <v>54575</v>
      </c>
      <c r="C573" s="66"/>
      <c r="D573" s="66"/>
      <c r="E573" s="66"/>
      <c r="F573" s="66"/>
    </row>
    <row r="574" spans="2:6" x14ac:dyDescent="0.35">
      <c r="B574" s="64">
        <v>54605</v>
      </c>
      <c r="C574" s="66"/>
      <c r="D574" s="66"/>
      <c r="E574" s="66"/>
      <c r="F574" s="66"/>
    </row>
    <row r="575" spans="2:6" x14ac:dyDescent="0.35">
      <c r="B575" s="64">
        <v>54636</v>
      </c>
      <c r="C575" s="66"/>
      <c r="D575" s="66"/>
      <c r="E575" s="66"/>
      <c r="F575" s="66"/>
    </row>
    <row r="576" spans="2:6" x14ac:dyDescent="0.35">
      <c r="B576" s="64">
        <v>54667</v>
      </c>
      <c r="C576" s="66"/>
      <c r="D576" s="66"/>
      <c r="E576" s="66"/>
      <c r="F576" s="66"/>
    </row>
    <row r="577" spans="2:6" x14ac:dyDescent="0.35">
      <c r="B577" s="64">
        <v>54697</v>
      </c>
      <c r="C577" s="66"/>
      <c r="D577" s="66"/>
      <c r="E577" s="66"/>
      <c r="F577" s="66"/>
    </row>
    <row r="578" spans="2:6" x14ac:dyDescent="0.35">
      <c r="B578" s="64">
        <v>54728</v>
      </c>
      <c r="C578" s="66"/>
      <c r="D578" s="66"/>
      <c r="E578" s="66"/>
      <c r="F578" s="66"/>
    </row>
    <row r="579" spans="2:6" x14ac:dyDescent="0.35">
      <c r="B579" s="64">
        <v>54758</v>
      </c>
      <c r="C579" s="66"/>
      <c r="D579" s="66"/>
      <c r="E579" s="66"/>
      <c r="F579" s="66"/>
    </row>
    <row r="580" spans="2:6" x14ac:dyDescent="0.35">
      <c r="B580" s="64">
        <v>54789</v>
      </c>
      <c r="C580" s="66"/>
      <c r="D580" s="66"/>
      <c r="E580" s="66"/>
      <c r="F580" s="66"/>
    </row>
    <row r="581" spans="2:6" x14ac:dyDescent="0.35">
      <c r="B581" s="64">
        <v>54820</v>
      </c>
      <c r="C581" s="66"/>
      <c r="D581" s="66"/>
      <c r="E581" s="66"/>
      <c r="F581" s="66"/>
    </row>
    <row r="582" spans="2:6" x14ac:dyDescent="0.35">
      <c r="B582" s="64">
        <v>54848</v>
      </c>
      <c r="C582" s="66"/>
      <c r="D582" s="66"/>
      <c r="E582" s="66"/>
      <c r="F582" s="66"/>
    </row>
    <row r="583" spans="2:6" x14ac:dyDescent="0.35">
      <c r="B583" s="64">
        <v>54879</v>
      </c>
      <c r="C583" s="66"/>
      <c r="D583" s="66"/>
      <c r="E583" s="66"/>
      <c r="F583" s="66"/>
    </row>
    <row r="584" spans="2:6" x14ac:dyDescent="0.35">
      <c r="B584" s="64">
        <v>54909</v>
      </c>
      <c r="C584" s="66"/>
      <c r="D584" s="66"/>
      <c r="E584" s="66"/>
      <c r="F584" s="66"/>
    </row>
    <row r="585" spans="2:6" x14ac:dyDescent="0.35">
      <c r="B585" s="64">
        <v>54940</v>
      </c>
      <c r="C585" s="66"/>
      <c r="D585" s="66"/>
      <c r="E585" s="66"/>
      <c r="F585" s="66"/>
    </row>
    <row r="586" spans="2:6" x14ac:dyDescent="0.35">
      <c r="B586" s="64">
        <v>54970</v>
      </c>
      <c r="C586" s="66"/>
      <c r="D586" s="66"/>
      <c r="E586" s="66"/>
      <c r="F586" s="66"/>
    </row>
    <row r="587" spans="2:6" x14ac:dyDescent="0.35">
      <c r="B587" s="64">
        <v>55001</v>
      </c>
      <c r="C587" s="66"/>
      <c r="D587" s="66"/>
      <c r="E587" s="66"/>
      <c r="F587" s="66"/>
    </row>
    <row r="588" spans="2:6" x14ac:dyDescent="0.35">
      <c r="B588" s="64">
        <v>55032</v>
      </c>
      <c r="C588" s="66"/>
      <c r="D588" s="66"/>
      <c r="E588" s="66"/>
      <c r="F588" s="66"/>
    </row>
    <row r="589" spans="2:6" x14ac:dyDescent="0.35">
      <c r="B589" s="64">
        <v>55062</v>
      </c>
      <c r="C589" s="66"/>
      <c r="D589" s="66"/>
      <c r="E589" s="66"/>
      <c r="F589" s="66"/>
    </row>
    <row r="590" spans="2:6" x14ac:dyDescent="0.35">
      <c r="B590" s="64">
        <v>55093</v>
      </c>
      <c r="C590" s="66"/>
      <c r="D590" s="66"/>
      <c r="E590" s="66"/>
      <c r="F590" s="66"/>
    </row>
    <row r="591" spans="2:6" x14ac:dyDescent="0.35">
      <c r="B591" s="64">
        <v>55123</v>
      </c>
      <c r="C591" s="66"/>
      <c r="D591" s="66"/>
      <c r="E591" s="66"/>
      <c r="F591" s="66"/>
    </row>
    <row r="592" spans="2:6" x14ac:dyDescent="0.35">
      <c r="B592" s="64">
        <v>55154</v>
      </c>
      <c r="C592" s="66"/>
      <c r="D592" s="66"/>
      <c r="E592" s="66"/>
      <c r="F592" s="66"/>
    </row>
    <row r="593" spans="2:6" x14ac:dyDescent="0.35">
      <c r="B593" s="64">
        <v>55185</v>
      </c>
      <c r="C593" s="66"/>
      <c r="D593" s="66"/>
      <c r="E593" s="66"/>
      <c r="F593" s="66"/>
    </row>
    <row r="594" spans="2:6" x14ac:dyDescent="0.35">
      <c r="B594" s="64">
        <v>55213</v>
      </c>
      <c r="C594" s="66"/>
      <c r="D594" s="66"/>
      <c r="E594" s="66"/>
      <c r="F594" s="66"/>
    </row>
    <row r="595" spans="2:6" x14ac:dyDescent="0.35">
      <c r="B595" s="64">
        <v>55244</v>
      </c>
      <c r="C595" s="66"/>
      <c r="D595" s="66"/>
      <c r="E595" s="66"/>
      <c r="F595" s="66"/>
    </row>
    <row r="596" spans="2:6" x14ac:dyDescent="0.35">
      <c r="B596" s="64">
        <v>55274</v>
      </c>
      <c r="C596" s="66"/>
      <c r="D596" s="66"/>
      <c r="E596" s="66"/>
      <c r="F596" s="66"/>
    </row>
    <row r="597" spans="2:6" x14ac:dyDescent="0.35">
      <c r="B597" s="64">
        <v>55305</v>
      </c>
      <c r="C597" s="66"/>
      <c r="D597" s="66"/>
      <c r="E597" s="66"/>
      <c r="F597" s="66"/>
    </row>
    <row r="598" spans="2:6" x14ac:dyDescent="0.35">
      <c r="B598" s="64">
        <v>55335</v>
      </c>
      <c r="C598" s="66"/>
      <c r="D598" s="66"/>
      <c r="E598" s="66"/>
      <c r="F598" s="66"/>
    </row>
    <row r="599" spans="2:6" x14ac:dyDescent="0.35">
      <c r="B599" s="64">
        <v>55366</v>
      </c>
      <c r="C599" s="66"/>
      <c r="D599" s="66"/>
      <c r="E599" s="66"/>
      <c r="F599" s="66"/>
    </row>
    <row r="600" spans="2:6" x14ac:dyDescent="0.35">
      <c r="B600" s="64">
        <v>55397</v>
      </c>
      <c r="C600" s="66"/>
      <c r="D600" s="66"/>
      <c r="E600" s="66"/>
      <c r="F600" s="66"/>
    </row>
    <row r="601" spans="2:6" x14ac:dyDescent="0.35">
      <c r="B601" s="64">
        <v>55427</v>
      </c>
      <c r="C601" s="66"/>
      <c r="D601" s="66"/>
      <c r="E601" s="66"/>
      <c r="F601" s="66"/>
    </row>
    <row r="602" spans="2:6" x14ac:dyDescent="0.35">
      <c r="B602" s="64">
        <v>55458</v>
      </c>
      <c r="C602" s="66"/>
      <c r="D602" s="66"/>
      <c r="E602" s="66"/>
      <c r="F602" s="66"/>
    </row>
    <row r="603" spans="2:6" x14ac:dyDescent="0.35">
      <c r="B603" s="64">
        <v>55488</v>
      </c>
      <c r="C603" s="66"/>
      <c r="D603" s="66"/>
      <c r="E603" s="66"/>
      <c r="F603" s="66"/>
    </row>
    <row r="604" spans="2:6" x14ac:dyDescent="0.35">
      <c r="B604" s="64">
        <v>55519</v>
      </c>
      <c r="C604" s="66"/>
      <c r="D604" s="66"/>
      <c r="E604" s="66"/>
      <c r="F604" s="66"/>
    </row>
    <row r="605" spans="2:6" x14ac:dyDescent="0.35">
      <c r="B605" s="64">
        <v>55550</v>
      </c>
      <c r="C605" s="66"/>
      <c r="D605" s="66"/>
      <c r="E605" s="66"/>
      <c r="F605" s="66"/>
    </row>
    <row r="606" spans="2:6" x14ac:dyDescent="0.35">
      <c r="B606" s="64">
        <v>55579</v>
      </c>
      <c r="C606" s="66"/>
      <c r="D606" s="66"/>
      <c r="E606" s="66"/>
      <c r="F606" s="66"/>
    </row>
    <row r="607" spans="2:6" x14ac:dyDescent="0.35">
      <c r="B607" s="64">
        <v>55610</v>
      </c>
      <c r="C607" s="66"/>
      <c r="D607" s="66"/>
      <c r="E607" s="66"/>
      <c r="F607" s="66"/>
    </row>
    <row r="608" spans="2:6" x14ac:dyDescent="0.35">
      <c r="B608" s="64">
        <v>55640</v>
      </c>
      <c r="C608" s="66"/>
      <c r="D608" s="66"/>
      <c r="E608" s="66"/>
      <c r="F608" s="66"/>
    </row>
    <row r="609" spans="2:6" x14ac:dyDescent="0.35">
      <c r="B609" s="64">
        <v>55671</v>
      </c>
      <c r="C609" s="66"/>
      <c r="D609" s="66"/>
      <c r="E609" s="66"/>
      <c r="F609" s="66"/>
    </row>
    <row r="610" spans="2:6" x14ac:dyDescent="0.35">
      <c r="B610" s="64">
        <v>55701</v>
      </c>
      <c r="C610" s="66"/>
      <c r="D610" s="66"/>
      <c r="E610" s="66"/>
      <c r="F610" s="66"/>
    </row>
    <row r="611" spans="2:6" x14ac:dyDescent="0.35">
      <c r="B611" s="64">
        <v>55732</v>
      </c>
      <c r="C611" s="66"/>
      <c r="D611" s="66"/>
      <c r="E611" s="66"/>
      <c r="F611" s="66"/>
    </row>
    <row r="612" spans="2:6" x14ac:dyDescent="0.35">
      <c r="B612" s="64">
        <v>55763</v>
      </c>
      <c r="C612" s="66"/>
      <c r="D612" s="66"/>
      <c r="E612" s="66"/>
      <c r="F612" s="66"/>
    </row>
    <row r="613" spans="2:6" x14ac:dyDescent="0.35">
      <c r="B613" s="64">
        <v>55793</v>
      </c>
      <c r="C613" s="66"/>
      <c r="D613" s="66"/>
      <c r="E613" s="66"/>
      <c r="F613" s="66"/>
    </row>
    <row r="614" spans="2:6" x14ac:dyDescent="0.35">
      <c r="B614" s="64">
        <v>55824</v>
      </c>
      <c r="C614" s="66"/>
      <c r="D614" s="66"/>
      <c r="E614" s="66"/>
      <c r="F614" s="66"/>
    </row>
    <row r="615" spans="2:6" x14ac:dyDescent="0.35">
      <c r="B615" s="64">
        <v>55854</v>
      </c>
      <c r="C615" s="66"/>
      <c r="D615" s="66"/>
      <c r="E615" s="66"/>
      <c r="F615" s="66"/>
    </row>
    <row r="616" spans="2:6" x14ac:dyDescent="0.35">
      <c r="B616" s="64">
        <v>55885</v>
      </c>
      <c r="C616" s="66"/>
      <c r="D616" s="66"/>
      <c r="E616" s="66"/>
      <c r="F616" s="66"/>
    </row>
    <row r="617" spans="2:6" x14ac:dyDescent="0.35">
      <c r="B617" s="64">
        <v>55916</v>
      </c>
      <c r="C617" s="66"/>
      <c r="D617" s="66"/>
      <c r="E617" s="66"/>
      <c r="F617" s="66"/>
    </row>
    <row r="618" spans="2:6" x14ac:dyDescent="0.35">
      <c r="B618" s="64">
        <v>55944</v>
      </c>
      <c r="C618" s="66"/>
      <c r="D618" s="66"/>
      <c r="E618" s="66"/>
      <c r="F618" s="66"/>
    </row>
    <row r="619" spans="2:6" x14ac:dyDescent="0.35">
      <c r="B619" s="64">
        <v>55975</v>
      </c>
      <c r="C619" s="66"/>
      <c r="D619" s="66"/>
      <c r="E619" s="66"/>
      <c r="F619" s="66"/>
    </row>
    <row r="620" spans="2:6" x14ac:dyDescent="0.35">
      <c r="B620" s="64">
        <v>56005</v>
      </c>
      <c r="C620" s="66"/>
      <c r="D620" s="66"/>
      <c r="E620" s="66"/>
      <c r="F620" s="66"/>
    </row>
    <row r="621" spans="2:6" x14ac:dyDescent="0.35">
      <c r="B621" s="64">
        <v>56036</v>
      </c>
      <c r="C621" s="66"/>
      <c r="D621" s="66"/>
      <c r="E621" s="66"/>
      <c r="F621" s="66"/>
    </row>
    <row r="622" spans="2:6" x14ac:dyDescent="0.35">
      <c r="B622" s="64">
        <v>56066</v>
      </c>
      <c r="C622" s="66"/>
      <c r="D622" s="66"/>
      <c r="E622" s="66"/>
      <c r="F622" s="66"/>
    </row>
    <row r="623" spans="2:6" x14ac:dyDescent="0.35">
      <c r="B623" s="64">
        <v>56097</v>
      </c>
      <c r="C623" s="66"/>
      <c r="D623" s="66"/>
      <c r="E623" s="66"/>
      <c r="F623" s="66"/>
    </row>
    <row r="624" spans="2:6" x14ac:dyDescent="0.35">
      <c r="B624" s="64">
        <v>56128</v>
      </c>
      <c r="C624" s="66"/>
      <c r="D624" s="66"/>
      <c r="E624" s="66"/>
      <c r="F624" s="66"/>
    </row>
    <row r="625" spans="2:6" x14ac:dyDescent="0.35">
      <c r="B625" s="64">
        <v>56158</v>
      </c>
      <c r="C625" s="66"/>
      <c r="D625" s="66"/>
      <c r="E625" s="66"/>
      <c r="F625" s="66"/>
    </row>
    <row r="626" spans="2:6" x14ac:dyDescent="0.35">
      <c r="B626" s="64">
        <v>56189</v>
      </c>
      <c r="C626" s="66"/>
      <c r="D626" s="66"/>
      <c r="E626" s="66"/>
      <c r="F626" s="66"/>
    </row>
    <row r="627" spans="2:6" x14ac:dyDescent="0.35">
      <c r="B627" s="64">
        <v>56219</v>
      </c>
      <c r="C627" s="66"/>
      <c r="D627" s="66"/>
      <c r="E627" s="66"/>
      <c r="F627" s="66"/>
    </row>
    <row r="628" spans="2:6" x14ac:dyDescent="0.35">
      <c r="B628" s="64">
        <v>56250</v>
      </c>
      <c r="C628" s="66"/>
      <c r="D628" s="66"/>
      <c r="E628" s="66"/>
      <c r="F628" s="66"/>
    </row>
    <row r="629" spans="2:6" x14ac:dyDescent="0.35">
      <c r="B629" s="64">
        <v>56281</v>
      </c>
      <c r="C629" s="66"/>
      <c r="D629" s="66"/>
      <c r="E629" s="66"/>
      <c r="F629" s="66"/>
    </row>
    <row r="630" spans="2:6" x14ac:dyDescent="0.35">
      <c r="B630" s="64">
        <v>56309</v>
      </c>
      <c r="C630" s="66"/>
      <c r="D630" s="66"/>
      <c r="E630" s="66"/>
      <c r="F630" s="66"/>
    </row>
    <row r="631" spans="2:6" x14ac:dyDescent="0.35">
      <c r="B631" s="64">
        <v>56340</v>
      </c>
      <c r="C631" s="66"/>
      <c r="D631" s="66"/>
      <c r="E631" s="66"/>
      <c r="F631" s="66"/>
    </row>
    <row r="632" spans="2:6" x14ac:dyDescent="0.35">
      <c r="B632" s="64">
        <v>56370</v>
      </c>
      <c r="C632" s="66"/>
      <c r="D632" s="66"/>
      <c r="E632" s="66"/>
      <c r="F632" s="66"/>
    </row>
    <row r="633" spans="2:6" x14ac:dyDescent="0.35">
      <c r="B633" s="64">
        <v>56401</v>
      </c>
      <c r="C633" s="66"/>
      <c r="D633" s="66"/>
      <c r="E633" s="66"/>
      <c r="F633" s="66"/>
    </row>
    <row r="634" spans="2:6" x14ac:dyDescent="0.35">
      <c r="B634" s="64">
        <v>56431</v>
      </c>
      <c r="C634" s="66"/>
      <c r="D634" s="66"/>
      <c r="E634" s="66"/>
      <c r="F634" s="66"/>
    </row>
    <row r="635" spans="2:6" x14ac:dyDescent="0.35">
      <c r="B635" s="64">
        <v>56462</v>
      </c>
      <c r="C635" s="66"/>
      <c r="D635" s="66"/>
      <c r="E635" s="66"/>
      <c r="F635" s="66"/>
    </row>
    <row r="636" spans="2:6" x14ac:dyDescent="0.35">
      <c r="B636" s="64">
        <v>56493</v>
      </c>
      <c r="C636" s="66"/>
      <c r="D636" s="66"/>
      <c r="E636" s="66"/>
      <c r="F636" s="66"/>
    </row>
    <row r="637" spans="2:6" x14ac:dyDescent="0.35">
      <c r="B637" s="64">
        <v>56523</v>
      </c>
      <c r="C637" s="66"/>
      <c r="D637" s="66"/>
      <c r="E637" s="66"/>
      <c r="F637" s="66"/>
    </row>
    <row r="638" spans="2:6" x14ac:dyDescent="0.35">
      <c r="B638" s="64">
        <v>56554</v>
      </c>
      <c r="C638" s="66"/>
      <c r="D638" s="66"/>
      <c r="E638" s="66"/>
      <c r="F638" s="66"/>
    </row>
    <row r="639" spans="2:6" x14ac:dyDescent="0.35">
      <c r="B639" s="64">
        <v>56584</v>
      </c>
      <c r="C639" s="66"/>
      <c r="D639" s="66"/>
      <c r="E639" s="66"/>
      <c r="F639" s="66"/>
    </row>
    <row r="640" spans="2:6" x14ac:dyDescent="0.35">
      <c r="B640" s="64">
        <v>56615</v>
      </c>
      <c r="C640" s="66"/>
      <c r="D640" s="66"/>
      <c r="E640" s="66"/>
      <c r="F640" s="66"/>
    </row>
    <row r="641" spans="2:6" x14ac:dyDescent="0.35">
      <c r="B641" s="64">
        <v>56646</v>
      </c>
      <c r="C641" s="66"/>
      <c r="D641" s="66"/>
      <c r="E641" s="66"/>
      <c r="F641" s="66"/>
    </row>
    <row r="642" spans="2:6" x14ac:dyDescent="0.35">
      <c r="B642" s="64">
        <v>56674</v>
      </c>
      <c r="C642" s="66"/>
      <c r="D642" s="66"/>
      <c r="E642" s="66"/>
      <c r="F642" s="66"/>
    </row>
    <row r="643" spans="2:6" x14ac:dyDescent="0.35">
      <c r="B643" s="64">
        <v>56705</v>
      </c>
      <c r="C643" s="66"/>
      <c r="D643" s="66"/>
      <c r="E643" s="66"/>
      <c r="F643" s="66"/>
    </row>
    <row r="644" spans="2:6" x14ac:dyDescent="0.35">
      <c r="B644" s="64">
        <v>56735</v>
      </c>
      <c r="C644" s="66"/>
      <c r="D644" s="66"/>
      <c r="E644" s="66"/>
      <c r="F644" s="66"/>
    </row>
    <row r="645" spans="2:6" x14ac:dyDescent="0.35">
      <c r="B645" s="64">
        <v>56766</v>
      </c>
      <c r="C645" s="66"/>
      <c r="D645" s="66"/>
      <c r="E645" s="66"/>
      <c r="F645" s="66"/>
    </row>
    <row r="646" spans="2:6" x14ac:dyDescent="0.35">
      <c r="B646" s="64">
        <v>56796</v>
      </c>
      <c r="C646" s="66"/>
      <c r="D646" s="66"/>
      <c r="E646" s="66"/>
      <c r="F646" s="66"/>
    </row>
    <row r="647" spans="2:6" x14ac:dyDescent="0.35">
      <c r="B647" s="64">
        <v>56827</v>
      </c>
      <c r="C647" s="66"/>
      <c r="D647" s="66"/>
      <c r="E647" s="66"/>
      <c r="F647" s="66"/>
    </row>
    <row r="648" spans="2:6" x14ac:dyDescent="0.35">
      <c r="B648" s="64">
        <v>56858</v>
      </c>
      <c r="C648" s="66"/>
      <c r="D648" s="66"/>
      <c r="E648" s="66"/>
      <c r="F648" s="66"/>
    </row>
    <row r="649" spans="2:6" x14ac:dyDescent="0.35">
      <c r="B649" s="64">
        <v>56888</v>
      </c>
      <c r="C649" s="66"/>
      <c r="D649" s="66"/>
      <c r="E649" s="66"/>
      <c r="F649" s="66"/>
    </row>
    <row r="650" spans="2:6" x14ac:dyDescent="0.35">
      <c r="B650" s="64">
        <v>56919</v>
      </c>
      <c r="C650" s="66"/>
      <c r="D650" s="66"/>
      <c r="E650" s="66"/>
      <c r="F650" s="66"/>
    </row>
    <row r="651" spans="2:6" x14ac:dyDescent="0.35">
      <c r="B651" s="64">
        <v>56949</v>
      </c>
      <c r="C651" s="66"/>
      <c r="D651" s="66"/>
      <c r="E651" s="66"/>
      <c r="F651" s="66"/>
    </row>
    <row r="652" spans="2:6" x14ac:dyDescent="0.35">
      <c r="B652" s="64">
        <v>56980</v>
      </c>
      <c r="C652" s="66"/>
      <c r="D652" s="66"/>
      <c r="E652" s="66"/>
      <c r="F652" s="66"/>
    </row>
    <row r="653" spans="2:6" x14ac:dyDescent="0.35">
      <c r="B653" s="64">
        <v>57011</v>
      </c>
      <c r="C653" s="66"/>
      <c r="D653" s="66"/>
      <c r="E653" s="66"/>
      <c r="F653" s="66"/>
    </row>
    <row r="654" spans="2:6" x14ac:dyDescent="0.35">
      <c r="B654" s="64">
        <v>57040</v>
      </c>
      <c r="C654" s="66"/>
      <c r="D654" s="66"/>
      <c r="E654" s="66"/>
      <c r="F654" s="66"/>
    </row>
    <row r="655" spans="2:6" x14ac:dyDescent="0.35">
      <c r="B655" s="64">
        <v>57071</v>
      </c>
      <c r="C655" s="66"/>
      <c r="D655" s="66"/>
      <c r="E655" s="66"/>
      <c r="F655" s="66"/>
    </row>
    <row r="656" spans="2:6" x14ac:dyDescent="0.35">
      <c r="B656" s="64">
        <v>57101</v>
      </c>
      <c r="C656" s="66"/>
      <c r="D656" s="66"/>
      <c r="E656" s="66"/>
      <c r="F656" s="66"/>
    </row>
    <row r="657" spans="2:6" x14ac:dyDescent="0.35">
      <c r="B657" s="64">
        <v>57132</v>
      </c>
      <c r="C657" s="66"/>
      <c r="D657" s="66"/>
      <c r="E657" s="66"/>
      <c r="F657" s="66"/>
    </row>
    <row r="658" spans="2:6" x14ac:dyDescent="0.35">
      <c r="B658" s="64">
        <v>57162</v>
      </c>
      <c r="C658" s="66"/>
      <c r="D658" s="66"/>
      <c r="E658" s="66"/>
      <c r="F658" s="66"/>
    </row>
    <row r="659" spans="2:6" x14ac:dyDescent="0.35">
      <c r="B659" s="64">
        <v>57193</v>
      </c>
      <c r="C659" s="66"/>
      <c r="D659" s="66"/>
      <c r="E659" s="66"/>
      <c r="F659" s="66"/>
    </row>
    <row r="660" spans="2:6" x14ac:dyDescent="0.35">
      <c r="B660" s="64">
        <v>57224</v>
      </c>
      <c r="C660" s="66"/>
      <c r="D660" s="66"/>
      <c r="E660" s="66"/>
      <c r="F660" s="66"/>
    </row>
    <row r="661" spans="2:6" x14ac:dyDescent="0.35">
      <c r="B661" s="64">
        <v>57254</v>
      </c>
      <c r="C661" s="66"/>
      <c r="D661" s="66"/>
      <c r="E661" s="66"/>
      <c r="F661" s="66"/>
    </row>
    <row r="662" spans="2:6" x14ac:dyDescent="0.35">
      <c r="B662" s="64">
        <v>57285</v>
      </c>
      <c r="C662" s="66"/>
      <c r="D662" s="66"/>
      <c r="E662" s="66"/>
      <c r="F662" s="66"/>
    </row>
    <row r="663" spans="2:6" x14ac:dyDescent="0.35">
      <c r="B663" s="64">
        <v>57315</v>
      </c>
      <c r="C663" s="66"/>
      <c r="D663" s="66"/>
      <c r="E663" s="66"/>
      <c r="F663" s="66"/>
    </row>
    <row r="664" spans="2:6" x14ac:dyDescent="0.35">
      <c r="B664" s="64">
        <v>57346</v>
      </c>
      <c r="C664" s="66"/>
      <c r="D664" s="66"/>
      <c r="E664" s="66"/>
      <c r="F664" s="66"/>
    </row>
    <row r="665" spans="2:6" x14ac:dyDescent="0.35">
      <c r="B665" s="64">
        <v>57377</v>
      </c>
      <c r="C665" s="66"/>
      <c r="D665" s="66"/>
      <c r="E665" s="66"/>
      <c r="F665" s="66"/>
    </row>
    <row r="666" spans="2:6" x14ac:dyDescent="0.35">
      <c r="B666" s="64">
        <v>57405</v>
      </c>
      <c r="C666" s="66"/>
      <c r="D666" s="66"/>
      <c r="E666" s="66"/>
      <c r="F666" s="66"/>
    </row>
    <row r="667" spans="2:6" x14ac:dyDescent="0.35">
      <c r="B667" s="64">
        <v>57436</v>
      </c>
      <c r="C667" s="66"/>
      <c r="D667" s="66"/>
      <c r="E667" s="66"/>
      <c r="F667" s="66"/>
    </row>
    <row r="668" spans="2:6" x14ac:dyDescent="0.35">
      <c r="B668" s="64">
        <v>57466</v>
      </c>
      <c r="C668" s="66"/>
      <c r="D668" s="66"/>
      <c r="E668" s="66"/>
      <c r="F668" s="66"/>
    </row>
    <row r="669" spans="2:6" x14ac:dyDescent="0.35">
      <c r="B669" s="64">
        <v>57497</v>
      </c>
      <c r="C669" s="66"/>
      <c r="D669" s="66"/>
      <c r="E669" s="66"/>
      <c r="F669" s="66"/>
    </row>
    <row r="670" spans="2:6" x14ac:dyDescent="0.35">
      <c r="B670" s="64">
        <v>57527</v>
      </c>
      <c r="C670" s="66"/>
      <c r="D670" s="66"/>
      <c r="E670" s="66"/>
      <c r="F670" s="66"/>
    </row>
    <row r="671" spans="2:6" x14ac:dyDescent="0.35">
      <c r="B671" s="64">
        <v>57558</v>
      </c>
      <c r="C671" s="66"/>
      <c r="D671" s="66"/>
      <c r="E671" s="66"/>
      <c r="F671" s="66"/>
    </row>
    <row r="672" spans="2:6" x14ac:dyDescent="0.35">
      <c r="B672" s="64">
        <v>57589</v>
      </c>
      <c r="C672" s="66"/>
      <c r="D672" s="66"/>
      <c r="E672" s="66"/>
      <c r="F672" s="66"/>
    </row>
    <row r="673" spans="2:6" x14ac:dyDescent="0.35">
      <c r="B673" s="64">
        <v>57619</v>
      </c>
      <c r="C673" s="66"/>
      <c r="D673" s="66"/>
      <c r="E673" s="66"/>
      <c r="F673" s="66"/>
    </row>
    <row r="674" spans="2:6" x14ac:dyDescent="0.35">
      <c r="B674" s="64">
        <v>57650</v>
      </c>
      <c r="C674" s="66"/>
      <c r="D674" s="66"/>
      <c r="E674" s="66"/>
      <c r="F674" s="66"/>
    </row>
    <row r="675" spans="2:6" x14ac:dyDescent="0.35">
      <c r="B675" s="64">
        <v>57680</v>
      </c>
      <c r="C675" s="66"/>
      <c r="D675" s="66"/>
      <c r="E675" s="66"/>
      <c r="F675" s="66"/>
    </row>
    <row r="676" spans="2:6" x14ac:dyDescent="0.35">
      <c r="B676" s="64">
        <v>57711</v>
      </c>
      <c r="C676" s="66"/>
      <c r="D676" s="66"/>
      <c r="E676" s="66"/>
      <c r="F676" s="66"/>
    </row>
    <row r="677" spans="2:6" x14ac:dyDescent="0.35">
      <c r="B677" s="64">
        <v>57742</v>
      </c>
      <c r="C677" s="66"/>
      <c r="D677" s="66"/>
      <c r="E677" s="66"/>
      <c r="F677" s="66"/>
    </row>
    <row r="678" spans="2:6" x14ac:dyDescent="0.35">
      <c r="B678" s="64">
        <v>57770</v>
      </c>
      <c r="C678" s="66"/>
      <c r="D678" s="66"/>
      <c r="E678" s="66"/>
      <c r="F678" s="66"/>
    </row>
    <row r="679" spans="2:6" x14ac:dyDescent="0.35">
      <c r="B679" s="64">
        <v>57801</v>
      </c>
      <c r="C679" s="66"/>
      <c r="D679" s="66"/>
      <c r="E679" s="66"/>
      <c r="F679" s="66"/>
    </row>
    <row r="680" spans="2:6" x14ac:dyDescent="0.35">
      <c r="B680" s="64">
        <v>57831</v>
      </c>
      <c r="C680" s="66"/>
      <c r="D680" s="66"/>
      <c r="E680" s="66"/>
      <c r="F680" s="66"/>
    </row>
    <row r="681" spans="2:6" x14ac:dyDescent="0.35">
      <c r="B681" s="64">
        <v>57862</v>
      </c>
      <c r="C681" s="66"/>
      <c r="D681" s="66"/>
      <c r="E681" s="66"/>
      <c r="F681" s="66"/>
    </row>
    <row r="682" spans="2:6" x14ac:dyDescent="0.35">
      <c r="B682" s="64">
        <v>57892</v>
      </c>
      <c r="C682" s="66"/>
      <c r="D682" s="66"/>
      <c r="E682" s="66"/>
      <c r="F682" s="66"/>
    </row>
    <row r="683" spans="2:6" x14ac:dyDescent="0.35">
      <c r="B683" s="64">
        <v>57923</v>
      </c>
      <c r="C683" s="66"/>
      <c r="D683" s="66"/>
      <c r="E683" s="66"/>
      <c r="F683" s="66"/>
    </row>
    <row r="684" spans="2:6" x14ac:dyDescent="0.35">
      <c r="B684" s="64">
        <v>57954</v>
      </c>
      <c r="C684" s="66"/>
      <c r="D684" s="66"/>
      <c r="E684" s="66"/>
      <c r="F684" s="66"/>
    </row>
    <row r="685" spans="2:6" x14ac:dyDescent="0.35">
      <c r="B685" s="64">
        <v>57984</v>
      </c>
      <c r="C685" s="66"/>
      <c r="D685" s="66"/>
      <c r="E685" s="66"/>
      <c r="F685" s="66"/>
    </row>
    <row r="686" spans="2:6" x14ac:dyDescent="0.35">
      <c r="B686" s="64">
        <v>58015</v>
      </c>
      <c r="C686" s="66"/>
      <c r="D686" s="66"/>
      <c r="E686" s="66"/>
      <c r="F686" s="66"/>
    </row>
    <row r="687" spans="2:6" x14ac:dyDescent="0.35">
      <c r="B687" s="64">
        <v>58045</v>
      </c>
      <c r="C687" s="66"/>
      <c r="D687" s="66"/>
      <c r="E687" s="66"/>
      <c r="F687" s="66"/>
    </row>
    <row r="688" spans="2:6" x14ac:dyDescent="0.35">
      <c r="B688" s="64">
        <v>58076</v>
      </c>
      <c r="C688" s="66"/>
      <c r="D688" s="66"/>
      <c r="E688" s="66"/>
      <c r="F688" s="66"/>
    </row>
    <row r="689" spans="2:6" x14ac:dyDescent="0.35">
      <c r="B689" s="64">
        <v>58107</v>
      </c>
      <c r="C689" s="66"/>
      <c r="D689" s="66"/>
      <c r="E689" s="66"/>
      <c r="F689" s="66"/>
    </row>
    <row r="690" spans="2:6" x14ac:dyDescent="0.35">
      <c r="B690" s="64">
        <v>58135</v>
      </c>
      <c r="C690" s="66"/>
      <c r="D690" s="66"/>
      <c r="E690" s="66"/>
      <c r="F690" s="66"/>
    </row>
    <row r="691" spans="2:6" x14ac:dyDescent="0.35">
      <c r="B691" s="64">
        <v>58166</v>
      </c>
      <c r="C691" s="66"/>
      <c r="D691" s="66"/>
      <c r="E691" s="66"/>
      <c r="F691" s="66"/>
    </row>
    <row r="692" spans="2:6" x14ac:dyDescent="0.35">
      <c r="B692" s="64">
        <v>58196</v>
      </c>
      <c r="C692" s="66"/>
      <c r="D692" s="66"/>
      <c r="E692" s="66"/>
      <c r="F692" s="66"/>
    </row>
    <row r="693" spans="2:6" x14ac:dyDescent="0.35">
      <c r="B693" s="64">
        <v>58227</v>
      </c>
      <c r="C693" s="66"/>
      <c r="D693" s="66"/>
      <c r="E693" s="66"/>
      <c r="F693" s="66"/>
    </row>
    <row r="694" spans="2:6" x14ac:dyDescent="0.35">
      <c r="B694" s="64">
        <v>58257</v>
      </c>
      <c r="C694" s="66"/>
      <c r="D694" s="66"/>
      <c r="E694" s="66"/>
      <c r="F694" s="66"/>
    </row>
    <row r="695" spans="2:6" x14ac:dyDescent="0.35">
      <c r="B695" s="64">
        <v>58288</v>
      </c>
      <c r="C695" s="66"/>
      <c r="D695" s="66"/>
      <c r="E695" s="66"/>
      <c r="F695" s="66"/>
    </row>
    <row r="696" spans="2:6" x14ac:dyDescent="0.35">
      <c r="B696" s="64">
        <v>58319</v>
      </c>
      <c r="C696" s="66"/>
      <c r="D696" s="66"/>
      <c r="E696" s="66"/>
      <c r="F696" s="66"/>
    </row>
    <row r="697" spans="2:6" x14ac:dyDescent="0.35">
      <c r="B697" s="64">
        <v>58349</v>
      </c>
      <c r="C697" s="66"/>
      <c r="D697" s="66"/>
      <c r="E697" s="66"/>
      <c r="F697" s="66"/>
    </row>
    <row r="698" spans="2:6" x14ac:dyDescent="0.35">
      <c r="B698" s="64">
        <v>58380</v>
      </c>
      <c r="C698" s="66"/>
      <c r="D698" s="66"/>
      <c r="E698" s="66"/>
      <c r="F698" s="66"/>
    </row>
    <row r="699" spans="2:6" x14ac:dyDescent="0.35">
      <c r="B699" s="64">
        <v>58410</v>
      </c>
      <c r="C699" s="66"/>
      <c r="D699" s="66"/>
      <c r="E699" s="66"/>
      <c r="F699" s="66"/>
    </row>
    <row r="700" spans="2:6" x14ac:dyDescent="0.35">
      <c r="B700" s="64">
        <v>58441</v>
      </c>
      <c r="C700" s="66"/>
      <c r="D700" s="66"/>
      <c r="E700" s="66"/>
      <c r="F700" s="66"/>
    </row>
    <row r="701" spans="2:6" x14ac:dyDescent="0.35">
      <c r="B701" s="64">
        <v>58472</v>
      </c>
      <c r="C701" s="66"/>
      <c r="D701" s="66"/>
      <c r="E701" s="66"/>
      <c r="F701" s="66"/>
    </row>
    <row r="702" spans="2:6" x14ac:dyDescent="0.35">
      <c r="B702" s="64">
        <v>58501</v>
      </c>
      <c r="C702" s="66"/>
      <c r="D702" s="66"/>
      <c r="E702" s="66"/>
      <c r="F702" s="66"/>
    </row>
    <row r="703" spans="2:6" x14ac:dyDescent="0.35">
      <c r="B703" s="64">
        <v>58532</v>
      </c>
      <c r="C703" s="66"/>
      <c r="D703" s="66"/>
      <c r="E703" s="66"/>
      <c r="F703" s="66"/>
    </row>
    <row r="704" spans="2:6" x14ac:dyDescent="0.35">
      <c r="B704" s="64">
        <v>58562</v>
      </c>
      <c r="C704" s="66"/>
      <c r="D704" s="66"/>
      <c r="E704" s="66"/>
      <c r="F704" s="66"/>
    </row>
    <row r="705" spans="2:6" x14ac:dyDescent="0.35">
      <c r="B705" s="64">
        <v>58593</v>
      </c>
      <c r="C705" s="66"/>
      <c r="D705" s="66"/>
      <c r="E705" s="66"/>
      <c r="F705" s="66"/>
    </row>
    <row r="706" spans="2:6" x14ac:dyDescent="0.35">
      <c r="B706" s="64">
        <v>58623</v>
      </c>
      <c r="C706" s="66"/>
      <c r="D706" s="66"/>
      <c r="E706" s="66"/>
      <c r="F706" s="66"/>
    </row>
    <row r="707" spans="2:6" x14ac:dyDescent="0.35">
      <c r="B707" s="64">
        <v>58654</v>
      </c>
      <c r="C707" s="66"/>
      <c r="D707" s="66"/>
      <c r="E707" s="66"/>
      <c r="F707" s="66"/>
    </row>
    <row r="708" spans="2:6" x14ac:dyDescent="0.35">
      <c r="B708" s="64">
        <v>58685</v>
      </c>
      <c r="C708" s="66"/>
      <c r="D708" s="66"/>
      <c r="E708" s="66"/>
      <c r="F708" s="66"/>
    </row>
    <row r="709" spans="2:6" x14ac:dyDescent="0.35">
      <c r="B709" s="64">
        <v>58715</v>
      </c>
      <c r="C709" s="66"/>
      <c r="D709" s="66"/>
      <c r="E709" s="66"/>
      <c r="F709" s="66"/>
    </row>
    <row r="710" spans="2:6" x14ac:dyDescent="0.35">
      <c r="B710" s="64">
        <v>58746</v>
      </c>
      <c r="C710" s="66"/>
      <c r="D710" s="66"/>
      <c r="E710" s="66"/>
      <c r="F710" s="66"/>
    </row>
    <row r="711" spans="2:6" x14ac:dyDescent="0.35">
      <c r="B711" s="64">
        <v>58776</v>
      </c>
      <c r="C711" s="66"/>
      <c r="D711" s="66"/>
      <c r="E711" s="66"/>
      <c r="F711" s="66"/>
    </row>
    <row r="712" spans="2:6" x14ac:dyDescent="0.35">
      <c r="B712" s="64">
        <v>58807</v>
      </c>
      <c r="C712" s="66"/>
      <c r="D712" s="66"/>
      <c r="E712" s="66"/>
      <c r="F712" s="66"/>
    </row>
    <row r="713" spans="2:6" x14ac:dyDescent="0.35">
      <c r="B713" s="64">
        <v>58838</v>
      </c>
      <c r="C713" s="66"/>
      <c r="D713" s="66"/>
      <c r="E713" s="66"/>
      <c r="F713" s="66"/>
    </row>
    <row r="714" spans="2:6" x14ac:dyDescent="0.35">
      <c r="B714" s="64">
        <v>58866</v>
      </c>
      <c r="C714" s="66"/>
      <c r="D714" s="66"/>
      <c r="E714" s="66"/>
      <c r="F714" s="66"/>
    </row>
    <row r="715" spans="2:6" x14ac:dyDescent="0.35">
      <c r="B715" s="64">
        <v>58897</v>
      </c>
      <c r="C715" s="66"/>
      <c r="D715" s="66"/>
      <c r="E715" s="66"/>
      <c r="F715" s="66"/>
    </row>
    <row r="716" spans="2:6" x14ac:dyDescent="0.35">
      <c r="B716" s="64">
        <v>58927</v>
      </c>
      <c r="C716" s="66"/>
      <c r="D716" s="66"/>
      <c r="E716" s="66"/>
      <c r="F716" s="66"/>
    </row>
    <row r="717" spans="2:6" x14ac:dyDescent="0.35">
      <c r="B717" s="64">
        <v>58958</v>
      </c>
      <c r="C717" s="66"/>
      <c r="D717" s="66"/>
      <c r="E717" s="66"/>
      <c r="F717" s="66"/>
    </row>
    <row r="718" spans="2:6" x14ac:dyDescent="0.35">
      <c r="B718" s="64">
        <v>58988</v>
      </c>
      <c r="C718" s="66"/>
      <c r="D718" s="66"/>
      <c r="E718" s="66"/>
      <c r="F718" s="66"/>
    </row>
    <row r="719" spans="2:6" x14ac:dyDescent="0.35">
      <c r="B719" s="64">
        <v>59019</v>
      </c>
      <c r="C719" s="66"/>
      <c r="D719" s="66"/>
      <c r="E719" s="66"/>
      <c r="F719" s="66"/>
    </row>
    <row r="720" spans="2:6" x14ac:dyDescent="0.35">
      <c r="B720" s="64">
        <v>59050</v>
      </c>
      <c r="C720" s="66"/>
      <c r="D720" s="66"/>
      <c r="E720" s="66"/>
      <c r="F720" s="66"/>
    </row>
    <row r="721" spans="2:6" x14ac:dyDescent="0.35">
      <c r="B721" s="64">
        <v>59080</v>
      </c>
      <c r="C721" s="66"/>
      <c r="D721" s="66"/>
      <c r="E721" s="66"/>
      <c r="F721" s="66"/>
    </row>
    <row r="722" spans="2:6" x14ac:dyDescent="0.35">
      <c r="B722" s="64">
        <v>59111</v>
      </c>
      <c r="C722" s="66"/>
      <c r="D722" s="66"/>
      <c r="E722" s="66"/>
      <c r="F722" s="66"/>
    </row>
    <row r="723" spans="2:6" x14ac:dyDescent="0.35">
      <c r="B723" s="64">
        <v>59141</v>
      </c>
      <c r="C723" s="66"/>
      <c r="D723" s="66"/>
      <c r="E723" s="66"/>
      <c r="F723" s="66"/>
    </row>
    <row r="724" spans="2:6" x14ac:dyDescent="0.35">
      <c r="B724" s="64">
        <v>59172</v>
      </c>
      <c r="C724" s="66"/>
      <c r="D724" s="66"/>
      <c r="E724" s="66"/>
      <c r="F724" s="66"/>
    </row>
    <row r="725" spans="2:6" x14ac:dyDescent="0.35">
      <c r="B725" s="64">
        <v>59203</v>
      </c>
      <c r="C725" s="66"/>
      <c r="D725" s="66"/>
      <c r="E725" s="66"/>
      <c r="F725" s="66"/>
    </row>
    <row r="726" spans="2:6" x14ac:dyDescent="0.35">
      <c r="B726" s="64">
        <v>59231</v>
      </c>
      <c r="C726" s="66"/>
      <c r="D726" s="66"/>
      <c r="E726" s="66"/>
      <c r="F726" s="66"/>
    </row>
    <row r="727" spans="2:6" x14ac:dyDescent="0.35">
      <c r="B727" s="64">
        <v>59262</v>
      </c>
      <c r="C727" s="66"/>
      <c r="D727" s="66"/>
      <c r="E727" s="66"/>
      <c r="F727" s="66"/>
    </row>
    <row r="728" spans="2:6" x14ac:dyDescent="0.35">
      <c r="B728" s="64">
        <v>59292</v>
      </c>
      <c r="C728" s="66"/>
      <c r="D728" s="66"/>
      <c r="E728" s="66"/>
      <c r="F728" s="66"/>
    </row>
    <row r="729" spans="2:6" x14ac:dyDescent="0.35">
      <c r="B729" s="64">
        <v>59323</v>
      </c>
      <c r="C729" s="66"/>
      <c r="D729" s="66"/>
      <c r="E729" s="66"/>
      <c r="F729" s="66"/>
    </row>
    <row r="730" spans="2:6" x14ac:dyDescent="0.35">
      <c r="B730" s="64">
        <v>59353</v>
      </c>
      <c r="C730" s="66"/>
      <c r="D730" s="66"/>
      <c r="E730" s="66"/>
      <c r="F730" s="66"/>
    </row>
    <row r="731" spans="2:6" x14ac:dyDescent="0.35">
      <c r="B731" s="64">
        <v>59384</v>
      </c>
      <c r="C731" s="66"/>
      <c r="D731" s="66"/>
      <c r="E731" s="66"/>
      <c r="F731" s="66"/>
    </row>
    <row r="732" spans="2:6" x14ac:dyDescent="0.35">
      <c r="B732" s="64">
        <v>59415</v>
      </c>
      <c r="C732" s="66"/>
      <c r="D732" s="66"/>
      <c r="E732" s="66"/>
      <c r="F732" s="66"/>
    </row>
    <row r="733" spans="2:6" x14ac:dyDescent="0.35">
      <c r="B733" s="64">
        <v>59445</v>
      </c>
      <c r="C733" s="66"/>
      <c r="D733" s="66"/>
      <c r="E733" s="66"/>
      <c r="F733" s="66"/>
    </row>
    <row r="734" spans="2:6" x14ac:dyDescent="0.35">
      <c r="B734" s="64">
        <v>59476</v>
      </c>
      <c r="C734" s="66"/>
      <c r="D734" s="66"/>
      <c r="E734" s="66"/>
      <c r="F734" s="66"/>
    </row>
    <row r="735" spans="2:6" x14ac:dyDescent="0.35">
      <c r="B735" s="64">
        <v>59506</v>
      </c>
      <c r="C735" s="66"/>
      <c r="D735" s="66"/>
      <c r="E735" s="66"/>
      <c r="F735" s="66"/>
    </row>
    <row r="736" spans="2:6" x14ac:dyDescent="0.35">
      <c r="B736" s="64">
        <v>59537</v>
      </c>
      <c r="C736" s="66"/>
      <c r="D736" s="66"/>
      <c r="E736" s="66"/>
      <c r="F736" s="66"/>
    </row>
    <row r="737" spans="2:6" x14ac:dyDescent="0.35">
      <c r="B737" s="64">
        <v>59568</v>
      </c>
      <c r="C737" s="66"/>
      <c r="D737" s="66"/>
      <c r="E737" s="66"/>
      <c r="F737" s="66"/>
    </row>
    <row r="738" spans="2:6" x14ac:dyDescent="0.35">
      <c r="B738" s="64">
        <v>59596</v>
      </c>
      <c r="C738" s="66"/>
      <c r="D738" s="66"/>
      <c r="E738" s="66"/>
      <c r="F738" s="66"/>
    </row>
    <row r="739" spans="2:6" x14ac:dyDescent="0.35">
      <c r="B739" s="64">
        <v>59627</v>
      </c>
      <c r="C739" s="66"/>
      <c r="D739" s="66"/>
      <c r="E739" s="66"/>
      <c r="F739" s="66"/>
    </row>
    <row r="740" spans="2:6" x14ac:dyDescent="0.35">
      <c r="B740" s="64">
        <v>59657</v>
      </c>
      <c r="C740" s="66"/>
      <c r="D740" s="66"/>
      <c r="E740" s="66"/>
      <c r="F740" s="66"/>
    </row>
    <row r="741" spans="2:6" x14ac:dyDescent="0.35">
      <c r="B741" s="64">
        <v>59688</v>
      </c>
      <c r="C741" s="66"/>
      <c r="D741" s="66"/>
      <c r="E741" s="66"/>
      <c r="F741" s="66"/>
    </row>
    <row r="742" spans="2:6" x14ac:dyDescent="0.35">
      <c r="B742" s="64">
        <v>59718</v>
      </c>
      <c r="C742" s="66"/>
      <c r="D742" s="66"/>
      <c r="E742" s="66"/>
      <c r="F742" s="66"/>
    </row>
    <row r="743" spans="2:6" x14ac:dyDescent="0.35">
      <c r="B743" s="64">
        <v>59749</v>
      </c>
      <c r="C743" s="66"/>
      <c r="D743" s="66"/>
      <c r="E743" s="66"/>
      <c r="F743" s="66"/>
    </row>
    <row r="744" spans="2:6" x14ac:dyDescent="0.35">
      <c r="B744" s="64">
        <v>59780</v>
      </c>
      <c r="C744" s="66"/>
      <c r="D744" s="66"/>
      <c r="E744" s="66"/>
      <c r="F744" s="66"/>
    </row>
    <row r="745" spans="2:6" x14ac:dyDescent="0.35">
      <c r="B745" s="64">
        <v>59810</v>
      </c>
      <c r="C745" s="66"/>
      <c r="D745" s="66"/>
      <c r="E745" s="66"/>
      <c r="F745" s="66"/>
    </row>
    <row r="746" spans="2:6" x14ac:dyDescent="0.35">
      <c r="B746" s="64">
        <v>59841</v>
      </c>
      <c r="C746" s="66"/>
      <c r="D746" s="66"/>
      <c r="E746" s="66"/>
      <c r="F746" s="66"/>
    </row>
    <row r="747" spans="2:6" x14ac:dyDescent="0.35">
      <c r="B747" s="64">
        <v>59871</v>
      </c>
      <c r="C747" s="66"/>
      <c r="D747" s="66"/>
      <c r="E747" s="66"/>
      <c r="F747" s="66"/>
    </row>
    <row r="748" spans="2:6" x14ac:dyDescent="0.35">
      <c r="B748" s="64">
        <v>59902</v>
      </c>
      <c r="C748" s="66"/>
      <c r="D748" s="66"/>
      <c r="E748" s="66"/>
      <c r="F748" s="66"/>
    </row>
    <row r="749" spans="2:6" x14ac:dyDescent="0.35">
      <c r="B749" s="64">
        <v>59933</v>
      </c>
      <c r="C749" s="66"/>
      <c r="D749" s="66"/>
      <c r="E749" s="66"/>
      <c r="F749" s="66"/>
    </row>
    <row r="750" spans="2:6" x14ac:dyDescent="0.35">
      <c r="B750" s="64">
        <v>59962</v>
      </c>
      <c r="C750" s="66"/>
      <c r="D750" s="66"/>
      <c r="E750" s="66"/>
      <c r="F750" s="66"/>
    </row>
    <row r="751" spans="2:6" x14ac:dyDescent="0.35">
      <c r="B751" s="64">
        <v>59993</v>
      </c>
      <c r="C751" s="66"/>
      <c r="D751" s="66"/>
      <c r="E751" s="66"/>
      <c r="F751" s="66"/>
    </row>
    <row r="752" spans="2:6" x14ac:dyDescent="0.35">
      <c r="B752" s="64">
        <v>60023</v>
      </c>
      <c r="C752" s="66"/>
      <c r="D752" s="66"/>
      <c r="E752" s="66"/>
      <c r="F752" s="66"/>
    </row>
    <row r="753" spans="2:6" x14ac:dyDescent="0.35">
      <c r="B753" s="64">
        <v>60054</v>
      </c>
      <c r="C753" s="66"/>
      <c r="D753" s="66"/>
      <c r="E753" s="66"/>
      <c r="F753" s="66"/>
    </row>
    <row r="754" spans="2:6" x14ac:dyDescent="0.35">
      <c r="B754" s="64">
        <v>60084</v>
      </c>
      <c r="C754" s="66"/>
      <c r="D754" s="66"/>
      <c r="E754" s="66"/>
      <c r="F754" s="66"/>
    </row>
    <row r="755" spans="2:6" x14ac:dyDescent="0.35">
      <c r="B755" s="64">
        <v>60115</v>
      </c>
      <c r="C755" s="66"/>
      <c r="D755" s="66"/>
      <c r="E755" s="66"/>
      <c r="F755" s="66"/>
    </row>
    <row r="756" spans="2:6" x14ac:dyDescent="0.35">
      <c r="B756" s="64">
        <v>60146</v>
      </c>
      <c r="C756" s="66"/>
      <c r="D756" s="66"/>
      <c r="E756" s="66"/>
      <c r="F756" s="66"/>
    </row>
    <row r="757" spans="2:6" x14ac:dyDescent="0.35">
      <c r="B757" s="64">
        <v>60176</v>
      </c>
      <c r="C757" s="66"/>
      <c r="D757" s="66"/>
      <c r="E757" s="66"/>
      <c r="F757" s="66"/>
    </row>
    <row r="758" spans="2:6" x14ac:dyDescent="0.35">
      <c r="B758" s="64">
        <v>60207</v>
      </c>
      <c r="C758" s="66"/>
      <c r="D758" s="66"/>
      <c r="E758" s="66"/>
      <c r="F758" s="66"/>
    </row>
    <row r="759" spans="2:6" x14ac:dyDescent="0.35">
      <c r="B759" s="64">
        <v>60237</v>
      </c>
      <c r="C759" s="66"/>
      <c r="D759" s="66"/>
      <c r="E759" s="66"/>
      <c r="F759" s="66"/>
    </row>
    <row r="760" spans="2:6" x14ac:dyDescent="0.35">
      <c r="B760" s="64">
        <v>60268</v>
      </c>
      <c r="C760" s="66"/>
      <c r="D760" s="66"/>
      <c r="E760" s="66"/>
      <c r="F760" s="66"/>
    </row>
    <row r="761" spans="2:6" x14ac:dyDescent="0.35">
      <c r="B761" s="64">
        <v>60299</v>
      </c>
      <c r="C761" s="66"/>
      <c r="D761" s="66"/>
      <c r="E761" s="66"/>
      <c r="F761" s="66"/>
    </row>
    <row r="762" spans="2:6" x14ac:dyDescent="0.35">
      <c r="B762" s="64">
        <v>60327</v>
      </c>
      <c r="C762" s="66"/>
      <c r="D762" s="66"/>
      <c r="E762" s="66"/>
      <c r="F762" s="66"/>
    </row>
    <row r="763" spans="2:6" x14ac:dyDescent="0.35">
      <c r="B763" s="64">
        <v>60358</v>
      </c>
      <c r="C763" s="66"/>
      <c r="D763" s="66"/>
      <c r="E763" s="66"/>
      <c r="F763" s="66"/>
    </row>
    <row r="764" spans="2:6" x14ac:dyDescent="0.35">
      <c r="B764" s="64">
        <v>60388</v>
      </c>
      <c r="C764" s="66"/>
      <c r="D764" s="66"/>
      <c r="E764" s="66"/>
      <c r="F764" s="66"/>
    </row>
    <row r="765" spans="2:6" x14ac:dyDescent="0.35">
      <c r="B765" s="64">
        <v>60419</v>
      </c>
      <c r="C765" s="66"/>
      <c r="D765" s="66"/>
      <c r="E765" s="66"/>
      <c r="F765" s="66"/>
    </row>
    <row r="766" spans="2:6" x14ac:dyDescent="0.35">
      <c r="B766" s="64">
        <v>60449</v>
      </c>
      <c r="C766" s="66"/>
      <c r="D766" s="66"/>
      <c r="E766" s="66"/>
      <c r="F766" s="66"/>
    </row>
    <row r="767" spans="2:6" x14ac:dyDescent="0.35">
      <c r="B767" s="64">
        <v>60480</v>
      </c>
      <c r="C767" s="66"/>
      <c r="D767" s="66"/>
      <c r="E767" s="66"/>
      <c r="F767" s="66"/>
    </row>
    <row r="768" spans="2:6" x14ac:dyDescent="0.35">
      <c r="B768" s="64">
        <v>60511</v>
      </c>
      <c r="C768" s="66"/>
      <c r="D768" s="66"/>
      <c r="E768" s="66"/>
      <c r="F768" s="66"/>
    </row>
    <row r="769" spans="2:6" x14ac:dyDescent="0.35">
      <c r="B769" s="64">
        <v>60541</v>
      </c>
      <c r="C769" s="66"/>
      <c r="D769" s="66"/>
      <c r="E769" s="66"/>
      <c r="F769" s="66"/>
    </row>
    <row r="770" spans="2:6" x14ac:dyDescent="0.35">
      <c r="B770" s="64">
        <v>60572</v>
      </c>
      <c r="C770" s="66"/>
      <c r="D770" s="66"/>
      <c r="E770" s="66"/>
      <c r="F770" s="66"/>
    </row>
    <row r="771" spans="2:6" x14ac:dyDescent="0.35">
      <c r="B771" s="64">
        <v>60602</v>
      </c>
      <c r="C771" s="66"/>
      <c r="D771" s="66"/>
      <c r="E771" s="66"/>
      <c r="F771" s="66"/>
    </row>
    <row r="772" spans="2:6" x14ac:dyDescent="0.35">
      <c r="B772" s="64">
        <v>60633</v>
      </c>
      <c r="C772" s="66"/>
      <c r="D772" s="66"/>
      <c r="E772" s="66"/>
      <c r="F772" s="66"/>
    </row>
    <row r="773" spans="2:6" x14ac:dyDescent="0.35">
      <c r="B773" s="64">
        <v>60664</v>
      </c>
      <c r="C773" s="66"/>
      <c r="D773" s="66"/>
      <c r="E773" s="66"/>
      <c r="F773" s="66"/>
    </row>
    <row r="774" spans="2:6" x14ac:dyDescent="0.35">
      <c r="B774" s="64">
        <v>60692</v>
      </c>
      <c r="C774" s="66"/>
      <c r="D774" s="66"/>
      <c r="E774" s="66"/>
      <c r="F774" s="66"/>
    </row>
    <row r="775" spans="2:6" x14ac:dyDescent="0.35">
      <c r="B775" s="64">
        <v>60723</v>
      </c>
      <c r="C775" s="66"/>
      <c r="D775" s="66"/>
      <c r="E775" s="66"/>
      <c r="F775" s="66"/>
    </row>
    <row r="776" spans="2:6" x14ac:dyDescent="0.35">
      <c r="B776" s="64">
        <v>60753</v>
      </c>
      <c r="C776" s="66"/>
      <c r="D776" s="66"/>
      <c r="E776" s="66"/>
      <c r="F776" s="66"/>
    </row>
    <row r="777" spans="2:6" x14ac:dyDescent="0.35">
      <c r="B777" s="64">
        <v>60784</v>
      </c>
      <c r="C777" s="66"/>
      <c r="D777" s="66"/>
      <c r="E777" s="66"/>
      <c r="F777" s="66"/>
    </row>
    <row r="778" spans="2:6" x14ac:dyDescent="0.35">
      <c r="B778" s="64">
        <v>60814</v>
      </c>
      <c r="C778" s="66"/>
      <c r="D778" s="66"/>
      <c r="E778" s="66"/>
      <c r="F778" s="66"/>
    </row>
    <row r="779" spans="2:6" x14ac:dyDescent="0.35">
      <c r="B779" s="64">
        <v>60845</v>
      </c>
      <c r="C779" s="66"/>
      <c r="D779" s="66"/>
      <c r="E779" s="66"/>
      <c r="F779" s="66"/>
    </row>
    <row r="780" spans="2:6" x14ac:dyDescent="0.35">
      <c r="B780" s="64">
        <v>60876</v>
      </c>
      <c r="C780" s="66"/>
      <c r="D780" s="66"/>
      <c r="E780" s="66"/>
      <c r="F780" s="66"/>
    </row>
    <row r="781" spans="2:6" x14ac:dyDescent="0.35">
      <c r="B781" s="64">
        <v>60906</v>
      </c>
      <c r="C781" s="66"/>
      <c r="D781" s="66"/>
      <c r="E781" s="66"/>
      <c r="F781" s="66"/>
    </row>
    <row r="782" spans="2:6" x14ac:dyDescent="0.35">
      <c r="B782" s="64">
        <v>60937</v>
      </c>
      <c r="C782" s="66"/>
      <c r="D782" s="66"/>
      <c r="E782" s="66"/>
      <c r="F782" s="66"/>
    </row>
    <row r="783" spans="2:6" x14ac:dyDescent="0.35">
      <c r="B783" s="64">
        <v>60967</v>
      </c>
      <c r="C783" s="66"/>
      <c r="D783" s="66"/>
      <c r="E783" s="66"/>
      <c r="F783" s="66"/>
    </row>
    <row r="784" spans="2:6" x14ac:dyDescent="0.35">
      <c r="B784" s="64">
        <v>60998</v>
      </c>
      <c r="C784" s="66"/>
      <c r="D784" s="66"/>
      <c r="E784" s="66"/>
      <c r="F784" s="66"/>
    </row>
    <row r="785" spans="2:6" x14ac:dyDescent="0.35">
      <c r="B785" s="64">
        <v>61029</v>
      </c>
      <c r="C785" s="66"/>
      <c r="D785" s="66"/>
      <c r="E785" s="66"/>
      <c r="F785" s="66"/>
    </row>
    <row r="786" spans="2:6" x14ac:dyDescent="0.35">
      <c r="B786" s="64">
        <v>61057</v>
      </c>
      <c r="C786" s="66"/>
      <c r="D786" s="66"/>
      <c r="E786" s="66"/>
      <c r="F786" s="66"/>
    </row>
    <row r="787" spans="2:6" x14ac:dyDescent="0.35">
      <c r="B787" s="64">
        <v>61088</v>
      </c>
      <c r="C787" s="66"/>
      <c r="D787" s="66"/>
      <c r="E787" s="66"/>
      <c r="F787" s="66"/>
    </row>
    <row r="788" spans="2:6" x14ac:dyDescent="0.35">
      <c r="B788" s="64">
        <v>61118</v>
      </c>
      <c r="C788" s="66"/>
      <c r="D788" s="66"/>
      <c r="E788" s="66"/>
      <c r="F788" s="66"/>
    </row>
    <row r="789" spans="2:6" x14ac:dyDescent="0.35">
      <c r="B789" s="64">
        <v>61149</v>
      </c>
      <c r="C789" s="66"/>
      <c r="D789" s="66"/>
      <c r="E789" s="66"/>
      <c r="F789" s="66"/>
    </row>
    <row r="790" spans="2:6" x14ac:dyDescent="0.35">
      <c r="B790" s="64">
        <v>61179</v>
      </c>
      <c r="C790" s="66"/>
      <c r="D790" s="66"/>
      <c r="E790" s="66"/>
      <c r="F790" s="66"/>
    </row>
    <row r="791" spans="2:6" x14ac:dyDescent="0.35">
      <c r="B791" s="64">
        <v>61210</v>
      </c>
      <c r="C791" s="66"/>
      <c r="D791" s="66"/>
      <c r="E791" s="66"/>
      <c r="F791" s="66"/>
    </row>
    <row r="792" spans="2:6" x14ac:dyDescent="0.35">
      <c r="B792" s="64">
        <v>61241</v>
      </c>
      <c r="C792" s="66"/>
      <c r="D792" s="66"/>
      <c r="E792" s="66"/>
      <c r="F792" s="66"/>
    </row>
    <row r="793" spans="2:6" x14ac:dyDescent="0.35">
      <c r="B793" s="64">
        <v>61271</v>
      </c>
      <c r="C793" s="66"/>
      <c r="D793" s="66"/>
      <c r="E793" s="66"/>
      <c r="F793" s="66"/>
    </row>
    <row r="794" spans="2:6" x14ac:dyDescent="0.35">
      <c r="B794" s="64">
        <v>61302</v>
      </c>
      <c r="C794" s="66"/>
      <c r="D794" s="66"/>
      <c r="E794" s="66"/>
      <c r="F794" s="66"/>
    </row>
    <row r="795" spans="2:6" x14ac:dyDescent="0.35">
      <c r="B795" s="64">
        <v>61332</v>
      </c>
      <c r="C795" s="66"/>
      <c r="D795" s="66"/>
      <c r="E795" s="66"/>
      <c r="F795" s="66"/>
    </row>
    <row r="796" spans="2:6" x14ac:dyDescent="0.35">
      <c r="B796" s="64">
        <v>61363</v>
      </c>
      <c r="C796" s="66"/>
      <c r="D796" s="66"/>
      <c r="E796" s="66"/>
      <c r="F796" s="66"/>
    </row>
    <row r="797" spans="2:6" x14ac:dyDescent="0.35">
      <c r="B797" s="64">
        <v>61394</v>
      </c>
      <c r="C797" s="66"/>
      <c r="D797" s="66"/>
      <c r="E797" s="66"/>
      <c r="F797" s="66"/>
    </row>
    <row r="798" spans="2:6" x14ac:dyDescent="0.35">
      <c r="B798" s="64">
        <v>61423</v>
      </c>
      <c r="C798" s="66"/>
      <c r="D798" s="66"/>
      <c r="E798" s="66"/>
      <c r="F798" s="66"/>
    </row>
    <row r="799" spans="2:6" x14ac:dyDescent="0.35">
      <c r="B799" s="64">
        <v>61454</v>
      </c>
      <c r="C799" s="66"/>
      <c r="D799" s="66"/>
      <c r="E799" s="66"/>
      <c r="F799" s="66"/>
    </row>
    <row r="800" spans="2:6" x14ac:dyDescent="0.35">
      <c r="B800" s="64">
        <v>61484</v>
      </c>
      <c r="C800" s="66"/>
      <c r="D800" s="66"/>
      <c r="E800" s="66"/>
      <c r="F800" s="66"/>
    </row>
    <row r="801" spans="2:6" x14ac:dyDescent="0.35">
      <c r="B801" s="64">
        <v>61515</v>
      </c>
      <c r="C801" s="66"/>
      <c r="D801" s="66"/>
      <c r="E801" s="66"/>
      <c r="F801" s="66"/>
    </row>
    <row r="802" spans="2:6" x14ac:dyDescent="0.35">
      <c r="B802" s="64">
        <v>61545</v>
      </c>
      <c r="C802" s="66"/>
      <c r="D802" s="66"/>
      <c r="E802" s="66"/>
      <c r="F802" s="66"/>
    </row>
    <row r="803" spans="2:6" x14ac:dyDescent="0.35">
      <c r="B803" s="64">
        <v>61576</v>
      </c>
      <c r="C803" s="66"/>
      <c r="D803" s="66"/>
      <c r="E803" s="66"/>
      <c r="F803" s="66"/>
    </row>
    <row r="804" spans="2:6" x14ac:dyDescent="0.35">
      <c r="B804" s="64">
        <v>61607</v>
      </c>
      <c r="C804" s="66"/>
      <c r="D804" s="66"/>
      <c r="E804" s="66"/>
      <c r="F804" s="66"/>
    </row>
    <row r="805" spans="2:6" x14ac:dyDescent="0.35">
      <c r="B805" s="64">
        <v>61637</v>
      </c>
      <c r="C805" s="66"/>
      <c r="D805" s="66"/>
      <c r="E805" s="66"/>
      <c r="F805" s="66"/>
    </row>
    <row r="806" spans="2:6" x14ac:dyDescent="0.35">
      <c r="B806" s="64">
        <v>61668</v>
      </c>
      <c r="C806" s="66"/>
      <c r="D806" s="66"/>
      <c r="E806" s="66"/>
      <c r="F806" s="66"/>
    </row>
    <row r="807" spans="2:6" x14ac:dyDescent="0.35">
      <c r="B807" s="64">
        <v>61698</v>
      </c>
      <c r="C807" s="66"/>
      <c r="D807" s="66"/>
      <c r="E807" s="66"/>
      <c r="F807" s="66"/>
    </row>
    <row r="808" spans="2:6" x14ac:dyDescent="0.35">
      <c r="B808" s="64">
        <v>61729</v>
      </c>
      <c r="C808" s="66"/>
      <c r="D808" s="66"/>
      <c r="E808" s="66"/>
      <c r="F808" s="66"/>
    </row>
    <row r="809" spans="2:6" x14ac:dyDescent="0.35">
      <c r="B809" s="64">
        <v>61760</v>
      </c>
      <c r="C809" s="66"/>
      <c r="D809" s="66"/>
      <c r="E809" s="66"/>
      <c r="F809" s="66"/>
    </row>
    <row r="810" spans="2:6" x14ac:dyDescent="0.35">
      <c r="B810" s="64">
        <v>61788</v>
      </c>
      <c r="C810" s="66"/>
      <c r="D810" s="66"/>
      <c r="E810" s="66"/>
      <c r="F810" s="66"/>
    </row>
    <row r="811" spans="2:6" x14ac:dyDescent="0.35">
      <c r="B811" s="64">
        <v>61819</v>
      </c>
      <c r="C811" s="66"/>
      <c r="D811" s="66"/>
      <c r="E811" s="66"/>
      <c r="F811" s="66"/>
    </row>
    <row r="812" spans="2:6" x14ac:dyDescent="0.35">
      <c r="B812" s="64">
        <v>61849</v>
      </c>
      <c r="C812" s="66"/>
      <c r="D812" s="66"/>
      <c r="E812" s="66"/>
      <c r="F812" s="66"/>
    </row>
    <row r="813" spans="2:6" x14ac:dyDescent="0.35">
      <c r="B813" s="64">
        <v>61880</v>
      </c>
      <c r="C813" s="66"/>
      <c r="D813" s="66"/>
      <c r="E813" s="66"/>
      <c r="F813" s="66"/>
    </row>
    <row r="814" spans="2:6" x14ac:dyDescent="0.35">
      <c r="B814" s="64">
        <v>61910</v>
      </c>
      <c r="C814" s="66"/>
      <c r="D814" s="66"/>
      <c r="E814" s="66"/>
      <c r="F814" s="66"/>
    </row>
    <row r="815" spans="2:6" x14ac:dyDescent="0.35">
      <c r="B815" s="64">
        <v>61941</v>
      </c>
      <c r="C815" s="66"/>
      <c r="D815" s="66"/>
      <c r="E815" s="66"/>
      <c r="F815" s="66"/>
    </row>
    <row r="816" spans="2:6" x14ac:dyDescent="0.35">
      <c r="B816" s="64">
        <v>61972</v>
      </c>
      <c r="C816" s="66"/>
      <c r="D816" s="66"/>
      <c r="E816" s="66"/>
      <c r="F816" s="66"/>
    </row>
    <row r="817" spans="2:6" x14ac:dyDescent="0.35">
      <c r="B817" s="64">
        <v>62002</v>
      </c>
      <c r="C817" s="66"/>
      <c r="D817" s="66"/>
      <c r="E817" s="66"/>
      <c r="F817" s="66"/>
    </row>
    <row r="818" spans="2:6" x14ac:dyDescent="0.35">
      <c r="B818" s="64">
        <v>62033</v>
      </c>
      <c r="C818" s="66"/>
      <c r="D818" s="66"/>
      <c r="E818" s="66"/>
      <c r="F818" s="66"/>
    </row>
    <row r="819" spans="2:6" x14ac:dyDescent="0.35">
      <c r="B819" s="64">
        <v>62063</v>
      </c>
      <c r="C819" s="66"/>
      <c r="D819" s="66"/>
      <c r="E819" s="66"/>
      <c r="F819" s="66"/>
    </row>
    <row r="820" spans="2:6" x14ac:dyDescent="0.35">
      <c r="B820" s="64">
        <v>62094</v>
      </c>
      <c r="C820" s="66"/>
      <c r="D820" s="66"/>
      <c r="E820" s="66"/>
      <c r="F820" s="66"/>
    </row>
    <row r="821" spans="2:6" x14ac:dyDescent="0.35">
      <c r="B821" s="64">
        <v>62125</v>
      </c>
      <c r="C821" s="66"/>
      <c r="D821" s="66"/>
      <c r="E821" s="66"/>
      <c r="F821" s="66"/>
    </row>
    <row r="822" spans="2:6" x14ac:dyDescent="0.35">
      <c r="B822" s="64">
        <v>62153</v>
      </c>
      <c r="C822" s="66"/>
      <c r="D822" s="66"/>
      <c r="E822" s="66"/>
      <c r="F822" s="66"/>
    </row>
    <row r="823" spans="2:6" x14ac:dyDescent="0.35">
      <c r="B823" s="64">
        <v>62184</v>
      </c>
      <c r="C823" s="66"/>
      <c r="D823" s="66"/>
      <c r="E823" s="66"/>
      <c r="F823" s="66"/>
    </row>
    <row r="824" spans="2:6" x14ac:dyDescent="0.35">
      <c r="B824" s="64">
        <v>62214</v>
      </c>
      <c r="C824" s="66"/>
      <c r="D824" s="66"/>
      <c r="E824" s="66"/>
      <c r="F824" s="66"/>
    </row>
    <row r="825" spans="2:6" x14ac:dyDescent="0.35">
      <c r="B825" s="64">
        <v>62245</v>
      </c>
      <c r="C825" s="66"/>
      <c r="D825" s="66"/>
      <c r="E825" s="66"/>
      <c r="F825" s="66"/>
    </row>
    <row r="826" spans="2:6" x14ac:dyDescent="0.35">
      <c r="B826" s="64">
        <v>62275</v>
      </c>
      <c r="C826" s="66"/>
      <c r="D826" s="66"/>
      <c r="E826" s="66"/>
      <c r="F826" s="66"/>
    </row>
    <row r="827" spans="2:6" x14ac:dyDescent="0.35">
      <c r="B827" s="64">
        <v>62306</v>
      </c>
      <c r="C827" s="66"/>
      <c r="D827" s="66"/>
      <c r="E827" s="66"/>
      <c r="F827" s="66"/>
    </row>
    <row r="828" spans="2:6" x14ac:dyDescent="0.35">
      <c r="B828" s="64">
        <v>62337</v>
      </c>
      <c r="C828" s="66"/>
      <c r="D828" s="66"/>
      <c r="E828" s="66"/>
      <c r="F828" s="66"/>
    </row>
    <row r="829" spans="2:6" x14ac:dyDescent="0.35">
      <c r="B829" s="64">
        <v>62367</v>
      </c>
      <c r="C829" s="66"/>
      <c r="D829" s="66"/>
      <c r="E829" s="66"/>
      <c r="F829" s="66"/>
    </row>
    <row r="830" spans="2:6" x14ac:dyDescent="0.35">
      <c r="B830" s="64">
        <v>62398</v>
      </c>
      <c r="C830" s="66"/>
      <c r="D830" s="66"/>
      <c r="E830" s="66"/>
      <c r="F830" s="66"/>
    </row>
    <row r="831" spans="2:6" x14ac:dyDescent="0.35">
      <c r="B831" s="64">
        <v>62428</v>
      </c>
      <c r="C831" s="66"/>
      <c r="D831" s="66"/>
      <c r="E831" s="66"/>
      <c r="F831" s="66"/>
    </row>
    <row r="832" spans="2:6" x14ac:dyDescent="0.35">
      <c r="B832" s="64">
        <v>62459</v>
      </c>
      <c r="C832" s="66"/>
      <c r="D832" s="66"/>
      <c r="E832" s="66"/>
      <c r="F832" s="66"/>
    </row>
    <row r="833" spans="2:6" x14ac:dyDescent="0.35">
      <c r="B833" s="64">
        <v>62490</v>
      </c>
      <c r="C833" s="66"/>
      <c r="D833" s="66"/>
      <c r="E833" s="66"/>
      <c r="F833" s="66"/>
    </row>
    <row r="834" spans="2:6" x14ac:dyDescent="0.35">
      <c r="B834" s="64">
        <v>62518</v>
      </c>
      <c r="C834" s="66"/>
      <c r="D834" s="66"/>
      <c r="E834" s="66"/>
      <c r="F834" s="66"/>
    </row>
    <row r="835" spans="2:6" x14ac:dyDescent="0.35">
      <c r="B835" s="64">
        <v>62549</v>
      </c>
      <c r="C835" s="66"/>
      <c r="D835" s="66"/>
      <c r="E835" s="66"/>
      <c r="F835" s="66"/>
    </row>
    <row r="836" spans="2:6" x14ac:dyDescent="0.35">
      <c r="B836" s="64">
        <v>62579</v>
      </c>
      <c r="C836" s="66"/>
      <c r="D836" s="66"/>
      <c r="E836" s="66"/>
      <c r="F836" s="66"/>
    </row>
    <row r="837" spans="2:6" x14ac:dyDescent="0.35">
      <c r="B837" s="64">
        <v>62610</v>
      </c>
      <c r="C837" s="66"/>
      <c r="D837" s="66"/>
      <c r="E837" s="66"/>
      <c r="F837" s="66"/>
    </row>
    <row r="838" spans="2:6" x14ac:dyDescent="0.35">
      <c r="B838" s="64">
        <v>62640</v>
      </c>
      <c r="C838" s="66"/>
      <c r="D838" s="66"/>
      <c r="E838" s="66"/>
      <c r="F838" s="66"/>
    </row>
    <row r="839" spans="2:6" x14ac:dyDescent="0.35">
      <c r="B839" s="64">
        <v>62671</v>
      </c>
      <c r="C839" s="66"/>
      <c r="D839" s="66"/>
      <c r="E839" s="66"/>
      <c r="F839" s="66"/>
    </row>
    <row r="840" spans="2:6" x14ac:dyDescent="0.35">
      <c r="B840" s="64">
        <v>62702</v>
      </c>
      <c r="C840" s="66"/>
      <c r="D840" s="66"/>
      <c r="E840" s="66"/>
      <c r="F840" s="66"/>
    </row>
    <row r="841" spans="2:6" x14ac:dyDescent="0.35">
      <c r="B841" s="64">
        <v>62732</v>
      </c>
      <c r="C841" s="66"/>
      <c r="D841" s="66"/>
      <c r="E841" s="66"/>
      <c r="F841" s="66"/>
    </row>
    <row r="842" spans="2:6" x14ac:dyDescent="0.35">
      <c r="B842" s="64">
        <v>62763</v>
      </c>
      <c r="C842" s="66"/>
      <c r="D842" s="66"/>
      <c r="E842" s="66"/>
      <c r="F842" s="66"/>
    </row>
    <row r="843" spans="2:6" x14ac:dyDescent="0.35">
      <c r="B843" s="64">
        <v>62793</v>
      </c>
      <c r="C843" s="66"/>
      <c r="D843" s="66"/>
      <c r="E843" s="66"/>
      <c r="F843" s="66"/>
    </row>
    <row r="844" spans="2:6" x14ac:dyDescent="0.35">
      <c r="B844" s="64">
        <v>62824</v>
      </c>
      <c r="C844" s="66"/>
      <c r="D844" s="66"/>
      <c r="E844" s="66"/>
      <c r="F844" s="66"/>
    </row>
    <row r="845" spans="2:6" x14ac:dyDescent="0.35">
      <c r="B845" s="64">
        <v>62855</v>
      </c>
      <c r="C845" s="66"/>
      <c r="D845" s="66"/>
      <c r="E845" s="66"/>
      <c r="F845" s="66"/>
    </row>
    <row r="846" spans="2:6" x14ac:dyDescent="0.35">
      <c r="B846" s="64">
        <v>62884</v>
      </c>
      <c r="C846" s="66"/>
      <c r="D846" s="66"/>
      <c r="E846" s="66"/>
      <c r="F846" s="66"/>
    </row>
    <row r="847" spans="2:6" x14ac:dyDescent="0.35">
      <c r="B847" s="64">
        <v>62915</v>
      </c>
      <c r="C847" s="66"/>
      <c r="D847" s="66"/>
      <c r="E847" s="66"/>
      <c r="F847" s="66"/>
    </row>
    <row r="848" spans="2:6" x14ac:dyDescent="0.35">
      <c r="B848" s="64">
        <v>62945</v>
      </c>
      <c r="C848" s="66"/>
      <c r="D848" s="66"/>
      <c r="E848" s="66"/>
      <c r="F848" s="66"/>
    </row>
    <row r="849" spans="2:6" x14ac:dyDescent="0.35">
      <c r="B849" s="64">
        <v>62976</v>
      </c>
      <c r="C849" s="66"/>
      <c r="D849" s="66"/>
      <c r="E849" s="66"/>
      <c r="F849" s="66"/>
    </row>
    <row r="850" spans="2:6" x14ac:dyDescent="0.35">
      <c r="B850" s="64">
        <v>63006</v>
      </c>
      <c r="C850" s="66"/>
      <c r="D850" s="66"/>
      <c r="E850" s="66"/>
      <c r="F850" s="66"/>
    </row>
    <row r="851" spans="2:6" x14ac:dyDescent="0.35">
      <c r="B851" s="64">
        <v>63037</v>
      </c>
      <c r="C851" s="66"/>
      <c r="D851" s="66"/>
      <c r="E851" s="66"/>
      <c r="F851" s="66"/>
    </row>
    <row r="852" spans="2:6" x14ac:dyDescent="0.35">
      <c r="B852" s="64">
        <v>63068</v>
      </c>
      <c r="C852" s="66"/>
      <c r="D852" s="66"/>
      <c r="E852" s="66"/>
      <c r="F852" s="66"/>
    </row>
    <row r="853" spans="2:6" x14ac:dyDescent="0.35">
      <c r="B853" s="64">
        <v>63098</v>
      </c>
      <c r="C853" s="66"/>
      <c r="D853" s="66"/>
      <c r="E853" s="66"/>
      <c r="F853" s="66"/>
    </row>
    <row r="854" spans="2:6" x14ac:dyDescent="0.35">
      <c r="B854" s="64">
        <v>63129</v>
      </c>
      <c r="C854" s="66"/>
      <c r="D854" s="66"/>
      <c r="E854" s="66"/>
      <c r="F854" s="66"/>
    </row>
    <row r="855" spans="2:6" x14ac:dyDescent="0.35">
      <c r="B855" s="64">
        <v>63159</v>
      </c>
      <c r="C855" s="66"/>
      <c r="D855" s="66"/>
      <c r="E855" s="66"/>
      <c r="F855" s="66"/>
    </row>
    <row r="856" spans="2:6" x14ac:dyDescent="0.35">
      <c r="B856" s="64">
        <v>63190</v>
      </c>
      <c r="C856" s="66"/>
      <c r="D856" s="66"/>
      <c r="E856" s="66"/>
      <c r="F856" s="66"/>
    </row>
    <row r="857" spans="2:6" x14ac:dyDescent="0.35">
      <c r="B857" s="64">
        <v>63221</v>
      </c>
      <c r="C857" s="66"/>
      <c r="D857" s="66"/>
      <c r="E857" s="66"/>
      <c r="F857" s="66"/>
    </row>
    <row r="858" spans="2:6" x14ac:dyDescent="0.35">
      <c r="B858" s="64">
        <v>63249</v>
      </c>
      <c r="C858" s="66"/>
      <c r="D858" s="66"/>
      <c r="E858" s="66"/>
      <c r="F858" s="66"/>
    </row>
    <row r="859" spans="2:6" x14ac:dyDescent="0.35">
      <c r="B859" s="64">
        <v>63280</v>
      </c>
      <c r="C859" s="66"/>
      <c r="D859" s="66"/>
      <c r="E859" s="66"/>
      <c r="F859" s="66"/>
    </row>
    <row r="860" spans="2:6" x14ac:dyDescent="0.35">
      <c r="B860" s="64">
        <v>63310</v>
      </c>
      <c r="C860" s="66"/>
      <c r="D860" s="66"/>
      <c r="E860" s="66"/>
      <c r="F860" s="66"/>
    </row>
    <row r="861" spans="2:6" x14ac:dyDescent="0.35">
      <c r="B861" s="64">
        <v>63341</v>
      </c>
      <c r="C861" s="66"/>
      <c r="D861" s="66"/>
      <c r="E861" s="66"/>
      <c r="F861" s="66"/>
    </row>
    <row r="862" spans="2:6" x14ac:dyDescent="0.35">
      <c r="B862" s="64">
        <v>63371</v>
      </c>
      <c r="C862" s="66"/>
      <c r="D862" s="66"/>
      <c r="E862" s="66"/>
      <c r="F862" s="66"/>
    </row>
    <row r="863" spans="2:6" x14ac:dyDescent="0.35">
      <c r="B863" s="64">
        <v>63402</v>
      </c>
      <c r="C863" s="66"/>
      <c r="D863" s="66"/>
      <c r="E863" s="66"/>
      <c r="F863" s="66"/>
    </row>
    <row r="864" spans="2:6" x14ac:dyDescent="0.35">
      <c r="B864" s="64">
        <v>63433</v>
      </c>
      <c r="C864" s="66"/>
      <c r="D864" s="66"/>
      <c r="E864" s="66"/>
      <c r="F864" s="66"/>
    </row>
    <row r="865" spans="2:6" x14ac:dyDescent="0.35">
      <c r="B865" s="64">
        <v>63463</v>
      </c>
      <c r="C865" s="66"/>
      <c r="D865" s="66"/>
      <c r="E865" s="66"/>
      <c r="F865" s="66"/>
    </row>
    <row r="866" spans="2:6" x14ac:dyDescent="0.35">
      <c r="B866" s="64">
        <v>63494</v>
      </c>
      <c r="C866" s="66"/>
      <c r="D866" s="66"/>
      <c r="E866" s="66"/>
      <c r="F866" s="66"/>
    </row>
    <row r="867" spans="2:6" x14ac:dyDescent="0.35">
      <c r="B867" s="64">
        <v>63524</v>
      </c>
      <c r="C867" s="66"/>
      <c r="D867" s="66"/>
      <c r="E867" s="66"/>
      <c r="F867" s="66"/>
    </row>
    <row r="868" spans="2:6" x14ac:dyDescent="0.35">
      <c r="B868" s="64">
        <v>63555</v>
      </c>
      <c r="C868" s="66"/>
      <c r="D868" s="66"/>
      <c r="E868" s="66"/>
      <c r="F868" s="66"/>
    </row>
    <row r="869" spans="2:6" x14ac:dyDescent="0.35">
      <c r="B869" s="64">
        <v>63586</v>
      </c>
      <c r="C869" s="66"/>
      <c r="D869" s="66"/>
      <c r="E869" s="66"/>
      <c r="F869" s="66"/>
    </row>
    <row r="870" spans="2:6" x14ac:dyDescent="0.35">
      <c r="B870" s="64">
        <v>63614</v>
      </c>
      <c r="C870" s="66"/>
      <c r="D870" s="66"/>
      <c r="E870" s="66"/>
      <c r="F870" s="66"/>
    </row>
    <row r="871" spans="2:6" x14ac:dyDescent="0.35">
      <c r="B871" s="64">
        <v>63645</v>
      </c>
      <c r="C871" s="66"/>
      <c r="D871" s="66"/>
      <c r="E871" s="66"/>
      <c r="F871" s="66"/>
    </row>
    <row r="872" spans="2:6" x14ac:dyDescent="0.35">
      <c r="B872" s="64">
        <v>63675</v>
      </c>
      <c r="C872" s="66"/>
      <c r="D872" s="66"/>
      <c r="E872" s="66"/>
      <c r="F872" s="66"/>
    </row>
    <row r="873" spans="2:6" x14ac:dyDescent="0.35">
      <c r="B873" s="64">
        <v>63706</v>
      </c>
      <c r="C873" s="66"/>
      <c r="D873" s="66"/>
      <c r="E873" s="66"/>
      <c r="F873" s="66"/>
    </row>
    <row r="874" spans="2:6" x14ac:dyDescent="0.35">
      <c r="B874" s="64">
        <v>63736</v>
      </c>
      <c r="C874" s="66"/>
      <c r="D874" s="66"/>
      <c r="E874" s="66"/>
      <c r="F874" s="66"/>
    </row>
    <row r="875" spans="2:6" x14ac:dyDescent="0.35">
      <c r="B875" s="64">
        <v>63767</v>
      </c>
      <c r="C875" s="66"/>
      <c r="D875" s="66"/>
      <c r="E875" s="66"/>
      <c r="F875" s="66"/>
    </row>
    <row r="876" spans="2:6" x14ac:dyDescent="0.35">
      <c r="B876" s="64">
        <v>63798</v>
      </c>
      <c r="C876" s="66"/>
      <c r="D876" s="66"/>
      <c r="E876" s="66"/>
      <c r="F876" s="66"/>
    </row>
    <row r="877" spans="2:6" x14ac:dyDescent="0.35">
      <c r="B877" s="64">
        <v>63828</v>
      </c>
      <c r="C877" s="66"/>
      <c r="D877" s="66"/>
      <c r="E877" s="66"/>
      <c r="F877" s="66"/>
    </row>
    <row r="878" spans="2:6" x14ac:dyDescent="0.35">
      <c r="B878" s="64">
        <v>63859</v>
      </c>
      <c r="C878" s="66"/>
      <c r="D878" s="66"/>
      <c r="E878" s="66"/>
      <c r="F878" s="66"/>
    </row>
    <row r="879" spans="2:6" x14ac:dyDescent="0.35">
      <c r="B879" s="64">
        <v>63889</v>
      </c>
      <c r="C879" s="66"/>
      <c r="D879" s="66"/>
      <c r="E879" s="66"/>
      <c r="F879" s="66"/>
    </row>
    <row r="880" spans="2:6" x14ac:dyDescent="0.35">
      <c r="B880" s="64">
        <v>63920</v>
      </c>
      <c r="C880" s="66"/>
      <c r="D880" s="66"/>
      <c r="E880" s="66"/>
      <c r="F880" s="66"/>
    </row>
    <row r="881" spans="2:6" x14ac:dyDescent="0.35">
      <c r="B881" s="64">
        <v>63951</v>
      </c>
      <c r="C881" s="66"/>
      <c r="D881" s="66"/>
      <c r="E881" s="66"/>
      <c r="F881" s="66"/>
    </row>
    <row r="882" spans="2:6" x14ac:dyDescent="0.35">
      <c r="B882" s="64">
        <v>63979</v>
      </c>
      <c r="C882" s="66"/>
      <c r="D882" s="66"/>
      <c r="E882" s="66"/>
      <c r="F882" s="66"/>
    </row>
    <row r="883" spans="2:6" x14ac:dyDescent="0.35">
      <c r="B883" s="64">
        <v>64010</v>
      </c>
      <c r="C883" s="66"/>
      <c r="D883" s="66"/>
      <c r="E883" s="66"/>
      <c r="F883" s="66"/>
    </row>
    <row r="884" spans="2:6" x14ac:dyDescent="0.35">
      <c r="B884" s="64">
        <v>64040</v>
      </c>
      <c r="C884" s="66"/>
      <c r="D884" s="66"/>
      <c r="E884" s="66"/>
      <c r="F884" s="66"/>
    </row>
    <row r="885" spans="2:6" x14ac:dyDescent="0.35">
      <c r="B885" s="64">
        <v>64071</v>
      </c>
      <c r="C885" s="66"/>
      <c r="D885" s="66"/>
      <c r="E885" s="66"/>
      <c r="F885" s="66"/>
    </row>
    <row r="886" spans="2:6" x14ac:dyDescent="0.35">
      <c r="B886" s="64">
        <v>64101</v>
      </c>
      <c r="C886" s="66"/>
      <c r="D886" s="66"/>
      <c r="E886" s="66"/>
      <c r="F886" s="66"/>
    </row>
    <row r="887" spans="2:6" x14ac:dyDescent="0.35">
      <c r="B887" s="64">
        <v>64132</v>
      </c>
      <c r="C887" s="66"/>
      <c r="D887" s="66"/>
      <c r="E887" s="66"/>
      <c r="F887" s="66"/>
    </row>
    <row r="888" spans="2:6" x14ac:dyDescent="0.35">
      <c r="B888" s="64">
        <v>64163</v>
      </c>
      <c r="C888" s="66"/>
      <c r="D888" s="66"/>
      <c r="E888" s="66"/>
      <c r="F888" s="66"/>
    </row>
    <row r="889" spans="2:6" x14ac:dyDescent="0.35">
      <c r="B889" s="64">
        <v>64193</v>
      </c>
      <c r="C889" s="66"/>
      <c r="D889" s="66"/>
      <c r="E889" s="66"/>
      <c r="F889" s="66"/>
    </row>
    <row r="890" spans="2:6" x14ac:dyDescent="0.35">
      <c r="B890" s="64">
        <v>64224</v>
      </c>
      <c r="C890" s="66"/>
      <c r="D890" s="66"/>
      <c r="E890" s="66"/>
      <c r="F890" s="66"/>
    </row>
    <row r="891" spans="2:6" x14ac:dyDescent="0.35">
      <c r="B891" s="64">
        <v>64254</v>
      </c>
      <c r="C891" s="66"/>
      <c r="D891" s="66"/>
      <c r="E891" s="66"/>
      <c r="F891" s="66"/>
    </row>
    <row r="892" spans="2:6" x14ac:dyDescent="0.35">
      <c r="B892" s="64">
        <v>64285</v>
      </c>
      <c r="C892" s="66"/>
      <c r="D892" s="66"/>
      <c r="E892" s="66"/>
      <c r="F892" s="66"/>
    </row>
    <row r="893" spans="2:6" x14ac:dyDescent="0.35">
      <c r="B893" s="64">
        <v>64316</v>
      </c>
      <c r="C893" s="66"/>
      <c r="D893" s="66"/>
      <c r="E893" s="66"/>
      <c r="F893" s="66"/>
    </row>
    <row r="894" spans="2:6" x14ac:dyDescent="0.35">
      <c r="B894" s="64">
        <v>64345</v>
      </c>
      <c r="C894" s="66"/>
      <c r="D894" s="66"/>
      <c r="E894" s="66"/>
      <c r="F894" s="66"/>
    </row>
    <row r="895" spans="2:6" x14ac:dyDescent="0.35">
      <c r="B895" s="64">
        <v>64376</v>
      </c>
      <c r="C895" s="66"/>
      <c r="D895" s="66"/>
      <c r="E895" s="66"/>
      <c r="F895" s="66"/>
    </row>
    <row r="896" spans="2:6" x14ac:dyDescent="0.35">
      <c r="B896" s="64">
        <v>64406</v>
      </c>
      <c r="C896" s="66"/>
      <c r="D896" s="66"/>
      <c r="E896" s="66"/>
      <c r="F896" s="66"/>
    </row>
    <row r="897" spans="2:6" x14ac:dyDescent="0.35">
      <c r="B897" s="64">
        <v>64437</v>
      </c>
      <c r="C897" s="66"/>
      <c r="D897" s="66"/>
      <c r="E897" s="66"/>
      <c r="F897" s="66"/>
    </row>
    <row r="898" spans="2:6" x14ac:dyDescent="0.35">
      <c r="B898" s="64">
        <v>64467</v>
      </c>
      <c r="C898" s="66"/>
      <c r="D898" s="66"/>
      <c r="E898" s="66"/>
      <c r="F898" s="66"/>
    </row>
    <row r="899" spans="2:6" x14ac:dyDescent="0.35">
      <c r="B899" s="64">
        <v>64498</v>
      </c>
      <c r="C899" s="66"/>
      <c r="D899" s="66"/>
      <c r="E899" s="66"/>
      <c r="F899" s="66"/>
    </row>
    <row r="900" spans="2:6" x14ac:dyDescent="0.35">
      <c r="B900" s="64">
        <v>64529</v>
      </c>
      <c r="C900" s="66"/>
      <c r="D900" s="66"/>
      <c r="E900" s="66"/>
      <c r="F900" s="66"/>
    </row>
    <row r="901" spans="2:6" x14ac:dyDescent="0.35">
      <c r="B901" s="64">
        <v>64559</v>
      </c>
      <c r="C901" s="66"/>
      <c r="D901" s="66"/>
      <c r="E901" s="66"/>
      <c r="F901" s="66"/>
    </row>
    <row r="902" spans="2:6" x14ac:dyDescent="0.35">
      <c r="B902" s="64">
        <v>64590</v>
      </c>
      <c r="C902" s="66"/>
      <c r="D902" s="66"/>
      <c r="E902" s="66"/>
      <c r="F902" s="66"/>
    </row>
    <row r="903" spans="2:6" x14ac:dyDescent="0.35">
      <c r="B903" s="64">
        <v>64620</v>
      </c>
      <c r="C903" s="66"/>
      <c r="D903" s="66"/>
      <c r="E903" s="66"/>
      <c r="F903" s="66"/>
    </row>
    <row r="904" spans="2:6" x14ac:dyDescent="0.35">
      <c r="B904" s="64">
        <v>64651</v>
      </c>
      <c r="C904" s="66"/>
      <c r="D904" s="66"/>
      <c r="E904" s="66"/>
      <c r="F904" s="66"/>
    </row>
    <row r="905" spans="2:6" x14ac:dyDescent="0.35">
      <c r="B905" s="64">
        <v>64682</v>
      </c>
      <c r="C905" s="66"/>
      <c r="D905" s="66"/>
      <c r="E905" s="66"/>
      <c r="F905" s="66"/>
    </row>
    <row r="906" spans="2:6" x14ac:dyDescent="0.35">
      <c r="B906" s="64">
        <v>64710</v>
      </c>
      <c r="C906" s="66"/>
      <c r="D906" s="66"/>
      <c r="E906" s="66"/>
      <c r="F906" s="66"/>
    </row>
    <row r="907" spans="2:6" x14ac:dyDescent="0.35">
      <c r="B907" s="64">
        <v>64741</v>
      </c>
      <c r="C907" s="66"/>
      <c r="D907" s="66"/>
      <c r="E907" s="66"/>
      <c r="F907" s="66"/>
    </row>
    <row r="908" spans="2:6" x14ac:dyDescent="0.35">
      <c r="B908" s="64">
        <v>64771</v>
      </c>
      <c r="C908" s="66"/>
      <c r="D908" s="66"/>
      <c r="E908" s="66"/>
      <c r="F908" s="66"/>
    </row>
    <row r="909" spans="2:6" x14ac:dyDescent="0.35">
      <c r="B909" s="64">
        <v>64802</v>
      </c>
      <c r="C909" s="66"/>
      <c r="D909" s="66"/>
      <c r="E909" s="66"/>
      <c r="F909" s="66"/>
    </row>
    <row r="910" spans="2:6" x14ac:dyDescent="0.35">
      <c r="B910" s="64">
        <v>64832</v>
      </c>
      <c r="C910" s="66"/>
      <c r="D910" s="66"/>
      <c r="E910" s="66"/>
      <c r="F910" s="66"/>
    </row>
    <row r="911" spans="2:6" x14ac:dyDescent="0.35">
      <c r="B911" s="64">
        <v>64863</v>
      </c>
      <c r="C911" s="66"/>
      <c r="D911" s="66"/>
      <c r="E911" s="66"/>
      <c r="F911" s="66"/>
    </row>
    <row r="912" spans="2:6" x14ac:dyDescent="0.35">
      <c r="B912" s="64">
        <v>64894</v>
      </c>
      <c r="C912" s="66"/>
      <c r="D912" s="66"/>
      <c r="E912" s="66"/>
      <c r="F912" s="66"/>
    </row>
    <row r="913" spans="2:6" x14ac:dyDescent="0.35">
      <c r="B913" s="64">
        <v>64924</v>
      </c>
      <c r="C913" s="66"/>
      <c r="D913" s="66"/>
      <c r="E913" s="66"/>
      <c r="F913" s="66"/>
    </row>
    <row r="914" spans="2:6" x14ac:dyDescent="0.35">
      <c r="B914" s="64">
        <v>64955</v>
      </c>
      <c r="C914" s="66"/>
      <c r="D914" s="66"/>
      <c r="E914" s="66"/>
      <c r="F914" s="66"/>
    </row>
    <row r="915" spans="2:6" x14ac:dyDescent="0.35">
      <c r="B915" s="64">
        <v>64985</v>
      </c>
      <c r="C915" s="66"/>
      <c r="D915" s="66"/>
      <c r="E915" s="66"/>
      <c r="F915" s="66"/>
    </row>
    <row r="916" spans="2:6" x14ac:dyDescent="0.35">
      <c r="B916" s="64">
        <v>65016</v>
      </c>
      <c r="C916" s="66"/>
      <c r="D916" s="66"/>
      <c r="E916" s="66"/>
      <c r="F916" s="66"/>
    </row>
    <row r="917" spans="2:6" x14ac:dyDescent="0.35">
      <c r="B917" s="64">
        <v>65047</v>
      </c>
      <c r="C917" s="66"/>
      <c r="D917" s="66"/>
      <c r="E917" s="66"/>
      <c r="F917" s="66"/>
    </row>
    <row r="918" spans="2:6" x14ac:dyDescent="0.35">
      <c r="B918" s="64">
        <v>65075</v>
      </c>
      <c r="C918" s="66"/>
      <c r="D918" s="66"/>
      <c r="E918" s="66"/>
      <c r="F918" s="66"/>
    </row>
    <row r="919" spans="2:6" x14ac:dyDescent="0.35">
      <c r="B919" s="64">
        <v>65106</v>
      </c>
      <c r="C919" s="66"/>
      <c r="D919" s="66"/>
      <c r="E919" s="66"/>
      <c r="F919" s="66"/>
    </row>
    <row r="920" spans="2:6" x14ac:dyDescent="0.35">
      <c r="B920" s="64">
        <v>65136</v>
      </c>
      <c r="C920" s="66"/>
      <c r="D920" s="66"/>
      <c r="E920" s="66"/>
      <c r="F920" s="66"/>
    </row>
    <row r="921" spans="2:6" x14ac:dyDescent="0.35">
      <c r="B921" s="64">
        <v>65167</v>
      </c>
      <c r="C921" s="66"/>
      <c r="D921" s="66"/>
      <c r="E921" s="66"/>
      <c r="F921" s="66"/>
    </row>
    <row r="922" spans="2:6" x14ac:dyDescent="0.35">
      <c r="B922" s="64">
        <v>65197</v>
      </c>
      <c r="C922" s="66"/>
      <c r="D922" s="66"/>
      <c r="E922" s="66"/>
      <c r="F922" s="66"/>
    </row>
    <row r="923" spans="2:6" x14ac:dyDescent="0.35">
      <c r="B923" s="64">
        <v>65228</v>
      </c>
      <c r="C923" s="66"/>
      <c r="D923" s="66"/>
      <c r="E923" s="66"/>
      <c r="F923" s="66"/>
    </row>
    <row r="924" spans="2:6" x14ac:dyDescent="0.35">
      <c r="B924" s="64">
        <v>65259</v>
      </c>
      <c r="C924" s="66"/>
      <c r="D924" s="66"/>
      <c r="E924" s="66"/>
      <c r="F924" s="66"/>
    </row>
    <row r="925" spans="2:6" x14ac:dyDescent="0.35">
      <c r="B925" s="64">
        <v>65289</v>
      </c>
      <c r="C925" s="66"/>
      <c r="D925" s="66"/>
      <c r="E925" s="66"/>
      <c r="F925" s="66"/>
    </row>
    <row r="926" spans="2:6" x14ac:dyDescent="0.35">
      <c r="B926" s="64">
        <v>65320</v>
      </c>
      <c r="C926" s="66"/>
      <c r="D926" s="66"/>
      <c r="E926" s="66"/>
      <c r="F926" s="66"/>
    </row>
    <row r="927" spans="2:6" x14ac:dyDescent="0.35">
      <c r="B927" s="64">
        <v>65350</v>
      </c>
      <c r="C927" s="66"/>
      <c r="D927" s="66"/>
      <c r="E927" s="66"/>
      <c r="F927" s="66"/>
    </row>
    <row r="928" spans="2:6" x14ac:dyDescent="0.35">
      <c r="B928" s="64">
        <v>65381</v>
      </c>
      <c r="C928" s="66"/>
      <c r="D928" s="66"/>
      <c r="E928" s="66"/>
      <c r="F928" s="66"/>
    </row>
    <row r="929" spans="2:6" x14ac:dyDescent="0.35">
      <c r="B929" s="64">
        <v>65412</v>
      </c>
      <c r="C929" s="66"/>
      <c r="D929" s="66"/>
      <c r="E929" s="66"/>
      <c r="F929" s="66"/>
    </row>
    <row r="930" spans="2:6" x14ac:dyDescent="0.35">
      <c r="B930" s="64">
        <v>65440</v>
      </c>
      <c r="C930" s="66"/>
      <c r="D930" s="66"/>
      <c r="E930" s="66"/>
      <c r="F930" s="66"/>
    </row>
    <row r="931" spans="2:6" x14ac:dyDescent="0.35">
      <c r="B931" s="64">
        <v>65471</v>
      </c>
      <c r="C931" s="66"/>
      <c r="D931" s="66"/>
      <c r="E931" s="66"/>
      <c r="F931" s="66"/>
    </row>
    <row r="932" spans="2:6" x14ac:dyDescent="0.35">
      <c r="B932" s="64">
        <v>65501</v>
      </c>
      <c r="C932" s="66"/>
      <c r="D932" s="66"/>
      <c r="E932" s="66"/>
      <c r="F932" s="66"/>
    </row>
    <row r="933" spans="2:6" x14ac:dyDescent="0.35">
      <c r="B933" s="64">
        <v>65532</v>
      </c>
      <c r="C933" s="66"/>
      <c r="D933" s="66"/>
      <c r="E933" s="66"/>
      <c r="F933" s="66"/>
    </row>
    <row r="934" spans="2:6" x14ac:dyDescent="0.35">
      <c r="B934" s="64">
        <v>65562</v>
      </c>
      <c r="C934" s="66"/>
      <c r="D934" s="66"/>
      <c r="E934" s="66"/>
      <c r="F934" s="66"/>
    </row>
    <row r="935" spans="2:6" x14ac:dyDescent="0.35">
      <c r="B935" s="64">
        <v>65593</v>
      </c>
      <c r="C935" s="66"/>
      <c r="D935" s="66"/>
      <c r="E935" s="66"/>
      <c r="F935" s="66"/>
    </row>
    <row r="936" spans="2:6" x14ac:dyDescent="0.35">
      <c r="B936" s="64">
        <v>65624</v>
      </c>
      <c r="C936" s="66"/>
      <c r="D936" s="66"/>
      <c r="E936" s="66"/>
      <c r="F936" s="66"/>
    </row>
    <row r="937" spans="2:6" x14ac:dyDescent="0.35">
      <c r="B937" s="64">
        <v>65654</v>
      </c>
      <c r="C937" s="66"/>
      <c r="D937" s="66"/>
      <c r="E937" s="66"/>
      <c r="F937" s="66"/>
    </row>
    <row r="938" spans="2:6" x14ac:dyDescent="0.35">
      <c r="B938" s="64">
        <v>65685</v>
      </c>
      <c r="C938" s="66"/>
      <c r="D938" s="66"/>
      <c r="E938" s="66"/>
      <c r="F938" s="66"/>
    </row>
    <row r="939" spans="2:6" x14ac:dyDescent="0.35">
      <c r="B939" s="64">
        <v>65715</v>
      </c>
      <c r="C939" s="66"/>
      <c r="D939" s="66"/>
      <c r="E939" s="66"/>
      <c r="F939" s="66"/>
    </row>
    <row r="940" spans="2:6" x14ac:dyDescent="0.35">
      <c r="B940" s="64">
        <v>65746</v>
      </c>
      <c r="C940" s="66"/>
      <c r="D940" s="66"/>
      <c r="E940" s="66"/>
      <c r="F940" s="66"/>
    </row>
    <row r="941" spans="2:6" x14ac:dyDescent="0.35">
      <c r="B941" s="64">
        <v>65777</v>
      </c>
      <c r="C941" s="66"/>
      <c r="D941" s="66"/>
      <c r="E941" s="66"/>
      <c r="F941" s="66"/>
    </row>
    <row r="942" spans="2:6" x14ac:dyDescent="0.35">
      <c r="B942" s="64">
        <v>65806</v>
      </c>
      <c r="C942" s="66"/>
      <c r="D942" s="66"/>
      <c r="E942" s="66"/>
      <c r="F942" s="66"/>
    </row>
    <row r="943" spans="2:6" x14ac:dyDescent="0.35">
      <c r="B943" s="64">
        <v>65837</v>
      </c>
      <c r="C943" s="66"/>
      <c r="D943" s="66"/>
      <c r="E943" s="66"/>
      <c r="F943" s="66"/>
    </row>
    <row r="944" spans="2:6" x14ac:dyDescent="0.35">
      <c r="B944" s="64">
        <v>65867</v>
      </c>
      <c r="C944" s="66"/>
      <c r="D944" s="66"/>
      <c r="E944" s="66"/>
      <c r="F944" s="66"/>
    </row>
    <row r="945" spans="2:6" x14ac:dyDescent="0.35">
      <c r="B945" s="64">
        <v>65898</v>
      </c>
      <c r="C945" s="66"/>
      <c r="D945" s="66"/>
      <c r="E945" s="66"/>
      <c r="F945" s="66"/>
    </row>
    <row r="946" spans="2:6" x14ac:dyDescent="0.35">
      <c r="B946" s="64">
        <v>65928</v>
      </c>
      <c r="C946" s="66"/>
      <c r="D946" s="66"/>
      <c r="E946" s="66"/>
      <c r="F946" s="66"/>
    </row>
    <row r="947" spans="2:6" x14ac:dyDescent="0.35">
      <c r="B947" s="64">
        <v>65959</v>
      </c>
      <c r="C947" s="66"/>
      <c r="D947" s="66"/>
      <c r="E947" s="66"/>
      <c r="F947" s="66"/>
    </row>
    <row r="948" spans="2:6" x14ac:dyDescent="0.35">
      <c r="B948" s="64">
        <v>65990</v>
      </c>
      <c r="C948" s="66"/>
      <c r="D948" s="66"/>
      <c r="E948" s="66"/>
      <c r="F948" s="66"/>
    </row>
    <row r="949" spans="2:6" x14ac:dyDescent="0.35">
      <c r="B949" s="64">
        <v>66020</v>
      </c>
      <c r="C949" s="66"/>
      <c r="D949" s="66"/>
      <c r="E949" s="66"/>
      <c r="F949" s="66"/>
    </row>
    <row r="950" spans="2:6" x14ac:dyDescent="0.35">
      <c r="B950" s="64">
        <v>66051</v>
      </c>
      <c r="C950" s="66"/>
      <c r="D950" s="66"/>
      <c r="E950" s="66"/>
      <c r="F950" s="66"/>
    </row>
    <row r="951" spans="2:6" x14ac:dyDescent="0.35">
      <c r="B951" s="64">
        <v>66081</v>
      </c>
      <c r="C951" s="66"/>
      <c r="D951" s="66"/>
      <c r="E951" s="66"/>
      <c r="F951" s="66"/>
    </row>
    <row r="952" spans="2:6" x14ac:dyDescent="0.35">
      <c r="B952" s="64">
        <v>66112</v>
      </c>
      <c r="C952" s="66"/>
      <c r="D952" s="66"/>
      <c r="E952" s="66"/>
      <c r="F952" s="66"/>
    </row>
    <row r="953" spans="2:6" x14ac:dyDescent="0.35">
      <c r="B953" s="64">
        <v>66143</v>
      </c>
      <c r="C953" s="66"/>
      <c r="D953" s="66"/>
      <c r="E953" s="66"/>
      <c r="F953" s="66"/>
    </row>
    <row r="954" spans="2:6" x14ac:dyDescent="0.35">
      <c r="B954" s="64">
        <v>66171</v>
      </c>
      <c r="C954" s="66"/>
      <c r="D954" s="66"/>
      <c r="E954" s="66"/>
      <c r="F954" s="66"/>
    </row>
    <row r="955" spans="2:6" x14ac:dyDescent="0.35">
      <c r="B955" s="64">
        <v>66202</v>
      </c>
      <c r="C955" s="66"/>
      <c r="D955" s="66"/>
      <c r="E955" s="66"/>
      <c r="F955" s="66"/>
    </row>
    <row r="956" spans="2:6" x14ac:dyDescent="0.35">
      <c r="B956" s="64">
        <v>66232</v>
      </c>
      <c r="C956" s="66"/>
      <c r="D956" s="66"/>
      <c r="E956" s="66"/>
      <c r="F956" s="66"/>
    </row>
    <row r="957" spans="2:6" x14ac:dyDescent="0.35">
      <c r="B957" s="64">
        <v>66263</v>
      </c>
      <c r="C957" s="66"/>
      <c r="D957" s="66"/>
      <c r="E957" s="66"/>
      <c r="F957" s="66"/>
    </row>
    <row r="958" spans="2:6" x14ac:dyDescent="0.35">
      <c r="B958" s="64">
        <v>66293</v>
      </c>
      <c r="C958" s="66"/>
      <c r="D958" s="66"/>
      <c r="E958" s="66"/>
      <c r="F958" s="66"/>
    </row>
    <row r="959" spans="2:6" x14ac:dyDescent="0.35">
      <c r="B959" s="64">
        <v>66324</v>
      </c>
      <c r="C959" s="66"/>
      <c r="D959" s="66"/>
      <c r="E959" s="66"/>
      <c r="F959" s="66"/>
    </row>
    <row r="960" spans="2:6" x14ac:dyDescent="0.35">
      <c r="B960" s="64">
        <v>66355</v>
      </c>
      <c r="C960" s="66"/>
      <c r="D960" s="66"/>
      <c r="E960" s="66"/>
      <c r="F960" s="66"/>
    </row>
    <row r="961" spans="2:6" x14ac:dyDescent="0.35">
      <c r="B961" s="64">
        <v>66385</v>
      </c>
      <c r="C961" s="66"/>
      <c r="D961" s="66"/>
      <c r="E961" s="66"/>
      <c r="F961" s="66"/>
    </row>
    <row r="962" spans="2:6" x14ac:dyDescent="0.35">
      <c r="B962" s="64">
        <v>66416</v>
      </c>
      <c r="C962" s="66"/>
      <c r="D962" s="66"/>
      <c r="E962" s="66"/>
      <c r="F962" s="66"/>
    </row>
    <row r="963" spans="2:6" x14ac:dyDescent="0.35">
      <c r="B963" s="64">
        <v>66446</v>
      </c>
      <c r="C963" s="66"/>
      <c r="D963" s="66"/>
      <c r="E963" s="66"/>
      <c r="F963" s="66"/>
    </row>
    <row r="964" spans="2:6" x14ac:dyDescent="0.35">
      <c r="B964" s="64">
        <v>66477</v>
      </c>
      <c r="C964" s="66"/>
      <c r="D964" s="66"/>
      <c r="E964" s="66"/>
      <c r="F964" s="66"/>
    </row>
    <row r="965" spans="2:6" x14ac:dyDescent="0.35">
      <c r="B965" s="64">
        <v>66508</v>
      </c>
      <c r="C965" s="66"/>
      <c r="D965" s="66"/>
      <c r="E965" s="66"/>
      <c r="F965" s="66"/>
    </row>
    <row r="966" spans="2:6" x14ac:dyDescent="0.35">
      <c r="B966" s="64">
        <v>66536</v>
      </c>
      <c r="C966" s="66"/>
      <c r="D966" s="66"/>
      <c r="E966" s="66"/>
      <c r="F966" s="66"/>
    </row>
    <row r="967" spans="2:6" x14ac:dyDescent="0.35">
      <c r="B967" s="64">
        <v>66567</v>
      </c>
      <c r="C967" s="66"/>
      <c r="D967" s="66"/>
      <c r="E967" s="66"/>
      <c r="F967" s="66"/>
    </row>
    <row r="968" spans="2:6" x14ac:dyDescent="0.35">
      <c r="B968" s="64">
        <v>66597</v>
      </c>
      <c r="C968" s="66"/>
      <c r="D968" s="66"/>
      <c r="E968" s="66"/>
      <c r="F968" s="66"/>
    </row>
    <row r="969" spans="2:6" x14ac:dyDescent="0.35">
      <c r="B969" s="64">
        <v>66628</v>
      </c>
      <c r="C969" s="66"/>
      <c r="D969" s="66"/>
      <c r="E969" s="66"/>
      <c r="F969" s="66"/>
    </row>
    <row r="970" spans="2:6" x14ac:dyDescent="0.35">
      <c r="B970" s="64">
        <v>66658</v>
      </c>
      <c r="C970" s="66"/>
      <c r="D970" s="66"/>
      <c r="E970" s="66"/>
      <c r="F970" s="66"/>
    </row>
    <row r="971" spans="2:6" x14ac:dyDescent="0.35">
      <c r="B971" s="64">
        <v>66689</v>
      </c>
      <c r="C971" s="66"/>
      <c r="D971" s="66"/>
      <c r="E971" s="66"/>
      <c r="F971" s="66"/>
    </row>
    <row r="972" spans="2:6" x14ac:dyDescent="0.35">
      <c r="B972" s="64">
        <v>66720</v>
      </c>
      <c r="C972" s="66"/>
      <c r="D972" s="66"/>
      <c r="E972" s="66"/>
      <c r="F972" s="66"/>
    </row>
    <row r="973" spans="2:6" x14ac:dyDescent="0.35">
      <c r="B973" s="64">
        <v>66750</v>
      </c>
      <c r="C973" s="66"/>
      <c r="D973" s="66"/>
      <c r="E973" s="66"/>
      <c r="F973" s="66"/>
    </row>
    <row r="974" spans="2:6" x14ac:dyDescent="0.35">
      <c r="B974" s="64">
        <v>66781</v>
      </c>
      <c r="C974" s="66"/>
      <c r="D974" s="66"/>
      <c r="E974" s="66"/>
      <c r="F974" s="66"/>
    </row>
    <row r="975" spans="2:6" x14ac:dyDescent="0.35">
      <c r="B975" s="64">
        <v>66811</v>
      </c>
      <c r="C975" s="66"/>
      <c r="D975" s="66"/>
      <c r="E975" s="66"/>
      <c r="F975" s="66"/>
    </row>
    <row r="976" spans="2:6" x14ac:dyDescent="0.35">
      <c r="B976" s="64">
        <v>66842</v>
      </c>
      <c r="C976" s="66"/>
      <c r="D976" s="66"/>
      <c r="E976" s="66"/>
      <c r="F976" s="66"/>
    </row>
    <row r="977" spans="2:6" x14ac:dyDescent="0.35">
      <c r="B977" s="64">
        <v>66873</v>
      </c>
      <c r="C977" s="66"/>
      <c r="D977" s="66"/>
      <c r="E977" s="66"/>
      <c r="F977" s="66"/>
    </row>
    <row r="978" spans="2:6" x14ac:dyDescent="0.35">
      <c r="B978" s="64">
        <v>66901</v>
      </c>
      <c r="C978" s="66"/>
      <c r="D978" s="66"/>
      <c r="E978" s="66"/>
      <c r="F978" s="66"/>
    </row>
    <row r="979" spans="2:6" x14ac:dyDescent="0.35">
      <c r="B979" s="64">
        <v>66932</v>
      </c>
      <c r="C979" s="66"/>
      <c r="D979" s="66"/>
      <c r="E979" s="66"/>
      <c r="F979" s="66"/>
    </row>
    <row r="980" spans="2:6" x14ac:dyDescent="0.35">
      <c r="B980" s="64">
        <v>66962</v>
      </c>
      <c r="C980" s="66"/>
      <c r="D980" s="66"/>
      <c r="E980" s="66"/>
      <c r="F980" s="66"/>
    </row>
    <row r="981" spans="2:6" x14ac:dyDescent="0.35">
      <c r="B981" s="64">
        <v>66993</v>
      </c>
      <c r="C981" s="66"/>
      <c r="D981" s="66"/>
      <c r="E981" s="66"/>
      <c r="F981" s="66"/>
    </row>
    <row r="982" spans="2:6" x14ac:dyDescent="0.35">
      <c r="B982" s="64">
        <v>67023</v>
      </c>
      <c r="C982" s="66"/>
      <c r="D982" s="66"/>
      <c r="E982" s="66"/>
      <c r="F982" s="66"/>
    </row>
    <row r="983" spans="2:6" x14ac:dyDescent="0.35">
      <c r="B983" s="64">
        <v>67054</v>
      </c>
      <c r="C983" s="66"/>
      <c r="D983" s="66"/>
      <c r="E983" s="66"/>
      <c r="F983" s="66"/>
    </row>
    <row r="984" spans="2:6" x14ac:dyDescent="0.35">
      <c r="B984" s="64">
        <v>67085</v>
      </c>
      <c r="C984" s="66"/>
      <c r="D984" s="66"/>
      <c r="E984" s="66"/>
      <c r="F984" s="66"/>
    </row>
    <row r="985" spans="2:6" x14ac:dyDescent="0.35">
      <c r="B985" s="64">
        <v>67115</v>
      </c>
      <c r="C985" s="66"/>
      <c r="D985" s="66"/>
      <c r="E985" s="66"/>
      <c r="F985" s="66"/>
    </row>
    <row r="986" spans="2:6" x14ac:dyDescent="0.35">
      <c r="B986" s="64">
        <v>67146</v>
      </c>
      <c r="C986" s="66"/>
      <c r="D986" s="66"/>
      <c r="E986" s="66"/>
      <c r="F986" s="66"/>
    </row>
    <row r="987" spans="2:6" x14ac:dyDescent="0.35">
      <c r="B987" s="64">
        <v>67176</v>
      </c>
      <c r="C987" s="66"/>
      <c r="D987" s="66"/>
      <c r="E987" s="66"/>
      <c r="F987" s="66"/>
    </row>
    <row r="988" spans="2:6" x14ac:dyDescent="0.35">
      <c r="B988" s="64">
        <v>67207</v>
      </c>
      <c r="C988" s="66"/>
      <c r="D988" s="66"/>
      <c r="E988" s="66"/>
      <c r="F988" s="66"/>
    </row>
    <row r="989" spans="2:6" x14ac:dyDescent="0.35">
      <c r="B989" s="64">
        <v>67238</v>
      </c>
      <c r="C989" s="66"/>
      <c r="D989" s="66"/>
      <c r="E989" s="66"/>
      <c r="F989" s="66"/>
    </row>
    <row r="990" spans="2:6" x14ac:dyDescent="0.35">
      <c r="B990" s="64">
        <v>67267</v>
      </c>
      <c r="C990" s="66"/>
      <c r="D990" s="66"/>
      <c r="E990" s="66"/>
      <c r="F990" s="66"/>
    </row>
    <row r="991" spans="2:6" x14ac:dyDescent="0.35">
      <c r="B991" s="64">
        <v>67298</v>
      </c>
      <c r="C991" s="66"/>
      <c r="D991" s="66"/>
      <c r="E991" s="66"/>
      <c r="F991" s="66"/>
    </row>
    <row r="992" spans="2:6" x14ac:dyDescent="0.35">
      <c r="B992" s="64">
        <v>67328</v>
      </c>
      <c r="C992" s="66"/>
      <c r="D992" s="66"/>
      <c r="E992" s="66"/>
      <c r="F992" s="66"/>
    </row>
    <row r="993" spans="2:6" x14ac:dyDescent="0.35">
      <c r="B993" s="64">
        <v>67359</v>
      </c>
      <c r="C993" s="66"/>
      <c r="D993" s="66"/>
      <c r="E993" s="66"/>
      <c r="F993" s="66"/>
    </row>
    <row r="994" spans="2:6" x14ac:dyDescent="0.35">
      <c r="B994" s="64">
        <v>67389</v>
      </c>
      <c r="C994" s="66"/>
      <c r="D994" s="66"/>
      <c r="E994" s="66"/>
      <c r="F994" s="66"/>
    </row>
    <row r="995" spans="2:6" x14ac:dyDescent="0.35">
      <c r="B995" s="64">
        <v>67420</v>
      </c>
      <c r="C995" s="66"/>
      <c r="D995" s="66"/>
      <c r="E995" s="66"/>
      <c r="F995" s="66"/>
    </row>
    <row r="996" spans="2:6" x14ac:dyDescent="0.35">
      <c r="B996" s="64">
        <v>67451</v>
      </c>
      <c r="C996" s="66"/>
      <c r="D996" s="66"/>
      <c r="E996" s="66"/>
      <c r="F996" s="66"/>
    </row>
    <row r="997" spans="2:6" x14ac:dyDescent="0.35">
      <c r="B997" s="64">
        <v>67481</v>
      </c>
      <c r="C997" s="66"/>
      <c r="D997" s="66"/>
      <c r="E997" s="66"/>
      <c r="F997" s="66"/>
    </row>
    <row r="998" spans="2:6" x14ac:dyDescent="0.35">
      <c r="B998" s="64">
        <v>67512</v>
      </c>
      <c r="C998" s="66"/>
      <c r="D998" s="66"/>
      <c r="E998" s="66"/>
      <c r="F998" s="66"/>
    </row>
    <row r="999" spans="2:6" x14ac:dyDescent="0.35">
      <c r="B999" s="64">
        <v>67542</v>
      </c>
      <c r="C999" s="66"/>
      <c r="D999" s="66"/>
      <c r="E999" s="66"/>
      <c r="F999" s="66"/>
    </row>
    <row r="1000" spans="2:6" x14ac:dyDescent="0.35">
      <c r="B1000" s="64">
        <v>67573</v>
      </c>
      <c r="C1000" s="66"/>
      <c r="D1000" s="66"/>
      <c r="E1000" s="66"/>
      <c r="F1000" s="66"/>
    </row>
    <row r="1001" spans="2:6" x14ac:dyDescent="0.35">
      <c r="B1001" s="64">
        <v>67604</v>
      </c>
      <c r="C1001" s="66"/>
      <c r="D1001" s="66"/>
      <c r="E1001" s="66"/>
      <c r="F1001" s="66"/>
    </row>
    <row r="1002" spans="2:6" x14ac:dyDescent="0.35">
      <c r="B1002" s="64">
        <v>67632</v>
      </c>
      <c r="C1002" s="66"/>
      <c r="D1002" s="66"/>
      <c r="E1002" s="66"/>
      <c r="F1002" s="66"/>
    </row>
    <row r="1003" spans="2:6" x14ac:dyDescent="0.35">
      <c r="B1003" s="64">
        <v>67663</v>
      </c>
      <c r="C1003" s="66"/>
      <c r="D1003" s="66"/>
      <c r="E1003" s="66"/>
      <c r="F1003" s="66"/>
    </row>
    <row r="1004" spans="2:6" x14ac:dyDescent="0.35">
      <c r="B1004" s="64">
        <v>67693</v>
      </c>
      <c r="C1004" s="66"/>
      <c r="D1004" s="66"/>
      <c r="E1004" s="66"/>
      <c r="F1004" s="66"/>
    </row>
    <row r="1005" spans="2:6" x14ac:dyDescent="0.35">
      <c r="B1005" s="64">
        <v>67724</v>
      </c>
      <c r="C1005" s="66"/>
      <c r="D1005" s="66"/>
      <c r="E1005" s="66"/>
      <c r="F1005" s="66"/>
    </row>
    <row r="1006" spans="2:6" x14ac:dyDescent="0.35">
      <c r="B1006" s="64">
        <v>67754</v>
      </c>
      <c r="C1006" s="66"/>
      <c r="D1006" s="66"/>
      <c r="E1006" s="66"/>
      <c r="F1006" s="66"/>
    </row>
    <row r="1007" spans="2:6" x14ac:dyDescent="0.35">
      <c r="B1007" s="64">
        <v>67785</v>
      </c>
      <c r="C1007" s="66"/>
      <c r="D1007" s="66"/>
      <c r="E1007" s="66"/>
      <c r="F1007" s="66"/>
    </row>
    <row r="1008" spans="2:6" x14ac:dyDescent="0.35">
      <c r="B1008" s="64">
        <v>67816</v>
      </c>
      <c r="C1008" s="66"/>
      <c r="D1008" s="66"/>
      <c r="E1008" s="66"/>
      <c r="F1008" s="66"/>
    </row>
    <row r="1009" spans="2:6" x14ac:dyDescent="0.35">
      <c r="B1009" s="64">
        <v>67846</v>
      </c>
      <c r="C1009" s="66"/>
      <c r="D1009" s="66"/>
      <c r="E1009" s="66"/>
      <c r="F1009" s="66"/>
    </row>
    <row r="1010" spans="2:6" x14ac:dyDescent="0.35">
      <c r="B1010" s="64">
        <v>67877</v>
      </c>
      <c r="C1010" s="66"/>
      <c r="D1010" s="66"/>
      <c r="E1010" s="66"/>
      <c r="F1010" s="66"/>
    </row>
    <row r="1011" spans="2:6" x14ac:dyDescent="0.35">
      <c r="B1011" s="64">
        <v>67907</v>
      </c>
      <c r="C1011" s="66"/>
      <c r="D1011" s="66"/>
      <c r="E1011" s="66"/>
      <c r="F1011" s="66"/>
    </row>
    <row r="1012" spans="2:6" x14ac:dyDescent="0.35">
      <c r="B1012" s="64">
        <v>67938</v>
      </c>
      <c r="C1012" s="66"/>
      <c r="D1012" s="66"/>
      <c r="E1012" s="66"/>
      <c r="F1012" s="66"/>
    </row>
    <row r="1013" spans="2:6" x14ac:dyDescent="0.35">
      <c r="B1013" s="64">
        <v>67969</v>
      </c>
      <c r="C1013" s="66"/>
      <c r="D1013" s="66"/>
      <c r="E1013" s="66"/>
      <c r="F1013" s="66"/>
    </row>
    <row r="1014" spans="2:6" x14ac:dyDescent="0.35">
      <c r="B1014" s="64">
        <v>67997</v>
      </c>
      <c r="C1014" s="66"/>
      <c r="D1014" s="66"/>
      <c r="E1014" s="66"/>
      <c r="F1014" s="66"/>
    </row>
    <row r="1015" spans="2:6" x14ac:dyDescent="0.35">
      <c r="B1015" s="64">
        <v>68028</v>
      </c>
      <c r="C1015" s="66"/>
      <c r="D1015" s="66"/>
      <c r="E1015" s="66"/>
      <c r="F1015" s="66"/>
    </row>
    <row r="1016" spans="2:6" x14ac:dyDescent="0.35">
      <c r="B1016" s="64">
        <v>68058</v>
      </c>
      <c r="C1016" s="66"/>
      <c r="D1016" s="66"/>
      <c r="E1016" s="66"/>
      <c r="F1016" s="66"/>
    </row>
    <row r="1017" spans="2:6" x14ac:dyDescent="0.35">
      <c r="B1017" s="64">
        <v>68089</v>
      </c>
      <c r="C1017" s="66"/>
      <c r="D1017" s="66"/>
      <c r="E1017" s="66"/>
      <c r="F1017" s="66"/>
    </row>
    <row r="1018" spans="2:6" x14ac:dyDescent="0.35">
      <c r="B1018" s="64">
        <v>68119</v>
      </c>
      <c r="C1018" s="66"/>
      <c r="D1018" s="66"/>
      <c r="E1018" s="66"/>
      <c r="F1018" s="66"/>
    </row>
    <row r="1019" spans="2:6" x14ac:dyDescent="0.35">
      <c r="B1019" s="64">
        <v>68150</v>
      </c>
      <c r="C1019" s="66"/>
      <c r="D1019" s="66"/>
      <c r="E1019" s="66"/>
      <c r="F1019" s="66"/>
    </row>
    <row r="1020" spans="2:6" x14ac:dyDescent="0.35">
      <c r="B1020" s="64">
        <v>68181</v>
      </c>
      <c r="C1020" s="66"/>
      <c r="D1020" s="66"/>
      <c r="E1020" s="66"/>
      <c r="F1020" s="66"/>
    </row>
    <row r="1021" spans="2:6" x14ac:dyDescent="0.35">
      <c r="B1021" s="64">
        <v>68211</v>
      </c>
      <c r="C1021" s="66"/>
      <c r="D1021" s="66"/>
      <c r="E1021" s="66"/>
      <c r="F1021" s="66"/>
    </row>
    <row r="1022" spans="2:6" x14ac:dyDescent="0.35">
      <c r="B1022" s="64">
        <v>68242</v>
      </c>
      <c r="C1022" s="66"/>
      <c r="D1022" s="66"/>
      <c r="E1022" s="66"/>
      <c r="F1022" s="66"/>
    </row>
    <row r="1023" spans="2:6" x14ac:dyDescent="0.35">
      <c r="B1023" s="64">
        <v>68272</v>
      </c>
      <c r="C1023" s="66"/>
      <c r="D1023" s="66"/>
      <c r="E1023" s="66"/>
      <c r="F1023" s="66"/>
    </row>
    <row r="1024" spans="2:6" x14ac:dyDescent="0.35">
      <c r="B1024" s="64">
        <v>68303</v>
      </c>
      <c r="C1024" s="66"/>
      <c r="D1024" s="66"/>
      <c r="E1024" s="66"/>
      <c r="F1024" s="66"/>
    </row>
    <row r="1025" spans="2:6" x14ac:dyDescent="0.35">
      <c r="B1025" s="64">
        <v>68334</v>
      </c>
      <c r="C1025" s="66"/>
      <c r="D1025" s="66"/>
      <c r="E1025" s="66"/>
      <c r="F1025" s="66"/>
    </row>
    <row r="1026" spans="2:6" x14ac:dyDescent="0.35">
      <c r="B1026" s="64">
        <v>68362</v>
      </c>
      <c r="C1026" s="66"/>
      <c r="D1026" s="66"/>
      <c r="E1026" s="66"/>
      <c r="F1026" s="66"/>
    </row>
    <row r="1027" spans="2:6" x14ac:dyDescent="0.35">
      <c r="B1027" s="64">
        <v>68393</v>
      </c>
      <c r="C1027" s="66"/>
      <c r="D1027" s="66"/>
      <c r="E1027" s="66"/>
      <c r="F1027" s="66"/>
    </row>
    <row r="1028" spans="2:6" x14ac:dyDescent="0.35">
      <c r="B1028" s="64">
        <v>68423</v>
      </c>
      <c r="C1028" s="66"/>
      <c r="D1028" s="66"/>
      <c r="E1028" s="66"/>
      <c r="F1028" s="66"/>
    </row>
    <row r="1029" spans="2:6" x14ac:dyDescent="0.35">
      <c r="B1029" s="64">
        <v>68454</v>
      </c>
      <c r="C1029" s="66"/>
      <c r="D1029" s="66"/>
      <c r="E1029" s="66"/>
      <c r="F1029" s="66"/>
    </row>
    <row r="1030" spans="2:6" x14ac:dyDescent="0.35">
      <c r="B1030" s="64">
        <v>68484</v>
      </c>
      <c r="C1030" s="66"/>
      <c r="D1030" s="66"/>
      <c r="E1030" s="66"/>
      <c r="F1030" s="66"/>
    </row>
    <row r="1031" spans="2:6" x14ac:dyDescent="0.35">
      <c r="B1031" s="64">
        <v>68515</v>
      </c>
      <c r="C1031" s="66"/>
      <c r="D1031" s="66"/>
      <c r="E1031" s="66"/>
      <c r="F1031" s="66"/>
    </row>
    <row r="1032" spans="2:6" x14ac:dyDescent="0.35">
      <c r="B1032" s="64">
        <v>68546</v>
      </c>
      <c r="C1032" s="66"/>
      <c r="D1032" s="66"/>
      <c r="E1032" s="66"/>
      <c r="F1032" s="66"/>
    </row>
    <row r="1033" spans="2:6" x14ac:dyDescent="0.35">
      <c r="B1033" s="64">
        <v>68576</v>
      </c>
      <c r="C1033" s="66"/>
      <c r="D1033" s="66"/>
      <c r="E1033" s="66"/>
      <c r="F1033" s="66"/>
    </row>
    <row r="1034" spans="2:6" x14ac:dyDescent="0.35">
      <c r="B1034" s="64">
        <v>68607</v>
      </c>
      <c r="C1034" s="66"/>
      <c r="D1034" s="66"/>
      <c r="E1034" s="66"/>
      <c r="F1034" s="66"/>
    </row>
    <row r="1035" spans="2:6" x14ac:dyDescent="0.35">
      <c r="B1035" s="64">
        <v>68637</v>
      </c>
      <c r="C1035" s="66"/>
      <c r="D1035" s="66"/>
      <c r="E1035" s="66"/>
      <c r="F1035" s="66"/>
    </row>
    <row r="1036" spans="2:6" x14ac:dyDescent="0.35">
      <c r="B1036" s="64">
        <v>68668</v>
      </c>
      <c r="C1036" s="66"/>
      <c r="D1036" s="66"/>
      <c r="E1036" s="66"/>
      <c r="F1036" s="66"/>
    </row>
    <row r="1037" spans="2:6" x14ac:dyDescent="0.35">
      <c r="B1037" s="64">
        <v>68699</v>
      </c>
      <c r="C1037" s="66"/>
      <c r="D1037" s="66"/>
      <c r="E1037" s="66"/>
      <c r="F1037" s="66"/>
    </row>
    <row r="1038" spans="2:6" x14ac:dyDescent="0.35">
      <c r="B1038" s="64">
        <v>68728</v>
      </c>
      <c r="C1038" s="66"/>
      <c r="D1038" s="66"/>
      <c r="E1038" s="66"/>
      <c r="F1038" s="66"/>
    </row>
    <row r="1039" spans="2:6" x14ac:dyDescent="0.35">
      <c r="B1039" s="64">
        <v>68759</v>
      </c>
      <c r="C1039" s="66"/>
      <c r="D1039" s="66"/>
      <c r="E1039" s="66"/>
      <c r="F1039" s="66"/>
    </row>
    <row r="1040" spans="2:6" x14ac:dyDescent="0.35">
      <c r="B1040" s="64">
        <v>68789</v>
      </c>
      <c r="C1040" s="66"/>
      <c r="D1040" s="66"/>
      <c r="E1040" s="66"/>
      <c r="F1040" s="66"/>
    </row>
    <row r="1041" spans="2:6" x14ac:dyDescent="0.35">
      <c r="B1041" s="64">
        <v>68820</v>
      </c>
      <c r="C1041" s="66"/>
      <c r="D1041" s="66"/>
      <c r="E1041" s="66"/>
      <c r="F1041" s="66"/>
    </row>
    <row r="1042" spans="2:6" x14ac:dyDescent="0.35">
      <c r="B1042" s="64">
        <v>68850</v>
      </c>
      <c r="C1042" s="66"/>
      <c r="D1042" s="66"/>
      <c r="E1042" s="66"/>
      <c r="F1042" s="66"/>
    </row>
    <row r="1043" spans="2:6" x14ac:dyDescent="0.35">
      <c r="B1043" s="64">
        <v>68881</v>
      </c>
      <c r="C1043" s="66"/>
      <c r="D1043" s="66"/>
      <c r="E1043" s="66"/>
      <c r="F1043" s="66"/>
    </row>
    <row r="1044" spans="2:6" x14ac:dyDescent="0.35">
      <c r="B1044" s="64">
        <v>68912</v>
      </c>
      <c r="C1044" s="66"/>
      <c r="D1044" s="66"/>
      <c r="E1044" s="66"/>
      <c r="F1044" s="66"/>
    </row>
    <row r="1045" spans="2:6" x14ac:dyDescent="0.35">
      <c r="B1045" s="64">
        <v>68942</v>
      </c>
      <c r="C1045" s="66"/>
      <c r="D1045" s="66"/>
      <c r="E1045" s="66"/>
      <c r="F1045" s="66"/>
    </row>
    <row r="1046" spans="2:6" x14ac:dyDescent="0.35">
      <c r="B1046" s="64">
        <v>68973</v>
      </c>
      <c r="C1046" s="66"/>
      <c r="D1046" s="66"/>
      <c r="E1046" s="66"/>
      <c r="F1046" s="66"/>
    </row>
    <row r="1047" spans="2:6" x14ac:dyDescent="0.35">
      <c r="B1047" s="64">
        <v>69003</v>
      </c>
      <c r="C1047" s="66"/>
      <c r="D1047" s="66"/>
      <c r="E1047" s="66"/>
      <c r="F1047" s="66"/>
    </row>
    <row r="1048" spans="2:6" x14ac:dyDescent="0.35">
      <c r="B1048" s="64">
        <v>69034</v>
      </c>
      <c r="C1048" s="66"/>
      <c r="D1048" s="66"/>
      <c r="E1048" s="66"/>
      <c r="F1048" s="66"/>
    </row>
    <row r="1049" spans="2:6" x14ac:dyDescent="0.35">
      <c r="B1049" s="64">
        <v>69065</v>
      </c>
      <c r="C1049" s="66"/>
      <c r="D1049" s="66"/>
      <c r="E1049" s="66"/>
      <c r="F1049" s="66"/>
    </row>
    <row r="1050" spans="2:6" x14ac:dyDescent="0.35">
      <c r="B1050" s="64">
        <v>69093</v>
      </c>
      <c r="C1050" s="66"/>
      <c r="D1050" s="66"/>
      <c r="E1050" s="66"/>
      <c r="F1050" s="66"/>
    </row>
    <row r="1051" spans="2:6" x14ac:dyDescent="0.35">
      <c r="B1051" s="64">
        <v>69124</v>
      </c>
      <c r="C1051" s="66"/>
      <c r="D1051" s="66"/>
      <c r="E1051" s="66"/>
      <c r="F1051" s="66"/>
    </row>
    <row r="1052" spans="2:6" x14ac:dyDescent="0.35">
      <c r="B1052" s="64">
        <v>69154</v>
      </c>
      <c r="C1052" s="66"/>
      <c r="D1052" s="66"/>
      <c r="E1052" s="66"/>
      <c r="F1052" s="66"/>
    </row>
    <row r="1053" spans="2:6" x14ac:dyDescent="0.35">
      <c r="B1053" s="64">
        <v>69185</v>
      </c>
      <c r="C1053" s="66"/>
      <c r="D1053" s="66"/>
      <c r="E1053" s="66"/>
      <c r="F1053" s="66"/>
    </row>
    <row r="1054" spans="2:6" x14ac:dyDescent="0.35">
      <c r="B1054" s="64">
        <v>69215</v>
      </c>
      <c r="C1054" s="66"/>
      <c r="D1054" s="66"/>
      <c r="E1054" s="66"/>
      <c r="F1054" s="66"/>
    </row>
    <row r="1055" spans="2:6" x14ac:dyDescent="0.35">
      <c r="B1055" s="64">
        <v>69246</v>
      </c>
      <c r="C1055" s="66"/>
      <c r="D1055" s="66"/>
      <c r="E1055" s="66"/>
      <c r="F1055" s="66"/>
    </row>
    <row r="1056" spans="2:6" x14ac:dyDescent="0.35">
      <c r="B1056" s="64">
        <v>69277</v>
      </c>
      <c r="C1056" s="66"/>
      <c r="D1056" s="66"/>
      <c r="E1056" s="66"/>
      <c r="F1056" s="66"/>
    </row>
    <row r="1057" spans="2:6" x14ac:dyDescent="0.35">
      <c r="B1057" s="64">
        <v>69307</v>
      </c>
      <c r="C1057" s="66"/>
      <c r="D1057" s="66"/>
      <c r="E1057" s="66"/>
      <c r="F1057" s="66"/>
    </row>
    <row r="1058" spans="2:6" x14ac:dyDescent="0.35">
      <c r="B1058" s="64">
        <v>69338</v>
      </c>
      <c r="C1058" s="66"/>
      <c r="D1058" s="66"/>
      <c r="E1058" s="66"/>
      <c r="F1058" s="66"/>
    </row>
    <row r="1059" spans="2:6" x14ac:dyDescent="0.35">
      <c r="B1059" s="64">
        <v>69368</v>
      </c>
      <c r="C1059" s="66"/>
      <c r="D1059" s="66"/>
      <c r="E1059" s="66"/>
      <c r="F1059" s="66"/>
    </row>
    <row r="1060" spans="2:6" x14ac:dyDescent="0.35">
      <c r="B1060" s="64">
        <v>69399</v>
      </c>
      <c r="C1060" s="66"/>
      <c r="D1060" s="66"/>
      <c r="E1060" s="66"/>
      <c r="F1060" s="66"/>
    </row>
  </sheetData>
  <mergeCells count="6">
    <mergeCell ref="C1:F1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5 E239 E269:E27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Reajuste de Tarifa 2023-2024</vt:lpstr>
      <vt:lpstr>Resumo</vt:lpstr>
      <vt:lpstr>IGPM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Mazza</dc:creator>
  <cp:lastModifiedBy>Julia Gomes</cp:lastModifiedBy>
  <dcterms:created xsi:type="dcterms:W3CDTF">2018-04-19T21:35:11Z</dcterms:created>
  <dcterms:modified xsi:type="dcterms:W3CDTF">2024-11-05T18:53:59Z</dcterms:modified>
</cp:coreProperties>
</file>