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nmbr-my.sharepoint.com/personal/jose_toledo_anm_gov_br/Documents/1 - SENSGA - Serviço Nacional de Gestão de Serviços e Apoio Administrativo/3-Limpeza/4 -MG - SE - 48051.006440-2023-04/Áreas/"/>
    </mc:Choice>
  </mc:AlternateContent>
  <xr:revisionPtr revIDLastSave="85" documentId="8_{2B92110A-4321-4EF8-9827-ADCBB954146B}" xr6:coauthVersionLast="47" xr6:coauthVersionMax="47" xr10:uidLastSave="{7BED27BF-BDA6-4FB7-A69E-690DC01C923F}"/>
  <bookViews>
    <workbookView xWindow="-110" yWindow="-110" windowWidth="19420" windowHeight="10420" firstSheet="1" activeTab="1" xr2:uid="{00000000-000D-0000-FFFF-FFFF00000000}"/>
  </bookViews>
  <sheets>
    <sheet name="Areas (m²)-Preencher" sheetId="1" r:id="rId1"/>
    <sheet name="UAPM" sheetId="2" r:id="rId2"/>
    <sheet name="Parâmetros" sheetId="3" state="hidden" r:id="rId3"/>
  </sheets>
  <definedNames>
    <definedName name="_xlnm.Print_Titles" localSheetId="2">"exemplo2!#ref!"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62" i="2" l="1"/>
  <c r="B106" i="2" l="1"/>
  <c r="D106" i="2" s="1"/>
  <c r="J106" i="2" s="1"/>
  <c r="K106" i="2" s="1"/>
  <c r="B105" i="2"/>
  <c r="D105" i="2" s="1"/>
  <c r="J105" i="2" s="1"/>
  <c r="D35" i="2"/>
  <c r="D36" i="2"/>
  <c r="J190" i="2"/>
  <c r="J189" i="2"/>
  <c r="J188" i="2"/>
  <c r="J187" i="2"/>
  <c r="J186" i="2"/>
  <c r="D159" i="2"/>
  <c r="D113" i="2"/>
  <c r="D112" i="2"/>
  <c r="J112" i="2" s="1"/>
  <c r="K112" i="2" s="1"/>
  <c r="E156" i="2" s="1"/>
  <c r="C149" i="2"/>
  <c r="A149" i="2"/>
  <c r="C148" i="2"/>
  <c r="A148" i="2"/>
  <c r="C147" i="2"/>
  <c r="A147" i="2"/>
  <c r="C140" i="2"/>
  <c r="A140" i="2"/>
  <c r="C139" i="2"/>
  <c r="A139" i="2"/>
  <c r="C138" i="2"/>
  <c r="A138" i="2"/>
  <c r="C137" i="2"/>
  <c r="A137" i="2"/>
  <c r="C130" i="2"/>
  <c r="A130" i="2"/>
  <c r="C129" i="2"/>
  <c r="A129" i="2"/>
  <c r="C128" i="2"/>
  <c r="A128" i="2"/>
  <c r="C127" i="2"/>
  <c r="A127" i="2"/>
  <c r="C126" i="2"/>
  <c r="A126" i="2"/>
  <c r="C125" i="2"/>
  <c r="A125" i="2"/>
  <c r="D111" i="2"/>
  <c r="J111" i="2" s="1"/>
  <c r="K111" i="2" s="1"/>
  <c r="D110" i="2"/>
  <c r="J110" i="2" s="1"/>
  <c r="K110" i="2" s="1"/>
  <c r="D109" i="2"/>
  <c r="J109" i="2" s="1"/>
  <c r="K109" i="2" s="1"/>
  <c r="D108" i="2"/>
  <c r="J108" i="2" s="1"/>
  <c r="K108" i="2" s="1"/>
  <c r="D107" i="2"/>
  <c r="J107" i="2" s="1"/>
  <c r="K107" i="2" s="1"/>
  <c r="D104" i="2"/>
  <c r="J104" i="2" s="1"/>
  <c r="K104" i="2" s="1"/>
  <c r="D103" i="2"/>
  <c r="J103" i="2" s="1"/>
  <c r="K103" i="2" s="1"/>
  <c r="D102" i="2"/>
  <c r="J102" i="2" s="1"/>
  <c r="K102" i="2" s="1"/>
  <c r="D101" i="2"/>
  <c r="J101" i="2" s="1"/>
  <c r="K101" i="2" s="1"/>
  <c r="D100" i="2"/>
  <c r="J100" i="2" s="1"/>
  <c r="K100" i="2" s="1"/>
  <c r="D99" i="2"/>
  <c r="J99" i="2" s="1"/>
  <c r="K99" i="2" s="1"/>
  <c r="D98" i="2"/>
  <c r="J98" i="2" s="1"/>
  <c r="K98" i="2" s="1"/>
  <c r="D97" i="2"/>
  <c r="J97" i="2" s="1"/>
  <c r="K97" i="2" s="1"/>
  <c r="D96" i="2"/>
  <c r="J96" i="2" s="1"/>
  <c r="K96" i="2" s="1"/>
  <c r="D95" i="2"/>
  <c r="J95" i="2" s="1"/>
  <c r="K95" i="2" s="1"/>
  <c r="D94" i="2"/>
  <c r="J94" i="2" s="1"/>
  <c r="K94" i="2" s="1"/>
  <c r="D93" i="2"/>
  <c r="J93" i="2" s="1"/>
  <c r="K93" i="2" s="1"/>
  <c r="D92" i="2"/>
  <c r="J92" i="2" s="1"/>
  <c r="K92" i="2" s="1"/>
  <c r="D91" i="2"/>
  <c r="J91" i="2" s="1"/>
  <c r="K91" i="2" s="1"/>
  <c r="D90" i="2"/>
  <c r="J90" i="2" s="1"/>
  <c r="K90" i="2" s="1"/>
  <c r="D89" i="2"/>
  <c r="J89" i="2" s="1"/>
  <c r="K89" i="2" s="1"/>
  <c r="D88" i="2"/>
  <c r="J88" i="2" s="1"/>
  <c r="K88" i="2" s="1"/>
  <c r="D87" i="2"/>
  <c r="J87" i="2" s="1"/>
  <c r="K87" i="2" s="1"/>
  <c r="D86" i="2"/>
  <c r="J86" i="2" s="1"/>
  <c r="K86" i="2" s="1"/>
  <c r="D85" i="2"/>
  <c r="J85" i="2" s="1"/>
  <c r="K85" i="2" s="1"/>
  <c r="D84" i="2"/>
  <c r="J84" i="2" s="1"/>
  <c r="D83" i="2"/>
  <c r="J83" i="2" s="1"/>
  <c r="K83" i="2" s="1"/>
  <c r="D82" i="2"/>
  <c r="J82" i="2" s="1"/>
  <c r="K82" i="2" s="1"/>
  <c r="D81" i="2"/>
  <c r="J81" i="2" s="1"/>
  <c r="K81" i="2" s="1"/>
  <c r="D80" i="2"/>
  <c r="J80" i="2" s="1"/>
  <c r="K80" i="2" s="1"/>
  <c r="D79" i="2"/>
  <c r="J79" i="2" s="1"/>
  <c r="K79" i="2" s="1"/>
  <c r="D78" i="2"/>
  <c r="J78" i="2" s="1"/>
  <c r="K78" i="2" s="1"/>
  <c r="D77" i="2"/>
  <c r="J77" i="2" s="1"/>
  <c r="K77" i="2" s="1"/>
  <c r="D76" i="2"/>
  <c r="J76" i="2" s="1"/>
  <c r="K76" i="2" s="1"/>
  <c r="D75" i="2"/>
  <c r="J75" i="2" s="1"/>
  <c r="K75" i="2" s="1"/>
  <c r="D74" i="2"/>
  <c r="J74" i="2" s="1"/>
  <c r="K74" i="2" s="1"/>
  <c r="D73" i="2"/>
  <c r="J73" i="2" s="1"/>
  <c r="K73" i="2" s="1"/>
  <c r="D72" i="2"/>
  <c r="J72" i="2" s="1"/>
  <c r="K72" i="2" s="1"/>
  <c r="D71" i="2"/>
  <c r="J71" i="2" s="1"/>
  <c r="D70" i="2"/>
  <c r="J70" i="2" s="1"/>
  <c r="K70" i="2" s="1"/>
  <c r="D69" i="2"/>
  <c r="J69" i="2" s="1"/>
  <c r="K69" i="2" s="1"/>
  <c r="D68" i="2"/>
  <c r="J68" i="2" s="1"/>
  <c r="K68" i="2" s="1"/>
  <c r="D67" i="2"/>
  <c r="J67" i="2" s="1"/>
  <c r="K67" i="2" s="1"/>
  <c r="D66" i="2"/>
  <c r="J66" i="2" s="1"/>
  <c r="K66" i="2" s="1"/>
  <c r="D65" i="2"/>
  <c r="J65" i="2" s="1"/>
  <c r="D64" i="2"/>
  <c r="J64" i="2" s="1"/>
  <c r="K64" i="2" s="1"/>
  <c r="D63" i="2"/>
  <c r="J63" i="2" s="1"/>
  <c r="K63" i="2" s="1"/>
  <c r="D62" i="2"/>
  <c r="J62" i="2" s="1"/>
  <c r="K62" i="2" s="1"/>
  <c r="D61" i="2"/>
  <c r="J61" i="2" s="1"/>
  <c r="K61" i="2" s="1"/>
  <c r="D60" i="2"/>
  <c r="J60" i="2" s="1"/>
  <c r="K60" i="2" s="1"/>
  <c r="D59" i="2"/>
  <c r="J59" i="2" s="1"/>
  <c r="K59" i="2" s="1"/>
  <c r="D58" i="2"/>
  <c r="J58" i="2" s="1"/>
  <c r="K58" i="2" s="1"/>
  <c r="D57" i="2"/>
  <c r="J57" i="2" s="1"/>
  <c r="K57" i="2" s="1"/>
  <c r="D56" i="2"/>
  <c r="J56" i="2" s="1"/>
  <c r="K56" i="2" s="1"/>
  <c r="D55" i="2"/>
  <c r="J55" i="2" s="1"/>
  <c r="K55" i="2" s="1"/>
  <c r="D54" i="2"/>
  <c r="J54" i="2" s="1"/>
  <c r="D53" i="2"/>
  <c r="J53" i="2" s="1"/>
  <c r="K53" i="2" s="1"/>
  <c r="D52" i="2"/>
  <c r="J52" i="2" s="1"/>
  <c r="K52" i="2" s="1"/>
  <c r="D51" i="2"/>
  <c r="J51" i="2" s="1"/>
  <c r="K51" i="2" s="1"/>
  <c r="D50" i="2"/>
  <c r="J50" i="2" s="1"/>
  <c r="K50" i="2" s="1"/>
  <c r="D49" i="2"/>
  <c r="J49" i="2" s="1"/>
  <c r="K49" i="2" s="1"/>
  <c r="D48" i="2"/>
  <c r="J48" i="2" s="1"/>
  <c r="K48" i="2" s="1"/>
  <c r="D47" i="2"/>
  <c r="J47" i="2" s="1"/>
  <c r="K47" i="2" s="1"/>
  <c r="D46" i="2"/>
  <c r="J46" i="2" s="1"/>
  <c r="K46" i="2" s="1"/>
  <c r="D45" i="2"/>
  <c r="J45" i="2" s="1"/>
  <c r="K45" i="2" s="1"/>
  <c r="D44" i="2"/>
  <c r="J44" i="2" s="1"/>
  <c r="K44" i="2" s="1"/>
  <c r="D43" i="2"/>
  <c r="J43" i="2" s="1"/>
  <c r="K43" i="2" s="1"/>
  <c r="D42" i="2"/>
  <c r="J42" i="2" s="1"/>
  <c r="K42" i="2" s="1"/>
  <c r="D41" i="2"/>
  <c r="J41" i="2" s="1"/>
  <c r="K41" i="2" s="1"/>
  <c r="D40" i="2"/>
  <c r="J40" i="2" s="1"/>
  <c r="K40" i="2" s="1"/>
  <c r="D39" i="2"/>
  <c r="J39" i="2" s="1"/>
  <c r="K39" i="2" s="1"/>
  <c r="D38" i="2"/>
  <c r="J38" i="2" s="1"/>
  <c r="K38" i="2" s="1"/>
  <c r="D37" i="2"/>
  <c r="J37" i="2" s="1"/>
  <c r="K37" i="2" s="1"/>
  <c r="J36" i="2"/>
  <c r="K36" i="2" s="1"/>
  <c r="J35" i="2"/>
  <c r="K35" i="2" s="1"/>
  <c r="D34" i="2"/>
  <c r="J34" i="2" s="1"/>
  <c r="K34" i="2" s="1"/>
  <c r="D33" i="2"/>
  <c r="J33" i="2" s="1"/>
  <c r="K33" i="2" s="1"/>
  <c r="D32" i="2"/>
  <c r="J32" i="2" s="1"/>
  <c r="K32" i="2" s="1"/>
  <c r="D31" i="2"/>
  <c r="J31" i="2" s="1"/>
  <c r="K31" i="2" s="1"/>
  <c r="D30" i="2"/>
  <c r="J30" i="2" s="1"/>
  <c r="K30" i="2" s="1"/>
  <c r="D29" i="2"/>
  <c r="J29" i="2" s="1"/>
  <c r="K29" i="2" s="1"/>
  <c r="D28" i="2"/>
  <c r="J28" i="2" s="1"/>
  <c r="K28" i="2" s="1"/>
  <c r="D27" i="2"/>
  <c r="J27" i="2" s="1"/>
  <c r="K27" i="2" s="1"/>
  <c r="D26" i="2"/>
  <c r="J26" i="2" s="1"/>
  <c r="K26" i="2" s="1"/>
  <c r="D25" i="2"/>
  <c r="J25" i="2" s="1"/>
  <c r="K25" i="2" s="1"/>
  <c r="D24" i="2"/>
  <c r="J24" i="2" s="1"/>
  <c r="K24" i="2" s="1"/>
  <c r="D23" i="2"/>
  <c r="J23" i="2" s="1"/>
  <c r="K23" i="2" s="1"/>
  <c r="D22" i="2"/>
  <c r="J22" i="2" s="1"/>
  <c r="K22" i="2" s="1"/>
  <c r="D21" i="2"/>
  <c r="J21" i="2" s="1"/>
  <c r="K21" i="2" s="1"/>
  <c r="D20" i="2"/>
  <c r="J20" i="2" s="1"/>
  <c r="K20" i="2" s="1"/>
  <c r="D19" i="2"/>
  <c r="J19" i="2" s="1"/>
  <c r="K19" i="2" s="1"/>
  <c r="D18" i="2"/>
  <c r="J18" i="2" s="1"/>
  <c r="K18" i="2" s="1"/>
  <c r="D17" i="2"/>
  <c r="J17" i="2" s="1"/>
  <c r="K17" i="2" s="1"/>
  <c r="D16" i="2"/>
  <c r="J16" i="2" s="1"/>
  <c r="K16" i="2" s="1"/>
  <c r="J14" i="2"/>
  <c r="K14" i="2" s="1"/>
  <c r="J12" i="2"/>
  <c r="K12" i="2" s="1"/>
  <c r="J11" i="2"/>
  <c r="K11" i="2" s="1"/>
  <c r="D10" i="2"/>
  <c r="J10" i="2" s="1"/>
  <c r="K10" i="2" s="1"/>
  <c r="D9" i="2"/>
  <c r="J9" i="2" s="1"/>
  <c r="K9" i="2" s="1"/>
  <c r="D8" i="2"/>
  <c r="J8" i="2" s="1"/>
  <c r="K8" i="2" s="1"/>
  <c r="D7" i="2"/>
  <c r="J7" i="2" s="1"/>
  <c r="K7" i="2" s="1"/>
  <c r="D6" i="2"/>
  <c r="J6" i="2" s="1"/>
  <c r="K6" i="2" s="1"/>
  <c r="D5" i="2"/>
  <c r="J5" i="2" s="1"/>
  <c r="K5" i="2" s="1"/>
  <c r="D4" i="2"/>
  <c r="J4" i="2" s="1"/>
  <c r="K4" i="2" s="1"/>
  <c r="D3" i="2"/>
  <c r="J3" i="2" s="1"/>
  <c r="C156" i="1"/>
  <c r="A156" i="1"/>
  <c r="C149" i="1"/>
  <c r="A149" i="1"/>
  <c r="C148" i="1"/>
  <c r="A148" i="1"/>
  <c r="C147" i="1"/>
  <c r="A147" i="1"/>
  <c r="C140" i="1"/>
  <c r="A140" i="1"/>
  <c r="C139" i="1"/>
  <c r="A139" i="1"/>
  <c r="C138" i="1"/>
  <c r="A138" i="1"/>
  <c r="C137" i="1"/>
  <c r="A137" i="1"/>
  <c r="C130" i="1"/>
  <c r="A130" i="1"/>
  <c r="C129" i="1"/>
  <c r="A129" i="1"/>
  <c r="C128" i="1"/>
  <c r="A128" i="1"/>
  <c r="C127" i="1"/>
  <c r="A127" i="1"/>
  <c r="C126" i="1"/>
  <c r="A126" i="1"/>
  <c r="C125" i="1"/>
  <c r="A125" i="1"/>
  <c r="D114" i="1"/>
  <c r="J114" i="1" s="1"/>
  <c r="K114" i="1" s="1"/>
  <c r="D113" i="1"/>
  <c r="J113" i="1" s="1"/>
  <c r="K113" i="1" s="1"/>
  <c r="D112" i="1"/>
  <c r="J112" i="1" s="1"/>
  <c r="K112" i="1" s="1"/>
  <c r="D111" i="1"/>
  <c r="J111" i="1" s="1"/>
  <c r="K111" i="1" s="1"/>
  <c r="D110" i="1"/>
  <c r="J110" i="1" s="1"/>
  <c r="K110" i="1" s="1"/>
  <c r="D109" i="1"/>
  <c r="J109" i="1" s="1"/>
  <c r="K109" i="1" s="1"/>
  <c r="D108" i="1"/>
  <c r="J108" i="1" s="1"/>
  <c r="K108" i="1" s="1"/>
  <c r="D107" i="1"/>
  <c r="J107" i="1" s="1"/>
  <c r="K107" i="1" s="1"/>
  <c r="D106" i="1"/>
  <c r="J106" i="1" s="1"/>
  <c r="K106" i="1" s="1"/>
  <c r="D105" i="1"/>
  <c r="J105" i="1" s="1"/>
  <c r="D104" i="1"/>
  <c r="J104" i="1" s="1"/>
  <c r="K104" i="1" s="1"/>
  <c r="D103" i="1"/>
  <c r="J103" i="1" s="1"/>
  <c r="K103" i="1" s="1"/>
  <c r="D102" i="1"/>
  <c r="J102" i="1" s="1"/>
  <c r="K102" i="1" s="1"/>
  <c r="D101" i="1"/>
  <c r="J101" i="1" s="1"/>
  <c r="K101" i="1" s="1"/>
  <c r="D100" i="1"/>
  <c r="J100" i="1" s="1"/>
  <c r="K100" i="1" s="1"/>
  <c r="D99" i="1"/>
  <c r="J99" i="1" s="1"/>
  <c r="K99" i="1" s="1"/>
  <c r="D98" i="1"/>
  <c r="J98" i="1" s="1"/>
  <c r="D97" i="1"/>
  <c r="J97" i="1" s="1"/>
  <c r="K97" i="1" s="1"/>
  <c r="D96" i="1"/>
  <c r="J96" i="1" s="1"/>
  <c r="K96" i="1" s="1"/>
  <c r="D95" i="1"/>
  <c r="J95" i="1" s="1"/>
  <c r="K95" i="1" s="1"/>
  <c r="D94" i="1"/>
  <c r="J94" i="1" s="1"/>
  <c r="K94" i="1" s="1"/>
  <c r="D93" i="1"/>
  <c r="J93" i="1" s="1"/>
  <c r="K93" i="1" s="1"/>
  <c r="D92" i="1"/>
  <c r="J92" i="1" s="1"/>
  <c r="K92" i="1" s="1"/>
  <c r="D91" i="1"/>
  <c r="J91" i="1" s="1"/>
  <c r="K91" i="1" s="1"/>
  <c r="D90" i="1"/>
  <c r="J90" i="1" s="1"/>
  <c r="K90" i="1" s="1"/>
  <c r="D89" i="1"/>
  <c r="J89" i="1" s="1"/>
  <c r="K89" i="1" s="1"/>
  <c r="D88" i="1"/>
  <c r="J88" i="1" s="1"/>
  <c r="K88" i="1" s="1"/>
  <c r="D87" i="1"/>
  <c r="J87" i="1" s="1"/>
  <c r="K87" i="1" s="1"/>
  <c r="D86" i="1"/>
  <c r="J86" i="1" s="1"/>
  <c r="K86" i="1" s="1"/>
  <c r="D85" i="1"/>
  <c r="J85" i="1" s="1"/>
  <c r="K85" i="1" s="1"/>
  <c r="D84" i="1"/>
  <c r="J84" i="1" s="1"/>
  <c r="D83" i="1"/>
  <c r="J83" i="1" s="1"/>
  <c r="K83" i="1" s="1"/>
  <c r="D82" i="1"/>
  <c r="J82" i="1" s="1"/>
  <c r="K82" i="1" s="1"/>
  <c r="D81" i="1"/>
  <c r="J81" i="1" s="1"/>
  <c r="K81" i="1" s="1"/>
  <c r="D80" i="1"/>
  <c r="J80" i="1" s="1"/>
  <c r="K80" i="1" s="1"/>
  <c r="D79" i="1"/>
  <c r="J79" i="1" s="1"/>
  <c r="K79" i="1" s="1"/>
  <c r="D78" i="1"/>
  <c r="J78" i="1" s="1"/>
  <c r="K78" i="1" s="1"/>
  <c r="D77" i="1"/>
  <c r="J77" i="1" s="1"/>
  <c r="D76" i="1"/>
  <c r="J76" i="1" s="1"/>
  <c r="K76" i="1" s="1"/>
  <c r="D75" i="1"/>
  <c r="J75" i="1" s="1"/>
  <c r="K75" i="1" s="1"/>
  <c r="D74" i="1"/>
  <c r="J74" i="1" s="1"/>
  <c r="K74" i="1" s="1"/>
  <c r="D73" i="1"/>
  <c r="J73" i="1" s="1"/>
  <c r="K73" i="1" s="1"/>
  <c r="D72" i="1"/>
  <c r="J72" i="1" s="1"/>
  <c r="K72" i="1" s="1"/>
  <c r="D71" i="1"/>
  <c r="J71" i="1" s="1"/>
  <c r="D70" i="1"/>
  <c r="J70" i="1" s="1"/>
  <c r="K70" i="1" s="1"/>
  <c r="D69" i="1"/>
  <c r="J69" i="1" s="1"/>
  <c r="K69" i="1" s="1"/>
  <c r="D68" i="1"/>
  <c r="J68" i="1" s="1"/>
  <c r="K68" i="1" s="1"/>
  <c r="D67" i="1"/>
  <c r="J67" i="1" s="1"/>
  <c r="K67" i="1" s="1"/>
  <c r="D66" i="1"/>
  <c r="J66" i="1" s="1"/>
  <c r="K66" i="1" s="1"/>
  <c r="D65" i="1"/>
  <c r="J65" i="1" s="1"/>
  <c r="K65" i="1" s="1"/>
  <c r="D64" i="1"/>
  <c r="J64" i="1" s="1"/>
  <c r="D63" i="1"/>
  <c r="J63" i="1" s="1"/>
  <c r="K63" i="1" s="1"/>
  <c r="D62" i="1"/>
  <c r="J62" i="1" s="1"/>
  <c r="K62" i="1" s="1"/>
  <c r="D61" i="1"/>
  <c r="J61" i="1" s="1"/>
  <c r="K61" i="1" s="1"/>
  <c r="D60" i="1"/>
  <c r="J60" i="1" s="1"/>
  <c r="K60" i="1" s="1"/>
  <c r="D59" i="1"/>
  <c r="J59" i="1" s="1"/>
  <c r="K59" i="1" s="1"/>
  <c r="D58" i="1"/>
  <c r="J58" i="1" s="1"/>
  <c r="K58" i="1" s="1"/>
  <c r="D57" i="1"/>
  <c r="J57" i="1" s="1"/>
  <c r="K57" i="1" s="1"/>
  <c r="D56" i="1"/>
  <c r="J56" i="1" s="1"/>
  <c r="K56" i="1" s="1"/>
  <c r="D55" i="1"/>
  <c r="J55" i="1" s="1"/>
  <c r="K55" i="1" s="1"/>
  <c r="D54" i="1"/>
  <c r="J54" i="1" s="1"/>
  <c r="K54" i="1" s="1"/>
  <c r="D53" i="1"/>
  <c r="J53" i="1" s="1"/>
  <c r="K53" i="1" s="1"/>
  <c r="D52" i="1"/>
  <c r="J52" i="1" s="1"/>
  <c r="D51" i="1"/>
  <c r="J51" i="1" s="1"/>
  <c r="K51" i="1" s="1"/>
  <c r="D50" i="1"/>
  <c r="J50" i="1" s="1"/>
  <c r="K50" i="1" s="1"/>
  <c r="D49" i="1"/>
  <c r="J49" i="1" s="1"/>
  <c r="K49" i="1" s="1"/>
  <c r="D48" i="1"/>
  <c r="J48" i="1" s="1"/>
  <c r="K48" i="1" s="1"/>
  <c r="D47" i="1"/>
  <c r="J47" i="1" s="1"/>
  <c r="K47" i="1" s="1"/>
  <c r="D46" i="1"/>
  <c r="J46" i="1" s="1"/>
  <c r="K46" i="1" s="1"/>
  <c r="D45" i="1"/>
  <c r="J45" i="1" s="1"/>
  <c r="K45" i="1" s="1"/>
  <c r="D44" i="1"/>
  <c r="J44" i="1" s="1"/>
  <c r="K44" i="1" s="1"/>
  <c r="D43" i="1"/>
  <c r="J43" i="1" s="1"/>
  <c r="K43" i="1" s="1"/>
  <c r="D42" i="1"/>
  <c r="J42" i="1" s="1"/>
  <c r="K42" i="1" s="1"/>
  <c r="D41" i="1"/>
  <c r="J41" i="1" s="1"/>
  <c r="K41" i="1" s="1"/>
  <c r="D40" i="1"/>
  <c r="J40" i="1" s="1"/>
  <c r="D39" i="1"/>
  <c r="J39" i="1" s="1"/>
  <c r="K39" i="1" s="1"/>
  <c r="D38" i="1"/>
  <c r="J38" i="1" s="1"/>
  <c r="K38" i="1" s="1"/>
  <c r="D37" i="1"/>
  <c r="J37" i="1" s="1"/>
  <c r="K37" i="1" s="1"/>
  <c r="D36" i="1"/>
  <c r="J36" i="1" s="1"/>
  <c r="K36" i="1" s="1"/>
  <c r="D35" i="1"/>
  <c r="J35" i="1" s="1"/>
  <c r="K35" i="1" s="1"/>
  <c r="D34" i="1"/>
  <c r="J34" i="1" s="1"/>
  <c r="K34" i="1" s="1"/>
  <c r="D33" i="1"/>
  <c r="J33" i="1" s="1"/>
  <c r="K33" i="1" s="1"/>
  <c r="D32" i="1"/>
  <c r="J32" i="1" s="1"/>
  <c r="K32" i="1" s="1"/>
  <c r="D31" i="1"/>
  <c r="J31" i="1" s="1"/>
  <c r="K31" i="1" s="1"/>
  <c r="D30" i="1"/>
  <c r="J30" i="1" s="1"/>
  <c r="K30" i="1" s="1"/>
  <c r="D29" i="1"/>
  <c r="J29" i="1" s="1"/>
  <c r="K29" i="1" s="1"/>
  <c r="D28" i="1"/>
  <c r="J28" i="1" s="1"/>
  <c r="D27" i="1"/>
  <c r="J27" i="1" s="1"/>
  <c r="K27" i="1" s="1"/>
  <c r="D26" i="1"/>
  <c r="J26" i="1" s="1"/>
  <c r="K26" i="1" s="1"/>
  <c r="D25" i="1"/>
  <c r="J25" i="1" s="1"/>
  <c r="K25" i="1" s="1"/>
  <c r="D24" i="1"/>
  <c r="J24" i="1" s="1"/>
  <c r="K24" i="1" s="1"/>
  <c r="D23" i="1"/>
  <c r="J23" i="1" s="1"/>
  <c r="K23" i="1" s="1"/>
  <c r="D22" i="1"/>
  <c r="J22" i="1" s="1"/>
  <c r="K22" i="1" s="1"/>
  <c r="D21" i="1"/>
  <c r="J21" i="1" s="1"/>
  <c r="K21" i="1" s="1"/>
  <c r="D20" i="1"/>
  <c r="J20" i="1" s="1"/>
  <c r="K20" i="1" s="1"/>
  <c r="D19" i="1"/>
  <c r="J19" i="1" s="1"/>
  <c r="K19" i="1" s="1"/>
  <c r="D18" i="1"/>
  <c r="J18" i="1" s="1"/>
  <c r="K18" i="1" s="1"/>
  <c r="D17" i="1"/>
  <c r="J17" i="1" s="1"/>
  <c r="K17" i="1" s="1"/>
  <c r="D16" i="1"/>
  <c r="J16" i="1" s="1"/>
  <c r="K16" i="1" s="1"/>
  <c r="D15" i="1"/>
  <c r="J15" i="1" s="1"/>
  <c r="K15" i="1" s="1"/>
  <c r="D14" i="1"/>
  <c r="J14" i="1" s="1"/>
  <c r="K14" i="1" s="1"/>
  <c r="D13" i="1"/>
  <c r="J13" i="1" s="1"/>
  <c r="K13" i="1" s="1"/>
  <c r="D12" i="1"/>
  <c r="J12" i="1" s="1"/>
  <c r="K12" i="1" s="1"/>
  <c r="D11" i="1"/>
  <c r="J11" i="1" s="1"/>
  <c r="K11" i="1" s="1"/>
  <c r="D10" i="1"/>
  <c r="J10" i="1" s="1"/>
  <c r="K10" i="1" s="1"/>
  <c r="D9" i="1"/>
  <c r="J9" i="1" s="1"/>
  <c r="K9" i="1" s="1"/>
  <c r="D8" i="1"/>
  <c r="J8" i="1" s="1"/>
  <c r="K8" i="1" s="1"/>
  <c r="D7" i="1"/>
  <c r="J7" i="1" s="1"/>
  <c r="K7" i="1" s="1"/>
  <c r="D6" i="1"/>
  <c r="J6" i="1" s="1"/>
  <c r="K6" i="1" s="1"/>
  <c r="D5" i="1"/>
  <c r="J5" i="1" s="1"/>
  <c r="K5" i="1" s="1"/>
  <c r="D4" i="1"/>
  <c r="J4" i="1" s="1"/>
  <c r="K4" i="1" s="1"/>
  <c r="D3" i="1"/>
  <c r="J3" i="1" s="1"/>
  <c r="K3" i="1" s="1"/>
  <c r="D2" i="1"/>
  <c r="J2" i="1" s="1"/>
  <c r="K2" i="1" s="1"/>
  <c r="D115" i="2" l="1"/>
  <c r="J113" i="2"/>
  <c r="K113" i="2" s="1"/>
  <c r="E157" i="2" s="1"/>
  <c r="J13" i="2"/>
  <c r="K13" i="2" s="1"/>
  <c r="J15" i="2"/>
  <c r="K15" i="2" s="1"/>
  <c r="K3" i="2"/>
  <c r="B130" i="2"/>
  <c r="D130" i="2" s="1"/>
  <c r="B149" i="2"/>
  <c r="D149" i="2" s="1"/>
  <c r="K105" i="2"/>
  <c r="B130" i="1"/>
  <c r="D130" i="1" s="1"/>
  <c r="K52" i="1"/>
  <c r="K64" i="1"/>
  <c r="B137" i="1"/>
  <c r="D137" i="1" s="1"/>
  <c r="B129" i="1"/>
  <c r="D129" i="1" s="1"/>
  <c r="K40" i="1"/>
  <c r="B127" i="1"/>
  <c r="D127" i="1" s="1"/>
  <c r="K28" i="1"/>
  <c r="K71" i="1"/>
  <c r="B138" i="1"/>
  <c r="D138" i="1" s="1"/>
  <c r="B139" i="1"/>
  <c r="D139" i="1" s="1"/>
  <c r="B140" i="1"/>
  <c r="D140" i="1" s="1"/>
  <c r="K84" i="1"/>
  <c r="B126" i="2"/>
  <c r="D126" i="2" s="1"/>
  <c r="K77" i="1"/>
  <c r="K54" i="2"/>
  <c r="B137" i="2"/>
  <c r="D137" i="2" s="1"/>
  <c r="K65" i="2"/>
  <c r="B129" i="2"/>
  <c r="D129" i="2" s="1"/>
  <c r="B148" i="1"/>
  <c r="D148" i="1" s="1"/>
  <c r="K98" i="1"/>
  <c r="B138" i="2"/>
  <c r="D138" i="2" s="1"/>
  <c r="K71" i="2"/>
  <c r="D115" i="1"/>
  <c r="B147" i="1"/>
  <c r="D147" i="1" s="1"/>
  <c r="B149" i="1"/>
  <c r="D149" i="1" s="1"/>
  <c r="K105" i="1"/>
  <c r="B139" i="2"/>
  <c r="D139" i="2" s="1"/>
  <c r="B128" i="2"/>
  <c r="D128" i="2" s="1"/>
  <c r="B147" i="2"/>
  <c r="D147" i="2" s="1"/>
  <c r="J116" i="1"/>
  <c r="B125" i="1"/>
  <c r="D125" i="1" s="1"/>
  <c r="B126" i="1"/>
  <c r="D126" i="1" s="1"/>
  <c r="B128" i="1"/>
  <c r="D128" i="1" s="1"/>
  <c r="B156" i="1"/>
  <c r="D156" i="1" s="1"/>
  <c r="D158" i="1" s="1"/>
  <c r="E158" i="1" s="1"/>
  <c r="B140" i="2"/>
  <c r="D140" i="2" s="1"/>
  <c r="K84" i="2"/>
  <c r="B127" i="2"/>
  <c r="D127" i="2" s="1"/>
  <c r="B148" i="2"/>
  <c r="D148" i="2" s="1"/>
  <c r="C114" i="2" l="1"/>
  <c r="D114" i="2" s="1"/>
  <c r="J185" i="2"/>
  <c r="B125" i="2"/>
  <c r="D125" i="2" s="1"/>
  <c r="D132" i="2" s="1"/>
  <c r="E132" i="2" s="1"/>
  <c r="D151" i="2"/>
  <c r="E151" i="2" s="1"/>
  <c r="K117" i="1"/>
  <c r="D142" i="1"/>
  <c r="E142" i="1" s="1"/>
  <c r="D151" i="1"/>
  <c r="E151" i="1" s="1"/>
  <c r="D142" i="2"/>
  <c r="E142" i="2" s="1"/>
  <c r="D132" i="1"/>
  <c r="E132" i="1" s="1"/>
  <c r="E160" i="1" s="1"/>
  <c r="J114" i="2" l="1"/>
  <c r="F114" i="2"/>
  <c r="J116" i="2" l="1"/>
  <c r="K114" i="2"/>
  <c r="E158" i="2" l="1"/>
  <c r="E159" i="2" s="1"/>
  <c r="K117" i="2"/>
  <c r="E168" i="2" l="1"/>
  <c r="E177" i="2" s="1"/>
</calcChain>
</file>

<file path=xl/sharedStrings.xml><?xml version="1.0" encoding="utf-8"?>
<sst xmlns="http://schemas.openxmlformats.org/spreadsheetml/2006/main" count="178" uniqueCount="97">
  <si>
    <t>IDENTIFICAÇÃO DO AMBIENTE</t>
  </si>
  <si>
    <t>LARGURA (m)</t>
  </si>
  <si>
    <t>COMPRIMENTO (m)</t>
  </si>
  <si>
    <t>METROS QUADRADOS (m²)</t>
  </si>
  <si>
    <t>Tipo de área (IN 5/17)</t>
  </si>
  <si>
    <r>
      <t>Produtividade mínima de referência (m²)
(</t>
    </r>
    <r>
      <rPr>
        <i/>
        <sz val="11"/>
        <color rgb="FF000000"/>
        <rFont val="Calibri"/>
        <family val="2"/>
      </rPr>
      <t>8h diárias</t>
    </r>
    <r>
      <rPr>
        <b/>
        <sz val="11"/>
        <color rgb="FF000000"/>
        <rFont val="Calibri"/>
        <family val="2"/>
      </rPr>
      <t>)</t>
    </r>
  </si>
  <si>
    <r>
      <t>Periodicidade</t>
    </r>
    <r>
      <rPr>
        <i/>
        <sz val="11"/>
        <color rgb="FF000000"/>
        <rFont val="Calibri"/>
        <family val="2"/>
      </rPr>
      <t xml:space="preserve"> </t>
    </r>
    <r>
      <rPr>
        <b/>
        <i/>
        <sz val="11"/>
        <color rgb="FF000000"/>
        <rFont val="Calibri"/>
        <family val="2"/>
      </rPr>
      <t>(</t>
    </r>
    <r>
      <rPr>
        <i/>
        <sz val="11"/>
        <color rgb="FF000000"/>
        <rFont val="Calibri"/>
        <family val="2"/>
      </rPr>
      <t xml:space="preserve">Selecione </t>
    </r>
    <r>
      <rPr>
        <i/>
        <sz val="11"/>
        <color rgb="FF000000"/>
        <rFont val="Calibri"/>
        <family val="2"/>
      </rPr>
      <t>a opção</t>
    </r>
    <r>
      <rPr>
        <b/>
        <i/>
        <sz val="11"/>
        <color rgb="FF000000"/>
        <rFont val="Calibri"/>
        <family val="2"/>
      </rPr>
      <t>)</t>
    </r>
  </si>
  <si>
    <r>
      <t>Frequência</t>
    </r>
    <r>
      <rPr>
        <i/>
        <sz val="11"/>
        <color rgb="FF000000"/>
        <rFont val="Calibri"/>
        <family val="2"/>
      </rPr>
      <t xml:space="preserve"> </t>
    </r>
    <r>
      <rPr>
        <b/>
        <i/>
        <sz val="11"/>
        <color rgb="FF000000"/>
        <rFont val="Calibri"/>
        <family val="2"/>
      </rPr>
      <t>(</t>
    </r>
    <r>
      <rPr>
        <i/>
        <sz val="11"/>
        <color rgb="FF000000"/>
        <rFont val="Calibri"/>
        <family val="2"/>
      </rPr>
      <t>1x, 2x, …</t>
    </r>
    <r>
      <rPr>
        <b/>
        <i/>
        <sz val="11"/>
        <color rgb="FF000000"/>
        <rFont val="Calibri"/>
        <family val="2"/>
      </rPr>
      <t>)</t>
    </r>
  </si>
  <si>
    <r>
      <t>Esforço Mensal
(</t>
    </r>
    <r>
      <rPr>
        <i/>
        <sz val="11"/>
        <color rgb="FF000000"/>
        <rFont val="Calibri"/>
        <family val="2"/>
      </rPr>
      <t>em</t>
    </r>
    <r>
      <rPr>
        <b/>
        <i/>
        <sz val="11"/>
        <color rgb="FF000000"/>
        <rFont val="Calibri"/>
        <family val="2"/>
      </rPr>
      <t xml:space="preserve"> </t>
    </r>
    <r>
      <rPr>
        <i/>
        <sz val="11"/>
        <color rgb="FF000000"/>
        <rFont val="Calibri"/>
        <family val="2"/>
      </rPr>
      <t xml:space="preserve">22 dias </t>
    </r>
    <r>
      <rPr>
        <i/>
        <sz val="11"/>
        <color rgb="FF000000"/>
        <rFont val="Calibri"/>
        <family val="2"/>
      </rPr>
      <t>úteis</t>
    </r>
    <r>
      <rPr>
        <b/>
        <sz val="11"/>
        <color rgb="FF000000"/>
        <rFont val="Calibri"/>
        <family val="2"/>
      </rPr>
      <t>)</t>
    </r>
  </si>
  <si>
    <r>
      <t>Área MENSAL</t>
    </r>
    <r>
      <rPr>
        <sz val="11"/>
        <color rgb="FF000000"/>
        <rFont val="Calibri"/>
        <family val="2"/>
      </rPr>
      <t xml:space="preserve"> a </t>
    </r>
    <r>
      <rPr>
        <sz val="11"/>
        <color rgb="FF000000"/>
        <rFont val="Calibri"/>
        <family val="2"/>
      </rPr>
      <t xml:space="preserve">ser limpa em </t>
    </r>
    <r>
      <rPr>
        <sz val="11"/>
        <color rgb="FF000000"/>
        <rFont val="Calibri"/>
        <family val="2"/>
      </rPr>
      <t xml:space="preserve">função da </t>
    </r>
    <r>
      <rPr>
        <b/>
        <sz val="11"/>
        <color rgb="FF000000"/>
        <rFont val="Calibri"/>
        <family val="2"/>
      </rPr>
      <t>Periodicidade</t>
    </r>
    <r>
      <rPr>
        <sz val="11"/>
        <color rgb="FF000000"/>
        <rFont val="Calibri"/>
        <family val="2"/>
      </rPr>
      <t xml:space="preserve"> e da </t>
    </r>
    <r>
      <rPr>
        <b/>
        <sz val="11"/>
        <color rgb="FF000000"/>
        <rFont val="Calibri"/>
        <family val="2"/>
      </rPr>
      <t>frequência (m²)</t>
    </r>
  </si>
  <si>
    <t>Mão de obra necessária (Mês)</t>
  </si>
  <si>
    <r>
      <rPr>
        <b/>
        <sz val="11"/>
        <color rgb="FF0000FF"/>
        <rFont val="Calibri"/>
        <family val="2"/>
      </rPr>
      <t>INTERNA</t>
    </r>
    <r>
      <rPr>
        <b/>
        <sz val="11"/>
        <color rgb="FF000000"/>
        <rFont val="Calibri"/>
        <family val="2"/>
      </rPr>
      <t xml:space="preserve"> -Pisos Frios &amp; Acarpetados</t>
    </r>
  </si>
  <si>
    <r>
      <rPr>
        <b/>
        <sz val="11"/>
        <color rgb="FF0000FF"/>
        <rFont val="Calibri"/>
        <family val="2"/>
      </rPr>
      <t>INTERNA</t>
    </r>
    <r>
      <rPr>
        <b/>
        <sz val="11"/>
        <color rgb="FF000000"/>
        <rFont val="Calibri"/>
        <family val="2"/>
      </rPr>
      <t xml:space="preserve"> -
Laboratórios</t>
    </r>
  </si>
  <si>
    <r>
      <rPr>
        <b/>
        <sz val="11"/>
        <color rgb="FF0000FF"/>
        <rFont val="Calibri"/>
        <family val="2"/>
      </rPr>
      <t>INTERNA</t>
    </r>
    <r>
      <rPr>
        <b/>
        <sz val="11"/>
        <color rgb="FF000000"/>
        <rFont val="Calibri"/>
        <family val="2"/>
      </rPr>
      <t xml:space="preserve"> -
Almoxarifado / Galpões</t>
    </r>
  </si>
  <si>
    <r>
      <rPr>
        <b/>
        <sz val="11"/>
        <color rgb="FF0000FF"/>
        <rFont val="Calibri"/>
        <family val="2"/>
      </rPr>
      <t>INTERNA</t>
    </r>
    <r>
      <rPr>
        <b/>
        <sz val="11"/>
        <color rgb="FF000000"/>
        <rFont val="Calibri"/>
        <family val="2"/>
      </rPr>
      <t xml:space="preserve"> -
Oficinas</t>
    </r>
  </si>
  <si>
    <r>
      <rPr>
        <b/>
        <sz val="11"/>
        <color rgb="FF0000FF"/>
        <rFont val="Calibri"/>
        <family val="2"/>
      </rPr>
      <t>INTERNA</t>
    </r>
    <r>
      <rPr>
        <b/>
        <sz val="11"/>
        <color rgb="FF000000"/>
        <rFont val="Calibri"/>
        <family val="2"/>
      </rPr>
      <t xml:space="preserve"> -
Áreas com espaços livres - saguão, hall e salão</t>
    </r>
  </si>
  <si>
    <r>
      <t>INTERNA</t>
    </r>
    <r>
      <rPr>
        <b/>
        <sz val="11"/>
        <color rgb="FF000000"/>
        <rFont val="Calibri"/>
        <family val="2"/>
      </rPr>
      <t xml:space="preserve"> -</t>
    </r>
    <r>
      <rPr>
        <b/>
        <sz val="11"/>
        <color rgb="FF000000"/>
        <rFont val="Calibri"/>
        <family val="2"/>
      </rPr>
      <t xml:space="preserve">
Banheiros</t>
    </r>
  </si>
  <si>
    <r>
      <rPr>
        <b/>
        <sz val="11"/>
        <color rgb="FFFF0000"/>
        <rFont val="Calibri"/>
        <family val="2"/>
      </rPr>
      <t>EXTERNA</t>
    </r>
    <r>
      <rPr>
        <b/>
        <sz val="11"/>
        <color rgb="FF000000"/>
        <rFont val="Calibri"/>
        <family val="2"/>
      </rPr>
      <t xml:space="preserve"> -
Pisos pavimentados adjacentes / contíguos às edificações</t>
    </r>
  </si>
  <si>
    <r>
      <t>EXTERNA</t>
    </r>
    <r>
      <rPr>
        <b/>
        <sz val="11"/>
        <color rgb="FF000000"/>
        <rFont val="Calibri"/>
        <family val="2"/>
      </rPr>
      <t xml:space="preserve"> -</t>
    </r>
    <r>
      <rPr>
        <b/>
        <sz val="11"/>
        <color rgb="FF000000"/>
        <rFont val="Calibri"/>
        <family val="2"/>
      </rPr>
      <t xml:space="preserve">
Varriação de </t>
    </r>
    <r>
      <rPr>
        <b/>
        <sz val="11"/>
        <color rgb="FF000000"/>
        <rFont val="Calibri"/>
        <family val="2"/>
      </rPr>
      <t xml:space="preserve">passeios e </t>
    </r>
    <r>
      <rPr>
        <b/>
        <sz val="11"/>
        <color rgb="FF000000"/>
        <rFont val="Calibri"/>
        <family val="2"/>
      </rPr>
      <t>arruamento</t>
    </r>
    <r>
      <rPr>
        <b/>
        <sz val="11"/>
        <color rgb="FF000000"/>
        <rFont val="Calibri"/>
        <family val="2"/>
      </rPr>
      <t>s</t>
    </r>
  </si>
  <si>
    <r>
      <rPr>
        <b/>
        <sz val="11"/>
        <color rgb="FFFF0000"/>
        <rFont val="Calibri"/>
        <family val="2"/>
      </rPr>
      <t>EXTERNA</t>
    </r>
    <r>
      <rPr>
        <b/>
        <sz val="11"/>
        <color rgb="FF000000"/>
        <rFont val="Calibri"/>
        <family val="2"/>
      </rPr>
      <t xml:space="preserve"> -
Pátios e áreas verdes com alta, média ou baixa frequência</t>
    </r>
  </si>
  <si>
    <r>
      <rPr>
        <b/>
        <sz val="11"/>
        <color rgb="FFFF0000"/>
        <rFont val="Calibri"/>
        <family val="2"/>
      </rPr>
      <t>EXTERNA</t>
    </r>
    <r>
      <rPr>
        <b/>
        <sz val="11"/>
        <color rgb="FF000000"/>
        <rFont val="Calibri"/>
        <family val="2"/>
      </rPr>
      <t xml:space="preserve"> -
Coleta de detritos em pátios e áreas verdes com frequência diária</t>
    </r>
  </si>
  <si>
    <r>
      <rPr>
        <b/>
        <sz val="11"/>
        <color rgb="FF009900"/>
        <rFont val="Calibri"/>
        <family val="2"/>
      </rPr>
      <t>ESQUADRIA</t>
    </r>
    <r>
      <rPr>
        <b/>
        <sz val="11"/>
        <color rgb="FF009900"/>
        <rFont val="Calibri"/>
        <family val="2"/>
      </rPr>
      <t>S EXTERNAS</t>
    </r>
    <r>
      <rPr>
        <b/>
        <sz val="11"/>
        <color rgb="FF000000"/>
        <rFont val="Calibri"/>
        <family val="2"/>
      </rPr>
      <t xml:space="preserve"> -
Face externa COM exposição a situação de risco</t>
    </r>
  </si>
  <si>
    <r>
      <rPr>
        <b/>
        <sz val="11"/>
        <color rgb="FF009900"/>
        <rFont val="Calibri"/>
        <family val="2"/>
      </rPr>
      <t>ESQUADRIA</t>
    </r>
    <r>
      <rPr>
        <b/>
        <sz val="11"/>
        <color rgb="FF009900"/>
        <rFont val="Calibri"/>
        <family val="2"/>
      </rPr>
      <t>S EXTERNAS</t>
    </r>
    <r>
      <rPr>
        <b/>
        <sz val="11"/>
        <color rgb="FF000000"/>
        <rFont val="Calibri"/>
        <family val="2"/>
      </rPr>
      <t xml:space="preserve"> -
Face externa SEM exposição a situação de risco</t>
    </r>
  </si>
  <si>
    <r>
      <rPr>
        <b/>
        <sz val="11"/>
        <color rgb="FF009900"/>
        <rFont val="Calibri"/>
        <family val="2"/>
      </rPr>
      <t>ESQUADRIA</t>
    </r>
    <r>
      <rPr>
        <b/>
        <sz val="11"/>
        <color rgb="FF009900"/>
        <rFont val="Calibri"/>
        <family val="2"/>
      </rPr>
      <t>S EXTERNAS</t>
    </r>
    <r>
      <rPr>
        <b/>
        <sz val="11"/>
        <color rgb="FF000000"/>
        <rFont val="Calibri"/>
        <family val="2"/>
      </rPr>
      <t xml:space="preserve"> -
Face interna</t>
    </r>
  </si>
  <si>
    <t>FACHADAS ENVIDRAÇADAS</t>
  </si>
  <si>
    <t>Área Física existente (m²) -----&gt;&gt;&gt;</t>
  </si>
  <si>
    <t>Área Física a ser limpa/mês (m²) -----&gt;&gt;&gt;</t>
  </si>
  <si>
    <t>Mão de obra necessária (nº serventes/mês) -----&gt;&gt;&gt;</t>
  </si>
  <si>
    <t>Conversão dos diversos tipos de áreas para a produtividade padrão</t>
  </si>
  <si>
    <t>SOMATÓRIO DAS QUANTIDADES A SEREM UTILIZADAS NO TERMO DE REFERÊNCIA DA LICITAÇÃO</t>
  </si>
  <si>
    <r>
      <rPr>
        <b/>
        <sz val="11"/>
        <color rgb="FF0000FF"/>
        <rFont val="Calibri"/>
        <family val="2"/>
      </rPr>
      <t xml:space="preserve">ÁREAS </t>
    </r>
    <r>
      <rPr>
        <b/>
        <sz val="11"/>
        <color rgb="FF0000FF"/>
        <rFont val="Calibri"/>
        <family val="2"/>
      </rPr>
      <t>INTERNAS</t>
    </r>
    <r>
      <rPr>
        <b/>
        <sz val="11"/>
        <color rgb="FF000000"/>
        <rFont val="Calibri"/>
        <family val="2"/>
      </rPr>
      <t xml:space="preserve"> (produtividade 800m²)</t>
    </r>
  </si>
  <si>
    <t>Descrição da área</t>
  </si>
  <si>
    <t>Área física a ser limpa (mês/m²)</t>
  </si>
  <si>
    <r>
      <t xml:space="preserve">Produtividade mínima de referência </t>
    </r>
    <r>
      <rPr>
        <i/>
        <sz val="11"/>
        <color rgb="FF000000"/>
        <rFont val="Calibri"/>
        <family val="2"/>
      </rPr>
      <t>8h diárias</t>
    </r>
    <r>
      <rPr>
        <b/>
        <sz val="11"/>
        <color rgb="FF000000"/>
        <rFont val="Calibri"/>
        <family val="2"/>
      </rPr>
      <t xml:space="preserve"> (m²)</t>
    </r>
  </si>
  <si>
    <t>Área convertida p/ produtividade 800m²/dia</t>
  </si>
  <si>
    <t>Mão de obra necessária</t>
  </si>
  <si>
    <r>
      <t xml:space="preserve">Somatório das </t>
    </r>
    <r>
      <rPr>
        <b/>
        <sz val="11"/>
        <color rgb="FF0000FF"/>
        <rFont val="Calibri"/>
        <family val="2"/>
      </rPr>
      <t xml:space="preserve">ÁREAS </t>
    </r>
    <r>
      <rPr>
        <b/>
        <sz val="11"/>
        <color rgb="FF0000FF"/>
        <rFont val="Calibri"/>
        <family val="2"/>
      </rPr>
      <t>INTERNAS</t>
    </r>
    <r>
      <rPr>
        <b/>
        <sz val="11"/>
        <color rgb="FF000000"/>
        <rFont val="Calibri"/>
        <family val="2"/>
      </rPr>
      <t xml:space="preserve"> convertidas para a produtividade 800m² (m²)</t>
    </r>
  </si>
  <si>
    <r>
      <rPr>
        <b/>
        <sz val="11"/>
        <color rgb="FFFF0000"/>
        <rFont val="Calibri"/>
        <family val="2"/>
      </rPr>
      <t xml:space="preserve">ÁREAS </t>
    </r>
    <r>
      <rPr>
        <b/>
        <sz val="11"/>
        <color rgb="FFFF0000"/>
        <rFont val="Calibri"/>
        <family val="2"/>
      </rPr>
      <t>EXTERNAS</t>
    </r>
    <r>
      <rPr>
        <b/>
        <sz val="11"/>
        <color rgb="FF000000"/>
        <rFont val="Calibri"/>
        <family val="2"/>
      </rPr>
      <t xml:space="preserve"> (produtividade 1800m²)</t>
    </r>
  </si>
  <si>
    <t>Área física (m²)</t>
  </si>
  <si>
    <r>
      <t xml:space="preserve">Produtividade de referência </t>
    </r>
    <r>
      <rPr>
        <i/>
        <sz val="11"/>
        <color rgb="FF000000"/>
        <rFont val="Calibri"/>
        <family val="2"/>
      </rPr>
      <t>8h diárias</t>
    </r>
    <r>
      <rPr>
        <b/>
        <sz val="11"/>
        <color rgb="FF000000"/>
        <rFont val="Calibri"/>
        <family val="2"/>
      </rPr>
      <t xml:space="preserve"> (m²)</t>
    </r>
  </si>
  <si>
    <t>Área convertida para a produtividade 1800m²/dia</t>
  </si>
  <si>
    <r>
      <t xml:space="preserve">Somatório das </t>
    </r>
    <r>
      <rPr>
        <b/>
        <sz val="11"/>
        <color rgb="FFFF0000"/>
        <rFont val="Calibri"/>
        <family val="2"/>
      </rPr>
      <t xml:space="preserve">ÁREAS </t>
    </r>
    <r>
      <rPr>
        <b/>
        <sz val="11"/>
        <color rgb="FFFF0000"/>
        <rFont val="Calibri"/>
        <family val="2"/>
      </rPr>
      <t>EXTERNAS</t>
    </r>
    <r>
      <rPr>
        <b/>
        <sz val="11"/>
        <color rgb="FF000000"/>
        <rFont val="Calibri"/>
        <family val="2"/>
      </rPr>
      <t xml:space="preserve"> convertidas para a produtividade 1800m² (m²)</t>
    </r>
  </si>
  <si>
    <r>
      <rPr>
        <b/>
        <sz val="11"/>
        <color rgb="FF009900"/>
        <rFont val="Calibri"/>
        <family val="2"/>
      </rPr>
      <t>ESQUADRIA</t>
    </r>
    <r>
      <rPr>
        <b/>
        <sz val="11"/>
        <color rgb="FF009900"/>
        <rFont val="Calibri"/>
        <family val="2"/>
      </rPr>
      <t>S EXTERNAS</t>
    </r>
    <r>
      <rPr>
        <b/>
        <sz val="11"/>
        <color rgb="FF000000"/>
        <rFont val="Calibri"/>
        <family val="2"/>
      </rPr>
      <t xml:space="preserve"> (produtividade 300m²)</t>
    </r>
  </si>
  <si>
    <t>Área convertida para a produtividade 300m²/dia</t>
  </si>
  <si>
    <r>
      <t xml:space="preserve">Somatório das áreas das </t>
    </r>
    <r>
      <rPr>
        <b/>
        <sz val="11"/>
        <color rgb="FF009900"/>
        <rFont val="Calibri"/>
        <family val="2"/>
      </rPr>
      <t>ESQUADRIA</t>
    </r>
    <r>
      <rPr>
        <b/>
        <sz val="11"/>
        <color rgb="FF009900"/>
        <rFont val="Calibri"/>
        <family val="2"/>
      </rPr>
      <t>S EXTERNAS</t>
    </r>
    <r>
      <rPr>
        <b/>
        <sz val="11"/>
        <color rgb="FF000000"/>
        <rFont val="Calibri"/>
        <family val="2"/>
      </rPr>
      <t xml:space="preserve"> convertidas para a produtividade 300m² (m²)</t>
    </r>
  </si>
  <si>
    <r>
      <rPr>
        <b/>
        <sz val="11"/>
        <color rgb="FFA50021"/>
        <rFont val="Calibri"/>
        <family val="2"/>
      </rPr>
      <t xml:space="preserve">FACHADAS </t>
    </r>
    <r>
      <rPr>
        <b/>
        <sz val="11"/>
        <color rgb="FFA50021"/>
        <rFont val="Calibri"/>
        <family val="2"/>
      </rPr>
      <t>ENVIDRAÇA</t>
    </r>
    <r>
      <rPr>
        <b/>
        <sz val="11"/>
        <color rgb="FFA50021"/>
        <rFont val="Calibri"/>
        <family val="2"/>
      </rPr>
      <t>DAS</t>
    </r>
    <r>
      <rPr>
        <b/>
        <sz val="11"/>
        <color rgb="FF000000"/>
        <rFont val="Calibri"/>
        <family val="2"/>
      </rPr>
      <t xml:space="preserve"> (produtividade 130m²)</t>
    </r>
  </si>
  <si>
    <t>Área convertida para a produtividade 130m²/dia</t>
  </si>
  <si>
    <r>
      <t xml:space="preserve">Somatório das áreas das </t>
    </r>
    <r>
      <rPr>
        <b/>
        <sz val="11"/>
        <color rgb="FFA50021"/>
        <rFont val="Calibri"/>
        <family val="2"/>
      </rPr>
      <t xml:space="preserve">FACHADAS </t>
    </r>
    <r>
      <rPr>
        <b/>
        <sz val="11"/>
        <color rgb="FFA50021"/>
        <rFont val="Calibri"/>
        <family val="2"/>
      </rPr>
      <t>ENVIDRAÇA</t>
    </r>
    <r>
      <rPr>
        <b/>
        <sz val="11"/>
        <color rgb="FFA50021"/>
        <rFont val="Calibri"/>
        <family val="2"/>
      </rPr>
      <t>DAS</t>
    </r>
    <r>
      <rPr>
        <b/>
        <sz val="11"/>
        <color rgb="FF000000"/>
        <rFont val="Calibri"/>
        <family val="2"/>
      </rPr>
      <t xml:space="preserve"> convertidas para a produtividade 130m² (m²)</t>
    </r>
  </si>
  <si>
    <t>Mão de obra necessária (nº serventes)</t>
  </si>
  <si>
    <r>
      <rPr>
        <b/>
        <sz val="11"/>
        <color rgb="FF0000FF"/>
        <rFont val="Calibri"/>
        <family val="2"/>
      </rPr>
      <t>INTERNA</t>
    </r>
    <r>
      <rPr>
        <b/>
        <sz val="11"/>
        <color rgb="FF000000"/>
        <rFont val="Calibri"/>
        <family val="2"/>
      </rPr>
      <t xml:space="preserve"> -Pisos Frios &amp; Madeira</t>
    </r>
  </si>
  <si>
    <t>Diaria</t>
  </si>
  <si>
    <r>
      <rPr>
        <b/>
        <sz val="11"/>
        <color rgb="FF0000FF"/>
        <rFont val="Calibri"/>
        <family val="2"/>
      </rPr>
      <t>INTERNA</t>
    </r>
    <r>
      <rPr>
        <b/>
        <sz val="11"/>
        <color rgb="FF000000"/>
        <rFont val="Calibri"/>
        <family val="2"/>
      </rPr>
      <t xml:space="preserve"> -
Banheiros</t>
    </r>
  </si>
  <si>
    <t>Quinzenal</t>
  </si>
  <si>
    <t>Semanal</t>
  </si>
  <si>
    <t>Mensal</t>
  </si>
  <si>
    <t>Bimestral</t>
  </si>
  <si>
    <t>Trimestral</t>
  </si>
  <si>
    <t>Quadrimestral</t>
  </si>
  <si>
    <t>Semestral</t>
  </si>
  <si>
    <t>Anual</t>
  </si>
  <si>
    <t>Frequencia</t>
  </si>
  <si>
    <t>SERVIÇO PAGO MENSALMENTE</t>
  </si>
  <si>
    <t>limpeza cx d'agua</t>
  </si>
  <si>
    <t>Outros serviços</t>
  </si>
  <si>
    <t>Limpeza cx gordura</t>
  </si>
  <si>
    <t>Trocar lâmpadas/torneiras fornecidas pela administração. Pequenas manutenções</t>
  </si>
  <si>
    <t>OUTROS SERVIÇOS</t>
  </si>
  <si>
    <t>Área física (m3)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</si>
  <si>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(m3)</t>
    </r>
  </si>
  <si>
    <t>Área convertida para a produtividade diaria</t>
  </si>
  <si>
    <r>
      <rPr>
        <b/>
        <sz val="11"/>
        <color rgb="FFFF0000"/>
        <rFont val="Calibri"/>
        <family val="2"/>
        <scheme val="minor"/>
      </rPr>
      <t>CONVERSÃO DAS ÁREAS INTERNAS E EXTERNAS</t>
    </r>
    <r>
      <rPr>
        <b/>
        <sz val="11"/>
        <color theme="1"/>
        <rFont val="Calibri"/>
        <family val="2"/>
        <scheme val="minor"/>
      </rPr>
      <t xml:space="preserve"> (produtividade 800m²)</t>
    </r>
  </si>
  <si>
    <t>VALORES A SEREM UTILIZADOS PARA LICITAÇÃO E CONTRATAÇÃO</t>
  </si>
  <si>
    <r>
      <t xml:space="preserve">Produtividade de referência 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 xml:space="preserve"> (m²)</t>
    </r>
  </si>
  <si>
    <t xml:space="preserve">Área convertida para a produtividade (m²/dia) </t>
  </si>
  <si>
    <t>I - Área Interna e Externa - Servente</t>
  </si>
  <si>
    <t>Considerando que a área a ser limpa é menor que a produtividade diária de 800m²/dia.</t>
  </si>
  <si>
    <t>Considerando os termos do ANEXO VI-B, item 9, da IN SEGES/MP nº 05, de 2017.</t>
  </si>
  <si>
    <t>Utilizaremos para contratação a área mínima, ou seja, 800m²</t>
  </si>
  <si>
    <t>SERVIÇO PAGO QUANDO REALIZADO</t>
  </si>
  <si>
    <t>Quantidade</t>
  </si>
  <si>
    <r>
      <t>Produtividade mínima de referência (m²)
(</t>
    </r>
    <r>
      <rPr>
        <i/>
        <sz val="11"/>
        <color theme="1"/>
        <rFont val="Calibri"/>
        <family val="2"/>
        <scheme val="minor"/>
      </rPr>
      <t>8h diárias</t>
    </r>
    <r>
      <rPr>
        <b/>
        <sz val="11"/>
        <color theme="1"/>
        <rFont val="Calibri"/>
        <family val="2"/>
        <scheme val="minor"/>
      </rPr>
      <t>)</t>
    </r>
  </si>
  <si>
    <r>
      <t>Periodicidade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Selecione a opção</t>
    </r>
    <r>
      <rPr>
        <b/>
        <i/>
        <sz val="11"/>
        <color theme="1"/>
        <rFont val="Calibri"/>
        <family val="2"/>
        <scheme val="minor"/>
      </rPr>
      <t>)</t>
    </r>
  </si>
  <si>
    <r>
      <t>Frequência</t>
    </r>
    <r>
      <rPr>
        <i/>
        <sz val="11"/>
        <color theme="1"/>
        <rFont val="Calibri"/>
        <family val="2"/>
        <scheme val="minor"/>
      </rPr>
      <t xml:space="preserve"> </t>
    </r>
    <r>
      <rPr>
        <b/>
        <i/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>1x, 2x, ...</t>
    </r>
    <r>
      <rPr>
        <b/>
        <i/>
        <sz val="11"/>
        <color theme="1"/>
        <rFont val="Calibri"/>
        <family val="2"/>
        <scheme val="minor"/>
      </rPr>
      <t>)</t>
    </r>
  </si>
  <si>
    <t>total em 2 anos</t>
  </si>
  <si>
    <t>Quantidade Total em 24 meses</t>
  </si>
  <si>
    <t>Dedetização</t>
  </si>
  <si>
    <t>m²</t>
  </si>
  <si>
    <r>
      <t xml:space="preserve">Remanejamento de equipamento / mobiliário </t>
    </r>
    <r>
      <rPr>
        <sz val="10"/>
        <color rgb="FFFF0000"/>
        <rFont val="Arial"/>
        <family val="2"/>
      </rPr>
      <t>(sob  demanda)</t>
    </r>
  </si>
  <si>
    <t>DIA</t>
  </si>
  <si>
    <t>Previsão : 2 serventes 1 semana por semestre</t>
  </si>
  <si>
    <t>Sala 308</t>
  </si>
  <si>
    <t>Sala 309</t>
  </si>
  <si>
    <t>WC sala 308</t>
  </si>
  <si>
    <t>WC sala 309</t>
  </si>
  <si>
    <t>Sala 308 (1 janela 3,5 x 1,6)</t>
  </si>
  <si>
    <t>Sala 309(3 janelas 2,5 x1,6)</t>
  </si>
  <si>
    <t>Janelas dos banheiros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</si>
</sst>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#,##0.00&quot; &quot;;&quot;-&quot;#,##0.00&quot; &quot;;&quot; -&quot;#&quot; &quot;;@&quot; &quot;"/>
    <numFmt numFmtId="165" formatCode="[$-416]0"/>
    <numFmt numFmtId="166" formatCode="#,##0.0000&quot; &quot;;&quot;-&quot;#,##0.0000&quot; &quot;;&quot; -&quot;#&quot; &quot;;@&quot; &quot;"/>
    <numFmt numFmtId="167" formatCode="#,##0&quot; &quot;;&quot;-&quot;#,##0&quot; &quot;;&quot; -&quot;#&quot; &quot;;@&quot; &quot;"/>
    <numFmt numFmtId="168" formatCode="[$-416]General"/>
    <numFmt numFmtId="169" formatCode="[$R$-416]&quot; &quot;#,##0.00;[Red]&quot;-&quot;[$R$-416]&quot; &quot;#,##0.00"/>
    <numFmt numFmtId="170" formatCode="0.000"/>
    <numFmt numFmtId="171" formatCode="_-* #,##0.0000_-;\-* #,##0.0000_-;_-* &quot;-&quot;??_-;_-@_-"/>
    <numFmt numFmtId="172" formatCode="_-* #,##0_-;\-* #,##0_-;_-* &quot;-&quot;??_-;_-@_-"/>
  </numFmts>
  <fonts count="25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b/>
      <sz val="11"/>
      <color rgb="FF000000"/>
      <name val="Calibri"/>
      <family val="2"/>
    </font>
    <font>
      <i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b/>
      <sz val="11"/>
      <color rgb="FF0000FF"/>
      <name val="Calibri"/>
      <family val="2"/>
    </font>
    <font>
      <b/>
      <sz val="11"/>
      <color rgb="FFFF0000"/>
      <name val="Calibri"/>
      <family val="2"/>
    </font>
    <font>
      <b/>
      <sz val="11"/>
      <color rgb="FF009900"/>
      <name val="Calibri"/>
      <family val="2"/>
    </font>
    <font>
      <b/>
      <sz val="11"/>
      <color rgb="FFA50021"/>
      <name val="Calibri"/>
      <family val="2"/>
    </font>
    <font>
      <b/>
      <sz val="12"/>
      <color rgb="FF000000"/>
      <name val="Calibri"/>
      <family val="2"/>
    </font>
    <font>
      <b/>
      <sz val="10.5"/>
      <color rgb="FF00FF00"/>
      <name val="Calibri"/>
      <family val="2"/>
    </font>
    <font>
      <b/>
      <sz val="11"/>
      <color rgb="FF00FF00"/>
      <name val="Calibri"/>
      <family val="2"/>
    </font>
    <font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1"/>
      <color rgb="FFA5002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FF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sz val="8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rgb="FFBFBFBF"/>
        <bgColor rgb="FFBFBFBF"/>
      </patternFill>
    </fill>
    <fill>
      <patternFill patternType="solid">
        <fgColor rgb="FFFF0000"/>
        <bgColor rgb="FFFF0000"/>
      </patternFill>
    </fill>
    <fill>
      <patternFill patternType="solid">
        <fgColor rgb="FFDDD9C3"/>
        <bgColor rgb="FFDDD9C3"/>
      </patternFill>
    </fill>
    <fill>
      <patternFill patternType="solid">
        <fgColor rgb="FFF2DCDB"/>
        <bgColor rgb="FFF2DCDB"/>
      </patternFill>
    </fill>
    <fill>
      <patternFill patternType="solid">
        <fgColor rgb="FFEBF1DE"/>
        <bgColor rgb="FFEBF1DE"/>
      </patternFill>
    </fill>
    <fill>
      <patternFill patternType="solid">
        <fgColor rgb="FFE6E0EC"/>
        <bgColor rgb="FFE6E0EC"/>
      </patternFill>
    </fill>
    <fill>
      <patternFill patternType="solid">
        <fgColor rgb="FFDBEEF4"/>
        <bgColor rgb="FFDBEEF4"/>
      </patternFill>
    </fill>
    <fill>
      <patternFill patternType="solid">
        <fgColor rgb="FFFDEADA"/>
        <bgColor rgb="FFFDEADA"/>
      </patternFill>
    </fill>
    <fill>
      <patternFill patternType="solid">
        <fgColor rgb="FFDCE6F2"/>
        <bgColor rgb="FFDCE6F2"/>
      </patternFill>
    </fill>
    <fill>
      <patternFill patternType="solid">
        <fgColor rgb="FFD9D9D9"/>
        <bgColor rgb="FFD9D9D9"/>
      </patternFill>
    </fill>
    <fill>
      <patternFill patternType="solid">
        <fgColor rgb="FF000000"/>
        <bgColor rgb="FF0000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4" fontId="2" fillId="0" borderId="0"/>
    <xf numFmtId="168" fontId="2" fillId="0" borderId="0"/>
    <xf numFmtId="0" fontId="3" fillId="0" borderId="0">
      <alignment horizontal="center"/>
    </xf>
    <xf numFmtId="0" fontId="3" fillId="0" borderId="0">
      <alignment horizontal="center" textRotation="90"/>
    </xf>
    <xf numFmtId="0" fontId="4" fillId="0" borderId="0"/>
    <xf numFmtId="169" fontId="4" fillId="0" borderId="0"/>
    <xf numFmtId="43" fontId="15" fillId="0" borderId="0" applyFont="0" applyFill="0" applyBorder="0" applyAlignment="0" applyProtection="0"/>
  </cellStyleXfs>
  <cellXfs count="225">
    <xf numFmtId="0" fontId="0" fillId="0" borderId="0" xfId="0"/>
    <xf numFmtId="168" fontId="5" fillId="0" borderId="1" xfId="2" applyFont="1" applyBorder="1" applyAlignment="1">
      <alignment horizontal="center" vertical="center" wrapText="1"/>
    </xf>
    <xf numFmtId="168" fontId="5" fillId="0" borderId="2" xfId="2" applyFont="1" applyBorder="1" applyAlignment="1">
      <alignment horizontal="center" vertical="center" wrapText="1"/>
    </xf>
    <xf numFmtId="164" fontId="5" fillId="2" borderId="1" xfId="1" applyFont="1" applyFill="1" applyBorder="1" applyAlignment="1">
      <alignment horizontal="center" vertical="center" wrapText="1"/>
    </xf>
    <xf numFmtId="168" fontId="5" fillId="0" borderId="3" xfId="2" applyFont="1" applyBorder="1" applyAlignment="1">
      <alignment horizontal="center" vertical="center" wrapText="1"/>
    </xf>
    <xf numFmtId="168" fontId="5" fillId="2" borderId="1" xfId="2" applyFont="1" applyFill="1" applyBorder="1" applyAlignment="1">
      <alignment horizontal="center" vertical="center" wrapText="1"/>
    </xf>
    <xf numFmtId="168" fontId="5" fillId="3" borderId="3" xfId="2" applyFont="1" applyFill="1" applyBorder="1" applyAlignment="1">
      <alignment horizontal="center" vertical="center" wrapText="1"/>
    </xf>
    <xf numFmtId="168" fontId="5" fillId="0" borderId="0" xfId="2" applyFont="1"/>
    <xf numFmtId="168" fontId="2" fillId="4" borderId="4" xfId="2" applyFill="1" applyBorder="1" applyAlignment="1">
      <alignment horizontal="left" vertical="center" wrapText="1"/>
    </xf>
    <xf numFmtId="164" fontId="2" fillId="4" borderId="4" xfId="1" applyFill="1" applyBorder="1"/>
    <xf numFmtId="164" fontId="2" fillId="4" borderId="5" xfId="1" applyFill="1" applyBorder="1"/>
    <xf numFmtId="164" fontId="2" fillId="2" borderId="4" xfId="1" applyFill="1" applyBorder="1"/>
    <xf numFmtId="168" fontId="2" fillId="4" borderId="4" xfId="2" applyFill="1" applyBorder="1" applyAlignment="1">
      <alignment horizontal="center" vertical="center"/>
    </xf>
    <xf numFmtId="165" fontId="2" fillId="4" borderId="4" xfId="2" applyNumberFormat="1" applyFill="1" applyBorder="1" applyAlignment="1">
      <alignment horizontal="center" vertical="center"/>
    </xf>
    <xf numFmtId="168" fontId="2" fillId="4" borderId="5" xfId="2" applyFill="1" applyBorder="1" applyAlignment="1">
      <alignment horizontal="center"/>
    </xf>
    <xf numFmtId="164" fontId="2" fillId="2" borderId="4" xfId="2" applyNumberFormat="1" applyFill="1" applyBorder="1" applyAlignment="1">
      <alignment horizontal="center" vertical="center"/>
    </xf>
    <xf numFmtId="166" fontId="2" fillId="4" borderId="6" xfId="2" applyNumberFormat="1" applyFill="1" applyBorder="1" applyAlignment="1">
      <alignment horizontal="center" vertical="center"/>
    </xf>
    <xf numFmtId="168" fontId="2" fillId="0" borderId="0" xfId="2"/>
    <xf numFmtId="164" fontId="2" fillId="0" borderId="0" xfId="2" applyNumberFormat="1"/>
    <xf numFmtId="168" fontId="2" fillId="5" borderId="7" xfId="2" applyFill="1" applyBorder="1" applyAlignment="1">
      <alignment horizontal="left" vertical="center" wrapText="1"/>
    </xf>
    <xf numFmtId="164" fontId="2" fillId="5" borderId="7" xfId="1" applyFill="1" applyBorder="1"/>
    <xf numFmtId="164" fontId="2" fillId="5" borderId="8" xfId="1" applyFill="1" applyBorder="1"/>
    <xf numFmtId="164" fontId="2" fillId="2" borderId="7" xfId="1" applyFill="1" applyBorder="1"/>
    <xf numFmtId="168" fontId="2" fillId="5" borderId="7" xfId="2" applyFill="1" applyBorder="1" applyAlignment="1">
      <alignment horizontal="center" vertical="center"/>
    </xf>
    <xf numFmtId="165" fontId="2" fillId="5" borderId="7" xfId="2" applyNumberFormat="1" applyFill="1" applyBorder="1" applyAlignment="1">
      <alignment horizontal="center" vertical="center"/>
    </xf>
    <xf numFmtId="168" fontId="2" fillId="5" borderId="8" xfId="2" applyFill="1" applyBorder="1" applyAlignment="1">
      <alignment horizontal="center"/>
    </xf>
    <xf numFmtId="164" fontId="2" fillId="2" borderId="7" xfId="2" applyNumberFormat="1" applyFill="1" applyBorder="1" applyAlignment="1">
      <alignment horizontal="center" vertical="center"/>
    </xf>
    <xf numFmtId="166" fontId="2" fillId="5" borderId="9" xfId="2" applyNumberFormat="1" applyFill="1" applyBorder="1" applyAlignment="1">
      <alignment horizontal="center" vertical="center"/>
    </xf>
    <xf numFmtId="168" fontId="2" fillId="5" borderId="4" xfId="2" applyFill="1" applyBorder="1" applyAlignment="1">
      <alignment horizontal="left" vertical="center" wrapText="1"/>
    </xf>
    <xf numFmtId="164" fontId="2" fillId="5" borderId="4" xfId="1" applyFill="1" applyBorder="1"/>
    <xf numFmtId="164" fontId="2" fillId="5" borderId="5" xfId="1" applyFill="1" applyBorder="1"/>
    <xf numFmtId="168" fontId="2" fillId="5" borderId="4" xfId="2" applyFill="1" applyBorder="1" applyAlignment="1">
      <alignment horizontal="center" vertical="center"/>
    </xf>
    <xf numFmtId="165" fontId="2" fillId="5" borderId="4" xfId="2" applyNumberFormat="1" applyFill="1" applyBorder="1" applyAlignment="1">
      <alignment horizontal="center" vertical="center"/>
    </xf>
    <xf numFmtId="168" fontId="2" fillId="5" borderId="5" xfId="2" applyFill="1" applyBorder="1" applyAlignment="1">
      <alignment horizontal="center"/>
    </xf>
    <xf numFmtId="166" fontId="2" fillId="5" borderId="6" xfId="2" applyNumberFormat="1" applyFill="1" applyBorder="1" applyAlignment="1">
      <alignment horizontal="center" vertical="center"/>
    </xf>
    <xf numFmtId="168" fontId="2" fillId="6" borderId="4" xfId="2" applyFill="1" applyBorder="1" applyAlignment="1">
      <alignment horizontal="left" vertical="center" wrapText="1"/>
    </xf>
    <xf numFmtId="164" fontId="2" fillId="6" borderId="4" xfId="1" applyFill="1" applyBorder="1"/>
    <xf numFmtId="164" fontId="2" fillId="6" borderId="5" xfId="1" applyFill="1" applyBorder="1"/>
    <xf numFmtId="168" fontId="2" fillId="6" borderId="4" xfId="2" applyFill="1" applyBorder="1" applyAlignment="1">
      <alignment horizontal="center" vertical="center"/>
    </xf>
    <xf numFmtId="168" fontId="2" fillId="6" borderId="5" xfId="2" applyFill="1" applyBorder="1" applyAlignment="1">
      <alignment horizontal="center"/>
    </xf>
    <xf numFmtId="166" fontId="2" fillId="6" borderId="6" xfId="2" applyNumberFormat="1" applyFill="1" applyBorder="1" applyAlignment="1">
      <alignment horizontal="center" vertical="center"/>
    </xf>
    <xf numFmtId="168" fontId="2" fillId="7" borderId="4" xfId="2" applyFill="1" applyBorder="1" applyAlignment="1">
      <alignment horizontal="left" vertical="center" wrapText="1"/>
    </xf>
    <xf numFmtId="164" fontId="2" fillId="7" borderId="4" xfId="1" applyFill="1" applyBorder="1"/>
    <xf numFmtId="164" fontId="2" fillId="7" borderId="5" xfId="1" applyFill="1" applyBorder="1"/>
    <xf numFmtId="168" fontId="2" fillId="7" borderId="4" xfId="2" applyFill="1" applyBorder="1" applyAlignment="1">
      <alignment horizontal="center" vertical="center"/>
    </xf>
    <xf numFmtId="168" fontId="2" fillId="7" borderId="5" xfId="2" applyFill="1" applyBorder="1" applyAlignment="1">
      <alignment horizontal="center"/>
    </xf>
    <xf numFmtId="166" fontId="2" fillId="7" borderId="6" xfId="2" applyNumberFormat="1" applyFill="1" applyBorder="1" applyAlignment="1">
      <alignment horizontal="center" vertical="center"/>
    </xf>
    <xf numFmtId="168" fontId="2" fillId="8" borderId="4" xfId="2" applyFill="1" applyBorder="1" applyAlignment="1">
      <alignment horizontal="left" vertical="center" wrapText="1"/>
    </xf>
    <xf numFmtId="164" fontId="2" fillId="8" borderId="4" xfId="1" applyFill="1" applyBorder="1"/>
    <xf numFmtId="164" fontId="2" fillId="8" borderId="5" xfId="1" applyFill="1" applyBorder="1"/>
    <xf numFmtId="168" fontId="2" fillId="8" borderId="4" xfId="2" applyFill="1" applyBorder="1" applyAlignment="1">
      <alignment horizontal="center" vertical="center"/>
    </xf>
    <xf numFmtId="168" fontId="2" fillId="8" borderId="5" xfId="2" applyFill="1" applyBorder="1" applyAlignment="1">
      <alignment horizontal="center"/>
    </xf>
    <xf numFmtId="166" fontId="2" fillId="8" borderId="6" xfId="2" applyNumberFormat="1" applyFill="1" applyBorder="1" applyAlignment="1">
      <alignment horizontal="center" vertical="center"/>
    </xf>
    <xf numFmtId="168" fontId="2" fillId="9" borderId="4" xfId="2" applyFill="1" applyBorder="1" applyAlignment="1">
      <alignment horizontal="left" vertical="center" wrapText="1"/>
    </xf>
    <xf numFmtId="164" fontId="2" fillId="9" borderId="4" xfId="1" applyFill="1" applyBorder="1"/>
    <xf numFmtId="164" fontId="2" fillId="9" borderId="5" xfId="1" applyFill="1" applyBorder="1"/>
    <xf numFmtId="168" fontId="2" fillId="9" borderId="4" xfId="2" applyFill="1" applyBorder="1" applyAlignment="1">
      <alignment horizontal="center" vertical="center"/>
    </xf>
    <xf numFmtId="168" fontId="2" fillId="9" borderId="5" xfId="2" applyFill="1" applyBorder="1" applyAlignment="1">
      <alignment horizontal="center"/>
    </xf>
    <xf numFmtId="166" fontId="2" fillId="9" borderId="6" xfId="2" applyNumberFormat="1" applyFill="1" applyBorder="1" applyAlignment="1">
      <alignment horizontal="center" vertical="center"/>
    </xf>
    <xf numFmtId="168" fontId="2" fillId="10" borderId="4" xfId="2" applyFill="1" applyBorder="1" applyAlignment="1">
      <alignment horizontal="left" vertical="center" wrapText="1"/>
    </xf>
    <xf numFmtId="164" fontId="2" fillId="10" borderId="4" xfId="1" applyFill="1" applyBorder="1"/>
    <xf numFmtId="164" fontId="2" fillId="10" borderId="5" xfId="1" applyFill="1" applyBorder="1"/>
    <xf numFmtId="168" fontId="2" fillId="10" borderId="4" xfId="2" applyFill="1" applyBorder="1" applyAlignment="1">
      <alignment horizontal="center" vertical="center"/>
    </xf>
    <xf numFmtId="165" fontId="2" fillId="10" borderId="4" xfId="2" applyNumberFormat="1" applyFill="1" applyBorder="1" applyAlignment="1">
      <alignment horizontal="center" vertical="center"/>
    </xf>
    <xf numFmtId="168" fontId="2" fillId="10" borderId="5" xfId="2" applyFill="1" applyBorder="1" applyAlignment="1">
      <alignment horizontal="center"/>
    </xf>
    <xf numFmtId="166" fontId="2" fillId="10" borderId="6" xfId="2" applyNumberFormat="1" applyFill="1" applyBorder="1" applyAlignment="1">
      <alignment horizontal="center" vertical="center"/>
    </xf>
    <xf numFmtId="165" fontId="2" fillId="6" borderId="4" xfId="2" applyNumberFormat="1" applyFill="1" applyBorder="1" applyAlignment="1">
      <alignment horizontal="center" vertical="center"/>
    </xf>
    <xf numFmtId="165" fontId="2" fillId="7" borderId="4" xfId="2" applyNumberFormat="1" applyFill="1" applyBorder="1" applyAlignment="1">
      <alignment horizontal="center" vertical="center"/>
    </xf>
    <xf numFmtId="165" fontId="2" fillId="8" borderId="4" xfId="2" applyNumberFormat="1" applyFill="1" applyBorder="1" applyAlignment="1">
      <alignment horizontal="center" vertical="center"/>
    </xf>
    <xf numFmtId="165" fontId="2" fillId="9" borderId="4" xfId="2" applyNumberFormat="1" applyFill="1" applyBorder="1" applyAlignment="1">
      <alignment horizontal="center" vertical="center"/>
    </xf>
    <xf numFmtId="164" fontId="5" fillId="2" borderId="7" xfId="1" applyFont="1" applyFill="1" applyBorder="1" applyAlignment="1">
      <alignment horizontal="center" vertical="center"/>
    </xf>
    <xf numFmtId="168" fontId="2" fillId="0" borderId="0" xfId="2" applyAlignment="1">
      <alignment horizontal="center" vertical="center"/>
    </xf>
    <xf numFmtId="168" fontId="2" fillId="2" borderId="11" xfId="2" applyFill="1" applyBorder="1" applyAlignment="1">
      <alignment horizontal="center" vertical="center"/>
    </xf>
    <xf numFmtId="166" fontId="2" fillId="0" borderId="0" xfId="2" applyNumberFormat="1" applyAlignment="1">
      <alignment horizontal="center" vertical="center"/>
    </xf>
    <xf numFmtId="164" fontId="5" fillId="2" borderId="4" xfId="1" applyFont="1" applyFill="1" applyBorder="1" applyAlignment="1">
      <alignment horizontal="center" vertical="center"/>
    </xf>
    <xf numFmtId="166" fontId="2" fillId="0" borderId="0" xfId="2" applyNumberFormat="1"/>
    <xf numFmtId="166" fontId="5" fillId="3" borderId="4" xfId="2" applyNumberFormat="1" applyFont="1" applyFill="1" applyBorder="1"/>
    <xf numFmtId="164" fontId="2" fillId="0" borderId="0" xfId="1"/>
    <xf numFmtId="168" fontId="2" fillId="0" borderId="0" xfId="2" applyAlignment="1">
      <alignment horizontal="center"/>
    </xf>
    <xf numFmtId="168" fontId="5" fillId="0" borderId="4" xfId="2" applyFont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 wrapText="1"/>
    </xf>
    <xf numFmtId="168" fontId="2" fillId="0" borderId="10" xfId="2" applyBorder="1"/>
    <xf numFmtId="167" fontId="2" fillId="0" borderId="0" xfId="2" applyNumberFormat="1" applyAlignment="1">
      <alignment horizontal="center" vertical="center"/>
    </xf>
    <xf numFmtId="164" fontId="14" fillId="12" borderId="4" xfId="1" applyFont="1" applyFill="1" applyBorder="1" applyAlignment="1">
      <alignment horizontal="center" vertical="center"/>
    </xf>
    <xf numFmtId="164" fontId="5" fillId="11" borderId="4" xfId="2" applyNumberFormat="1" applyFont="1" applyFill="1" applyBorder="1" applyAlignment="1">
      <alignment horizontal="center" vertical="center"/>
    </xf>
    <xf numFmtId="164" fontId="2" fillId="0" borderId="0" xfId="2" applyNumberFormat="1" applyAlignment="1">
      <alignment horizontal="center" vertical="center"/>
    </xf>
    <xf numFmtId="168" fontId="5" fillId="0" borderId="0" xfId="2" applyFont="1" applyAlignment="1">
      <alignment horizontal="center" vertical="center" wrapText="1"/>
    </xf>
    <xf numFmtId="164" fontId="5" fillId="0" borderId="0" xfId="1" applyFont="1" applyAlignment="1">
      <alignment horizontal="center" vertical="center"/>
    </xf>
    <xf numFmtId="164" fontId="5" fillId="0" borderId="0" xfId="2" applyNumberFormat="1" applyFont="1" applyAlignment="1">
      <alignment horizontal="center" vertical="center"/>
    </xf>
    <xf numFmtId="164" fontId="2" fillId="0" borderId="0" xfId="1" applyAlignment="1">
      <alignment horizontal="center" vertical="center"/>
    </xf>
    <xf numFmtId="168" fontId="2" fillId="0" borderId="10" xfId="2" applyBorder="1" applyAlignment="1">
      <alignment horizontal="left" vertical="center" wrapText="1"/>
    </xf>
    <xf numFmtId="167" fontId="2" fillId="0" borderId="0" xfId="2" applyNumberFormat="1" applyAlignment="1">
      <alignment vertical="center"/>
    </xf>
    <xf numFmtId="168" fontId="2" fillId="0" borderId="10" xfId="2" applyBorder="1" applyAlignment="1">
      <alignment horizontal="left" wrapText="1"/>
    </xf>
    <xf numFmtId="164" fontId="5" fillId="3" borderId="4" xfId="2" applyNumberFormat="1" applyFont="1" applyFill="1" applyBorder="1" applyAlignment="1">
      <alignment horizontal="center" vertical="center"/>
    </xf>
    <xf numFmtId="0" fontId="1" fillId="14" borderId="13" xfId="0" applyFont="1" applyFill="1" applyBorder="1"/>
    <xf numFmtId="43" fontId="1" fillId="14" borderId="14" xfId="7" applyFont="1" applyFill="1" applyBorder="1"/>
    <xf numFmtId="43" fontId="1" fillId="14" borderId="15" xfId="7" applyFont="1" applyFill="1" applyBorder="1"/>
    <xf numFmtId="43" fontId="1" fillId="14" borderId="16" xfId="7" applyFont="1" applyFill="1" applyBorder="1"/>
    <xf numFmtId="0" fontId="1" fillId="14" borderId="18" xfId="0" applyFont="1" applyFill="1" applyBorder="1" applyAlignment="1">
      <alignment horizontal="center" vertical="center"/>
    </xf>
    <xf numFmtId="0" fontId="1" fillId="14" borderId="14" xfId="0" applyFont="1" applyFill="1" applyBorder="1" applyAlignment="1">
      <alignment horizontal="center" vertical="center"/>
    </xf>
    <xf numFmtId="1" fontId="1" fillId="14" borderId="14" xfId="0" applyNumberFormat="1" applyFont="1" applyFill="1" applyBorder="1" applyAlignment="1">
      <alignment horizontal="center" vertical="center"/>
    </xf>
    <xf numFmtId="170" fontId="1" fillId="14" borderId="15" xfId="0" applyNumberFormat="1" applyFont="1" applyFill="1" applyBorder="1" applyAlignment="1">
      <alignment horizontal="center"/>
    </xf>
    <xf numFmtId="43" fontId="1" fillId="14" borderId="16" xfId="0" applyNumberFormat="1" applyFont="1" applyFill="1" applyBorder="1" applyAlignment="1">
      <alignment horizontal="center" vertical="center"/>
    </xf>
    <xf numFmtId="171" fontId="1" fillId="14" borderId="19" xfId="0" applyNumberFormat="1" applyFont="1" applyFill="1" applyBorder="1" applyAlignment="1">
      <alignment horizontal="center" vertical="center"/>
    </xf>
    <xf numFmtId="0" fontId="1" fillId="14" borderId="13" xfId="0" applyFont="1" applyFill="1" applyBorder="1" applyAlignment="1">
      <alignment horizontal="left" vertical="center" wrapText="1"/>
    </xf>
    <xf numFmtId="43" fontId="1" fillId="14" borderId="14" xfId="7" applyFont="1" applyFill="1" applyBorder="1" applyAlignment="1">
      <alignment horizontal="center" vertical="center"/>
    </xf>
    <xf numFmtId="43" fontId="1" fillId="14" borderId="15" xfId="7" applyFont="1" applyFill="1" applyBorder="1" applyAlignment="1">
      <alignment horizontal="center" vertical="center"/>
    </xf>
    <xf numFmtId="43" fontId="1" fillId="14" borderId="16" xfId="7" applyFont="1" applyFill="1" applyBorder="1" applyAlignment="1">
      <alignment horizontal="center" vertical="center"/>
    </xf>
    <xf numFmtId="43" fontId="1" fillId="14" borderId="18" xfId="0" applyNumberFormat="1" applyFont="1" applyFill="1" applyBorder="1" applyAlignment="1">
      <alignment horizontal="center" vertical="center"/>
    </xf>
    <xf numFmtId="0" fontId="1" fillId="14" borderId="15" xfId="0" applyFont="1" applyFill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43" fontId="16" fillId="0" borderId="14" xfId="7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0" fillId="0" borderId="25" xfId="0" applyBorder="1"/>
    <xf numFmtId="2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43" fontId="0" fillId="0" borderId="0" xfId="7" applyFont="1" applyFill="1" applyBorder="1" applyAlignment="1">
      <alignment horizontal="center" vertical="center"/>
    </xf>
    <xf numFmtId="171" fontId="16" fillId="0" borderId="26" xfId="0" applyNumberFormat="1" applyFont="1" applyBorder="1" applyAlignment="1">
      <alignment horizontal="center" vertical="center" wrapText="1"/>
    </xf>
    <xf numFmtId="172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wrapText="1"/>
    </xf>
    <xf numFmtId="43" fontId="0" fillId="0" borderId="0" xfId="0" applyNumberFormat="1" applyAlignment="1">
      <alignment horizontal="center" vertical="center"/>
    </xf>
    <xf numFmtId="43" fontId="20" fillId="16" borderId="28" xfId="7" applyFont="1" applyFill="1" applyBorder="1" applyAlignment="1">
      <alignment horizontal="center" vertical="center"/>
    </xf>
    <xf numFmtId="43" fontId="16" fillId="15" borderId="29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43" fontId="20" fillId="0" borderId="0" xfId="7" applyFont="1" applyFill="1" applyBorder="1" applyAlignment="1">
      <alignment horizontal="center" vertical="center"/>
    </xf>
    <xf numFmtId="43" fontId="16" fillId="0" borderId="0" xfId="0" applyNumberFormat="1" applyFont="1" applyAlignment="1">
      <alignment horizontal="center" vertical="center"/>
    </xf>
    <xf numFmtId="164" fontId="5" fillId="3" borderId="4" xfId="2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43" fontId="16" fillId="0" borderId="24" xfId="7" applyFont="1" applyBorder="1" applyAlignment="1">
      <alignment horizontal="center" vertical="center" wrapText="1"/>
    </xf>
    <xf numFmtId="0" fontId="0" fillId="0" borderId="37" xfId="0" applyBorder="1" applyAlignment="1">
      <alignment vertical="center"/>
    </xf>
    <xf numFmtId="43" fontId="0" fillId="0" borderId="0" xfId="7" applyFont="1"/>
    <xf numFmtId="0" fontId="16" fillId="0" borderId="42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43" fontId="16" fillId="17" borderId="45" xfId="7" applyFont="1" applyFill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 vertical="center" wrapText="1"/>
    </xf>
    <xf numFmtId="0" fontId="16" fillId="17" borderId="45" xfId="0" applyFont="1" applyFill="1" applyBorder="1" applyAlignment="1">
      <alignment horizontal="center" vertical="center" wrapText="1"/>
    </xf>
    <xf numFmtId="0" fontId="16" fillId="18" borderId="41" xfId="0" applyFont="1" applyFill="1" applyBorder="1" applyAlignment="1">
      <alignment horizontal="center" vertical="center" wrapText="1"/>
    </xf>
    <xf numFmtId="0" fontId="0" fillId="19" borderId="13" xfId="0" applyFill="1" applyBorder="1"/>
    <xf numFmtId="43" fontId="0" fillId="19" borderId="15" xfId="7" applyFont="1" applyFill="1" applyBorder="1"/>
    <xf numFmtId="43" fontId="0" fillId="19" borderId="16" xfId="7" applyFont="1" applyFill="1" applyBorder="1"/>
    <xf numFmtId="0" fontId="16" fillId="19" borderId="16" xfId="0" applyFont="1" applyFill="1" applyBorder="1" applyAlignment="1">
      <alignment horizontal="center" vertical="center" wrapText="1"/>
    </xf>
    <xf numFmtId="0" fontId="0" fillId="19" borderId="18" xfId="0" applyFill="1" applyBorder="1" applyAlignment="1">
      <alignment horizontal="center" vertical="center"/>
    </xf>
    <xf numFmtId="0" fontId="0" fillId="19" borderId="14" xfId="0" applyFill="1" applyBorder="1" applyAlignment="1">
      <alignment horizontal="center" vertical="center"/>
    </xf>
    <xf numFmtId="1" fontId="0" fillId="19" borderId="14" xfId="0" applyNumberFormat="1" applyFill="1" applyBorder="1" applyAlignment="1">
      <alignment horizontal="center" vertical="center"/>
    </xf>
    <xf numFmtId="0" fontId="0" fillId="19" borderId="15" xfId="0" applyFill="1" applyBorder="1" applyAlignment="1">
      <alignment horizontal="center"/>
    </xf>
    <xf numFmtId="43" fontId="0" fillId="19" borderId="16" xfId="0" applyNumberFormat="1" applyFill="1" applyBorder="1" applyAlignment="1">
      <alignment horizontal="center" vertical="center"/>
    </xf>
    <xf numFmtId="171" fontId="0" fillId="19" borderId="19" xfId="0" applyNumberFormat="1" applyFill="1" applyBorder="1" applyAlignment="1">
      <alignment horizontal="center" vertical="center"/>
    </xf>
    <xf numFmtId="43" fontId="0" fillId="19" borderId="14" xfId="7" applyFont="1" applyFill="1" applyBorder="1"/>
    <xf numFmtId="0" fontId="0" fillId="19" borderId="47" xfId="0" applyFill="1" applyBorder="1" applyAlignment="1">
      <alignment horizontal="left" vertical="center" wrapText="1"/>
    </xf>
    <xf numFmtId="0" fontId="0" fillId="14" borderId="47" xfId="0" applyFill="1" applyBorder="1" applyAlignment="1">
      <alignment horizontal="left" vertical="center" wrapText="1"/>
    </xf>
    <xf numFmtId="43" fontId="0" fillId="14" borderId="14" xfId="7" applyFont="1" applyFill="1" applyBorder="1" applyAlignment="1">
      <alignment horizontal="center" vertical="center"/>
    </xf>
    <xf numFmtId="43" fontId="0" fillId="14" borderId="15" xfId="7" applyFont="1" applyFill="1" applyBorder="1" applyAlignment="1">
      <alignment horizontal="center" vertical="center"/>
    </xf>
    <xf numFmtId="43" fontId="0" fillId="14" borderId="16" xfId="7" applyFont="1" applyFill="1" applyBorder="1" applyAlignment="1">
      <alignment vertical="center"/>
    </xf>
    <xf numFmtId="0" fontId="16" fillId="14" borderId="16" xfId="0" applyFont="1" applyFill="1" applyBorder="1" applyAlignment="1">
      <alignment horizontal="center" vertical="center" wrapText="1"/>
    </xf>
    <xf numFmtId="0" fontId="0" fillId="14" borderId="18" xfId="0" applyFill="1" applyBorder="1" applyAlignment="1">
      <alignment horizontal="center" vertical="center"/>
    </xf>
    <xf numFmtId="0" fontId="0" fillId="14" borderId="14" xfId="0" applyFill="1" applyBorder="1" applyAlignment="1">
      <alignment horizontal="center" vertical="center"/>
    </xf>
    <xf numFmtId="1" fontId="0" fillId="14" borderId="14" xfId="0" applyNumberFormat="1" applyFill="1" applyBorder="1" applyAlignment="1">
      <alignment horizontal="center" vertical="center"/>
    </xf>
    <xf numFmtId="0" fontId="0" fillId="14" borderId="15" xfId="0" applyFill="1" applyBorder="1" applyAlignment="1">
      <alignment horizontal="center" vertical="center"/>
    </xf>
    <xf numFmtId="43" fontId="0" fillId="14" borderId="16" xfId="0" applyNumberFormat="1" applyFill="1" applyBorder="1" applyAlignment="1">
      <alignment horizontal="center" vertical="center"/>
    </xf>
    <xf numFmtId="171" fontId="0" fillId="14" borderId="19" xfId="0" applyNumberFormat="1" applyFill="1" applyBorder="1" applyAlignment="1">
      <alignment horizontal="center" vertical="center"/>
    </xf>
    <xf numFmtId="0" fontId="0" fillId="14" borderId="13" xfId="0" applyFill="1" applyBorder="1"/>
    <xf numFmtId="43" fontId="0" fillId="14" borderId="14" xfId="7" applyFont="1" applyFill="1" applyBorder="1"/>
    <xf numFmtId="43" fontId="0" fillId="14" borderId="15" xfId="7" applyFont="1" applyFill="1" applyBorder="1"/>
    <xf numFmtId="43" fontId="0" fillId="14" borderId="16" xfId="7" applyFont="1" applyFill="1" applyBorder="1"/>
    <xf numFmtId="0" fontId="0" fillId="14" borderId="15" xfId="0" applyFill="1" applyBorder="1" applyAlignment="1">
      <alignment horizontal="center"/>
    </xf>
    <xf numFmtId="43" fontId="0" fillId="0" borderId="38" xfId="7" applyFont="1" applyFill="1" applyBorder="1" applyAlignment="1">
      <alignment vertical="center"/>
    </xf>
    <xf numFmtId="0" fontId="16" fillId="20" borderId="14" xfId="0" applyFont="1" applyFill="1" applyBorder="1" applyAlignment="1">
      <alignment horizontal="center" vertical="center" wrapText="1"/>
    </xf>
    <xf numFmtId="43" fontId="16" fillId="20" borderId="24" xfId="7" applyFont="1" applyFill="1" applyBorder="1" applyAlignment="1">
      <alignment horizontal="center" vertical="center" wrapText="1"/>
    </xf>
    <xf numFmtId="0" fontId="0" fillId="20" borderId="37" xfId="0" applyFill="1" applyBorder="1" applyAlignment="1">
      <alignment vertical="center"/>
    </xf>
    <xf numFmtId="43" fontId="0" fillId="20" borderId="38" xfId="7" applyFont="1" applyFill="1" applyBorder="1" applyAlignment="1">
      <alignment vertical="center"/>
    </xf>
    <xf numFmtId="168" fontId="5" fillId="11" borderId="4" xfId="2" applyFont="1" applyFill="1" applyBorder="1" applyAlignment="1">
      <alignment horizontal="center" vertical="center" wrapText="1"/>
    </xf>
    <xf numFmtId="168" fontId="5" fillId="0" borderId="4" xfId="2" applyFont="1" applyBorder="1" applyAlignment="1">
      <alignment horizontal="center" vertical="center"/>
    </xf>
    <xf numFmtId="168" fontId="5" fillId="0" borderId="4" xfId="2" applyFont="1" applyBorder="1" applyAlignment="1">
      <alignment horizontal="center" vertical="center" wrapText="1"/>
    </xf>
    <xf numFmtId="0" fontId="0" fillId="0" borderId="6" xfId="0" applyBorder="1"/>
    <xf numFmtId="168" fontId="5" fillId="9" borderId="6" xfId="2" applyFont="1" applyFill="1" applyBorder="1" applyAlignment="1">
      <alignment horizontal="center" vertical="center" wrapText="1"/>
    </xf>
    <xf numFmtId="168" fontId="11" fillId="4" borderId="6" xfId="2" applyFont="1" applyFill="1" applyBorder="1" applyAlignment="1">
      <alignment horizontal="center" vertical="center" wrapText="1"/>
    </xf>
    <xf numFmtId="168" fontId="5" fillId="0" borderId="10" xfId="2" applyFont="1" applyBorder="1" applyAlignment="1">
      <alignment horizontal="center" vertical="center"/>
    </xf>
    <xf numFmtId="168" fontId="5" fillId="2" borderId="5" xfId="2" applyFont="1" applyFill="1" applyBorder="1" applyAlignment="1">
      <alignment horizontal="center"/>
    </xf>
    <xf numFmtId="168" fontId="5" fillId="0" borderId="4" xfId="2" applyFont="1" applyBorder="1" applyAlignment="1">
      <alignment horizontal="center"/>
    </xf>
    <xf numFmtId="168" fontId="12" fillId="11" borderId="4" xfId="2" applyFont="1" applyFill="1" applyBorder="1" applyAlignment="1">
      <alignment horizontal="center" vertical="center"/>
    </xf>
    <xf numFmtId="168" fontId="13" fillId="12" borderId="4" xfId="2" applyFont="1" applyFill="1" applyBorder="1" applyAlignment="1">
      <alignment horizontal="center" vertical="center" wrapText="1"/>
    </xf>
    <xf numFmtId="168" fontId="5" fillId="8" borderId="6" xfId="2" applyFont="1" applyFill="1" applyBorder="1" applyAlignment="1">
      <alignment horizontal="center" vertical="center" wrapText="1"/>
    </xf>
    <xf numFmtId="168" fontId="5" fillId="4" borderId="6" xfId="2" applyFont="1" applyFill="1" applyBorder="1" applyAlignment="1">
      <alignment horizontal="center" vertical="center" wrapText="1"/>
    </xf>
    <xf numFmtId="168" fontId="5" fillId="5" borderId="9" xfId="2" applyFont="1" applyFill="1" applyBorder="1" applyAlignment="1">
      <alignment horizontal="center" vertical="center" wrapText="1"/>
    </xf>
    <xf numFmtId="168" fontId="5" fillId="6" borderId="6" xfId="2" applyFont="1" applyFill="1" applyBorder="1" applyAlignment="1">
      <alignment horizontal="center" vertical="center" wrapText="1"/>
    </xf>
    <xf numFmtId="168" fontId="5" fillId="7" borderId="6" xfId="2" applyFont="1" applyFill="1" applyBorder="1" applyAlignment="1">
      <alignment horizontal="center" vertical="center" wrapText="1"/>
    </xf>
    <xf numFmtId="168" fontId="8" fillId="9" borderId="6" xfId="2" applyFont="1" applyFill="1" applyBorder="1" applyAlignment="1">
      <alignment horizontal="center" vertical="center" wrapText="1"/>
    </xf>
    <xf numFmtId="168" fontId="9" fillId="10" borderId="6" xfId="2" applyFont="1" applyFill="1" applyBorder="1" applyAlignment="1">
      <alignment horizontal="center" vertical="center" wrapText="1"/>
    </xf>
    <xf numFmtId="168" fontId="5" fillId="5" borderId="6" xfId="2" applyFont="1" applyFill="1" applyBorder="1" applyAlignment="1">
      <alignment horizontal="center" vertical="center" wrapText="1"/>
    </xf>
    <xf numFmtId="0" fontId="17" fillId="13" borderId="39" xfId="0" applyFont="1" applyFill="1" applyBorder="1" applyAlignment="1">
      <alignment horizontal="center" vertical="center"/>
    </xf>
    <xf numFmtId="0" fontId="17" fillId="13" borderId="40" xfId="0" applyFont="1" applyFill="1" applyBorder="1" applyAlignment="1">
      <alignment horizontal="center" vertical="center"/>
    </xf>
    <xf numFmtId="0" fontId="17" fillId="13" borderId="41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6" fillId="20" borderId="30" xfId="0" applyFont="1" applyFill="1" applyBorder="1" applyAlignment="1">
      <alignment horizontal="center" vertical="center" wrapText="1"/>
    </xf>
    <xf numFmtId="0" fontId="16" fillId="20" borderId="31" xfId="0" applyFont="1" applyFill="1" applyBorder="1" applyAlignment="1">
      <alignment horizontal="center" vertical="center" wrapText="1"/>
    </xf>
    <xf numFmtId="0" fontId="16" fillId="20" borderId="32" xfId="0" applyFont="1" applyFill="1" applyBorder="1" applyAlignment="1">
      <alignment horizontal="center" vertical="center" wrapText="1"/>
    </xf>
    <xf numFmtId="0" fontId="16" fillId="20" borderId="33" xfId="0" applyFont="1" applyFill="1" applyBorder="1" applyAlignment="1">
      <alignment horizontal="center" vertical="center" wrapText="1"/>
    </xf>
    <xf numFmtId="0" fontId="16" fillId="20" borderId="34" xfId="0" applyFont="1" applyFill="1" applyBorder="1" applyAlignment="1">
      <alignment horizontal="center" vertical="center" wrapText="1"/>
    </xf>
    <xf numFmtId="0" fontId="16" fillId="20" borderId="19" xfId="0" applyFont="1" applyFill="1" applyBorder="1" applyAlignment="1">
      <alignment horizontal="center" vertical="center" wrapText="1"/>
    </xf>
    <xf numFmtId="0" fontId="16" fillId="20" borderId="18" xfId="0" applyFont="1" applyFill="1" applyBorder="1" applyAlignment="1">
      <alignment horizontal="center" vertical="center" wrapText="1"/>
    </xf>
    <xf numFmtId="0" fontId="0" fillId="20" borderId="35" xfId="0" applyFill="1" applyBorder="1" applyAlignment="1">
      <alignment horizontal="center" vertical="center"/>
    </xf>
    <xf numFmtId="0" fontId="0" fillId="20" borderId="36" xfId="0" applyFill="1" applyBorder="1" applyAlignment="1">
      <alignment horizontal="center" vertical="center"/>
    </xf>
    <xf numFmtId="0" fontId="0" fillId="20" borderId="20" xfId="0" applyFill="1" applyBorder="1" applyAlignment="1">
      <alignment horizontal="center" vertical="center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7" fillId="13" borderId="12" xfId="0" applyFont="1" applyFill="1" applyBorder="1" applyAlignment="1">
      <alignment horizontal="center" vertical="center"/>
    </xf>
    <xf numFmtId="0" fontId="16" fillId="15" borderId="27" xfId="0" applyFont="1" applyFill="1" applyBorder="1" applyAlignment="1">
      <alignment horizontal="center" vertical="center" wrapText="1"/>
    </xf>
    <xf numFmtId="0" fontId="16" fillId="15" borderId="28" xfId="0" applyFont="1" applyFill="1" applyBorder="1" applyAlignment="1">
      <alignment horizontal="center" vertical="center" wrapText="1"/>
    </xf>
    <xf numFmtId="0" fontId="18" fillId="14" borderId="17" xfId="0" applyFont="1" applyFill="1" applyBorder="1" applyAlignment="1">
      <alignment horizontal="center" vertical="center" wrapText="1"/>
    </xf>
    <xf numFmtId="0" fontId="18" fillId="14" borderId="18" xfId="0" applyFont="1" applyFill="1" applyBorder="1" applyAlignment="1">
      <alignment horizontal="center" vertical="center" wrapText="1"/>
    </xf>
    <xf numFmtId="0" fontId="18" fillId="14" borderId="20" xfId="0" applyFont="1" applyFill="1" applyBorder="1" applyAlignment="1">
      <alignment horizontal="center" vertical="center" wrapText="1"/>
    </xf>
  </cellXfs>
  <cellStyles count="8">
    <cellStyle name="Excel Built-in Comma" xfId="1" xr:uid="{00000000-0005-0000-0000-000000000000}"/>
    <cellStyle name="Excel Built-in Normal" xfId="2" xr:uid="{00000000-0005-0000-0000-000001000000}"/>
    <cellStyle name="Heading" xfId="3" xr:uid="{00000000-0005-0000-0000-000002000000}"/>
    <cellStyle name="Heading1" xfId="4" xr:uid="{00000000-0005-0000-0000-000003000000}"/>
    <cellStyle name="Normal" xfId="0" builtinId="0" customBuiltin="1"/>
    <cellStyle name="Result" xfId="5" xr:uid="{00000000-0005-0000-0000-000005000000}"/>
    <cellStyle name="Result2" xfId="6" xr:uid="{00000000-0005-0000-0000-000006000000}"/>
    <cellStyle name="Vírgula" xfId="7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60"/>
  <sheetViews>
    <sheetView topLeftCell="A59" workbookViewId="0"/>
  </sheetViews>
  <sheetFormatPr defaultRowHeight="14.5" x14ac:dyDescent="0.35"/>
  <cols>
    <col min="1" max="1" width="26.83203125" style="17" customWidth="1"/>
    <col min="2" max="2" width="10" style="17" customWidth="1"/>
    <col min="3" max="3" width="13.83203125" style="17" customWidth="1"/>
    <col min="4" max="4" width="12.5" style="77" customWidth="1"/>
    <col min="5" max="5" width="14.08203125" style="71" customWidth="1"/>
    <col min="6" max="6" width="13.33203125" style="71" customWidth="1"/>
    <col min="7" max="7" width="12.33203125" style="71" customWidth="1"/>
    <col min="8" max="8" width="10.58203125" style="71" customWidth="1"/>
    <col min="9" max="9" width="10.75" style="78" customWidth="1"/>
    <col min="10" max="10" width="17.5" style="17" customWidth="1"/>
    <col min="11" max="11" width="9.5" style="17" customWidth="1"/>
    <col min="12" max="1024" width="8.08203125" style="17" customWidth="1"/>
  </cols>
  <sheetData>
    <row r="1" spans="1:13" s="7" customFormat="1" ht="64.5" customHeight="1" x14ac:dyDescent="0.35">
      <c r="A1" s="1" t="s">
        <v>0</v>
      </c>
      <c r="B1" s="1" t="s">
        <v>1</v>
      </c>
      <c r="C1" s="2" t="s">
        <v>2</v>
      </c>
      <c r="D1" s="3" t="s">
        <v>3</v>
      </c>
      <c r="E1" s="4" t="s">
        <v>4</v>
      </c>
      <c r="F1" s="1" t="s">
        <v>5</v>
      </c>
      <c r="G1" s="1" t="s">
        <v>6</v>
      </c>
      <c r="H1" s="1" t="s">
        <v>7</v>
      </c>
      <c r="I1" s="2" t="s">
        <v>8</v>
      </c>
      <c r="J1" s="5" t="s">
        <v>9</v>
      </c>
      <c r="K1" s="6" t="s">
        <v>10</v>
      </c>
    </row>
    <row r="2" spans="1:13" ht="15" customHeight="1" x14ac:dyDescent="0.35">
      <c r="A2" s="8"/>
      <c r="B2" s="9"/>
      <c r="C2" s="10"/>
      <c r="D2" s="11">
        <f t="shared" ref="D2:D33" si="0">B2*C2</f>
        <v>0</v>
      </c>
      <c r="E2" s="186" t="s">
        <v>11</v>
      </c>
      <c r="F2" s="12">
        <v>800</v>
      </c>
      <c r="G2" s="12"/>
      <c r="H2" s="13"/>
      <c r="I2" s="14"/>
      <c r="J2" s="15">
        <f t="shared" ref="J2:J33" si="1">D2*I2</f>
        <v>0</v>
      </c>
      <c r="K2" s="16">
        <f t="shared" ref="K2:K33" si="2">J2/F2/22</f>
        <v>0</v>
      </c>
      <c r="M2" s="18"/>
    </row>
    <row r="3" spans="1:13" x14ac:dyDescent="0.35">
      <c r="A3" s="8"/>
      <c r="B3" s="9"/>
      <c r="C3" s="10"/>
      <c r="D3" s="11">
        <f t="shared" si="0"/>
        <v>0</v>
      </c>
      <c r="E3" s="186"/>
      <c r="F3" s="12">
        <v>800</v>
      </c>
      <c r="G3" s="12"/>
      <c r="H3" s="13"/>
      <c r="I3" s="14"/>
      <c r="J3" s="15">
        <f t="shared" si="1"/>
        <v>0</v>
      </c>
      <c r="K3" s="16">
        <f t="shared" si="2"/>
        <v>0</v>
      </c>
    </row>
    <row r="4" spans="1:13" x14ac:dyDescent="0.35">
      <c r="A4" s="8"/>
      <c r="B4" s="9"/>
      <c r="C4" s="10"/>
      <c r="D4" s="11">
        <f t="shared" si="0"/>
        <v>0</v>
      </c>
      <c r="E4" s="186"/>
      <c r="F4" s="12">
        <v>800</v>
      </c>
      <c r="G4" s="12"/>
      <c r="H4" s="13"/>
      <c r="I4" s="14"/>
      <c r="J4" s="15">
        <f t="shared" si="1"/>
        <v>0</v>
      </c>
      <c r="K4" s="16">
        <f t="shared" si="2"/>
        <v>0</v>
      </c>
    </row>
    <row r="5" spans="1:13" x14ac:dyDescent="0.35">
      <c r="A5" s="8"/>
      <c r="B5" s="9"/>
      <c r="C5" s="10"/>
      <c r="D5" s="11">
        <f t="shared" si="0"/>
        <v>0</v>
      </c>
      <c r="E5" s="186"/>
      <c r="F5" s="12">
        <v>800</v>
      </c>
      <c r="G5" s="12"/>
      <c r="H5" s="13"/>
      <c r="I5" s="14"/>
      <c r="J5" s="15">
        <f t="shared" si="1"/>
        <v>0</v>
      </c>
      <c r="K5" s="16">
        <f t="shared" si="2"/>
        <v>0</v>
      </c>
    </row>
    <row r="6" spans="1:13" x14ac:dyDescent="0.35">
      <c r="A6" s="8"/>
      <c r="B6" s="9"/>
      <c r="C6" s="10"/>
      <c r="D6" s="11">
        <f t="shared" si="0"/>
        <v>0</v>
      </c>
      <c r="E6" s="186"/>
      <c r="F6" s="12">
        <v>800</v>
      </c>
      <c r="G6" s="12"/>
      <c r="H6" s="13"/>
      <c r="I6" s="14"/>
      <c r="J6" s="15">
        <f t="shared" si="1"/>
        <v>0</v>
      </c>
      <c r="K6" s="16">
        <f t="shared" si="2"/>
        <v>0</v>
      </c>
    </row>
    <row r="7" spans="1:13" x14ac:dyDescent="0.35">
      <c r="A7" s="8"/>
      <c r="B7" s="9"/>
      <c r="C7" s="10"/>
      <c r="D7" s="11">
        <f t="shared" si="0"/>
        <v>0</v>
      </c>
      <c r="E7" s="186"/>
      <c r="F7" s="12">
        <v>800</v>
      </c>
      <c r="G7" s="12"/>
      <c r="H7" s="13"/>
      <c r="I7" s="14"/>
      <c r="J7" s="15">
        <f t="shared" si="1"/>
        <v>0</v>
      </c>
      <c r="K7" s="16">
        <f t="shared" si="2"/>
        <v>0</v>
      </c>
    </row>
    <row r="8" spans="1:13" x14ac:dyDescent="0.35">
      <c r="A8" s="8"/>
      <c r="B8" s="9"/>
      <c r="C8" s="10"/>
      <c r="D8" s="11">
        <f t="shared" si="0"/>
        <v>0</v>
      </c>
      <c r="E8" s="186"/>
      <c r="F8" s="12">
        <v>800</v>
      </c>
      <c r="G8" s="12"/>
      <c r="H8" s="12"/>
      <c r="I8" s="14"/>
      <c r="J8" s="15">
        <f t="shared" si="1"/>
        <v>0</v>
      </c>
      <c r="K8" s="16">
        <f t="shared" si="2"/>
        <v>0</v>
      </c>
    </row>
    <row r="9" spans="1:13" x14ac:dyDescent="0.35">
      <c r="A9" s="8"/>
      <c r="B9" s="9"/>
      <c r="C9" s="10"/>
      <c r="D9" s="11">
        <f t="shared" si="0"/>
        <v>0</v>
      </c>
      <c r="E9" s="186"/>
      <c r="F9" s="12">
        <v>800</v>
      </c>
      <c r="G9" s="12"/>
      <c r="H9" s="12"/>
      <c r="I9" s="14"/>
      <c r="J9" s="15">
        <f t="shared" si="1"/>
        <v>0</v>
      </c>
      <c r="K9" s="16">
        <f t="shared" si="2"/>
        <v>0</v>
      </c>
    </row>
    <row r="10" spans="1:13" x14ac:dyDescent="0.35">
      <c r="A10" s="8"/>
      <c r="B10" s="9"/>
      <c r="C10" s="10"/>
      <c r="D10" s="11">
        <f t="shared" si="0"/>
        <v>0</v>
      </c>
      <c r="E10" s="186"/>
      <c r="F10" s="12">
        <v>800</v>
      </c>
      <c r="G10" s="12"/>
      <c r="H10" s="12"/>
      <c r="I10" s="14"/>
      <c r="J10" s="15">
        <f t="shared" si="1"/>
        <v>0</v>
      </c>
      <c r="K10" s="16">
        <f t="shared" si="2"/>
        <v>0</v>
      </c>
    </row>
    <row r="11" spans="1:13" x14ac:dyDescent="0.35">
      <c r="A11" s="8"/>
      <c r="B11" s="9"/>
      <c r="C11" s="10"/>
      <c r="D11" s="11">
        <f t="shared" si="0"/>
        <v>0</v>
      </c>
      <c r="E11" s="186"/>
      <c r="F11" s="12">
        <v>800</v>
      </c>
      <c r="G11" s="12"/>
      <c r="H11" s="12"/>
      <c r="I11" s="14"/>
      <c r="J11" s="15">
        <f t="shared" si="1"/>
        <v>0</v>
      </c>
      <c r="K11" s="16">
        <f t="shared" si="2"/>
        <v>0</v>
      </c>
    </row>
    <row r="12" spans="1:13" x14ac:dyDescent="0.35">
      <c r="A12" s="8"/>
      <c r="B12" s="9"/>
      <c r="C12" s="10"/>
      <c r="D12" s="11">
        <f t="shared" si="0"/>
        <v>0</v>
      </c>
      <c r="E12" s="186"/>
      <c r="F12" s="12">
        <v>800</v>
      </c>
      <c r="G12" s="12"/>
      <c r="H12" s="12"/>
      <c r="I12" s="14"/>
      <c r="J12" s="15">
        <f t="shared" si="1"/>
        <v>0</v>
      </c>
      <c r="K12" s="16">
        <f t="shared" si="2"/>
        <v>0</v>
      </c>
    </row>
    <row r="13" spans="1:13" x14ac:dyDescent="0.35">
      <c r="A13" s="8"/>
      <c r="B13" s="9"/>
      <c r="C13" s="10"/>
      <c r="D13" s="11">
        <f t="shared" si="0"/>
        <v>0</v>
      </c>
      <c r="E13" s="186"/>
      <c r="F13" s="12">
        <v>800</v>
      </c>
      <c r="G13" s="12"/>
      <c r="H13" s="12"/>
      <c r="I13" s="14"/>
      <c r="J13" s="15">
        <f t="shared" si="1"/>
        <v>0</v>
      </c>
      <c r="K13" s="16">
        <f t="shared" si="2"/>
        <v>0</v>
      </c>
    </row>
    <row r="14" spans="1:13" x14ac:dyDescent="0.35">
      <c r="A14" s="8"/>
      <c r="B14" s="9"/>
      <c r="C14" s="10"/>
      <c r="D14" s="11">
        <f t="shared" si="0"/>
        <v>0</v>
      </c>
      <c r="E14" s="186"/>
      <c r="F14" s="12">
        <v>800</v>
      </c>
      <c r="G14" s="12"/>
      <c r="H14" s="12"/>
      <c r="I14" s="14"/>
      <c r="J14" s="15">
        <f t="shared" si="1"/>
        <v>0</v>
      </c>
      <c r="K14" s="16">
        <f t="shared" si="2"/>
        <v>0</v>
      </c>
    </row>
    <row r="15" spans="1:13" x14ac:dyDescent="0.35">
      <c r="A15" s="8"/>
      <c r="B15" s="9"/>
      <c r="C15" s="10"/>
      <c r="D15" s="11">
        <f t="shared" si="0"/>
        <v>0</v>
      </c>
      <c r="E15" s="186"/>
      <c r="F15" s="12">
        <v>800</v>
      </c>
      <c r="G15" s="12"/>
      <c r="H15" s="12"/>
      <c r="I15" s="14"/>
      <c r="J15" s="15">
        <f t="shared" si="1"/>
        <v>0</v>
      </c>
      <c r="K15" s="16">
        <f t="shared" si="2"/>
        <v>0</v>
      </c>
    </row>
    <row r="16" spans="1:13" x14ac:dyDescent="0.35">
      <c r="A16" s="8"/>
      <c r="B16" s="9"/>
      <c r="C16" s="10"/>
      <c r="D16" s="11">
        <f t="shared" si="0"/>
        <v>0</v>
      </c>
      <c r="E16" s="186"/>
      <c r="F16" s="12">
        <v>800</v>
      </c>
      <c r="G16" s="12"/>
      <c r="H16" s="12"/>
      <c r="I16" s="14"/>
      <c r="J16" s="15">
        <f t="shared" si="1"/>
        <v>0</v>
      </c>
      <c r="K16" s="16">
        <f t="shared" si="2"/>
        <v>0</v>
      </c>
    </row>
    <row r="17" spans="1:13" x14ac:dyDescent="0.35">
      <c r="A17" s="8"/>
      <c r="B17" s="9"/>
      <c r="C17" s="10"/>
      <c r="D17" s="11">
        <f t="shared" si="0"/>
        <v>0</v>
      </c>
      <c r="E17" s="186"/>
      <c r="F17" s="12">
        <v>800</v>
      </c>
      <c r="G17" s="12"/>
      <c r="H17" s="12"/>
      <c r="I17" s="14"/>
      <c r="J17" s="15">
        <f t="shared" si="1"/>
        <v>0</v>
      </c>
      <c r="K17" s="16">
        <f t="shared" si="2"/>
        <v>0</v>
      </c>
    </row>
    <row r="18" spans="1:13" x14ac:dyDescent="0.35">
      <c r="A18" s="8"/>
      <c r="B18" s="9"/>
      <c r="C18" s="10"/>
      <c r="D18" s="11">
        <f t="shared" si="0"/>
        <v>0</v>
      </c>
      <c r="E18" s="186"/>
      <c r="F18" s="12">
        <v>800</v>
      </c>
      <c r="G18" s="12"/>
      <c r="H18" s="12"/>
      <c r="I18" s="14"/>
      <c r="J18" s="15">
        <f t="shared" si="1"/>
        <v>0</v>
      </c>
      <c r="K18" s="16">
        <f t="shared" si="2"/>
        <v>0</v>
      </c>
    </row>
    <row r="19" spans="1:13" x14ac:dyDescent="0.35">
      <c r="A19" s="8"/>
      <c r="B19" s="9"/>
      <c r="C19" s="10"/>
      <c r="D19" s="11">
        <f t="shared" si="0"/>
        <v>0</v>
      </c>
      <c r="E19" s="186"/>
      <c r="F19" s="12">
        <v>800</v>
      </c>
      <c r="G19" s="12"/>
      <c r="H19" s="12"/>
      <c r="I19" s="14"/>
      <c r="J19" s="15">
        <f t="shared" si="1"/>
        <v>0</v>
      </c>
      <c r="K19" s="16">
        <f t="shared" si="2"/>
        <v>0</v>
      </c>
    </row>
    <row r="20" spans="1:13" x14ac:dyDescent="0.35">
      <c r="A20" s="8"/>
      <c r="B20" s="9"/>
      <c r="C20" s="10"/>
      <c r="D20" s="11">
        <f t="shared" si="0"/>
        <v>0</v>
      </c>
      <c r="E20" s="186"/>
      <c r="F20" s="12">
        <v>800</v>
      </c>
      <c r="G20" s="12"/>
      <c r="H20" s="12"/>
      <c r="I20" s="14"/>
      <c r="J20" s="15">
        <f t="shared" si="1"/>
        <v>0</v>
      </c>
      <c r="K20" s="16">
        <f t="shared" si="2"/>
        <v>0</v>
      </c>
    </row>
    <row r="21" spans="1:13" x14ac:dyDescent="0.35">
      <c r="A21" s="8"/>
      <c r="B21" s="9"/>
      <c r="C21" s="10"/>
      <c r="D21" s="11">
        <f t="shared" si="0"/>
        <v>0</v>
      </c>
      <c r="E21" s="186"/>
      <c r="F21" s="12">
        <v>800</v>
      </c>
      <c r="G21" s="12"/>
      <c r="H21" s="12"/>
      <c r="I21" s="14"/>
      <c r="J21" s="15">
        <f t="shared" si="1"/>
        <v>0</v>
      </c>
      <c r="K21" s="16">
        <f t="shared" si="2"/>
        <v>0</v>
      </c>
    </row>
    <row r="22" spans="1:13" x14ac:dyDescent="0.35">
      <c r="A22" s="19"/>
      <c r="B22" s="20"/>
      <c r="C22" s="21"/>
      <c r="D22" s="22">
        <f t="shared" si="0"/>
        <v>0</v>
      </c>
      <c r="E22" s="187" t="s">
        <v>12</v>
      </c>
      <c r="F22" s="23">
        <v>360</v>
      </c>
      <c r="G22" s="23"/>
      <c r="H22" s="24"/>
      <c r="I22" s="25"/>
      <c r="J22" s="26">
        <f t="shared" si="1"/>
        <v>0</v>
      </c>
      <c r="K22" s="27">
        <f t="shared" si="2"/>
        <v>0</v>
      </c>
      <c r="M22" s="18"/>
    </row>
    <row r="23" spans="1:13" x14ac:dyDescent="0.35">
      <c r="A23" s="28"/>
      <c r="B23" s="29"/>
      <c r="C23" s="30"/>
      <c r="D23" s="11">
        <f t="shared" si="0"/>
        <v>0</v>
      </c>
      <c r="E23" s="187"/>
      <c r="F23" s="31">
        <v>360</v>
      </c>
      <c r="G23" s="31"/>
      <c r="H23" s="32"/>
      <c r="I23" s="33"/>
      <c r="J23" s="15">
        <f t="shared" si="1"/>
        <v>0</v>
      </c>
      <c r="K23" s="34">
        <f t="shared" si="2"/>
        <v>0</v>
      </c>
    </row>
    <row r="24" spans="1:13" x14ac:dyDescent="0.35">
      <c r="A24" s="28"/>
      <c r="B24" s="29"/>
      <c r="C24" s="30"/>
      <c r="D24" s="11">
        <f t="shared" si="0"/>
        <v>0</v>
      </c>
      <c r="E24" s="187"/>
      <c r="F24" s="31">
        <v>360</v>
      </c>
      <c r="G24" s="31"/>
      <c r="H24" s="32"/>
      <c r="I24" s="33"/>
      <c r="J24" s="15">
        <f t="shared" si="1"/>
        <v>0</v>
      </c>
      <c r="K24" s="34">
        <f t="shared" si="2"/>
        <v>0</v>
      </c>
    </row>
    <row r="25" spans="1:13" x14ac:dyDescent="0.35">
      <c r="A25" s="28"/>
      <c r="B25" s="29"/>
      <c r="C25" s="30"/>
      <c r="D25" s="11">
        <f t="shared" si="0"/>
        <v>0</v>
      </c>
      <c r="E25" s="187"/>
      <c r="F25" s="31">
        <v>360</v>
      </c>
      <c r="G25" s="31"/>
      <c r="H25" s="32"/>
      <c r="I25" s="33"/>
      <c r="J25" s="15">
        <f t="shared" si="1"/>
        <v>0</v>
      </c>
      <c r="K25" s="34">
        <f t="shared" si="2"/>
        <v>0</v>
      </c>
    </row>
    <row r="26" spans="1:13" x14ac:dyDescent="0.35">
      <c r="A26" s="28"/>
      <c r="B26" s="29"/>
      <c r="C26" s="30"/>
      <c r="D26" s="11">
        <f t="shared" si="0"/>
        <v>0</v>
      </c>
      <c r="E26" s="187"/>
      <c r="F26" s="31">
        <v>360</v>
      </c>
      <c r="G26" s="31"/>
      <c r="H26" s="32"/>
      <c r="I26" s="33"/>
      <c r="J26" s="15">
        <f t="shared" si="1"/>
        <v>0</v>
      </c>
      <c r="K26" s="34">
        <f t="shared" si="2"/>
        <v>0</v>
      </c>
    </row>
    <row r="27" spans="1:13" x14ac:dyDescent="0.35">
      <c r="A27" s="28"/>
      <c r="B27" s="29"/>
      <c r="C27" s="30"/>
      <c r="D27" s="11">
        <f t="shared" si="0"/>
        <v>0</v>
      </c>
      <c r="E27" s="187"/>
      <c r="F27" s="31">
        <v>360</v>
      </c>
      <c r="G27" s="31"/>
      <c r="H27" s="32"/>
      <c r="I27" s="33"/>
      <c r="J27" s="15">
        <f t="shared" si="1"/>
        <v>0</v>
      </c>
      <c r="K27" s="34">
        <f t="shared" si="2"/>
        <v>0</v>
      </c>
    </row>
    <row r="28" spans="1:13" x14ac:dyDescent="0.35">
      <c r="A28" s="35"/>
      <c r="B28" s="36"/>
      <c r="C28" s="37"/>
      <c r="D28" s="11">
        <f t="shared" si="0"/>
        <v>0</v>
      </c>
      <c r="E28" s="188" t="s">
        <v>13</v>
      </c>
      <c r="F28" s="38">
        <v>1500</v>
      </c>
      <c r="G28" s="38"/>
      <c r="H28" s="38"/>
      <c r="I28" s="39"/>
      <c r="J28" s="15">
        <f t="shared" si="1"/>
        <v>0</v>
      </c>
      <c r="K28" s="40">
        <f t="shared" si="2"/>
        <v>0</v>
      </c>
    </row>
    <row r="29" spans="1:13" x14ac:dyDescent="0.35">
      <c r="A29" s="35"/>
      <c r="B29" s="36"/>
      <c r="C29" s="37"/>
      <c r="D29" s="11">
        <f t="shared" si="0"/>
        <v>0</v>
      </c>
      <c r="E29" s="188"/>
      <c r="F29" s="38">
        <v>1500</v>
      </c>
      <c r="G29" s="38"/>
      <c r="H29" s="38"/>
      <c r="I29" s="39"/>
      <c r="J29" s="15">
        <f t="shared" si="1"/>
        <v>0</v>
      </c>
      <c r="K29" s="40">
        <f t="shared" si="2"/>
        <v>0</v>
      </c>
    </row>
    <row r="30" spans="1:13" x14ac:dyDescent="0.35">
      <c r="A30" s="35"/>
      <c r="B30" s="36"/>
      <c r="C30" s="37"/>
      <c r="D30" s="11">
        <f t="shared" si="0"/>
        <v>0</v>
      </c>
      <c r="E30" s="188"/>
      <c r="F30" s="38">
        <v>1500</v>
      </c>
      <c r="G30" s="38"/>
      <c r="H30" s="38"/>
      <c r="I30" s="39"/>
      <c r="J30" s="15">
        <f t="shared" si="1"/>
        <v>0</v>
      </c>
      <c r="K30" s="40">
        <f t="shared" si="2"/>
        <v>0</v>
      </c>
    </row>
    <row r="31" spans="1:13" x14ac:dyDescent="0.35">
      <c r="A31" s="35"/>
      <c r="B31" s="36"/>
      <c r="C31" s="37"/>
      <c r="D31" s="11">
        <f t="shared" si="0"/>
        <v>0</v>
      </c>
      <c r="E31" s="188"/>
      <c r="F31" s="38">
        <v>1500</v>
      </c>
      <c r="G31" s="38"/>
      <c r="H31" s="38"/>
      <c r="I31" s="39"/>
      <c r="J31" s="15">
        <f t="shared" si="1"/>
        <v>0</v>
      </c>
      <c r="K31" s="40">
        <f t="shared" si="2"/>
        <v>0</v>
      </c>
    </row>
    <row r="32" spans="1:13" x14ac:dyDescent="0.35">
      <c r="A32" s="35"/>
      <c r="B32" s="36"/>
      <c r="C32" s="37"/>
      <c r="D32" s="11">
        <f t="shared" si="0"/>
        <v>0</v>
      </c>
      <c r="E32" s="188"/>
      <c r="F32" s="38">
        <v>1500</v>
      </c>
      <c r="G32" s="38"/>
      <c r="H32" s="38"/>
      <c r="I32" s="39"/>
      <c r="J32" s="15">
        <f t="shared" si="1"/>
        <v>0</v>
      </c>
      <c r="K32" s="40">
        <f t="shared" si="2"/>
        <v>0</v>
      </c>
    </row>
    <row r="33" spans="1:11" x14ac:dyDescent="0.35">
      <c r="A33" s="35"/>
      <c r="B33" s="36"/>
      <c r="C33" s="37"/>
      <c r="D33" s="11">
        <f t="shared" si="0"/>
        <v>0</v>
      </c>
      <c r="E33" s="188"/>
      <c r="F33" s="38">
        <v>1500</v>
      </c>
      <c r="G33" s="38"/>
      <c r="H33" s="38"/>
      <c r="I33" s="39"/>
      <c r="J33" s="15">
        <f t="shared" si="1"/>
        <v>0</v>
      </c>
      <c r="K33" s="40">
        <f t="shared" si="2"/>
        <v>0</v>
      </c>
    </row>
    <row r="34" spans="1:11" x14ac:dyDescent="0.35">
      <c r="A34" s="41"/>
      <c r="B34" s="42"/>
      <c r="C34" s="43"/>
      <c r="D34" s="11">
        <f t="shared" ref="D34:D65" si="3">B34*C34</f>
        <v>0</v>
      </c>
      <c r="E34" s="189" t="s">
        <v>14</v>
      </c>
      <c r="F34" s="44">
        <v>1200</v>
      </c>
      <c r="G34" s="44"/>
      <c r="H34" s="44"/>
      <c r="I34" s="45"/>
      <c r="J34" s="15">
        <f t="shared" ref="J34:J65" si="4">D34*I34</f>
        <v>0</v>
      </c>
      <c r="K34" s="46">
        <f t="shared" ref="K34:K65" si="5">J34/F34/22</f>
        <v>0</v>
      </c>
    </row>
    <row r="35" spans="1:11" x14ac:dyDescent="0.35">
      <c r="A35" s="41"/>
      <c r="B35" s="42"/>
      <c r="C35" s="43"/>
      <c r="D35" s="11">
        <f t="shared" si="3"/>
        <v>0</v>
      </c>
      <c r="E35" s="189"/>
      <c r="F35" s="44">
        <v>1200</v>
      </c>
      <c r="G35" s="44"/>
      <c r="H35" s="44"/>
      <c r="I35" s="45"/>
      <c r="J35" s="15">
        <f t="shared" si="4"/>
        <v>0</v>
      </c>
      <c r="K35" s="46">
        <f t="shared" si="5"/>
        <v>0</v>
      </c>
    </row>
    <row r="36" spans="1:11" x14ac:dyDescent="0.35">
      <c r="A36" s="41"/>
      <c r="B36" s="42"/>
      <c r="C36" s="43"/>
      <c r="D36" s="11">
        <f t="shared" si="3"/>
        <v>0</v>
      </c>
      <c r="E36" s="189"/>
      <c r="F36" s="44">
        <v>1200</v>
      </c>
      <c r="G36" s="44"/>
      <c r="H36" s="44"/>
      <c r="I36" s="45"/>
      <c r="J36" s="15">
        <f t="shared" si="4"/>
        <v>0</v>
      </c>
      <c r="K36" s="46">
        <f t="shared" si="5"/>
        <v>0</v>
      </c>
    </row>
    <row r="37" spans="1:11" x14ac:dyDescent="0.35">
      <c r="A37" s="41"/>
      <c r="B37" s="42"/>
      <c r="C37" s="43"/>
      <c r="D37" s="11">
        <f t="shared" si="3"/>
        <v>0</v>
      </c>
      <c r="E37" s="189"/>
      <c r="F37" s="44">
        <v>1200</v>
      </c>
      <c r="G37" s="44"/>
      <c r="H37" s="44"/>
      <c r="I37" s="45"/>
      <c r="J37" s="15">
        <f t="shared" si="4"/>
        <v>0</v>
      </c>
      <c r="K37" s="46">
        <f t="shared" si="5"/>
        <v>0</v>
      </c>
    </row>
    <row r="38" spans="1:11" x14ac:dyDescent="0.35">
      <c r="A38" s="41"/>
      <c r="B38" s="42"/>
      <c r="C38" s="43"/>
      <c r="D38" s="11">
        <f t="shared" si="3"/>
        <v>0</v>
      </c>
      <c r="E38" s="189"/>
      <c r="F38" s="44">
        <v>1200</v>
      </c>
      <c r="G38" s="44"/>
      <c r="H38" s="44"/>
      <c r="I38" s="45"/>
      <c r="J38" s="15">
        <f t="shared" si="4"/>
        <v>0</v>
      </c>
      <c r="K38" s="46">
        <f t="shared" si="5"/>
        <v>0</v>
      </c>
    </row>
    <row r="39" spans="1:11" x14ac:dyDescent="0.35">
      <c r="A39" s="41"/>
      <c r="B39" s="42"/>
      <c r="C39" s="43"/>
      <c r="D39" s="11">
        <f t="shared" si="3"/>
        <v>0</v>
      </c>
      <c r="E39" s="189"/>
      <c r="F39" s="44">
        <v>1200</v>
      </c>
      <c r="G39" s="44"/>
      <c r="H39" s="44"/>
      <c r="I39" s="45"/>
      <c r="J39" s="15">
        <f t="shared" si="4"/>
        <v>0</v>
      </c>
      <c r="K39" s="46">
        <f t="shared" si="5"/>
        <v>0</v>
      </c>
    </row>
    <row r="40" spans="1:11" x14ac:dyDescent="0.35">
      <c r="A40" s="47"/>
      <c r="B40" s="48"/>
      <c r="C40" s="49"/>
      <c r="D40" s="11">
        <f t="shared" si="3"/>
        <v>0</v>
      </c>
      <c r="E40" s="185" t="s">
        <v>15</v>
      </c>
      <c r="F40" s="50">
        <v>1000</v>
      </c>
      <c r="G40" s="50"/>
      <c r="H40" s="50"/>
      <c r="I40" s="51"/>
      <c r="J40" s="15">
        <f t="shared" si="4"/>
        <v>0</v>
      </c>
      <c r="K40" s="52">
        <f t="shared" si="5"/>
        <v>0</v>
      </c>
    </row>
    <row r="41" spans="1:11" x14ac:dyDescent="0.35">
      <c r="A41" s="47"/>
      <c r="B41" s="48"/>
      <c r="C41" s="49"/>
      <c r="D41" s="11">
        <f t="shared" si="3"/>
        <v>0</v>
      </c>
      <c r="E41" s="185"/>
      <c r="F41" s="50">
        <v>1000</v>
      </c>
      <c r="G41" s="50"/>
      <c r="H41" s="50"/>
      <c r="I41" s="51"/>
      <c r="J41" s="15">
        <f t="shared" si="4"/>
        <v>0</v>
      </c>
      <c r="K41" s="52">
        <f t="shared" si="5"/>
        <v>0</v>
      </c>
    </row>
    <row r="42" spans="1:11" x14ac:dyDescent="0.35">
      <c r="A42" s="47"/>
      <c r="B42" s="48"/>
      <c r="C42" s="49"/>
      <c r="D42" s="11">
        <f t="shared" si="3"/>
        <v>0</v>
      </c>
      <c r="E42" s="185"/>
      <c r="F42" s="50">
        <v>1000</v>
      </c>
      <c r="G42" s="50"/>
      <c r="H42" s="50"/>
      <c r="I42" s="51"/>
      <c r="J42" s="15">
        <f t="shared" si="4"/>
        <v>0</v>
      </c>
      <c r="K42" s="52">
        <f t="shared" si="5"/>
        <v>0</v>
      </c>
    </row>
    <row r="43" spans="1:11" x14ac:dyDescent="0.35">
      <c r="A43" s="47"/>
      <c r="B43" s="48"/>
      <c r="C43" s="49"/>
      <c r="D43" s="11">
        <f t="shared" si="3"/>
        <v>0</v>
      </c>
      <c r="E43" s="185"/>
      <c r="F43" s="50">
        <v>1000</v>
      </c>
      <c r="G43" s="50"/>
      <c r="H43" s="50"/>
      <c r="I43" s="51"/>
      <c r="J43" s="15">
        <f t="shared" si="4"/>
        <v>0</v>
      </c>
      <c r="K43" s="52">
        <f t="shared" si="5"/>
        <v>0</v>
      </c>
    </row>
    <row r="44" spans="1:11" x14ac:dyDescent="0.35">
      <c r="A44" s="47"/>
      <c r="B44" s="48"/>
      <c r="C44" s="49"/>
      <c r="D44" s="11">
        <f t="shared" si="3"/>
        <v>0</v>
      </c>
      <c r="E44" s="185"/>
      <c r="F44" s="50">
        <v>1000</v>
      </c>
      <c r="G44" s="50"/>
      <c r="H44" s="50"/>
      <c r="I44" s="51"/>
      <c r="J44" s="15">
        <f t="shared" si="4"/>
        <v>0</v>
      </c>
      <c r="K44" s="52">
        <f t="shared" si="5"/>
        <v>0</v>
      </c>
    </row>
    <row r="45" spans="1:11" x14ac:dyDescent="0.35">
      <c r="A45" s="47"/>
      <c r="B45" s="48"/>
      <c r="C45" s="49"/>
      <c r="D45" s="11">
        <f t="shared" si="3"/>
        <v>0</v>
      </c>
      <c r="E45" s="185"/>
      <c r="F45" s="50">
        <v>1000</v>
      </c>
      <c r="G45" s="50"/>
      <c r="H45" s="50"/>
      <c r="I45" s="51"/>
      <c r="J45" s="15">
        <f t="shared" si="4"/>
        <v>0</v>
      </c>
      <c r="K45" s="52">
        <f t="shared" si="5"/>
        <v>0</v>
      </c>
    </row>
    <row r="46" spans="1:11" x14ac:dyDescent="0.35">
      <c r="A46" s="47"/>
      <c r="B46" s="48"/>
      <c r="C46" s="49"/>
      <c r="D46" s="11">
        <f t="shared" si="3"/>
        <v>0</v>
      </c>
      <c r="E46" s="185"/>
      <c r="F46" s="50">
        <v>1000</v>
      </c>
      <c r="G46" s="50"/>
      <c r="H46" s="50"/>
      <c r="I46" s="51"/>
      <c r="J46" s="15">
        <f t="shared" si="4"/>
        <v>0</v>
      </c>
      <c r="K46" s="52">
        <f t="shared" si="5"/>
        <v>0</v>
      </c>
    </row>
    <row r="47" spans="1:11" x14ac:dyDescent="0.35">
      <c r="A47" s="47"/>
      <c r="B47" s="48"/>
      <c r="C47" s="49"/>
      <c r="D47" s="11">
        <f t="shared" si="3"/>
        <v>0</v>
      </c>
      <c r="E47" s="185"/>
      <c r="F47" s="50">
        <v>1000</v>
      </c>
      <c r="G47" s="50"/>
      <c r="H47" s="50"/>
      <c r="I47" s="51"/>
      <c r="J47" s="15">
        <f t="shared" si="4"/>
        <v>0</v>
      </c>
      <c r="K47" s="52">
        <f t="shared" si="5"/>
        <v>0</v>
      </c>
    </row>
    <row r="48" spans="1:11" x14ac:dyDescent="0.35">
      <c r="A48" s="47"/>
      <c r="B48" s="48"/>
      <c r="C48" s="49"/>
      <c r="D48" s="11">
        <f t="shared" si="3"/>
        <v>0</v>
      </c>
      <c r="E48" s="185"/>
      <c r="F48" s="50">
        <v>1000</v>
      </c>
      <c r="G48" s="50"/>
      <c r="H48" s="50"/>
      <c r="I48" s="51"/>
      <c r="J48" s="15">
        <f t="shared" si="4"/>
        <v>0</v>
      </c>
      <c r="K48" s="52">
        <f t="shared" si="5"/>
        <v>0</v>
      </c>
    </row>
    <row r="49" spans="1:13" x14ac:dyDescent="0.35">
      <c r="A49" s="47"/>
      <c r="B49" s="48"/>
      <c r="C49" s="49"/>
      <c r="D49" s="11">
        <f t="shared" si="3"/>
        <v>0</v>
      </c>
      <c r="E49" s="185"/>
      <c r="F49" s="50">
        <v>1000</v>
      </c>
      <c r="G49" s="50"/>
      <c r="H49" s="50"/>
      <c r="I49" s="51"/>
      <c r="J49" s="15">
        <f t="shared" si="4"/>
        <v>0</v>
      </c>
      <c r="K49" s="52">
        <f t="shared" si="5"/>
        <v>0</v>
      </c>
    </row>
    <row r="50" spans="1:13" x14ac:dyDescent="0.35">
      <c r="A50" s="47"/>
      <c r="B50" s="48"/>
      <c r="C50" s="49"/>
      <c r="D50" s="11">
        <f t="shared" si="3"/>
        <v>0</v>
      </c>
      <c r="E50" s="185"/>
      <c r="F50" s="50">
        <v>1000</v>
      </c>
      <c r="G50" s="50"/>
      <c r="H50" s="50"/>
      <c r="I50" s="51"/>
      <c r="J50" s="15">
        <f t="shared" si="4"/>
        <v>0</v>
      </c>
      <c r="K50" s="52">
        <f t="shared" si="5"/>
        <v>0</v>
      </c>
    </row>
    <row r="51" spans="1:13" x14ac:dyDescent="0.35">
      <c r="A51" s="47"/>
      <c r="B51" s="48"/>
      <c r="C51" s="49"/>
      <c r="D51" s="11">
        <f t="shared" si="3"/>
        <v>0</v>
      </c>
      <c r="E51" s="185"/>
      <c r="F51" s="50">
        <v>1000</v>
      </c>
      <c r="G51" s="50"/>
      <c r="H51" s="50"/>
      <c r="I51" s="51"/>
      <c r="J51" s="15">
        <f t="shared" si="4"/>
        <v>0</v>
      </c>
      <c r="K51" s="52">
        <f t="shared" si="5"/>
        <v>0</v>
      </c>
    </row>
    <row r="52" spans="1:13" x14ac:dyDescent="0.35">
      <c r="A52" s="53"/>
      <c r="B52" s="54"/>
      <c r="C52" s="55"/>
      <c r="D52" s="11">
        <f t="shared" si="3"/>
        <v>0</v>
      </c>
      <c r="E52" s="190" t="s">
        <v>16</v>
      </c>
      <c r="F52" s="56">
        <v>200</v>
      </c>
      <c r="G52" s="56"/>
      <c r="H52" s="56"/>
      <c r="I52" s="57"/>
      <c r="J52" s="15">
        <f t="shared" si="4"/>
        <v>0</v>
      </c>
      <c r="K52" s="58">
        <f t="shared" si="5"/>
        <v>0</v>
      </c>
    </row>
    <row r="53" spans="1:13" x14ac:dyDescent="0.35">
      <c r="A53" s="53"/>
      <c r="B53" s="54"/>
      <c r="C53" s="55"/>
      <c r="D53" s="11">
        <f t="shared" si="3"/>
        <v>0</v>
      </c>
      <c r="E53" s="190"/>
      <c r="F53" s="56">
        <v>200</v>
      </c>
      <c r="G53" s="56"/>
      <c r="H53" s="56"/>
      <c r="I53" s="57"/>
      <c r="J53" s="15">
        <f t="shared" si="4"/>
        <v>0</v>
      </c>
      <c r="K53" s="58">
        <f t="shared" si="5"/>
        <v>0</v>
      </c>
    </row>
    <row r="54" spans="1:13" x14ac:dyDescent="0.35">
      <c r="A54" s="53"/>
      <c r="B54" s="54"/>
      <c r="C54" s="55"/>
      <c r="D54" s="11">
        <f t="shared" si="3"/>
        <v>0</v>
      </c>
      <c r="E54" s="190"/>
      <c r="F54" s="56">
        <v>200</v>
      </c>
      <c r="G54" s="56"/>
      <c r="H54" s="56"/>
      <c r="I54" s="57"/>
      <c r="J54" s="15">
        <f t="shared" si="4"/>
        <v>0</v>
      </c>
      <c r="K54" s="58">
        <f t="shared" si="5"/>
        <v>0</v>
      </c>
    </row>
    <row r="55" spans="1:13" x14ac:dyDescent="0.35">
      <c r="A55" s="53"/>
      <c r="B55" s="54"/>
      <c r="C55" s="55"/>
      <c r="D55" s="11">
        <f t="shared" si="3"/>
        <v>0</v>
      </c>
      <c r="E55" s="190"/>
      <c r="F55" s="56">
        <v>200</v>
      </c>
      <c r="G55" s="56"/>
      <c r="H55" s="56"/>
      <c r="I55" s="57"/>
      <c r="J55" s="15">
        <f t="shared" si="4"/>
        <v>0</v>
      </c>
      <c r="K55" s="58">
        <f t="shared" si="5"/>
        <v>0</v>
      </c>
    </row>
    <row r="56" spans="1:13" x14ac:dyDescent="0.35">
      <c r="A56" s="53"/>
      <c r="B56" s="54"/>
      <c r="C56" s="55"/>
      <c r="D56" s="11">
        <f t="shared" si="3"/>
        <v>0</v>
      </c>
      <c r="E56" s="190"/>
      <c r="F56" s="56">
        <v>200</v>
      </c>
      <c r="G56" s="56"/>
      <c r="H56" s="56"/>
      <c r="I56" s="57"/>
      <c r="J56" s="15">
        <f t="shared" si="4"/>
        <v>0</v>
      </c>
      <c r="K56" s="58">
        <f t="shared" si="5"/>
        <v>0</v>
      </c>
    </row>
    <row r="57" spans="1:13" x14ac:dyDescent="0.35">
      <c r="A57" s="53"/>
      <c r="B57" s="54"/>
      <c r="C57" s="55"/>
      <c r="D57" s="11">
        <f t="shared" si="3"/>
        <v>0</v>
      </c>
      <c r="E57" s="190"/>
      <c r="F57" s="56">
        <v>200</v>
      </c>
      <c r="G57" s="56"/>
      <c r="H57" s="56"/>
      <c r="I57" s="57"/>
      <c r="J57" s="15">
        <f t="shared" si="4"/>
        <v>0</v>
      </c>
      <c r="K57" s="58">
        <f t="shared" si="5"/>
        <v>0</v>
      </c>
    </row>
    <row r="58" spans="1:13" x14ac:dyDescent="0.35">
      <c r="A58" s="53"/>
      <c r="B58" s="54"/>
      <c r="C58" s="55"/>
      <c r="D58" s="11">
        <f t="shared" si="3"/>
        <v>0</v>
      </c>
      <c r="E58" s="190"/>
      <c r="F58" s="56">
        <v>200</v>
      </c>
      <c r="G58" s="56"/>
      <c r="H58" s="56"/>
      <c r="I58" s="57"/>
      <c r="J58" s="15">
        <f t="shared" si="4"/>
        <v>0</v>
      </c>
      <c r="K58" s="58">
        <f t="shared" si="5"/>
        <v>0</v>
      </c>
    </row>
    <row r="59" spans="1:13" x14ac:dyDescent="0.35">
      <c r="A59" s="53"/>
      <c r="B59" s="54"/>
      <c r="C59" s="55"/>
      <c r="D59" s="11">
        <f t="shared" si="3"/>
        <v>0</v>
      </c>
      <c r="E59" s="190"/>
      <c r="F59" s="56">
        <v>200</v>
      </c>
      <c r="G59" s="56"/>
      <c r="H59" s="56"/>
      <c r="I59" s="57"/>
      <c r="J59" s="15">
        <f t="shared" si="4"/>
        <v>0</v>
      </c>
      <c r="K59" s="58">
        <f t="shared" si="5"/>
        <v>0</v>
      </c>
    </row>
    <row r="60" spans="1:13" x14ac:dyDescent="0.35">
      <c r="A60" s="53"/>
      <c r="B60" s="54"/>
      <c r="C60" s="55"/>
      <c r="D60" s="11">
        <f t="shared" si="3"/>
        <v>0</v>
      </c>
      <c r="E60" s="190"/>
      <c r="F60" s="56">
        <v>200</v>
      </c>
      <c r="G60" s="56"/>
      <c r="H60" s="56"/>
      <c r="I60" s="57"/>
      <c r="J60" s="15">
        <f t="shared" si="4"/>
        <v>0</v>
      </c>
      <c r="K60" s="58">
        <f t="shared" si="5"/>
        <v>0</v>
      </c>
    </row>
    <row r="61" spans="1:13" x14ac:dyDescent="0.35">
      <c r="A61" s="53"/>
      <c r="B61" s="54"/>
      <c r="C61" s="55"/>
      <c r="D61" s="11">
        <f t="shared" si="3"/>
        <v>0</v>
      </c>
      <c r="E61" s="190"/>
      <c r="F61" s="56">
        <v>200</v>
      </c>
      <c r="G61" s="56"/>
      <c r="H61" s="56"/>
      <c r="I61" s="57"/>
      <c r="J61" s="15">
        <f t="shared" si="4"/>
        <v>0</v>
      </c>
      <c r="K61" s="58">
        <f t="shared" si="5"/>
        <v>0</v>
      </c>
    </row>
    <row r="62" spans="1:13" x14ac:dyDescent="0.35">
      <c r="A62" s="53"/>
      <c r="B62" s="54"/>
      <c r="C62" s="55"/>
      <c r="D62" s="11">
        <f t="shared" si="3"/>
        <v>0</v>
      </c>
      <c r="E62" s="190"/>
      <c r="F62" s="56">
        <v>200</v>
      </c>
      <c r="G62" s="56"/>
      <c r="H62" s="56"/>
      <c r="I62" s="57"/>
      <c r="J62" s="15">
        <f t="shared" si="4"/>
        <v>0</v>
      </c>
      <c r="K62" s="58">
        <f t="shared" si="5"/>
        <v>0</v>
      </c>
    </row>
    <row r="63" spans="1:13" x14ac:dyDescent="0.35">
      <c r="A63" s="53"/>
      <c r="B63" s="54"/>
      <c r="C63" s="55"/>
      <c r="D63" s="11">
        <f t="shared" si="3"/>
        <v>0</v>
      </c>
      <c r="E63" s="190"/>
      <c r="F63" s="56">
        <v>200</v>
      </c>
      <c r="G63" s="56"/>
      <c r="H63" s="56"/>
      <c r="I63" s="57"/>
      <c r="J63" s="15">
        <f t="shared" si="4"/>
        <v>0</v>
      </c>
      <c r="K63" s="58">
        <f t="shared" si="5"/>
        <v>0</v>
      </c>
    </row>
    <row r="64" spans="1:13" x14ac:dyDescent="0.35">
      <c r="A64" s="8"/>
      <c r="B64" s="9"/>
      <c r="C64" s="10"/>
      <c r="D64" s="11">
        <f t="shared" si="3"/>
        <v>0</v>
      </c>
      <c r="E64" s="186" t="s">
        <v>17</v>
      </c>
      <c r="F64" s="12">
        <v>1800</v>
      </c>
      <c r="G64" s="12"/>
      <c r="H64" s="13"/>
      <c r="I64" s="14"/>
      <c r="J64" s="15">
        <f t="shared" si="4"/>
        <v>0</v>
      </c>
      <c r="K64" s="16">
        <f t="shared" si="5"/>
        <v>0</v>
      </c>
      <c r="M64" s="18"/>
    </row>
    <row r="65" spans="1:13" x14ac:dyDescent="0.35">
      <c r="A65" s="8"/>
      <c r="B65" s="9"/>
      <c r="C65" s="10"/>
      <c r="D65" s="11">
        <f t="shared" si="3"/>
        <v>0</v>
      </c>
      <c r="E65" s="186"/>
      <c r="F65" s="12">
        <v>1800</v>
      </c>
      <c r="G65" s="12"/>
      <c r="H65" s="13"/>
      <c r="I65" s="14"/>
      <c r="J65" s="15">
        <f t="shared" si="4"/>
        <v>0</v>
      </c>
      <c r="K65" s="16">
        <f t="shared" si="5"/>
        <v>0</v>
      </c>
    </row>
    <row r="66" spans="1:13" x14ac:dyDescent="0.35">
      <c r="A66" s="8"/>
      <c r="B66" s="9"/>
      <c r="C66" s="10"/>
      <c r="D66" s="11">
        <f t="shared" ref="D66:D97" si="6">B66*C66</f>
        <v>0</v>
      </c>
      <c r="E66" s="186"/>
      <c r="F66" s="12">
        <v>1800</v>
      </c>
      <c r="G66" s="12"/>
      <c r="H66" s="13"/>
      <c r="I66" s="14"/>
      <c r="J66" s="15">
        <f t="shared" ref="J66:J97" si="7">D66*I66</f>
        <v>0</v>
      </c>
      <c r="K66" s="16">
        <f t="shared" ref="K66:K97" si="8">J66/F66/22</f>
        <v>0</v>
      </c>
    </row>
    <row r="67" spans="1:13" x14ac:dyDescent="0.35">
      <c r="A67" s="8"/>
      <c r="B67" s="9"/>
      <c r="C67" s="10"/>
      <c r="D67" s="11">
        <f t="shared" si="6"/>
        <v>0</v>
      </c>
      <c r="E67" s="186"/>
      <c r="F67" s="12">
        <v>1800</v>
      </c>
      <c r="G67" s="12"/>
      <c r="H67" s="13"/>
      <c r="I67" s="14"/>
      <c r="J67" s="15">
        <f t="shared" si="7"/>
        <v>0</v>
      </c>
      <c r="K67" s="16">
        <f t="shared" si="8"/>
        <v>0</v>
      </c>
    </row>
    <row r="68" spans="1:13" x14ac:dyDescent="0.35">
      <c r="A68" s="8"/>
      <c r="B68" s="9"/>
      <c r="C68" s="10"/>
      <c r="D68" s="11">
        <f t="shared" si="6"/>
        <v>0</v>
      </c>
      <c r="E68" s="186"/>
      <c r="F68" s="12">
        <v>1800</v>
      </c>
      <c r="G68" s="12"/>
      <c r="H68" s="13"/>
      <c r="I68" s="14"/>
      <c r="J68" s="15">
        <f t="shared" si="7"/>
        <v>0</v>
      </c>
      <c r="K68" s="16">
        <f t="shared" si="8"/>
        <v>0</v>
      </c>
    </row>
    <row r="69" spans="1:13" x14ac:dyDescent="0.35">
      <c r="A69" s="8"/>
      <c r="B69" s="9"/>
      <c r="C69" s="10"/>
      <c r="D69" s="11">
        <f t="shared" si="6"/>
        <v>0</v>
      </c>
      <c r="E69" s="186"/>
      <c r="F69" s="12">
        <v>1800</v>
      </c>
      <c r="G69" s="12"/>
      <c r="H69" s="13"/>
      <c r="I69" s="14"/>
      <c r="J69" s="15">
        <f t="shared" si="7"/>
        <v>0</v>
      </c>
      <c r="K69" s="16">
        <f t="shared" si="8"/>
        <v>0</v>
      </c>
    </row>
    <row r="70" spans="1:13" x14ac:dyDescent="0.35">
      <c r="A70" s="8"/>
      <c r="B70" s="9"/>
      <c r="C70" s="10"/>
      <c r="D70" s="11">
        <f t="shared" si="6"/>
        <v>0</v>
      </c>
      <c r="E70" s="186"/>
      <c r="F70" s="12">
        <v>1800</v>
      </c>
      <c r="G70" s="12"/>
      <c r="H70" s="13"/>
      <c r="I70" s="14"/>
      <c r="J70" s="15">
        <f t="shared" si="7"/>
        <v>0</v>
      </c>
      <c r="K70" s="16">
        <f t="shared" si="8"/>
        <v>0</v>
      </c>
    </row>
    <row r="71" spans="1:13" x14ac:dyDescent="0.35">
      <c r="A71" s="59"/>
      <c r="B71" s="60"/>
      <c r="C71" s="61"/>
      <c r="D71" s="11">
        <f t="shared" si="6"/>
        <v>0</v>
      </c>
      <c r="E71" s="191" t="s">
        <v>18</v>
      </c>
      <c r="F71" s="62">
        <v>6000</v>
      </c>
      <c r="G71" s="62"/>
      <c r="H71" s="63"/>
      <c r="I71" s="64"/>
      <c r="J71" s="15">
        <f t="shared" si="7"/>
        <v>0</v>
      </c>
      <c r="K71" s="65">
        <f t="shared" si="8"/>
        <v>0</v>
      </c>
      <c r="M71" s="18"/>
    </row>
    <row r="72" spans="1:13" x14ac:dyDescent="0.35">
      <c r="A72" s="59"/>
      <c r="B72" s="60"/>
      <c r="C72" s="61"/>
      <c r="D72" s="11">
        <f t="shared" si="6"/>
        <v>0</v>
      </c>
      <c r="E72" s="191"/>
      <c r="F72" s="62">
        <v>6000</v>
      </c>
      <c r="G72" s="62"/>
      <c r="H72" s="63"/>
      <c r="I72" s="64"/>
      <c r="J72" s="15">
        <f t="shared" si="7"/>
        <v>0</v>
      </c>
      <c r="K72" s="65">
        <f t="shared" si="8"/>
        <v>0</v>
      </c>
    </row>
    <row r="73" spans="1:13" x14ac:dyDescent="0.35">
      <c r="A73" s="59"/>
      <c r="B73" s="60"/>
      <c r="C73" s="61"/>
      <c r="D73" s="11">
        <f t="shared" si="6"/>
        <v>0</v>
      </c>
      <c r="E73" s="191"/>
      <c r="F73" s="62">
        <v>6000</v>
      </c>
      <c r="G73" s="62"/>
      <c r="H73" s="63"/>
      <c r="I73" s="64"/>
      <c r="J73" s="15">
        <f t="shared" si="7"/>
        <v>0</v>
      </c>
      <c r="K73" s="65">
        <f t="shared" si="8"/>
        <v>0</v>
      </c>
    </row>
    <row r="74" spans="1:13" x14ac:dyDescent="0.35">
      <c r="A74" s="59"/>
      <c r="B74" s="60"/>
      <c r="C74" s="61"/>
      <c r="D74" s="11">
        <f t="shared" si="6"/>
        <v>0</v>
      </c>
      <c r="E74" s="191"/>
      <c r="F74" s="62">
        <v>6000</v>
      </c>
      <c r="G74" s="62"/>
      <c r="H74" s="63"/>
      <c r="I74" s="64"/>
      <c r="J74" s="15">
        <f t="shared" si="7"/>
        <v>0</v>
      </c>
      <c r="K74" s="65">
        <f t="shared" si="8"/>
        <v>0</v>
      </c>
    </row>
    <row r="75" spans="1:13" x14ac:dyDescent="0.35">
      <c r="A75" s="59"/>
      <c r="B75" s="60"/>
      <c r="C75" s="61"/>
      <c r="D75" s="11">
        <f t="shared" si="6"/>
        <v>0</v>
      </c>
      <c r="E75" s="191"/>
      <c r="F75" s="62">
        <v>6000</v>
      </c>
      <c r="G75" s="62"/>
      <c r="H75" s="63"/>
      <c r="I75" s="64"/>
      <c r="J75" s="15">
        <f t="shared" si="7"/>
        <v>0</v>
      </c>
      <c r="K75" s="65">
        <f t="shared" si="8"/>
        <v>0</v>
      </c>
    </row>
    <row r="76" spans="1:13" x14ac:dyDescent="0.35">
      <c r="A76" s="59"/>
      <c r="B76" s="60"/>
      <c r="C76" s="61"/>
      <c r="D76" s="11">
        <f t="shared" si="6"/>
        <v>0</v>
      </c>
      <c r="E76" s="191"/>
      <c r="F76" s="62">
        <v>6000</v>
      </c>
      <c r="G76" s="62"/>
      <c r="H76" s="63"/>
      <c r="I76" s="64"/>
      <c r="J76" s="15">
        <f t="shared" si="7"/>
        <v>0</v>
      </c>
      <c r="K76" s="65">
        <f t="shared" si="8"/>
        <v>0</v>
      </c>
    </row>
    <row r="77" spans="1:13" x14ac:dyDescent="0.35">
      <c r="A77" s="28"/>
      <c r="B77" s="29"/>
      <c r="C77" s="30"/>
      <c r="D77" s="11">
        <f t="shared" si="6"/>
        <v>0</v>
      </c>
      <c r="E77" s="192" t="s">
        <v>19</v>
      </c>
      <c r="F77" s="31">
        <v>1800</v>
      </c>
      <c r="G77" s="31"/>
      <c r="H77" s="32"/>
      <c r="I77" s="33"/>
      <c r="J77" s="15">
        <f t="shared" si="7"/>
        <v>0</v>
      </c>
      <c r="K77" s="34">
        <f t="shared" si="8"/>
        <v>0</v>
      </c>
      <c r="M77" s="18"/>
    </row>
    <row r="78" spans="1:13" x14ac:dyDescent="0.35">
      <c r="A78" s="28"/>
      <c r="B78" s="29"/>
      <c r="C78" s="30"/>
      <c r="D78" s="11">
        <f t="shared" si="6"/>
        <v>0</v>
      </c>
      <c r="E78" s="192"/>
      <c r="F78" s="31">
        <v>1800</v>
      </c>
      <c r="G78" s="31"/>
      <c r="H78" s="32"/>
      <c r="I78" s="33"/>
      <c r="J78" s="15">
        <f t="shared" si="7"/>
        <v>0</v>
      </c>
      <c r="K78" s="34">
        <f t="shared" si="8"/>
        <v>0</v>
      </c>
    </row>
    <row r="79" spans="1:13" x14ac:dyDescent="0.35">
      <c r="A79" s="28"/>
      <c r="B79" s="29"/>
      <c r="C79" s="30"/>
      <c r="D79" s="11">
        <f t="shared" si="6"/>
        <v>0</v>
      </c>
      <c r="E79" s="192"/>
      <c r="F79" s="31">
        <v>1800</v>
      </c>
      <c r="G79" s="31"/>
      <c r="H79" s="32"/>
      <c r="I79" s="33"/>
      <c r="J79" s="15">
        <f t="shared" si="7"/>
        <v>0</v>
      </c>
      <c r="K79" s="34">
        <f t="shared" si="8"/>
        <v>0</v>
      </c>
    </row>
    <row r="80" spans="1:13" x14ac:dyDescent="0.35">
      <c r="A80" s="28"/>
      <c r="B80" s="29"/>
      <c r="C80" s="30"/>
      <c r="D80" s="11">
        <f t="shared" si="6"/>
        <v>0</v>
      </c>
      <c r="E80" s="192"/>
      <c r="F80" s="31">
        <v>1800</v>
      </c>
      <c r="G80" s="31"/>
      <c r="H80" s="32"/>
      <c r="I80" s="33"/>
      <c r="J80" s="15">
        <f t="shared" si="7"/>
        <v>0</v>
      </c>
      <c r="K80" s="34">
        <f t="shared" si="8"/>
        <v>0</v>
      </c>
    </row>
    <row r="81" spans="1:11" x14ac:dyDescent="0.35">
      <c r="A81" s="28"/>
      <c r="B81" s="29"/>
      <c r="C81" s="30"/>
      <c r="D81" s="11">
        <f t="shared" si="6"/>
        <v>0</v>
      </c>
      <c r="E81" s="192"/>
      <c r="F81" s="31">
        <v>1800</v>
      </c>
      <c r="G81" s="31"/>
      <c r="H81" s="32"/>
      <c r="I81" s="33"/>
      <c r="J81" s="15">
        <f t="shared" si="7"/>
        <v>0</v>
      </c>
      <c r="K81" s="34">
        <f t="shared" si="8"/>
        <v>0</v>
      </c>
    </row>
    <row r="82" spans="1:11" x14ac:dyDescent="0.35">
      <c r="A82" s="28"/>
      <c r="B82" s="29"/>
      <c r="C82" s="30"/>
      <c r="D82" s="11">
        <f t="shared" si="6"/>
        <v>0</v>
      </c>
      <c r="E82" s="192"/>
      <c r="F82" s="31">
        <v>1800</v>
      </c>
      <c r="G82" s="31"/>
      <c r="H82" s="32"/>
      <c r="I82" s="33"/>
      <c r="J82" s="15">
        <f t="shared" si="7"/>
        <v>0</v>
      </c>
      <c r="K82" s="34">
        <f t="shared" si="8"/>
        <v>0</v>
      </c>
    </row>
    <row r="83" spans="1:11" x14ac:dyDescent="0.35">
      <c r="A83" s="28"/>
      <c r="B83" s="29"/>
      <c r="C83" s="30"/>
      <c r="D83" s="11">
        <f t="shared" si="6"/>
        <v>0</v>
      </c>
      <c r="E83" s="192"/>
      <c r="F83" s="31">
        <v>1800</v>
      </c>
      <c r="G83" s="31"/>
      <c r="H83" s="32"/>
      <c r="I83" s="33"/>
      <c r="J83" s="15">
        <f t="shared" si="7"/>
        <v>0</v>
      </c>
      <c r="K83" s="34">
        <f t="shared" si="8"/>
        <v>0</v>
      </c>
    </row>
    <row r="84" spans="1:11" x14ac:dyDescent="0.35">
      <c r="A84" s="35"/>
      <c r="B84" s="36"/>
      <c r="C84" s="37"/>
      <c r="D84" s="11">
        <f t="shared" si="6"/>
        <v>0</v>
      </c>
      <c r="E84" s="188" t="s">
        <v>20</v>
      </c>
      <c r="F84" s="38">
        <v>100000</v>
      </c>
      <c r="G84" s="38"/>
      <c r="H84" s="66"/>
      <c r="I84" s="39"/>
      <c r="J84" s="15">
        <f t="shared" si="7"/>
        <v>0</v>
      </c>
      <c r="K84" s="40">
        <f t="shared" si="8"/>
        <v>0</v>
      </c>
    </row>
    <row r="85" spans="1:11" x14ac:dyDescent="0.35">
      <c r="A85" s="35"/>
      <c r="B85" s="36"/>
      <c r="C85" s="37"/>
      <c r="D85" s="11">
        <f t="shared" si="6"/>
        <v>0</v>
      </c>
      <c r="E85" s="188"/>
      <c r="F85" s="38">
        <v>100000</v>
      </c>
      <c r="G85" s="38"/>
      <c r="H85" s="66"/>
      <c r="I85" s="39"/>
      <c r="J85" s="15">
        <f t="shared" si="7"/>
        <v>0</v>
      </c>
      <c r="K85" s="40">
        <f t="shared" si="8"/>
        <v>0</v>
      </c>
    </row>
    <row r="86" spans="1:11" x14ac:dyDescent="0.35">
      <c r="A86" s="35"/>
      <c r="B86" s="36"/>
      <c r="C86" s="37"/>
      <c r="D86" s="11">
        <f t="shared" si="6"/>
        <v>0</v>
      </c>
      <c r="E86" s="188"/>
      <c r="F86" s="38">
        <v>100000</v>
      </c>
      <c r="G86" s="38"/>
      <c r="H86" s="66"/>
      <c r="I86" s="39"/>
      <c r="J86" s="15">
        <f t="shared" si="7"/>
        <v>0</v>
      </c>
      <c r="K86" s="40">
        <f t="shared" si="8"/>
        <v>0</v>
      </c>
    </row>
    <row r="87" spans="1:11" x14ac:dyDescent="0.35">
      <c r="A87" s="35"/>
      <c r="B87" s="36"/>
      <c r="C87" s="37"/>
      <c r="D87" s="11">
        <f t="shared" si="6"/>
        <v>0</v>
      </c>
      <c r="E87" s="188"/>
      <c r="F87" s="38">
        <v>100000</v>
      </c>
      <c r="G87" s="38"/>
      <c r="H87" s="66"/>
      <c r="I87" s="39"/>
      <c r="J87" s="15">
        <f t="shared" si="7"/>
        <v>0</v>
      </c>
      <c r="K87" s="40">
        <f t="shared" si="8"/>
        <v>0</v>
      </c>
    </row>
    <row r="88" spans="1:11" x14ac:dyDescent="0.35">
      <c r="A88" s="35"/>
      <c r="B88" s="36"/>
      <c r="C88" s="37"/>
      <c r="D88" s="11">
        <f t="shared" si="6"/>
        <v>0</v>
      </c>
      <c r="E88" s="188"/>
      <c r="F88" s="38">
        <v>100000</v>
      </c>
      <c r="G88" s="38"/>
      <c r="H88" s="66"/>
      <c r="I88" s="39"/>
      <c r="J88" s="15">
        <f t="shared" si="7"/>
        <v>0</v>
      </c>
      <c r="K88" s="40">
        <f t="shared" si="8"/>
        <v>0</v>
      </c>
    </row>
    <row r="89" spans="1:11" x14ac:dyDescent="0.35">
      <c r="A89" s="35"/>
      <c r="B89" s="36"/>
      <c r="C89" s="37"/>
      <c r="D89" s="11">
        <f t="shared" si="6"/>
        <v>0</v>
      </c>
      <c r="E89" s="188"/>
      <c r="F89" s="38">
        <v>100000</v>
      </c>
      <c r="G89" s="38"/>
      <c r="H89" s="66"/>
      <c r="I89" s="39"/>
      <c r="J89" s="15">
        <f t="shared" si="7"/>
        <v>0</v>
      </c>
      <c r="K89" s="40">
        <f t="shared" si="8"/>
        <v>0</v>
      </c>
    </row>
    <row r="90" spans="1:11" x14ac:dyDescent="0.35">
      <c r="A90" s="35"/>
      <c r="B90" s="36"/>
      <c r="C90" s="37"/>
      <c r="D90" s="11">
        <f t="shared" si="6"/>
        <v>0</v>
      </c>
      <c r="E90" s="188"/>
      <c r="F90" s="38">
        <v>100000</v>
      </c>
      <c r="G90" s="38"/>
      <c r="H90" s="66"/>
      <c r="I90" s="39"/>
      <c r="J90" s="15">
        <f t="shared" si="7"/>
        <v>0</v>
      </c>
      <c r="K90" s="40">
        <f t="shared" si="8"/>
        <v>0</v>
      </c>
    </row>
    <row r="91" spans="1:11" x14ac:dyDescent="0.35">
      <c r="A91" s="41"/>
      <c r="B91" s="42"/>
      <c r="C91" s="43"/>
      <c r="D91" s="11">
        <f t="shared" si="6"/>
        <v>0</v>
      </c>
      <c r="E91" s="189" t="s">
        <v>21</v>
      </c>
      <c r="F91" s="44">
        <v>130</v>
      </c>
      <c r="G91" s="44"/>
      <c r="H91" s="67"/>
      <c r="I91" s="45"/>
      <c r="J91" s="15">
        <f t="shared" si="7"/>
        <v>0</v>
      </c>
      <c r="K91" s="46">
        <f t="shared" si="8"/>
        <v>0</v>
      </c>
    </row>
    <row r="92" spans="1:11" x14ac:dyDescent="0.35">
      <c r="A92" s="41"/>
      <c r="B92" s="42"/>
      <c r="C92" s="43"/>
      <c r="D92" s="11">
        <f t="shared" si="6"/>
        <v>0</v>
      </c>
      <c r="E92" s="189"/>
      <c r="F92" s="44">
        <v>130</v>
      </c>
      <c r="G92" s="44"/>
      <c r="H92" s="67"/>
      <c r="I92" s="45"/>
      <c r="J92" s="15">
        <f t="shared" si="7"/>
        <v>0</v>
      </c>
      <c r="K92" s="46">
        <f t="shared" si="8"/>
        <v>0</v>
      </c>
    </row>
    <row r="93" spans="1:11" x14ac:dyDescent="0.35">
      <c r="A93" s="41"/>
      <c r="B93" s="42"/>
      <c r="C93" s="43"/>
      <c r="D93" s="11">
        <f t="shared" si="6"/>
        <v>0</v>
      </c>
      <c r="E93" s="189"/>
      <c r="F93" s="44">
        <v>130</v>
      </c>
      <c r="G93" s="44"/>
      <c r="H93" s="67"/>
      <c r="I93" s="45"/>
      <c r="J93" s="15">
        <f t="shared" si="7"/>
        <v>0</v>
      </c>
      <c r="K93" s="46">
        <f t="shared" si="8"/>
        <v>0</v>
      </c>
    </row>
    <row r="94" spans="1:11" x14ac:dyDescent="0.35">
      <c r="A94" s="41"/>
      <c r="B94" s="42"/>
      <c r="C94" s="43"/>
      <c r="D94" s="11">
        <f t="shared" si="6"/>
        <v>0</v>
      </c>
      <c r="E94" s="189"/>
      <c r="F94" s="44">
        <v>130</v>
      </c>
      <c r="G94" s="44"/>
      <c r="H94" s="67"/>
      <c r="I94" s="45"/>
      <c r="J94" s="15">
        <f t="shared" si="7"/>
        <v>0</v>
      </c>
      <c r="K94" s="46">
        <f t="shared" si="8"/>
        <v>0</v>
      </c>
    </row>
    <row r="95" spans="1:11" x14ac:dyDescent="0.35">
      <c r="A95" s="41"/>
      <c r="B95" s="42"/>
      <c r="C95" s="43"/>
      <c r="D95" s="11">
        <f t="shared" si="6"/>
        <v>0</v>
      </c>
      <c r="E95" s="189"/>
      <c r="F95" s="44">
        <v>130</v>
      </c>
      <c r="G95" s="44"/>
      <c r="H95" s="67"/>
      <c r="I95" s="45"/>
      <c r="J95" s="15">
        <f t="shared" si="7"/>
        <v>0</v>
      </c>
      <c r="K95" s="46">
        <f t="shared" si="8"/>
        <v>0</v>
      </c>
    </row>
    <row r="96" spans="1:11" x14ac:dyDescent="0.35">
      <c r="A96" s="41"/>
      <c r="B96" s="42"/>
      <c r="C96" s="43"/>
      <c r="D96" s="11">
        <f t="shared" si="6"/>
        <v>0</v>
      </c>
      <c r="E96" s="189"/>
      <c r="F96" s="44">
        <v>130</v>
      </c>
      <c r="G96" s="44"/>
      <c r="H96" s="67"/>
      <c r="I96" s="45"/>
      <c r="J96" s="15">
        <f t="shared" si="7"/>
        <v>0</v>
      </c>
      <c r="K96" s="46">
        <f t="shared" si="8"/>
        <v>0</v>
      </c>
    </row>
    <row r="97" spans="1:11" x14ac:dyDescent="0.35">
      <c r="A97" s="41"/>
      <c r="B97" s="42"/>
      <c r="C97" s="43"/>
      <c r="D97" s="11">
        <f t="shared" si="6"/>
        <v>0</v>
      </c>
      <c r="E97" s="189"/>
      <c r="F97" s="44">
        <v>130</v>
      </c>
      <c r="G97" s="44"/>
      <c r="H97" s="67"/>
      <c r="I97" s="45"/>
      <c r="J97" s="15">
        <f t="shared" si="7"/>
        <v>0</v>
      </c>
      <c r="K97" s="46">
        <f t="shared" si="8"/>
        <v>0</v>
      </c>
    </row>
    <row r="98" spans="1:11" x14ac:dyDescent="0.35">
      <c r="A98" s="47"/>
      <c r="B98" s="48"/>
      <c r="C98" s="49"/>
      <c r="D98" s="11">
        <f t="shared" ref="D98:D114" si="9">B98*C98</f>
        <v>0</v>
      </c>
      <c r="E98" s="185" t="s">
        <v>22</v>
      </c>
      <c r="F98" s="50">
        <v>300</v>
      </c>
      <c r="G98" s="50"/>
      <c r="H98" s="68"/>
      <c r="I98" s="51"/>
      <c r="J98" s="15">
        <f t="shared" ref="J98:J114" si="10">D98*I98</f>
        <v>0</v>
      </c>
      <c r="K98" s="52">
        <f t="shared" ref="K98:K114" si="11">J98/F98/22</f>
        <v>0</v>
      </c>
    </row>
    <row r="99" spans="1:11" x14ac:dyDescent="0.35">
      <c r="A99" s="47"/>
      <c r="B99" s="48"/>
      <c r="C99" s="49"/>
      <c r="D99" s="11">
        <f t="shared" si="9"/>
        <v>0</v>
      </c>
      <c r="E99" s="185"/>
      <c r="F99" s="50">
        <v>300</v>
      </c>
      <c r="G99" s="50"/>
      <c r="H99" s="68"/>
      <c r="I99" s="51"/>
      <c r="J99" s="15">
        <f t="shared" si="10"/>
        <v>0</v>
      </c>
      <c r="K99" s="52">
        <f t="shared" si="11"/>
        <v>0</v>
      </c>
    </row>
    <row r="100" spans="1:11" x14ac:dyDescent="0.35">
      <c r="A100" s="47"/>
      <c r="B100" s="48"/>
      <c r="C100" s="49"/>
      <c r="D100" s="11">
        <f t="shared" si="9"/>
        <v>0</v>
      </c>
      <c r="E100" s="185"/>
      <c r="F100" s="50">
        <v>300</v>
      </c>
      <c r="G100" s="50"/>
      <c r="H100" s="68"/>
      <c r="I100" s="51"/>
      <c r="J100" s="15">
        <f t="shared" si="10"/>
        <v>0</v>
      </c>
      <c r="K100" s="52">
        <f t="shared" si="11"/>
        <v>0</v>
      </c>
    </row>
    <row r="101" spans="1:11" x14ac:dyDescent="0.35">
      <c r="A101" s="47"/>
      <c r="B101" s="48"/>
      <c r="C101" s="49"/>
      <c r="D101" s="11">
        <f t="shared" si="9"/>
        <v>0</v>
      </c>
      <c r="E101" s="185"/>
      <c r="F101" s="50">
        <v>300</v>
      </c>
      <c r="G101" s="50"/>
      <c r="H101" s="68"/>
      <c r="I101" s="51"/>
      <c r="J101" s="15">
        <f t="shared" si="10"/>
        <v>0</v>
      </c>
      <c r="K101" s="52">
        <f t="shared" si="11"/>
        <v>0</v>
      </c>
    </row>
    <row r="102" spans="1:11" x14ac:dyDescent="0.35">
      <c r="A102" s="47"/>
      <c r="B102" s="48"/>
      <c r="C102" s="49"/>
      <c r="D102" s="11">
        <f t="shared" si="9"/>
        <v>0</v>
      </c>
      <c r="E102" s="185"/>
      <c r="F102" s="50">
        <v>300</v>
      </c>
      <c r="G102" s="50"/>
      <c r="H102" s="68"/>
      <c r="I102" s="51"/>
      <c r="J102" s="15">
        <f t="shared" si="10"/>
        <v>0</v>
      </c>
      <c r="K102" s="52">
        <f t="shared" si="11"/>
        <v>0</v>
      </c>
    </row>
    <row r="103" spans="1:11" x14ac:dyDescent="0.35">
      <c r="A103" s="47"/>
      <c r="B103" s="48"/>
      <c r="C103" s="49"/>
      <c r="D103" s="11">
        <f t="shared" si="9"/>
        <v>0</v>
      </c>
      <c r="E103" s="185"/>
      <c r="F103" s="50">
        <v>300</v>
      </c>
      <c r="G103" s="50"/>
      <c r="H103" s="68"/>
      <c r="I103" s="51"/>
      <c r="J103" s="15">
        <f t="shared" si="10"/>
        <v>0</v>
      </c>
      <c r="K103" s="52">
        <f t="shared" si="11"/>
        <v>0</v>
      </c>
    </row>
    <row r="104" spans="1:11" x14ac:dyDescent="0.35">
      <c r="A104" s="47"/>
      <c r="B104" s="48"/>
      <c r="C104" s="49"/>
      <c r="D104" s="11">
        <f t="shared" si="9"/>
        <v>0</v>
      </c>
      <c r="E104" s="185"/>
      <c r="F104" s="50">
        <v>300</v>
      </c>
      <c r="G104" s="50"/>
      <c r="H104" s="68"/>
      <c r="I104" s="51"/>
      <c r="J104" s="15">
        <f t="shared" si="10"/>
        <v>0</v>
      </c>
      <c r="K104" s="52">
        <f t="shared" si="11"/>
        <v>0</v>
      </c>
    </row>
    <row r="105" spans="1:11" x14ac:dyDescent="0.35">
      <c r="A105" s="53"/>
      <c r="B105" s="54"/>
      <c r="C105" s="55"/>
      <c r="D105" s="11">
        <f t="shared" si="9"/>
        <v>0</v>
      </c>
      <c r="E105" s="178" t="s">
        <v>23</v>
      </c>
      <c r="F105" s="56">
        <v>300</v>
      </c>
      <c r="G105" s="56"/>
      <c r="H105" s="69"/>
      <c r="I105" s="57"/>
      <c r="J105" s="15">
        <f t="shared" si="10"/>
        <v>0</v>
      </c>
      <c r="K105" s="58">
        <f t="shared" si="11"/>
        <v>0</v>
      </c>
    </row>
    <row r="106" spans="1:11" x14ac:dyDescent="0.35">
      <c r="A106" s="53"/>
      <c r="B106" s="54"/>
      <c r="C106" s="55"/>
      <c r="D106" s="11">
        <f t="shared" si="9"/>
        <v>0</v>
      </c>
      <c r="E106" s="178"/>
      <c r="F106" s="56">
        <v>300</v>
      </c>
      <c r="G106" s="56"/>
      <c r="H106" s="69"/>
      <c r="I106" s="57"/>
      <c r="J106" s="15">
        <f t="shared" si="10"/>
        <v>0</v>
      </c>
      <c r="K106" s="58">
        <f t="shared" si="11"/>
        <v>0</v>
      </c>
    </row>
    <row r="107" spans="1:11" x14ac:dyDescent="0.35">
      <c r="A107" s="53"/>
      <c r="B107" s="54"/>
      <c r="C107" s="55"/>
      <c r="D107" s="11">
        <f t="shared" si="9"/>
        <v>0</v>
      </c>
      <c r="E107" s="178"/>
      <c r="F107" s="56">
        <v>300</v>
      </c>
      <c r="G107" s="56"/>
      <c r="H107" s="69"/>
      <c r="I107" s="57"/>
      <c r="J107" s="15">
        <f t="shared" si="10"/>
        <v>0</v>
      </c>
      <c r="K107" s="58">
        <f t="shared" si="11"/>
        <v>0</v>
      </c>
    </row>
    <row r="108" spans="1:11" x14ac:dyDescent="0.35">
      <c r="A108" s="53"/>
      <c r="B108" s="54"/>
      <c r="C108" s="55"/>
      <c r="D108" s="11">
        <f t="shared" si="9"/>
        <v>0</v>
      </c>
      <c r="E108" s="178"/>
      <c r="F108" s="56">
        <v>300</v>
      </c>
      <c r="G108" s="56"/>
      <c r="H108" s="69"/>
      <c r="I108" s="57"/>
      <c r="J108" s="15">
        <f t="shared" si="10"/>
        <v>0</v>
      </c>
      <c r="K108" s="58">
        <f t="shared" si="11"/>
        <v>0</v>
      </c>
    </row>
    <row r="109" spans="1:11" x14ac:dyDescent="0.35">
      <c r="A109" s="53"/>
      <c r="B109" s="54"/>
      <c r="C109" s="55"/>
      <c r="D109" s="11">
        <f t="shared" si="9"/>
        <v>0</v>
      </c>
      <c r="E109" s="178"/>
      <c r="F109" s="56">
        <v>300</v>
      </c>
      <c r="G109" s="56"/>
      <c r="H109" s="69"/>
      <c r="I109" s="57"/>
      <c r="J109" s="15">
        <f t="shared" si="10"/>
        <v>0</v>
      </c>
      <c r="K109" s="58">
        <f t="shared" si="11"/>
        <v>0</v>
      </c>
    </row>
    <row r="110" spans="1:11" x14ac:dyDescent="0.35">
      <c r="A110" s="53"/>
      <c r="B110" s="54"/>
      <c r="C110" s="55"/>
      <c r="D110" s="11">
        <f t="shared" si="9"/>
        <v>0</v>
      </c>
      <c r="E110" s="178"/>
      <c r="F110" s="56">
        <v>300</v>
      </c>
      <c r="G110" s="56"/>
      <c r="H110" s="69"/>
      <c r="I110" s="57"/>
      <c r="J110" s="15">
        <f t="shared" si="10"/>
        <v>0</v>
      </c>
      <c r="K110" s="58">
        <f t="shared" si="11"/>
        <v>0</v>
      </c>
    </row>
    <row r="111" spans="1:11" x14ac:dyDescent="0.35">
      <c r="A111" s="53"/>
      <c r="B111" s="54"/>
      <c r="C111" s="55"/>
      <c r="D111" s="11">
        <f t="shared" si="9"/>
        <v>0</v>
      </c>
      <c r="E111" s="178"/>
      <c r="F111" s="56">
        <v>300</v>
      </c>
      <c r="G111" s="56"/>
      <c r="H111" s="69"/>
      <c r="I111" s="57"/>
      <c r="J111" s="15">
        <f t="shared" si="10"/>
        <v>0</v>
      </c>
      <c r="K111" s="58">
        <f t="shared" si="11"/>
        <v>0</v>
      </c>
    </row>
    <row r="112" spans="1:11" x14ac:dyDescent="0.35">
      <c r="A112" s="8"/>
      <c r="B112" s="9"/>
      <c r="C112" s="10"/>
      <c r="D112" s="11">
        <f t="shared" si="9"/>
        <v>0</v>
      </c>
      <c r="E112" s="179" t="s">
        <v>24</v>
      </c>
      <c r="F112" s="12">
        <v>130</v>
      </c>
      <c r="G112" s="12"/>
      <c r="H112" s="13"/>
      <c r="I112" s="14"/>
      <c r="J112" s="15">
        <f t="shared" si="10"/>
        <v>0</v>
      </c>
      <c r="K112" s="16">
        <f t="shared" si="11"/>
        <v>0</v>
      </c>
    </row>
    <row r="113" spans="1:11" x14ac:dyDescent="0.35">
      <c r="A113" s="8"/>
      <c r="B113" s="9"/>
      <c r="C113" s="10"/>
      <c r="D113" s="11">
        <f t="shared" si="9"/>
        <v>0</v>
      </c>
      <c r="E113" s="179"/>
      <c r="F113" s="12">
        <v>130</v>
      </c>
      <c r="G113" s="12"/>
      <c r="H113" s="13"/>
      <c r="I113" s="14"/>
      <c r="J113" s="15">
        <f t="shared" si="10"/>
        <v>0</v>
      </c>
      <c r="K113" s="16">
        <f t="shared" si="11"/>
        <v>0</v>
      </c>
    </row>
    <row r="114" spans="1:11" x14ac:dyDescent="0.35">
      <c r="A114" s="8"/>
      <c r="B114" s="9"/>
      <c r="C114" s="10"/>
      <c r="D114" s="11">
        <f t="shared" si="9"/>
        <v>0</v>
      </c>
      <c r="E114" s="179"/>
      <c r="F114" s="12">
        <v>130</v>
      </c>
      <c r="G114" s="12"/>
      <c r="H114" s="13"/>
      <c r="I114" s="14"/>
      <c r="J114" s="15">
        <f t="shared" si="10"/>
        <v>0</v>
      </c>
      <c r="K114" s="16">
        <f t="shared" si="11"/>
        <v>0</v>
      </c>
    </row>
    <row r="115" spans="1:11" x14ac:dyDescent="0.35">
      <c r="A115" s="180" t="s">
        <v>25</v>
      </c>
      <c r="B115" s="180"/>
      <c r="C115" s="180"/>
      <c r="D115" s="70">
        <f>SUM(D2:D114)</f>
        <v>0</v>
      </c>
      <c r="I115" s="71"/>
      <c r="J115" s="72"/>
      <c r="K115" s="73"/>
    </row>
    <row r="116" spans="1:11" x14ac:dyDescent="0.35">
      <c r="A116" s="181" t="s">
        <v>26</v>
      </c>
      <c r="B116" s="181"/>
      <c r="C116" s="181"/>
      <c r="D116" s="181"/>
      <c r="E116" s="181"/>
      <c r="F116" s="181"/>
      <c r="G116" s="181"/>
      <c r="H116" s="181"/>
      <c r="I116" s="181"/>
      <c r="J116" s="74">
        <f>SUM(J2:J114)</f>
        <v>0</v>
      </c>
      <c r="K116" s="75"/>
    </row>
    <row r="117" spans="1:11" x14ac:dyDescent="0.35">
      <c r="A117" s="182" t="s">
        <v>27</v>
      </c>
      <c r="B117" s="182"/>
      <c r="C117" s="182"/>
      <c r="D117" s="182"/>
      <c r="E117" s="182"/>
      <c r="F117" s="182"/>
      <c r="G117" s="182"/>
      <c r="H117" s="182"/>
      <c r="I117" s="182"/>
      <c r="J117" s="182"/>
      <c r="K117" s="76">
        <f>SUM(K2:K114)</f>
        <v>0</v>
      </c>
    </row>
    <row r="118" spans="1:11" x14ac:dyDescent="0.35">
      <c r="B118" s="77"/>
      <c r="C118" s="77"/>
    </row>
    <row r="119" spans="1:11" x14ac:dyDescent="0.35">
      <c r="J119" s="18"/>
    </row>
    <row r="120" spans="1:11" ht="15.5" x14ac:dyDescent="0.35">
      <c r="A120" s="183" t="s">
        <v>28</v>
      </c>
      <c r="B120" s="183"/>
      <c r="C120" s="183"/>
      <c r="D120" s="183"/>
      <c r="E120" s="183"/>
      <c r="J120" s="18"/>
    </row>
    <row r="121" spans="1:11" ht="15.75" customHeight="1" x14ac:dyDescent="0.35">
      <c r="A121" s="184" t="s">
        <v>29</v>
      </c>
      <c r="B121" s="184"/>
      <c r="C121" s="184"/>
      <c r="D121" s="184"/>
      <c r="E121" s="184"/>
    </row>
    <row r="122" spans="1:11" ht="6" customHeight="1" x14ac:dyDescent="0.35"/>
    <row r="123" spans="1:11" ht="15.75" customHeight="1" x14ac:dyDescent="0.35">
      <c r="A123" s="176" t="s">
        <v>30</v>
      </c>
      <c r="B123" s="176"/>
      <c r="C123" s="176"/>
      <c r="D123" s="176"/>
      <c r="E123" s="176"/>
    </row>
    <row r="124" spans="1:11" ht="58" x14ac:dyDescent="0.35">
      <c r="A124" s="79" t="s">
        <v>31</v>
      </c>
      <c r="B124" s="79" t="s">
        <v>32</v>
      </c>
      <c r="C124" s="79" t="s">
        <v>33</v>
      </c>
      <c r="D124" s="80" t="s">
        <v>34</v>
      </c>
      <c r="E124" s="79" t="s">
        <v>35</v>
      </c>
    </row>
    <row r="125" spans="1:11" s="17" customFormat="1" x14ac:dyDescent="0.35">
      <c r="A125" s="81" t="str">
        <f>E2</f>
        <v>INTERNA -Pisos Frios &amp; Acarpetados</v>
      </c>
      <c r="B125" s="18">
        <f>SUM(J2:J21)</f>
        <v>0</v>
      </c>
      <c r="C125" s="82">
        <f>F2</f>
        <v>800</v>
      </c>
      <c r="D125" s="77">
        <f t="shared" ref="D125:D130" si="12">((800*B125)/C125)/22</f>
        <v>0</v>
      </c>
      <c r="E125" s="177"/>
      <c r="F125" s="71"/>
      <c r="G125" s="71"/>
      <c r="H125" s="71"/>
      <c r="I125" s="78"/>
    </row>
    <row r="126" spans="1:11" s="17" customFormat="1" x14ac:dyDescent="0.35">
      <c r="A126" s="81" t="str">
        <f>E22</f>
        <v>INTERNA -
Laboratórios</v>
      </c>
      <c r="B126" s="18">
        <f>SUM(J22:J27)</f>
        <v>0</v>
      </c>
      <c r="C126" s="82">
        <f>F22</f>
        <v>360</v>
      </c>
      <c r="D126" s="77">
        <f t="shared" si="12"/>
        <v>0</v>
      </c>
      <c r="E126" s="177"/>
      <c r="F126" s="71"/>
      <c r="G126" s="71"/>
      <c r="H126" s="71"/>
      <c r="I126" s="78"/>
    </row>
    <row r="127" spans="1:11" s="17" customFormat="1" x14ac:dyDescent="0.35">
      <c r="A127" s="81" t="str">
        <f>E28</f>
        <v>INTERNA -
Almoxarifado / Galpões</v>
      </c>
      <c r="B127" s="18">
        <f>SUM(J28:J33)</f>
        <v>0</v>
      </c>
      <c r="C127" s="82">
        <f>F28</f>
        <v>1500</v>
      </c>
      <c r="D127" s="77">
        <f t="shared" si="12"/>
        <v>0</v>
      </c>
      <c r="E127" s="177"/>
      <c r="F127" s="71"/>
      <c r="G127" s="71"/>
      <c r="H127" s="71"/>
      <c r="I127" s="78"/>
    </row>
    <row r="128" spans="1:11" s="17" customFormat="1" x14ac:dyDescent="0.35">
      <c r="A128" s="81" t="str">
        <f>E34</f>
        <v>INTERNA -
Oficinas</v>
      </c>
      <c r="B128" s="18">
        <f>SUM(J34:J39)</f>
        <v>0</v>
      </c>
      <c r="C128" s="82">
        <f>F34</f>
        <v>1200</v>
      </c>
      <c r="D128" s="77">
        <f t="shared" si="12"/>
        <v>0</v>
      </c>
      <c r="E128" s="177"/>
      <c r="F128" s="71"/>
      <c r="G128" s="71"/>
      <c r="H128" s="71"/>
      <c r="I128" s="78"/>
    </row>
    <row r="129" spans="1:9" s="17" customFormat="1" x14ac:dyDescent="0.35">
      <c r="A129" s="81" t="str">
        <f>E40</f>
        <v>INTERNA -
Áreas com espaços livres - saguão, hall e salão</v>
      </c>
      <c r="B129" s="18">
        <f>SUM(J40:J51)</f>
        <v>0</v>
      </c>
      <c r="C129" s="82">
        <f>F40</f>
        <v>1000</v>
      </c>
      <c r="D129" s="77">
        <f t="shared" si="12"/>
        <v>0</v>
      </c>
      <c r="E129" s="177"/>
      <c r="F129" s="71"/>
      <c r="G129" s="71"/>
      <c r="H129" s="71"/>
      <c r="I129" s="78"/>
    </row>
    <row r="130" spans="1:9" s="17" customFormat="1" x14ac:dyDescent="0.35">
      <c r="A130" s="81" t="str">
        <f>E52</f>
        <v>INTERNA -
Banheiros</v>
      </c>
      <c r="B130" s="18">
        <f>SUM(J52:J63)</f>
        <v>0</v>
      </c>
      <c r="C130" s="82">
        <f>F52</f>
        <v>200</v>
      </c>
      <c r="D130" s="77">
        <f t="shared" si="12"/>
        <v>0</v>
      </c>
      <c r="E130" s="177"/>
      <c r="F130" s="71"/>
      <c r="G130" s="71"/>
      <c r="H130" s="71"/>
      <c r="I130" s="78"/>
    </row>
    <row r="131" spans="1:9" s="17" customFormat="1" x14ac:dyDescent="0.35">
      <c r="C131" s="82"/>
      <c r="D131" s="77"/>
      <c r="E131" s="177"/>
      <c r="F131" s="71"/>
      <c r="G131" s="71"/>
      <c r="H131" s="71"/>
      <c r="I131" s="78"/>
    </row>
    <row r="132" spans="1:9" ht="30.75" customHeight="1" x14ac:dyDescent="0.35">
      <c r="A132" s="174" t="s">
        <v>36</v>
      </c>
      <c r="B132" s="174"/>
      <c r="C132" s="174"/>
      <c r="D132" s="83">
        <f>SUM(D125:D131)</f>
        <v>0</v>
      </c>
      <c r="E132" s="84">
        <f>D132/800</f>
        <v>0</v>
      </c>
      <c r="G132" s="85"/>
      <c r="H132" s="85"/>
    </row>
    <row r="133" spans="1:9" x14ac:dyDescent="0.35">
      <c r="A133" s="86"/>
      <c r="B133" s="86"/>
      <c r="C133" s="86"/>
      <c r="D133" s="87"/>
      <c r="E133" s="88"/>
    </row>
    <row r="134" spans="1:9" ht="15.75" customHeight="1" x14ac:dyDescent="0.35">
      <c r="A134" s="86"/>
      <c r="B134" s="86"/>
      <c r="C134" s="86"/>
      <c r="D134" s="89"/>
    </row>
    <row r="135" spans="1:9" ht="15.75" customHeight="1" x14ac:dyDescent="0.35">
      <c r="A135" s="176" t="s">
        <v>37</v>
      </c>
      <c r="B135" s="176"/>
      <c r="C135" s="176"/>
      <c r="D135" s="176"/>
      <c r="E135" s="176"/>
    </row>
    <row r="136" spans="1:9" ht="72.5" x14ac:dyDescent="0.35">
      <c r="A136" s="79" t="s">
        <v>31</v>
      </c>
      <c r="B136" s="79" t="s">
        <v>38</v>
      </c>
      <c r="C136" s="79" t="s">
        <v>39</v>
      </c>
      <c r="D136" s="80" t="s">
        <v>40</v>
      </c>
      <c r="E136" s="79" t="s">
        <v>35</v>
      </c>
    </row>
    <row r="137" spans="1:9" s="71" customFormat="1" ht="43.5" x14ac:dyDescent="0.35">
      <c r="A137" s="90" t="str">
        <f>E64</f>
        <v>EXTERNA -
Pisos pavimentados adjacentes / contíguos às edificações</v>
      </c>
      <c r="B137" s="85">
        <f>SUM(J64:J70)</f>
        <v>0</v>
      </c>
      <c r="C137" s="91">
        <f>F64</f>
        <v>1800</v>
      </c>
      <c r="D137" s="89">
        <f>((1800*B137)/C137)/22</f>
        <v>0</v>
      </c>
      <c r="E137" s="177"/>
      <c r="I137" s="78"/>
    </row>
    <row r="138" spans="1:9" s="71" customFormat="1" ht="43.5" x14ac:dyDescent="0.35">
      <c r="A138" s="90" t="str">
        <f>E71</f>
        <v>EXTERNA -
Varriação de passeios e arruamentos</v>
      </c>
      <c r="B138" s="85">
        <f>SUM(J71:J76)</f>
        <v>0</v>
      </c>
      <c r="C138" s="91">
        <f>F71</f>
        <v>6000</v>
      </c>
      <c r="D138" s="89">
        <f>((1800*B138)/C138)/22</f>
        <v>0</v>
      </c>
      <c r="E138" s="177"/>
      <c r="I138" s="78"/>
    </row>
    <row r="139" spans="1:9" s="71" customFormat="1" ht="43.5" x14ac:dyDescent="0.35">
      <c r="A139" s="90" t="str">
        <f>E77</f>
        <v>EXTERNA -
Pátios e áreas verdes com alta, média ou baixa frequência</v>
      </c>
      <c r="B139" s="85">
        <f>SUM(J77:J83)</f>
        <v>0</v>
      </c>
      <c r="C139" s="91">
        <f>F77</f>
        <v>1800</v>
      </c>
      <c r="D139" s="89">
        <f>((1800*B139)/C139)/22</f>
        <v>0</v>
      </c>
      <c r="E139" s="177"/>
      <c r="I139" s="78"/>
    </row>
    <row r="140" spans="1:9" s="71" customFormat="1" ht="58" x14ac:dyDescent="0.35">
      <c r="A140" s="90" t="str">
        <f>E84</f>
        <v>EXTERNA -
Coleta de detritos em pátios e áreas verdes com frequência diária</v>
      </c>
      <c r="B140" s="85">
        <f>SUM(J84:J90)</f>
        <v>0</v>
      </c>
      <c r="C140" s="91">
        <f>F84</f>
        <v>100000</v>
      </c>
      <c r="D140" s="89">
        <f>((1800*B140)/C140)/22</f>
        <v>0</v>
      </c>
      <c r="E140" s="177"/>
      <c r="I140" s="78"/>
    </row>
    <row r="141" spans="1:9" s="71" customFormat="1" x14ac:dyDescent="0.35">
      <c r="A141" s="90"/>
      <c r="B141" s="85"/>
      <c r="C141" s="91"/>
      <c r="D141" s="89"/>
      <c r="E141" s="177"/>
      <c r="I141" s="78"/>
    </row>
    <row r="142" spans="1:9" s="71" customFormat="1" ht="30.75" customHeight="1" x14ac:dyDescent="0.35">
      <c r="A142" s="174" t="s">
        <v>41</v>
      </c>
      <c r="B142" s="174"/>
      <c r="C142" s="174"/>
      <c r="D142" s="83">
        <f>SUM(D137:D141)</f>
        <v>0</v>
      </c>
      <c r="E142" s="84">
        <f>D142/1800</f>
        <v>0</v>
      </c>
      <c r="I142" s="78"/>
    </row>
    <row r="143" spans="1:9" s="71" customFormat="1" ht="15.75" customHeight="1" x14ac:dyDescent="0.35">
      <c r="A143" s="86"/>
      <c r="B143" s="86"/>
      <c r="C143" s="86"/>
      <c r="D143" s="77"/>
      <c r="I143" s="78"/>
    </row>
    <row r="144" spans="1:9" s="71" customFormat="1" ht="15.75" customHeight="1" x14ac:dyDescent="0.35">
      <c r="A144" s="86"/>
      <c r="B144" s="86"/>
      <c r="C144" s="86"/>
      <c r="D144" s="77"/>
      <c r="I144" s="78"/>
    </row>
    <row r="145" spans="1:9" s="71" customFormat="1" ht="15.75" customHeight="1" x14ac:dyDescent="0.35">
      <c r="A145" s="176" t="s">
        <v>42</v>
      </c>
      <c r="B145" s="176"/>
      <c r="C145" s="176"/>
      <c r="D145" s="176"/>
      <c r="E145" s="176"/>
      <c r="I145" s="78"/>
    </row>
    <row r="146" spans="1:9" s="71" customFormat="1" ht="72.5" x14ac:dyDescent="0.35">
      <c r="A146" s="79" t="s">
        <v>31</v>
      </c>
      <c r="B146" s="79" t="s">
        <v>38</v>
      </c>
      <c r="C146" s="79" t="s">
        <v>39</v>
      </c>
      <c r="D146" s="80" t="s">
        <v>43</v>
      </c>
      <c r="E146" s="79" t="s">
        <v>35</v>
      </c>
      <c r="I146" s="78"/>
    </row>
    <row r="147" spans="1:9" s="71" customFormat="1" ht="43.5" x14ac:dyDescent="0.35">
      <c r="A147" s="92" t="str">
        <f>E91</f>
        <v>ESQUADRIAS EXTERNAS -
Face externa COM exposição a situação de risco</v>
      </c>
      <c r="B147" s="85">
        <f>SUM(J91:J97)</f>
        <v>0</v>
      </c>
      <c r="C147" s="82">
        <f>F91</f>
        <v>130</v>
      </c>
      <c r="D147" s="89">
        <f>((300*B147)/C147)/22</f>
        <v>0</v>
      </c>
      <c r="E147" s="177"/>
      <c r="I147" s="78"/>
    </row>
    <row r="148" spans="1:9" s="71" customFormat="1" ht="43.5" x14ac:dyDescent="0.35">
      <c r="A148" s="92" t="str">
        <f>E98</f>
        <v>ESQUADRIAS EXTERNAS -
Face externa SEM exposição a situação de risco</v>
      </c>
      <c r="B148" s="85">
        <f>SUM(J98:J104)</f>
        <v>0</v>
      </c>
      <c r="C148" s="82">
        <f>F98</f>
        <v>300</v>
      </c>
      <c r="D148" s="89">
        <f>((300*B148)/C148)/22</f>
        <v>0</v>
      </c>
      <c r="E148" s="177"/>
      <c r="I148" s="78"/>
    </row>
    <row r="149" spans="1:9" s="71" customFormat="1" ht="29" x14ac:dyDescent="0.35">
      <c r="A149" s="92" t="str">
        <f>E105</f>
        <v>ESQUADRIAS EXTERNAS -
Face interna</v>
      </c>
      <c r="B149" s="85">
        <f>SUM(J105:J111)</f>
        <v>0</v>
      </c>
      <c r="C149" s="82">
        <f>F105</f>
        <v>300</v>
      </c>
      <c r="D149" s="89">
        <f>((300*B149)/C149)/22</f>
        <v>0</v>
      </c>
      <c r="E149" s="177"/>
      <c r="I149" s="78"/>
    </row>
    <row r="150" spans="1:9" s="71" customFormat="1" x14ac:dyDescent="0.35">
      <c r="A150" s="92"/>
      <c r="B150" s="85"/>
      <c r="C150" s="82"/>
      <c r="D150" s="89"/>
      <c r="E150" s="177"/>
      <c r="I150" s="78"/>
    </row>
    <row r="151" spans="1:9" s="71" customFormat="1" ht="30.75" customHeight="1" x14ac:dyDescent="0.35">
      <c r="A151" s="174" t="s">
        <v>44</v>
      </c>
      <c r="B151" s="174"/>
      <c r="C151" s="174"/>
      <c r="D151" s="83">
        <f>SUM(D147:D150)</f>
        <v>0</v>
      </c>
      <c r="E151" s="84">
        <f>D151/300</f>
        <v>0</v>
      </c>
      <c r="I151" s="78"/>
    </row>
    <row r="153" spans="1:9" s="71" customFormat="1" x14ac:dyDescent="0.35">
      <c r="D153" s="77"/>
      <c r="I153" s="78"/>
    </row>
    <row r="154" spans="1:9" s="71" customFormat="1" ht="15" customHeight="1" x14ac:dyDescent="0.35">
      <c r="A154" s="176" t="s">
        <v>45</v>
      </c>
      <c r="B154" s="176"/>
      <c r="C154" s="176"/>
      <c r="D154" s="176"/>
      <c r="E154" s="176"/>
      <c r="I154" s="78"/>
    </row>
    <row r="155" spans="1:9" s="71" customFormat="1" ht="72.5" x14ac:dyDescent="0.35">
      <c r="A155" s="79" t="s">
        <v>31</v>
      </c>
      <c r="B155" s="79" t="s">
        <v>38</v>
      </c>
      <c r="C155" s="79" t="s">
        <v>39</v>
      </c>
      <c r="D155" s="80" t="s">
        <v>46</v>
      </c>
      <c r="E155" s="79" t="s">
        <v>35</v>
      </c>
      <c r="I155" s="78"/>
    </row>
    <row r="156" spans="1:9" s="71" customFormat="1" x14ac:dyDescent="0.35">
      <c r="A156" s="92" t="str">
        <f>E112</f>
        <v>FACHADAS ENVIDRAÇADAS</v>
      </c>
      <c r="B156" s="85">
        <f>SUM(J112:J114)</f>
        <v>0</v>
      </c>
      <c r="C156" s="82">
        <f>F112</f>
        <v>130</v>
      </c>
      <c r="D156" s="89">
        <f>((130*B156)/C156)/22</f>
        <v>0</v>
      </c>
      <c r="E156" s="177"/>
      <c r="I156" s="78"/>
    </row>
    <row r="157" spans="1:9" s="71" customFormat="1" x14ac:dyDescent="0.35">
      <c r="A157" s="92"/>
      <c r="B157" s="85"/>
      <c r="C157" s="82"/>
      <c r="D157" s="89"/>
      <c r="E157" s="177"/>
      <c r="I157" s="78"/>
    </row>
    <row r="158" spans="1:9" s="71" customFormat="1" ht="30.75" customHeight="1" x14ac:dyDescent="0.35">
      <c r="A158" s="174" t="s">
        <v>47</v>
      </c>
      <c r="B158" s="174"/>
      <c r="C158" s="174"/>
      <c r="D158" s="83">
        <f>SUM(D156:D157)</f>
        <v>0</v>
      </c>
      <c r="E158" s="84">
        <f>D158/130</f>
        <v>0</v>
      </c>
      <c r="I158" s="78"/>
    </row>
    <row r="159" spans="1:9" s="71" customFormat="1" x14ac:dyDescent="0.35">
      <c r="D159" s="77"/>
      <c r="I159" s="78"/>
    </row>
    <row r="160" spans="1:9" s="71" customFormat="1" x14ac:dyDescent="0.35">
      <c r="A160" s="175" t="s">
        <v>48</v>
      </c>
      <c r="B160" s="175"/>
      <c r="C160" s="175"/>
      <c r="D160" s="175"/>
      <c r="E160" s="93">
        <f>E132+E142+E151+E158</f>
        <v>0</v>
      </c>
      <c r="I160" s="78"/>
    </row>
  </sheetData>
  <mergeCells count="32">
    <mergeCell ref="E98:E104"/>
    <mergeCell ref="E2:E21"/>
    <mergeCell ref="E22:E27"/>
    <mergeCell ref="E28:E33"/>
    <mergeCell ref="E34:E39"/>
    <mergeCell ref="E40:E51"/>
    <mergeCell ref="E52:E63"/>
    <mergeCell ref="E64:E70"/>
    <mergeCell ref="E71:E76"/>
    <mergeCell ref="E77:E83"/>
    <mergeCell ref="E84:E90"/>
    <mergeCell ref="E91:E97"/>
    <mergeCell ref="E137:E141"/>
    <mergeCell ref="E105:E111"/>
    <mergeCell ref="E112:E114"/>
    <mergeCell ref="A115:C115"/>
    <mergeCell ref="A116:I116"/>
    <mergeCell ref="A117:J117"/>
    <mergeCell ref="A120:E120"/>
    <mergeCell ref="A121:E121"/>
    <mergeCell ref="A123:E123"/>
    <mergeCell ref="E125:E131"/>
    <mergeCell ref="A132:C132"/>
    <mergeCell ref="A135:E135"/>
    <mergeCell ref="A158:C158"/>
    <mergeCell ref="A160:D160"/>
    <mergeCell ref="A142:C142"/>
    <mergeCell ref="A145:E145"/>
    <mergeCell ref="E147:E150"/>
    <mergeCell ref="A151:C151"/>
    <mergeCell ref="A154:E154"/>
    <mergeCell ref="E156:E157"/>
  </mergeCells>
  <pageMargins left="0.31535433070866142" right="0.31535433070866142" top="1.1417322834645671" bottom="1.1417322834645671" header="0.74803149606299213" footer="0.74803149606299213"/>
  <pageSetup paperSize="0" fitToWidth="0" fitToHeight="0" orientation="landscape" horizontalDpi="0" verticalDpi="0" copies="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190"/>
  <sheetViews>
    <sheetView tabSelected="1" topLeftCell="A181" zoomScale="85" zoomScaleNormal="85" workbookViewId="0">
      <selection activeCell="B186" sqref="B186"/>
    </sheetView>
  </sheetViews>
  <sheetFormatPr defaultRowHeight="14.5" x14ac:dyDescent="0.35"/>
  <cols>
    <col min="1" max="1" width="26.83203125" style="17" customWidth="1"/>
    <col min="2" max="2" width="10" style="17" customWidth="1"/>
    <col min="3" max="3" width="13.83203125" style="17" customWidth="1"/>
    <col min="4" max="4" width="12.5" style="77" customWidth="1"/>
    <col min="5" max="5" width="14.08203125" style="71" customWidth="1"/>
    <col min="6" max="6" width="13.33203125" style="71" customWidth="1"/>
    <col min="7" max="7" width="12.33203125" style="71" customWidth="1"/>
    <col min="8" max="8" width="10.58203125" style="71" customWidth="1"/>
    <col min="9" max="9" width="10.75" style="78" customWidth="1"/>
    <col min="10" max="10" width="17.5" style="17" customWidth="1"/>
    <col min="11" max="11" width="9.5" style="17" customWidth="1"/>
    <col min="12" max="1024" width="8.08203125" style="17" customWidth="1"/>
  </cols>
  <sheetData>
    <row r="1" spans="1:13" ht="31.5" thickBot="1" x14ac:dyDescent="0.4">
      <c r="A1" s="219" t="s">
        <v>61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3" s="7" customFormat="1" ht="64.5" customHeight="1" x14ac:dyDescent="0.35">
      <c r="A2" s="1" t="s">
        <v>0</v>
      </c>
      <c r="B2" s="1" t="s">
        <v>1</v>
      </c>
      <c r="C2" s="2" t="s">
        <v>2</v>
      </c>
      <c r="D2" s="3" t="s">
        <v>3</v>
      </c>
      <c r="E2" s="4" t="s">
        <v>4</v>
      </c>
      <c r="F2" s="1" t="s">
        <v>5</v>
      </c>
      <c r="G2" s="1" t="s">
        <v>6</v>
      </c>
      <c r="H2" s="1" t="s">
        <v>7</v>
      </c>
      <c r="I2" s="2" t="s">
        <v>8</v>
      </c>
      <c r="J2" s="5" t="s">
        <v>9</v>
      </c>
      <c r="K2" s="6" t="s">
        <v>10</v>
      </c>
    </row>
    <row r="3" spans="1:13" ht="15" customHeight="1" x14ac:dyDescent="0.35">
      <c r="A3" s="8" t="s">
        <v>90</v>
      </c>
      <c r="B3" s="9">
        <v>1</v>
      </c>
      <c r="C3" s="10">
        <v>58.6</v>
      </c>
      <c r="D3" s="11">
        <f t="shared" ref="D3:D10" si="0">B3*C3</f>
        <v>58.6</v>
      </c>
      <c r="E3" s="186" t="s">
        <v>49</v>
      </c>
      <c r="F3" s="12">
        <v>800</v>
      </c>
      <c r="G3" s="12" t="s">
        <v>50</v>
      </c>
      <c r="H3" s="13">
        <v>2</v>
      </c>
      <c r="I3" s="14">
        <v>44</v>
      </c>
      <c r="J3" s="15">
        <f t="shared" ref="J3:J10" si="1">D3*I3</f>
        <v>2578.4</v>
      </c>
      <c r="K3" s="16">
        <f t="shared" ref="K3:K34" si="2">J3/F3/22</f>
        <v>0.14650000000000002</v>
      </c>
      <c r="M3" s="18"/>
    </row>
    <row r="4" spans="1:13" x14ac:dyDescent="0.35">
      <c r="A4" s="8" t="s">
        <v>91</v>
      </c>
      <c r="B4" s="9">
        <v>1</v>
      </c>
      <c r="C4" s="10">
        <v>61.59</v>
      </c>
      <c r="D4" s="11">
        <f t="shared" si="0"/>
        <v>61.59</v>
      </c>
      <c r="E4" s="186"/>
      <c r="F4" s="12">
        <v>800</v>
      </c>
      <c r="G4" s="12" t="s">
        <v>50</v>
      </c>
      <c r="H4" s="13">
        <v>2</v>
      </c>
      <c r="I4" s="14">
        <v>44</v>
      </c>
      <c r="J4" s="15">
        <f t="shared" si="1"/>
        <v>2709.96</v>
      </c>
      <c r="K4" s="16">
        <f t="shared" si="2"/>
        <v>0.153975</v>
      </c>
    </row>
    <row r="5" spans="1:13" x14ac:dyDescent="0.35">
      <c r="A5" s="8"/>
      <c r="B5" s="9"/>
      <c r="C5" s="10"/>
      <c r="D5" s="11">
        <f t="shared" si="0"/>
        <v>0</v>
      </c>
      <c r="E5" s="186"/>
      <c r="F5" s="12">
        <v>800</v>
      </c>
      <c r="G5" s="12"/>
      <c r="H5" s="13"/>
      <c r="I5" s="14"/>
      <c r="J5" s="15">
        <f t="shared" si="1"/>
        <v>0</v>
      </c>
      <c r="K5" s="16">
        <f t="shared" si="2"/>
        <v>0</v>
      </c>
    </row>
    <row r="6" spans="1:13" x14ac:dyDescent="0.35">
      <c r="A6" s="8"/>
      <c r="B6" s="9"/>
      <c r="C6" s="10"/>
      <c r="D6" s="11">
        <f t="shared" si="0"/>
        <v>0</v>
      </c>
      <c r="E6" s="186"/>
      <c r="F6" s="12">
        <v>800</v>
      </c>
      <c r="G6" s="12"/>
      <c r="H6" s="13"/>
      <c r="I6" s="14"/>
      <c r="J6" s="15">
        <f t="shared" si="1"/>
        <v>0</v>
      </c>
      <c r="K6" s="16">
        <f t="shared" si="2"/>
        <v>0</v>
      </c>
    </row>
    <row r="7" spans="1:13" x14ac:dyDescent="0.35">
      <c r="A7" s="8"/>
      <c r="B7" s="9"/>
      <c r="C7" s="10"/>
      <c r="D7" s="11">
        <f t="shared" si="0"/>
        <v>0</v>
      </c>
      <c r="E7" s="186"/>
      <c r="F7" s="12">
        <v>800</v>
      </c>
      <c r="G7" s="12"/>
      <c r="H7" s="13"/>
      <c r="I7" s="14"/>
      <c r="J7" s="15">
        <f t="shared" si="1"/>
        <v>0</v>
      </c>
      <c r="K7" s="16">
        <f t="shared" si="2"/>
        <v>0</v>
      </c>
    </row>
    <row r="8" spans="1:13" x14ac:dyDescent="0.35">
      <c r="A8" s="8"/>
      <c r="B8" s="9"/>
      <c r="C8" s="10"/>
      <c r="D8" s="11">
        <f t="shared" si="0"/>
        <v>0</v>
      </c>
      <c r="E8" s="186"/>
      <c r="F8" s="12">
        <v>800</v>
      </c>
      <c r="G8" s="12"/>
      <c r="H8" s="13"/>
      <c r="I8" s="14"/>
      <c r="J8" s="15">
        <f t="shared" si="1"/>
        <v>0</v>
      </c>
      <c r="K8" s="16">
        <f t="shared" si="2"/>
        <v>0</v>
      </c>
    </row>
    <row r="9" spans="1:13" x14ac:dyDescent="0.35">
      <c r="A9" s="8"/>
      <c r="B9" s="9"/>
      <c r="C9" s="10"/>
      <c r="D9" s="11">
        <f t="shared" si="0"/>
        <v>0</v>
      </c>
      <c r="E9" s="186"/>
      <c r="F9" s="12">
        <v>800</v>
      </c>
      <c r="G9" s="12"/>
      <c r="H9" s="12"/>
      <c r="I9" s="14"/>
      <c r="J9" s="15">
        <f t="shared" si="1"/>
        <v>0</v>
      </c>
      <c r="K9" s="16">
        <f t="shared" si="2"/>
        <v>0</v>
      </c>
    </row>
    <row r="10" spans="1:13" x14ac:dyDescent="0.35">
      <c r="A10" s="8"/>
      <c r="B10" s="9"/>
      <c r="C10" s="10"/>
      <c r="D10" s="11">
        <f t="shared" si="0"/>
        <v>0</v>
      </c>
      <c r="E10" s="186"/>
      <c r="F10" s="12">
        <v>800</v>
      </c>
      <c r="G10" s="12"/>
      <c r="H10" s="12"/>
      <c r="I10" s="14"/>
      <c r="J10" s="15">
        <f t="shared" si="1"/>
        <v>0</v>
      </c>
      <c r="K10" s="16">
        <f t="shared" si="2"/>
        <v>0</v>
      </c>
    </row>
    <row r="11" spans="1:13" x14ac:dyDescent="0.35">
      <c r="A11" s="8"/>
      <c r="B11" s="9"/>
      <c r="C11" s="10"/>
      <c r="D11" s="11"/>
      <c r="E11" s="186"/>
      <c r="F11" s="12">
        <v>800</v>
      </c>
      <c r="G11" s="12"/>
      <c r="H11" s="12"/>
      <c r="I11" s="14"/>
      <c r="J11" s="15">
        <f>D43*I11</f>
        <v>0</v>
      </c>
      <c r="K11" s="16">
        <f t="shared" si="2"/>
        <v>0</v>
      </c>
    </row>
    <row r="12" spans="1:13" x14ac:dyDescent="0.35">
      <c r="A12" s="8"/>
      <c r="B12" s="9"/>
      <c r="C12" s="10"/>
      <c r="D12" s="11"/>
      <c r="E12" s="186"/>
      <c r="F12" s="12">
        <v>800</v>
      </c>
      <c r="G12" s="12"/>
      <c r="H12" s="12"/>
      <c r="I12" s="14"/>
      <c r="J12" s="15">
        <f>D44*I12</f>
        <v>0</v>
      </c>
      <c r="K12" s="16">
        <f t="shared" si="2"/>
        <v>0</v>
      </c>
    </row>
    <row r="13" spans="1:13" x14ac:dyDescent="0.35">
      <c r="A13" s="8"/>
      <c r="B13" s="9"/>
      <c r="C13" s="10"/>
      <c r="D13" s="11"/>
      <c r="E13" s="186"/>
      <c r="F13" s="12">
        <v>800</v>
      </c>
      <c r="G13" s="12"/>
      <c r="H13" s="12"/>
      <c r="I13" s="14"/>
      <c r="J13" s="15">
        <f>D45*I13</f>
        <v>0</v>
      </c>
      <c r="K13" s="16">
        <f t="shared" si="2"/>
        <v>0</v>
      </c>
    </row>
    <row r="14" spans="1:13" x14ac:dyDescent="0.35">
      <c r="A14" s="8"/>
      <c r="B14" s="9"/>
      <c r="C14" s="10"/>
      <c r="D14" s="11"/>
      <c r="E14" s="186"/>
      <c r="F14" s="12">
        <v>800</v>
      </c>
      <c r="G14" s="12"/>
      <c r="H14" s="12"/>
      <c r="I14" s="14"/>
      <c r="J14" s="15">
        <f>D14*I14</f>
        <v>0</v>
      </c>
      <c r="K14" s="16">
        <f t="shared" si="2"/>
        <v>0</v>
      </c>
    </row>
    <row r="15" spans="1:13" x14ac:dyDescent="0.35">
      <c r="A15" s="8"/>
      <c r="B15" s="9"/>
      <c r="C15" s="10"/>
      <c r="D15" s="11"/>
      <c r="E15" s="186"/>
      <c r="F15" s="12">
        <v>800</v>
      </c>
      <c r="G15" s="12"/>
      <c r="H15" s="12"/>
      <c r="I15" s="14"/>
      <c r="J15" s="15">
        <f>D42*I15</f>
        <v>0</v>
      </c>
      <c r="K15" s="16">
        <f t="shared" si="2"/>
        <v>0</v>
      </c>
    </row>
    <row r="16" spans="1:13" x14ac:dyDescent="0.35">
      <c r="A16" s="8"/>
      <c r="B16" s="9"/>
      <c r="C16" s="10"/>
      <c r="D16" s="11">
        <f t="shared" ref="D16:D47" si="3">B16*C16</f>
        <v>0</v>
      </c>
      <c r="E16" s="186"/>
      <c r="F16" s="12">
        <v>800</v>
      </c>
      <c r="G16" s="12"/>
      <c r="H16" s="12"/>
      <c r="I16" s="14"/>
      <c r="J16" s="15">
        <f t="shared" ref="J16:J47" si="4">D16*I16</f>
        <v>0</v>
      </c>
      <c r="K16" s="16">
        <f t="shared" si="2"/>
        <v>0</v>
      </c>
    </row>
    <row r="17" spans="1:13" x14ac:dyDescent="0.35">
      <c r="A17" s="8"/>
      <c r="B17" s="9"/>
      <c r="C17" s="10"/>
      <c r="D17" s="11">
        <f t="shared" si="3"/>
        <v>0</v>
      </c>
      <c r="E17" s="186"/>
      <c r="F17" s="12">
        <v>800</v>
      </c>
      <c r="G17" s="12"/>
      <c r="H17" s="12"/>
      <c r="I17" s="14"/>
      <c r="J17" s="15">
        <f t="shared" si="4"/>
        <v>0</v>
      </c>
      <c r="K17" s="16">
        <f t="shared" si="2"/>
        <v>0</v>
      </c>
    </row>
    <row r="18" spans="1:13" x14ac:dyDescent="0.35">
      <c r="A18" s="8"/>
      <c r="B18" s="9"/>
      <c r="C18" s="10"/>
      <c r="D18" s="11">
        <f t="shared" si="3"/>
        <v>0</v>
      </c>
      <c r="E18" s="186"/>
      <c r="F18" s="12">
        <v>800</v>
      </c>
      <c r="G18" s="12"/>
      <c r="H18" s="12"/>
      <c r="I18" s="14"/>
      <c r="J18" s="15">
        <f t="shared" si="4"/>
        <v>0</v>
      </c>
      <c r="K18" s="16">
        <f t="shared" si="2"/>
        <v>0</v>
      </c>
    </row>
    <row r="19" spans="1:13" x14ac:dyDescent="0.35">
      <c r="A19" s="8"/>
      <c r="B19" s="9"/>
      <c r="C19" s="10"/>
      <c r="D19" s="11">
        <f t="shared" si="3"/>
        <v>0</v>
      </c>
      <c r="E19" s="186"/>
      <c r="F19" s="12">
        <v>800</v>
      </c>
      <c r="G19" s="12"/>
      <c r="H19" s="12"/>
      <c r="I19" s="14"/>
      <c r="J19" s="15">
        <f t="shared" si="4"/>
        <v>0</v>
      </c>
      <c r="K19" s="16">
        <f t="shared" si="2"/>
        <v>0</v>
      </c>
    </row>
    <row r="20" spans="1:13" x14ac:dyDescent="0.35">
      <c r="A20" s="8"/>
      <c r="B20" s="9"/>
      <c r="C20" s="10"/>
      <c r="D20" s="11">
        <f t="shared" si="3"/>
        <v>0</v>
      </c>
      <c r="E20" s="186"/>
      <c r="F20" s="12">
        <v>800</v>
      </c>
      <c r="G20" s="12"/>
      <c r="H20" s="12"/>
      <c r="I20" s="14"/>
      <c r="J20" s="15">
        <f t="shared" si="4"/>
        <v>0</v>
      </c>
      <c r="K20" s="16">
        <f t="shared" si="2"/>
        <v>0</v>
      </c>
    </row>
    <row r="21" spans="1:13" x14ac:dyDescent="0.35">
      <c r="A21" s="8"/>
      <c r="B21" s="9"/>
      <c r="C21" s="10"/>
      <c r="D21" s="11">
        <f t="shared" si="3"/>
        <v>0</v>
      </c>
      <c r="E21" s="186"/>
      <c r="F21" s="12">
        <v>800</v>
      </c>
      <c r="G21" s="12"/>
      <c r="H21" s="12"/>
      <c r="I21" s="14"/>
      <c r="J21" s="15">
        <f t="shared" si="4"/>
        <v>0</v>
      </c>
      <c r="K21" s="16">
        <f t="shared" si="2"/>
        <v>0</v>
      </c>
    </row>
    <row r="22" spans="1:13" x14ac:dyDescent="0.35">
      <c r="A22" s="8"/>
      <c r="B22" s="9"/>
      <c r="C22" s="10"/>
      <c r="D22" s="11">
        <f t="shared" si="3"/>
        <v>0</v>
      </c>
      <c r="E22" s="186"/>
      <c r="F22" s="12">
        <v>800</v>
      </c>
      <c r="G22" s="12"/>
      <c r="H22" s="12"/>
      <c r="I22" s="14"/>
      <c r="J22" s="15">
        <f t="shared" si="4"/>
        <v>0</v>
      </c>
      <c r="K22" s="16">
        <f t="shared" si="2"/>
        <v>0</v>
      </c>
    </row>
    <row r="23" spans="1:13" x14ac:dyDescent="0.35">
      <c r="A23" s="19"/>
      <c r="B23" s="20"/>
      <c r="C23" s="21"/>
      <c r="D23" s="22">
        <f t="shared" si="3"/>
        <v>0</v>
      </c>
      <c r="E23" s="187" t="s">
        <v>12</v>
      </c>
      <c r="F23" s="23">
        <v>360</v>
      </c>
      <c r="G23" s="23"/>
      <c r="H23" s="24"/>
      <c r="I23" s="25"/>
      <c r="J23" s="26">
        <f t="shared" si="4"/>
        <v>0</v>
      </c>
      <c r="K23" s="27">
        <f t="shared" si="2"/>
        <v>0</v>
      </c>
      <c r="M23" s="18"/>
    </row>
    <row r="24" spans="1:13" x14ac:dyDescent="0.35">
      <c r="A24" s="28"/>
      <c r="B24" s="29"/>
      <c r="C24" s="30"/>
      <c r="D24" s="11">
        <f t="shared" si="3"/>
        <v>0</v>
      </c>
      <c r="E24" s="187"/>
      <c r="F24" s="31">
        <v>360</v>
      </c>
      <c r="G24" s="31"/>
      <c r="H24" s="32"/>
      <c r="I24" s="33"/>
      <c r="J24" s="15">
        <f t="shared" si="4"/>
        <v>0</v>
      </c>
      <c r="K24" s="34">
        <f t="shared" si="2"/>
        <v>0</v>
      </c>
    </row>
    <row r="25" spans="1:13" x14ac:dyDescent="0.35">
      <c r="A25" s="28"/>
      <c r="B25" s="29"/>
      <c r="C25" s="30"/>
      <c r="D25" s="11">
        <f t="shared" si="3"/>
        <v>0</v>
      </c>
      <c r="E25" s="187"/>
      <c r="F25" s="31">
        <v>360</v>
      </c>
      <c r="G25" s="31"/>
      <c r="H25" s="32"/>
      <c r="I25" s="33"/>
      <c r="J25" s="15">
        <f t="shared" si="4"/>
        <v>0</v>
      </c>
      <c r="K25" s="34">
        <f t="shared" si="2"/>
        <v>0</v>
      </c>
    </row>
    <row r="26" spans="1:13" x14ac:dyDescent="0.35">
      <c r="A26" s="28"/>
      <c r="B26" s="29"/>
      <c r="C26" s="30"/>
      <c r="D26" s="11">
        <f t="shared" si="3"/>
        <v>0</v>
      </c>
      <c r="E26" s="187"/>
      <c r="F26" s="31">
        <v>360</v>
      </c>
      <c r="G26" s="31"/>
      <c r="H26" s="32"/>
      <c r="I26" s="33"/>
      <c r="J26" s="15">
        <f t="shared" si="4"/>
        <v>0</v>
      </c>
      <c r="K26" s="34">
        <f t="shared" si="2"/>
        <v>0</v>
      </c>
    </row>
    <row r="27" spans="1:13" x14ac:dyDescent="0.35">
      <c r="A27" s="28"/>
      <c r="B27" s="29"/>
      <c r="C27" s="30"/>
      <c r="D27" s="11">
        <f t="shared" si="3"/>
        <v>0</v>
      </c>
      <c r="E27" s="187"/>
      <c r="F27" s="31">
        <v>360</v>
      </c>
      <c r="G27" s="31"/>
      <c r="H27" s="32"/>
      <c r="I27" s="33"/>
      <c r="J27" s="15">
        <f t="shared" si="4"/>
        <v>0</v>
      </c>
      <c r="K27" s="34">
        <f t="shared" si="2"/>
        <v>0</v>
      </c>
    </row>
    <row r="28" spans="1:13" x14ac:dyDescent="0.35">
      <c r="A28" s="28"/>
      <c r="B28" s="29"/>
      <c r="C28" s="30"/>
      <c r="D28" s="11">
        <f t="shared" si="3"/>
        <v>0</v>
      </c>
      <c r="E28" s="187"/>
      <c r="F28" s="31">
        <v>360</v>
      </c>
      <c r="G28" s="31"/>
      <c r="H28" s="32"/>
      <c r="I28" s="33"/>
      <c r="J28" s="15">
        <f t="shared" si="4"/>
        <v>0</v>
      </c>
      <c r="K28" s="34">
        <f t="shared" si="2"/>
        <v>0</v>
      </c>
    </row>
    <row r="29" spans="1:13" x14ac:dyDescent="0.35">
      <c r="A29" s="35"/>
      <c r="B29" s="36"/>
      <c r="C29" s="37"/>
      <c r="D29" s="11">
        <f t="shared" si="3"/>
        <v>0</v>
      </c>
      <c r="E29" s="188" t="s">
        <v>13</v>
      </c>
      <c r="F29" s="38">
        <v>1500</v>
      </c>
      <c r="G29" s="38"/>
      <c r="H29" s="38"/>
      <c r="I29" s="39"/>
      <c r="J29" s="15">
        <f t="shared" si="4"/>
        <v>0</v>
      </c>
      <c r="K29" s="40">
        <f t="shared" si="2"/>
        <v>0</v>
      </c>
    </row>
    <row r="30" spans="1:13" x14ac:dyDescent="0.35">
      <c r="A30" s="35"/>
      <c r="B30" s="36"/>
      <c r="C30" s="37"/>
      <c r="D30" s="11">
        <f t="shared" si="3"/>
        <v>0</v>
      </c>
      <c r="E30" s="188"/>
      <c r="F30" s="38">
        <v>1500</v>
      </c>
      <c r="G30" s="38"/>
      <c r="H30" s="38"/>
      <c r="I30" s="39"/>
      <c r="J30" s="15">
        <f t="shared" si="4"/>
        <v>0</v>
      </c>
      <c r="K30" s="40">
        <f t="shared" si="2"/>
        <v>0</v>
      </c>
    </row>
    <row r="31" spans="1:13" x14ac:dyDescent="0.35">
      <c r="A31" s="35"/>
      <c r="B31" s="36"/>
      <c r="C31" s="37"/>
      <c r="D31" s="11">
        <f t="shared" si="3"/>
        <v>0</v>
      </c>
      <c r="E31" s="188"/>
      <c r="F31" s="38">
        <v>1500</v>
      </c>
      <c r="G31" s="38"/>
      <c r="H31" s="38"/>
      <c r="I31" s="39"/>
      <c r="J31" s="15">
        <f t="shared" si="4"/>
        <v>0</v>
      </c>
      <c r="K31" s="40">
        <f t="shared" si="2"/>
        <v>0</v>
      </c>
    </row>
    <row r="32" spans="1:13" x14ac:dyDescent="0.35">
      <c r="A32" s="35"/>
      <c r="B32" s="36"/>
      <c r="C32" s="37"/>
      <c r="D32" s="11">
        <f t="shared" si="3"/>
        <v>0</v>
      </c>
      <c r="E32" s="188"/>
      <c r="F32" s="38">
        <v>1500</v>
      </c>
      <c r="G32" s="38"/>
      <c r="H32" s="38"/>
      <c r="I32" s="39"/>
      <c r="J32" s="15">
        <f t="shared" si="4"/>
        <v>0</v>
      </c>
      <c r="K32" s="40">
        <f t="shared" si="2"/>
        <v>0</v>
      </c>
    </row>
    <row r="33" spans="1:11" x14ac:dyDescent="0.35">
      <c r="A33" s="35"/>
      <c r="B33" s="36"/>
      <c r="C33" s="37"/>
      <c r="D33" s="11">
        <f t="shared" si="3"/>
        <v>0</v>
      </c>
      <c r="E33" s="188"/>
      <c r="F33" s="38">
        <v>1500</v>
      </c>
      <c r="G33" s="38"/>
      <c r="H33" s="38"/>
      <c r="I33" s="39"/>
      <c r="J33" s="15">
        <f t="shared" si="4"/>
        <v>0</v>
      </c>
      <c r="K33" s="40">
        <f t="shared" si="2"/>
        <v>0</v>
      </c>
    </row>
    <row r="34" spans="1:11" x14ac:dyDescent="0.35">
      <c r="A34" s="35"/>
      <c r="B34" s="36"/>
      <c r="C34" s="37"/>
      <c r="D34" s="11">
        <f t="shared" si="3"/>
        <v>0</v>
      </c>
      <c r="E34" s="188"/>
      <c r="F34" s="38">
        <v>1500</v>
      </c>
      <c r="G34" s="38"/>
      <c r="H34" s="38"/>
      <c r="I34" s="39"/>
      <c r="J34" s="15">
        <f t="shared" si="4"/>
        <v>0</v>
      </c>
      <c r="K34" s="40">
        <f t="shared" si="2"/>
        <v>0</v>
      </c>
    </row>
    <row r="35" spans="1:11" x14ac:dyDescent="0.35">
      <c r="A35" s="41"/>
      <c r="B35" s="42"/>
      <c r="C35" s="43"/>
      <c r="D35" s="11">
        <f t="shared" si="3"/>
        <v>0</v>
      </c>
      <c r="E35" s="189" t="s">
        <v>14</v>
      </c>
      <c r="F35" s="44">
        <v>1200</v>
      </c>
      <c r="G35" s="44"/>
      <c r="H35" s="44"/>
      <c r="I35" s="45"/>
      <c r="J35" s="15">
        <f t="shared" si="4"/>
        <v>0</v>
      </c>
      <c r="K35" s="46">
        <f t="shared" ref="K35:K66" si="5">J35/F35/22</f>
        <v>0</v>
      </c>
    </row>
    <row r="36" spans="1:11" x14ac:dyDescent="0.35">
      <c r="A36" s="41"/>
      <c r="B36" s="42"/>
      <c r="C36" s="43"/>
      <c r="D36" s="11">
        <f t="shared" si="3"/>
        <v>0</v>
      </c>
      <c r="E36" s="189"/>
      <c r="F36" s="44">
        <v>1200</v>
      </c>
      <c r="G36" s="44"/>
      <c r="H36" s="44"/>
      <c r="I36" s="45"/>
      <c r="J36" s="15">
        <f t="shared" si="4"/>
        <v>0</v>
      </c>
      <c r="K36" s="46">
        <f t="shared" si="5"/>
        <v>0</v>
      </c>
    </row>
    <row r="37" spans="1:11" x14ac:dyDescent="0.35">
      <c r="A37" s="41"/>
      <c r="B37" s="42"/>
      <c r="C37" s="43"/>
      <c r="D37" s="11">
        <f t="shared" si="3"/>
        <v>0</v>
      </c>
      <c r="E37" s="189"/>
      <c r="F37" s="44">
        <v>1200</v>
      </c>
      <c r="G37" s="44"/>
      <c r="H37" s="44"/>
      <c r="I37" s="45"/>
      <c r="J37" s="15">
        <f t="shared" si="4"/>
        <v>0</v>
      </c>
      <c r="K37" s="46">
        <f t="shared" si="5"/>
        <v>0</v>
      </c>
    </row>
    <row r="38" spans="1:11" x14ac:dyDescent="0.35">
      <c r="A38" s="41"/>
      <c r="B38" s="42"/>
      <c r="C38" s="43"/>
      <c r="D38" s="11">
        <f t="shared" si="3"/>
        <v>0</v>
      </c>
      <c r="E38" s="189"/>
      <c r="F38" s="44">
        <v>1200</v>
      </c>
      <c r="G38" s="44"/>
      <c r="H38" s="44"/>
      <c r="I38" s="45"/>
      <c r="J38" s="15">
        <f t="shared" si="4"/>
        <v>0</v>
      </c>
      <c r="K38" s="46">
        <f t="shared" si="5"/>
        <v>0</v>
      </c>
    </row>
    <row r="39" spans="1:11" x14ac:dyDescent="0.35">
      <c r="A39" s="41"/>
      <c r="B39" s="42"/>
      <c r="C39" s="43"/>
      <c r="D39" s="11">
        <f t="shared" si="3"/>
        <v>0</v>
      </c>
      <c r="E39" s="189"/>
      <c r="F39" s="44">
        <v>1200</v>
      </c>
      <c r="G39" s="44"/>
      <c r="H39" s="44"/>
      <c r="I39" s="45"/>
      <c r="J39" s="15">
        <f t="shared" si="4"/>
        <v>0</v>
      </c>
      <c r="K39" s="46">
        <f t="shared" si="5"/>
        <v>0</v>
      </c>
    </row>
    <row r="40" spans="1:11" x14ac:dyDescent="0.35">
      <c r="A40" s="41"/>
      <c r="B40" s="42"/>
      <c r="C40" s="43"/>
      <c r="D40" s="11">
        <f t="shared" si="3"/>
        <v>0</v>
      </c>
      <c r="E40" s="189"/>
      <c r="F40" s="44">
        <v>1200</v>
      </c>
      <c r="G40" s="44"/>
      <c r="H40" s="44"/>
      <c r="I40" s="45"/>
      <c r="J40" s="15">
        <f t="shared" si="4"/>
        <v>0</v>
      </c>
      <c r="K40" s="46">
        <f t="shared" si="5"/>
        <v>0</v>
      </c>
    </row>
    <row r="41" spans="1:11" x14ac:dyDescent="0.35">
      <c r="A41" s="47"/>
      <c r="B41" s="48"/>
      <c r="C41" s="49"/>
      <c r="D41" s="11">
        <f t="shared" si="3"/>
        <v>0</v>
      </c>
      <c r="E41" s="185" t="s">
        <v>15</v>
      </c>
      <c r="F41" s="50">
        <v>1000</v>
      </c>
      <c r="G41" s="50"/>
      <c r="H41" s="50"/>
      <c r="I41" s="51"/>
      <c r="J41" s="15">
        <f t="shared" si="4"/>
        <v>0</v>
      </c>
      <c r="K41" s="52">
        <f t="shared" si="5"/>
        <v>0</v>
      </c>
    </row>
    <row r="42" spans="1:11" x14ac:dyDescent="0.35">
      <c r="A42" s="47"/>
      <c r="B42" s="48"/>
      <c r="C42" s="49"/>
      <c r="D42" s="11">
        <f t="shared" si="3"/>
        <v>0</v>
      </c>
      <c r="E42" s="185"/>
      <c r="F42" s="50">
        <v>1000</v>
      </c>
      <c r="G42" s="50"/>
      <c r="H42" s="50"/>
      <c r="I42" s="51"/>
      <c r="J42" s="15">
        <f t="shared" si="4"/>
        <v>0</v>
      </c>
      <c r="K42" s="52">
        <f t="shared" si="5"/>
        <v>0</v>
      </c>
    </row>
    <row r="43" spans="1:11" x14ac:dyDescent="0.35">
      <c r="A43" s="47"/>
      <c r="B43" s="48"/>
      <c r="C43" s="49"/>
      <c r="D43" s="11">
        <f t="shared" si="3"/>
        <v>0</v>
      </c>
      <c r="E43" s="185"/>
      <c r="F43" s="50">
        <v>1000</v>
      </c>
      <c r="G43" s="50"/>
      <c r="H43" s="50"/>
      <c r="I43" s="51"/>
      <c r="J43" s="15">
        <f t="shared" si="4"/>
        <v>0</v>
      </c>
      <c r="K43" s="52">
        <f t="shared" si="5"/>
        <v>0</v>
      </c>
    </row>
    <row r="44" spans="1:11" x14ac:dyDescent="0.35">
      <c r="A44" s="47"/>
      <c r="B44" s="48"/>
      <c r="C44" s="49"/>
      <c r="D44" s="11">
        <f t="shared" si="3"/>
        <v>0</v>
      </c>
      <c r="E44" s="185"/>
      <c r="F44" s="50">
        <v>1000</v>
      </c>
      <c r="G44" s="50"/>
      <c r="H44" s="50"/>
      <c r="I44" s="51"/>
      <c r="J44" s="15">
        <f t="shared" si="4"/>
        <v>0</v>
      </c>
      <c r="K44" s="52">
        <f t="shared" si="5"/>
        <v>0</v>
      </c>
    </row>
    <row r="45" spans="1:11" x14ac:dyDescent="0.35">
      <c r="A45" s="47"/>
      <c r="B45" s="48"/>
      <c r="C45" s="49"/>
      <c r="D45" s="11">
        <f t="shared" si="3"/>
        <v>0</v>
      </c>
      <c r="E45" s="185"/>
      <c r="F45" s="50">
        <v>1000</v>
      </c>
      <c r="G45" s="50"/>
      <c r="H45" s="50"/>
      <c r="I45" s="51"/>
      <c r="J45" s="15">
        <f t="shared" si="4"/>
        <v>0</v>
      </c>
      <c r="K45" s="52">
        <f t="shared" si="5"/>
        <v>0</v>
      </c>
    </row>
    <row r="46" spans="1:11" x14ac:dyDescent="0.35">
      <c r="A46" s="47"/>
      <c r="B46" s="48"/>
      <c r="C46" s="49"/>
      <c r="D46" s="11">
        <f t="shared" si="3"/>
        <v>0</v>
      </c>
      <c r="E46" s="185"/>
      <c r="F46" s="50">
        <v>1000</v>
      </c>
      <c r="G46" s="50"/>
      <c r="H46" s="50"/>
      <c r="I46" s="51"/>
      <c r="J46" s="15">
        <f t="shared" si="4"/>
        <v>0</v>
      </c>
      <c r="K46" s="52">
        <f t="shared" si="5"/>
        <v>0</v>
      </c>
    </row>
    <row r="47" spans="1:11" x14ac:dyDescent="0.35">
      <c r="A47" s="47"/>
      <c r="B47" s="48"/>
      <c r="C47" s="49"/>
      <c r="D47" s="11">
        <f t="shared" si="3"/>
        <v>0</v>
      </c>
      <c r="E47" s="185"/>
      <c r="F47" s="50">
        <v>1000</v>
      </c>
      <c r="G47" s="50"/>
      <c r="H47" s="50"/>
      <c r="I47" s="51"/>
      <c r="J47" s="15">
        <f t="shared" si="4"/>
        <v>0</v>
      </c>
      <c r="K47" s="52">
        <f t="shared" si="5"/>
        <v>0</v>
      </c>
    </row>
    <row r="48" spans="1:11" x14ac:dyDescent="0.35">
      <c r="A48" s="47"/>
      <c r="B48" s="48"/>
      <c r="C48" s="49"/>
      <c r="D48" s="11">
        <f t="shared" ref="D48:D78" si="6">B48*C48</f>
        <v>0</v>
      </c>
      <c r="E48" s="185"/>
      <c r="F48" s="50">
        <v>1000</v>
      </c>
      <c r="G48" s="50"/>
      <c r="H48" s="50"/>
      <c r="I48" s="51"/>
      <c r="J48" s="15">
        <f t="shared" ref="J48:J78" si="7">D48*I48</f>
        <v>0</v>
      </c>
      <c r="K48" s="52">
        <f t="shared" si="5"/>
        <v>0</v>
      </c>
    </row>
    <row r="49" spans="1:11" x14ac:dyDescent="0.35">
      <c r="A49" s="47"/>
      <c r="B49" s="48"/>
      <c r="C49" s="49"/>
      <c r="D49" s="11">
        <f t="shared" si="6"/>
        <v>0</v>
      </c>
      <c r="E49" s="185"/>
      <c r="F49" s="50">
        <v>1000</v>
      </c>
      <c r="G49" s="50"/>
      <c r="H49" s="50"/>
      <c r="I49" s="51"/>
      <c r="J49" s="15">
        <f t="shared" si="7"/>
        <v>0</v>
      </c>
      <c r="K49" s="52">
        <f t="shared" si="5"/>
        <v>0</v>
      </c>
    </row>
    <row r="50" spans="1:11" x14ac:dyDescent="0.35">
      <c r="A50" s="47"/>
      <c r="B50" s="48"/>
      <c r="C50" s="49"/>
      <c r="D50" s="11">
        <f t="shared" si="6"/>
        <v>0</v>
      </c>
      <c r="E50" s="185"/>
      <c r="F50" s="50">
        <v>1000</v>
      </c>
      <c r="G50" s="50"/>
      <c r="H50" s="50"/>
      <c r="I50" s="51"/>
      <c r="J50" s="15">
        <f t="shared" si="7"/>
        <v>0</v>
      </c>
      <c r="K50" s="52">
        <f t="shared" si="5"/>
        <v>0</v>
      </c>
    </row>
    <row r="51" spans="1:11" x14ac:dyDescent="0.35">
      <c r="A51" s="47"/>
      <c r="B51" s="48"/>
      <c r="C51" s="49"/>
      <c r="D51" s="11">
        <f t="shared" si="6"/>
        <v>0</v>
      </c>
      <c r="E51" s="185"/>
      <c r="F51" s="50">
        <v>1000</v>
      </c>
      <c r="G51" s="50"/>
      <c r="H51" s="50"/>
      <c r="I51" s="51"/>
      <c r="J51" s="15">
        <f t="shared" si="7"/>
        <v>0</v>
      </c>
      <c r="K51" s="52">
        <f t="shared" si="5"/>
        <v>0</v>
      </c>
    </row>
    <row r="52" spans="1:11" x14ac:dyDescent="0.35">
      <c r="A52" s="47"/>
      <c r="B52" s="48"/>
      <c r="C52" s="49"/>
      <c r="D52" s="11">
        <f t="shared" si="6"/>
        <v>0</v>
      </c>
      <c r="E52" s="185"/>
      <c r="F52" s="50">
        <v>1000</v>
      </c>
      <c r="G52" s="50"/>
      <c r="H52" s="50"/>
      <c r="I52" s="51"/>
      <c r="J52" s="15">
        <f t="shared" si="7"/>
        <v>0</v>
      </c>
      <c r="K52" s="52">
        <f t="shared" si="5"/>
        <v>0</v>
      </c>
    </row>
    <row r="53" spans="1:11" x14ac:dyDescent="0.35">
      <c r="A53" s="53" t="s">
        <v>92</v>
      </c>
      <c r="B53" s="54">
        <v>1</v>
      </c>
      <c r="C53" s="55">
        <v>1.92</v>
      </c>
      <c r="D53" s="11">
        <f t="shared" si="6"/>
        <v>1.92</v>
      </c>
      <c r="E53" s="178" t="s">
        <v>51</v>
      </c>
      <c r="F53" s="56">
        <v>200</v>
      </c>
      <c r="G53" s="56" t="s">
        <v>50</v>
      </c>
      <c r="H53" s="56">
        <v>2</v>
      </c>
      <c r="I53" s="57">
        <v>44</v>
      </c>
      <c r="J53" s="15">
        <f t="shared" si="7"/>
        <v>84.47999999999999</v>
      </c>
      <c r="K53" s="58">
        <f t="shared" si="5"/>
        <v>1.9199999999999998E-2</v>
      </c>
    </row>
    <row r="54" spans="1:11" x14ac:dyDescent="0.35">
      <c r="A54" s="53" t="s">
        <v>93</v>
      </c>
      <c r="B54" s="54">
        <v>1</v>
      </c>
      <c r="C54" s="55">
        <v>1.92</v>
      </c>
      <c r="D54" s="11">
        <f t="shared" si="6"/>
        <v>1.92</v>
      </c>
      <c r="E54" s="178"/>
      <c r="F54" s="56">
        <v>200</v>
      </c>
      <c r="G54" s="56" t="s">
        <v>50</v>
      </c>
      <c r="H54" s="56">
        <v>2</v>
      </c>
      <c r="I54" s="57">
        <v>44</v>
      </c>
      <c r="J54" s="15">
        <f t="shared" si="7"/>
        <v>84.47999999999999</v>
      </c>
      <c r="K54" s="58">
        <f t="shared" si="5"/>
        <v>1.9199999999999998E-2</v>
      </c>
    </row>
    <row r="55" spans="1:11" x14ac:dyDescent="0.35">
      <c r="A55" s="53"/>
      <c r="B55" s="54"/>
      <c r="C55" s="55"/>
      <c r="D55" s="11">
        <f t="shared" si="6"/>
        <v>0</v>
      </c>
      <c r="E55" s="178"/>
      <c r="F55" s="56">
        <v>200</v>
      </c>
      <c r="G55" s="56"/>
      <c r="H55" s="56"/>
      <c r="I55" s="57"/>
      <c r="J55" s="15">
        <f t="shared" si="7"/>
        <v>0</v>
      </c>
      <c r="K55" s="58">
        <f t="shared" si="5"/>
        <v>0</v>
      </c>
    </row>
    <row r="56" spans="1:11" x14ac:dyDescent="0.35">
      <c r="A56" s="53"/>
      <c r="B56" s="54"/>
      <c r="C56" s="55"/>
      <c r="D56" s="11">
        <f t="shared" si="6"/>
        <v>0</v>
      </c>
      <c r="E56" s="178"/>
      <c r="F56" s="56">
        <v>200</v>
      </c>
      <c r="G56" s="56"/>
      <c r="H56" s="56"/>
      <c r="I56" s="57"/>
      <c r="J56" s="15">
        <f t="shared" si="7"/>
        <v>0</v>
      </c>
      <c r="K56" s="58">
        <f t="shared" si="5"/>
        <v>0</v>
      </c>
    </row>
    <row r="57" spans="1:11" x14ac:dyDescent="0.35">
      <c r="A57" s="53"/>
      <c r="B57" s="54"/>
      <c r="C57" s="55"/>
      <c r="D57" s="11">
        <f t="shared" si="6"/>
        <v>0</v>
      </c>
      <c r="E57" s="178"/>
      <c r="F57" s="56">
        <v>200</v>
      </c>
      <c r="G57" s="56"/>
      <c r="H57" s="56"/>
      <c r="I57" s="57"/>
      <c r="J57" s="15">
        <f t="shared" si="7"/>
        <v>0</v>
      </c>
      <c r="K57" s="58">
        <f t="shared" si="5"/>
        <v>0</v>
      </c>
    </row>
    <row r="58" spans="1:11" x14ac:dyDescent="0.35">
      <c r="A58" s="53"/>
      <c r="B58" s="54"/>
      <c r="C58" s="55"/>
      <c r="D58" s="11">
        <f t="shared" si="6"/>
        <v>0</v>
      </c>
      <c r="E58" s="178"/>
      <c r="F58" s="56">
        <v>200</v>
      </c>
      <c r="G58" s="56"/>
      <c r="H58" s="56"/>
      <c r="I58" s="57"/>
      <c r="J58" s="15">
        <f t="shared" si="7"/>
        <v>0</v>
      </c>
      <c r="K58" s="58">
        <f t="shared" si="5"/>
        <v>0</v>
      </c>
    </row>
    <row r="59" spans="1:11" x14ac:dyDescent="0.35">
      <c r="A59" s="53"/>
      <c r="B59" s="54"/>
      <c r="C59" s="55"/>
      <c r="D59" s="11">
        <f t="shared" si="6"/>
        <v>0</v>
      </c>
      <c r="E59" s="178"/>
      <c r="F59" s="56">
        <v>200</v>
      </c>
      <c r="G59" s="56"/>
      <c r="H59" s="56"/>
      <c r="I59" s="57"/>
      <c r="J59" s="15">
        <f t="shared" si="7"/>
        <v>0</v>
      </c>
      <c r="K59" s="58">
        <f t="shared" si="5"/>
        <v>0</v>
      </c>
    </row>
    <row r="60" spans="1:11" x14ac:dyDescent="0.35">
      <c r="A60" s="53"/>
      <c r="B60" s="54"/>
      <c r="C60" s="55"/>
      <c r="D60" s="11">
        <f t="shared" si="6"/>
        <v>0</v>
      </c>
      <c r="E60" s="178"/>
      <c r="F60" s="56">
        <v>200</v>
      </c>
      <c r="G60" s="56"/>
      <c r="H60" s="56"/>
      <c r="I60" s="57"/>
      <c r="J60" s="15">
        <f t="shared" si="7"/>
        <v>0</v>
      </c>
      <c r="K60" s="58">
        <f t="shared" si="5"/>
        <v>0</v>
      </c>
    </row>
    <row r="61" spans="1:11" x14ac:dyDescent="0.35">
      <c r="A61" s="53"/>
      <c r="B61" s="54"/>
      <c r="C61" s="55"/>
      <c r="D61" s="11">
        <f t="shared" si="6"/>
        <v>0</v>
      </c>
      <c r="E61" s="178"/>
      <c r="F61" s="56">
        <v>200</v>
      </c>
      <c r="G61" s="56"/>
      <c r="H61" s="56"/>
      <c r="I61" s="57"/>
      <c r="J61" s="15">
        <f t="shared" si="7"/>
        <v>0</v>
      </c>
      <c r="K61" s="58">
        <f t="shared" si="5"/>
        <v>0</v>
      </c>
    </row>
    <row r="62" spans="1:11" x14ac:dyDescent="0.35">
      <c r="A62" s="53"/>
      <c r="B62" s="54"/>
      <c r="C62" s="55"/>
      <c r="D62" s="11">
        <f t="shared" si="6"/>
        <v>0</v>
      </c>
      <c r="E62" s="178"/>
      <c r="F62" s="56">
        <v>200</v>
      </c>
      <c r="G62" s="56"/>
      <c r="H62" s="56"/>
      <c r="I62" s="57"/>
      <c r="J62" s="15">
        <f t="shared" si="7"/>
        <v>0</v>
      </c>
      <c r="K62" s="58">
        <f t="shared" si="5"/>
        <v>0</v>
      </c>
    </row>
    <row r="63" spans="1:11" x14ac:dyDescent="0.35">
      <c r="A63" s="53"/>
      <c r="B63" s="54"/>
      <c r="C63" s="55"/>
      <c r="D63" s="11">
        <f t="shared" si="6"/>
        <v>0</v>
      </c>
      <c r="E63" s="178"/>
      <c r="F63" s="56">
        <v>200</v>
      </c>
      <c r="G63" s="56"/>
      <c r="H63" s="56"/>
      <c r="I63" s="57"/>
      <c r="J63" s="15">
        <f t="shared" si="7"/>
        <v>0</v>
      </c>
      <c r="K63" s="58">
        <f t="shared" si="5"/>
        <v>0</v>
      </c>
    </row>
    <row r="64" spans="1:11" x14ac:dyDescent="0.35">
      <c r="A64" s="53"/>
      <c r="B64" s="54"/>
      <c r="C64" s="55"/>
      <c r="D64" s="11">
        <f t="shared" si="6"/>
        <v>0</v>
      </c>
      <c r="E64" s="178"/>
      <c r="F64" s="56">
        <v>200</v>
      </c>
      <c r="G64" s="56"/>
      <c r="H64" s="56"/>
      <c r="I64" s="57"/>
      <c r="J64" s="15">
        <f t="shared" si="7"/>
        <v>0</v>
      </c>
      <c r="K64" s="58">
        <f t="shared" si="5"/>
        <v>0</v>
      </c>
    </row>
    <row r="65" spans="1:13" x14ac:dyDescent="0.35">
      <c r="A65" s="8"/>
      <c r="B65" s="9"/>
      <c r="C65" s="10"/>
      <c r="D65" s="11">
        <f t="shared" si="6"/>
        <v>0</v>
      </c>
      <c r="E65" s="186" t="s">
        <v>17</v>
      </c>
      <c r="F65" s="12">
        <v>1800</v>
      </c>
      <c r="G65" s="12"/>
      <c r="H65" s="13"/>
      <c r="I65" s="14"/>
      <c r="J65" s="15">
        <f t="shared" si="7"/>
        <v>0</v>
      </c>
      <c r="K65" s="16">
        <f t="shared" si="5"/>
        <v>0</v>
      </c>
      <c r="M65" s="18"/>
    </row>
    <row r="66" spans="1:13" x14ac:dyDescent="0.35">
      <c r="A66" s="8"/>
      <c r="B66" s="9"/>
      <c r="C66" s="10"/>
      <c r="D66" s="11">
        <f t="shared" si="6"/>
        <v>0</v>
      </c>
      <c r="E66" s="186"/>
      <c r="F66" s="12">
        <v>1800</v>
      </c>
      <c r="G66" s="12"/>
      <c r="H66" s="13"/>
      <c r="I66" s="14"/>
      <c r="J66" s="15">
        <f t="shared" si="7"/>
        <v>0</v>
      </c>
      <c r="K66" s="16">
        <f t="shared" si="5"/>
        <v>0</v>
      </c>
    </row>
    <row r="67" spans="1:13" x14ac:dyDescent="0.35">
      <c r="A67" s="8"/>
      <c r="B67" s="9"/>
      <c r="C67" s="10"/>
      <c r="D67" s="11">
        <f t="shared" si="6"/>
        <v>0</v>
      </c>
      <c r="E67" s="186"/>
      <c r="F67" s="12">
        <v>1800</v>
      </c>
      <c r="G67" s="12"/>
      <c r="H67" s="13"/>
      <c r="I67" s="14"/>
      <c r="J67" s="15">
        <f t="shared" si="7"/>
        <v>0</v>
      </c>
      <c r="K67" s="16">
        <f t="shared" ref="K67:K97" si="8">J67/F67/22</f>
        <v>0</v>
      </c>
    </row>
    <row r="68" spans="1:13" x14ac:dyDescent="0.35">
      <c r="A68" s="8"/>
      <c r="B68" s="9"/>
      <c r="C68" s="10"/>
      <c r="D68" s="11">
        <f t="shared" si="6"/>
        <v>0</v>
      </c>
      <c r="E68" s="186"/>
      <c r="F68" s="12">
        <v>1800</v>
      </c>
      <c r="G68" s="12"/>
      <c r="H68" s="13"/>
      <c r="I68" s="14"/>
      <c r="J68" s="15">
        <f t="shared" si="7"/>
        <v>0</v>
      </c>
      <c r="K68" s="16">
        <f t="shared" si="8"/>
        <v>0</v>
      </c>
    </row>
    <row r="69" spans="1:13" x14ac:dyDescent="0.35">
      <c r="A69" s="8"/>
      <c r="B69" s="9"/>
      <c r="C69" s="10"/>
      <c r="D69" s="11">
        <f t="shared" si="6"/>
        <v>0</v>
      </c>
      <c r="E69" s="186"/>
      <c r="F69" s="12">
        <v>1800</v>
      </c>
      <c r="G69" s="12"/>
      <c r="H69" s="13"/>
      <c r="I69" s="14"/>
      <c r="J69" s="15">
        <f t="shared" si="7"/>
        <v>0</v>
      </c>
      <c r="K69" s="16">
        <f t="shared" si="8"/>
        <v>0</v>
      </c>
    </row>
    <row r="70" spans="1:13" x14ac:dyDescent="0.35">
      <c r="A70" s="8"/>
      <c r="B70" s="9"/>
      <c r="C70" s="10"/>
      <c r="D70" s="11">
        <f t="shared" si="6"/>
        <v>0</v>
      </c>
      <c r="E70" s="186"/>
      <c r="F70" s="12">
        <v>1800</v>
      </c>
      <c r="G70" s="12"/>
      <c r="H70" s="13"/>
      <c r="I70" s="14"/>
      <c r="J70" s="15">
        <f t="shared" si="7"/>
        <v>0</v>
      </c>
      <c r="K70" s="16">
        <f t="shared" si="8"/>
        <v>0</v>
      </c>
    </row>
    <row r="71" spans="1:13" x14ac:dyDescent="0.35">
      <c r="A71" s="59"/>
      <c r="B71" s="60"/>
      <c r="C71" s="61"/>
      <c r="D71" s="11">
        <f t="shared" si="6"/>
        <v>0</v>
      </c>
      <c r="E71" s="191" t="s">
        <v>18</v>
      </c>
      <c r="F71" s="62">
        <v>6000</v>
      </c>
      <c r="G71" s="12"/>
      <c r="H71" s="13"/>
      <c r="I71" s="64"/>
      <c r="J71" s="15">
        <f t="shared" si="7"/>
        <v>0</v>
      </c>
      <c r="K71" s="65">
        <f t="shared" si="8"/>
        <v>0</v>
      </c>
      <c r="M71" s="18"/>
    </row>
    <row r="72" spans="1:13" x14ac:dyDescent="0.35">
      <c r="A72" s="59"/>
      <c r="B72" s="60"/>
      <c r="C72" s="61"/>
      <c r="D72" s="11">
        <f t="shared" si="6"/>
        <v>0</v>
      </c>
      <c r="E72" s="191"/>
      <c r="F72" s="62">
        <v>6000</v>
      </c>
      <c r="G72" s="62"/>
      <c r="H72" s="63"/>
      <c r="I72" s="64"/>
      <c r="J72" s="15">
        <f t="shared" si="7"/>
        <v>0</v>
      </c>
      <c r="K72" s="65">
        <f t="shared" si="8"/>
        <v>0</v>
      </c>
    </row>
    <row r="73" spans="1:13" x14ac:dyDescent="0.35">
      <c r="A73" s="59"/>
      <c r="B73" s="60"/>
      <c r="C73" s="61"/>
      <c r="D73" s="11">
        <f t="shared" si="6"/>
        <v>0</v>
      </c>
      <c r="E73" s="191"/>
      <c r="F73" s="62">
        <v>6000</v>
      </c>
      <c r="G73" s="62"/>
      <c r="H73" s="63"/>
      <c r="I73" s="64"/>
      <c r="J73" s="15">
        <f t="shared" si="7"/>
        <v>0</v>
      </c>
      <c r="K73" s="65">
        <f t="shared" si="8"/>
        <v>0</v>
      </c>
    </row>
    <row r="74" spans="1:13" x14ac:dyDescent="0.35">
      <c r="A74" s="59"/>
      <c r="B74" s="60"/>
      <c r="C74" s="61"/>
      <c r="D74" s="11">
        <f t="shared" si="6"/>
        <v>0</v>
      </c>
      <c r="E74" s="191"/>
      <c r="F74" s="62">
        <v>6000</v>
      </c>
      <c r="G74" s="62"/>
      <c r="H74" s="63"/>
      <c r="I74" s="64"/>
      <c r="J74" s="15">
        <f t="shared" si="7"/>
        <v>0</v>
      </c>
      <c r="K74" s="65">
        <f t="shared" si="8"/>
        <v>0</v>
      </c>
    </row>
    <row r="75" spans="1:13" x14ac:dyDescent="0.35">
      <c r="A75" s="59"/>
      <c r="B75" s="60"/>
      <c r="C75" s="61"/>
      <c r="D75" s="11">
        <f t="shared" si="6"/>
        <v>0</v>
      </c>
      <c r="E75" s="191"/>
      <c r="F75" s="62">
        <v>6000</v>
      </c>
      <c r="G75" s="62"/>
      <c r="H75" s="63"/>
      <c r="I75" s="64"/>
      <c r="J75" s="15">
        <f t="shared" si="7"/>
        <v>0</v>
      </c>
      <c r="K75" s="65">
        <f t="shared" si="8"/>
        <v>0</v>
      </c>
    </row>
    <row r="76" spans="1:13" x14ac:dyDescent="0.35">
      <c r="A76" s="59"/>
      <c r="B76" s="60"/>
      <c r="C76" s="61"/>
      <c r="D76" s="11">
        <f t="shared" si="6"/>
        <v>0</v>
      </c>
      <c r="E76" s="191"/>
      <c r="F76" s="62">
        <v>6000</v>
      </c>
      <c r="G76" s="62"/>
      <c r="H76" s="63"/>
      <c r="I76" s="64"/>
      <c r="J76" s="15">
        <f t="shared" si="7"/>
        <v>0</v>
      </c>
      <c r="K76" s="65">
        <f t="shared" si="8"/>
        <v>0</v>
      </c>
    </row>
    <row r="77" spans="1:13" x14ac:dyDescent="0.35">
      <c r="A77" s="28"/>
      <c r="B77" s="29"/>
      <c r="C77" s="30"/>
      <c r="D77" s="11">
        <f t="shared" si="6"/>
        <v>0</v>
      </c>
      <c r="E77" s="192" t="s">
        <v>19</v>
      </c>
      <c r="F77" s="31">
        <v>1800</v>
      </c>
      <c r="G77" s="31"/>
      <c r="H77" s="32"/>
      <c r="I77" s="33"/>
      <c r="J77" s="15">
        <f t="shared" si="7"/>
        <v>0</v>
      </c>
      <c r="K77" s="34">
        <f t="shared" si="8"/>
        <v>0</v>
      </c>
      <c r="M77" s="18"/>
    </row>
    <row r="78" spans="1:13" x14ac:dyDescent="0.35">
      <c r="A78" s="28"/>
      <c r="B78" s="29"/>
      <c r="C78" s="30"/>
      <c r="D78" s="11">
        <f t="shared" si="6"/>
        <v>0</v>
      </c>
      <c r="E78" s="192"/>
      <c r="F78" s="31">
        <v>1800</v>
      </c>
      <c r="G78" s="31"/>
      <c r="H78" s="32"/>
      <c r="I78" s="33"/>
      <c r="J78" s="15">
        <f t="shared" si="7"/>
        <v>0</v>
      </c>
      <c r="K78" s="34">
        <f t="shared" si="8"/>
        <v>0</v>
      </c>
    </row>
    <row r="79" spans="1:13" x14ac:dyDescent="0.35">
      <c r="A79" s="28"/>
      <c r="B79" s="29"/>
      <c r="C79" s="30"/>
      <c r="D79" s="11">
        <f t="shared" ref="D79:D110" si="9">B79*C79</f>
        <v>0</v>
      </c>
      <c r="E79" s="192"/>
      <c r="F79" s="31">
        <v>1800</v>
      </c>
      <c r="G79" s="31"/>
      <c r="H79" s="32"/>
      <c r="I79" s="33"/>
      <c r="J79" s="15">
        <f t="shared" ref="J79:J110" si="10">D79*I79</f>
        <v>0</v>
      </c>
      <c r="K79" s="34">
        <f t="shared" si="8"/>
        <v>0</v>
      </c>
    </row>
    <row r="80" spans="1:13" x14ac:dyDescent="0.35">
      <c r="A80" s="28"/>
      <c r="B80" s="29"/>
      <c r="C80" s="30"/>
      <c r="D80" s="11">
        <f t="shared" si="9"/>
        <v>0</v>
      </c>
      <c r="E80" s="192"/>
      <c r="F80" s="31">
        <v>1800</v>
      </c>
      <c r="G80" s="31"/>
      <c r="H80" s="32"/>
      <c r="I80" s="33"/>
      <c r="J80" s="15">
        <f t="shared" si="10"/>
        <v>0</v>
      </c>
      <c r="K80" s="34">
        <f t="shared" si="8"/>
        <v>0</v>
      </c>
    </row>
    <row r="81" spans="1:11" x14ac:dyDescent="0.35">
      <c r="A81" s="28"/>
      <c r="B81" s="29"/>
      <c r="C81" s="30"/>
      <c r="D81" s="11">
        <f t="shared" si="9"/>
        <v>0</v>
      </c>
      <c r="E81" s="192"/>
      <c r="F81" s="31">
        <v>1800</v>
      </c>
      <c r="G81" s="31"/>
      <c r="H81" s="32"/>
      <c r="I81" s="33"/>
      <c r="J81" s="15">
        <f t="shared" si="10"/>
        <v>0</v>
      </c>
      <c r="K81" s="34">
        <f t="shared" si="8"/>
        <v>0</v>
      </c>
    </row>
    <row r="82" spans="1:11" x14ac:dyDescent="0.35">
      <c r="A82" s="28"/>
      <c r="B82" s="29"/>
      <c r="C82" s="30"/>
      <c r="D82" s="11">
        <f t="shared" si="9"/>
        <v>0</v>
      </c>
      <c r="E82" s="192"/>
      <c r="F82" s="31">
        <v>1800</v>
      </c>
      <c r="G82" s="31"/>
      <c r="H82" s="32"/>
      <c r="I82" s="33"/>
      <c r="J82" s="15">
        <f t="shared" si="10"/>
        <v>0</v>
      </c>
      <c r="K82" s="34">
        <f t="shared" si="8"/>
        <v>0</v>
      </c>
    </row>
    <row r="83" spans="1:11" x14ac:dyDescent="0.35">
      <c r="A83" s="28"/>
      <c r="B83" s="29"/>
      <c r="C83" s="30"/>
      <c r="D83" s="11">
        <f t="shared" si="9"/>
        <v>0</v>
      </c>
      <c r="E83" s="192"/>
      <c r="F83" s="31">
        <v>1800</v>
      </c>
      <c r="G83" s="31"/>
      <c r="H83" s="32"/>
      <c r="I83" s="33"/>
      <c r="J83" s="15">
        <f t="shared" si="10"/>
        <v>0</v>
      </c>
      <c r="K83" s="34">
        <f t="shared" si="8"/>
        <v>0</v>
      </c>
    </row>
    <row r="84" spans="1:11" x14ac:dyDescent="0.35">
      <c r="A84" s="35"/>
      <c r="B84" s="36"/>
      <c r="C84" s="37"/>
      <c r="D84" s="11">
        <f t="shared" si="9"/>
        <v>0</v>
      </c>
      <c r="E84" s="188" t="s">
        <v>20</v>
      </c>
      <c r="F84" s="38">
        <v>100000</v>
      </c>
      <c r="G84" s="38"/>
      <c r="H84" s="66"/>
      <c r="I84" s="39"/>
      <c r="J84" s="15">
        <f t="shared" si="10"/>
        <v>0</v>
      </c>
      <c r="K84" s="40">
        <f t="shared" si="8"/>
        <v>0</v>
      </c>
    </row>
    <row r="85" spans="1:11" x14ac:dyDescent="0.35">
      <c r="A85" s="35"/>
      <c r="B85" s="36"/>
      <c r="C85" s="37"/>
      <c r="D85" s="11">
        <f t="shared" si="9"/>
        <v>0</v>
      </c>
      <c r="E85" s="188"/>
      <c r="F85" s="38">
        <v>100000</v>
      </c>
      <c r="G85" s="38"/>
      <c r="H85" s="66"/>
      <c r="I85" s="39"/>
      <c r="J85" s="15">
        <f t="shared" si="10"/>
        <v>0</v>
      </c>
      <c r="K85" s="40">
        <f t="shared" si="8"/>
        <v>0</v>
      </c>
    </row>
    <row r="86" spans="1:11" x14ac:dyDescent="0.35">
      <c r="A86" s="35"/>
      <c r="B86" s="36"/>
      <c r="C86" s="37"/>
      <c r="D86" s="11">
        <f t="shared" si="9"/>
        <v>0</v>
      </c>
      <c r="E86" s="188"/>
      <c r="F86" s="38">
        <v>100000</v>
      </c>
      <c r="G86" s="38"/>
      <c r="H86" s="66"/>
      <c r="I86" s="39"/>
      <c r="J86" s="15">
        <f t="shared" si="10"/>
        <v>0</v>
      </c>
      <c r="K86" s="40">
        <f t="shared" si="8"/>
        <v>0</v>
      </c>
    </row>
    <row r="87" spans="1:11" x14ac:dyDescent="0.35">
      <c r="A87" s="35"/>
      <c r="B87" s="36"/>
      <c r="C87" s="37"/>
      <c r="D87" s="11">
        <f t="shared" si="9"/>
        <v>0</v>
      </c>
      <c r="E87" s="188"/>
      <c r="F87" s="38">
        <v>100000</v>
      </c>
      <c r="G87" s="38"/>
      <c r="H87" s="66"/>
      <c r="I87" s="39"/>
      <c r="J87" s="15">
        <f t="shared" si="10"/>
        <v>0</v>
      </c>
      <c r="K87" s="40">
        <f t="shared" si="8"/>
        <v>0</v>
      </c>
    </row>
    <row r="88" spans="1:11" x14ac:dyDescent="0.35">
      <c r="A88" s="35"/>
      <c r="B88" s="36"/>
      <c r="C88" s="37"/>
      <c r="D88" s="11">
        <f t="shared" si="9"/>
        <v>0</v>
      </c>
      <c r="E88" s="188"/>
      <c r="F88" s="38">
        <v>100000</v>
      </c>
      <c r="G88" s="38"/>
      <c r="H88" s="66"/>
      <c r="I88" s="39"/>
      <c r="J88" s="15">
        <f t="shared" si="10"/>
        <v>0</v>
      </c>
      <c r="K88" s="40">
        <f t="shared" si="8"/>
        <v>0</v>
      </c>
    </row>
    <row r="89" spans="1:11" x14ac:dyDescent="0.35">
      <c r="A89" s="35"/>
      <c r="B89" s="36"/>
      <c r="C89" s="37"/>
      <c r="D89" s="11">
        <f t="shared" si="9"/>
        <v>0</v>
      </c>
      <c r="E89" s="188"/>
      <c r="F89" s="38">
        <v>100000</v>
      </c>
      <c r="G89" s="38"/>
      <c r="H89" s="66"/>
      <c r="I89" s="39"/>
      <c r="J89" s="15">
        <f t="shared" si="10"/>
        <v>0</v>
      </c>
      <c r="K89" s="40">
        <f t="shared" si="8"/>
        <v>0</v>
      </c>
    </row>
    <row r="90" spans="1:11" x14ac:dyDescent="0.35">
      <c r="A90" s="35"/>
      <c r="B90" s="36"/>
      <c r="C90" s="37"/>
      <c r="D90" s="11">
        <f t="shared" si="9"/>
        <v>0</v>
      </c>
      <c r="E90" s="188"/>
      <c r="F90" s="38">
        <v>100000</v>
      </c>
      <c r="G90" s="38"/>
      <c r="H90" s="66"/>
      <c r="I90" s="39"/>
      <c r="J90" s="15">
        <f t="shared" si="10"/>
        <v>0</v>
      </c>
      <c r="K90" s="40">
        <f t="shared" si="8"/>
        <v>0</v>
      </c>
    </row>
    <row r="91" spans="1:11" x14ac:dyDescent="0.35">
      <c r="A91" s="41"/>
      <c r="B91" s="42"/>
      <c r="C91" s="43"/>
      <c r="D91" s="11">
        <f t="shared" si="9"/>
        <v>0</v>
      </c>
      <c r="E91" s="189" t="s">
        <v>21</v>
      </c>
      <c r="F91" s="44">
        <v>130</v>
      </c>
      <c r="G91" s="44"/>
      <c r="H91" s="67"/>
      <c r="I91" s="45"/>
      <c r="J91" s="15">
        <f t="shared" si="10"/>
        <v>0</v>
      </c>
      <c r="K91" s="46">
        <f t="shared" si="8"/>
        <v>0</v>
      </c>
    </row>
    <row r="92" spans="1:11" x14ac:dyDescent="0.35">
      <c r="A92" s="41"/>
      <c r="B92" s="42"/>
      <c r="C92" s="43"/>
      <c r="D92" s="11">
        <f t="shared" si="9"/>
        <v>0</v>
      </c>
      <c r="E92" s="189"/>
      <c r="F92" s="44">
        <v>130</v>
      </c>
      <c r="G92" s="44"/>
      <c r="H92" s="67"/>
      <c r="I92" s="45"/>
      <c r="J92" s="15">
        <f t="shared" si="10"/>
        <v>0</v>
      </c>
      <c r="K92" s="46">
        <f t="shared" si="8"/>
        <v>0</v>
      </c>
    </row>
    <row r="93" spans="1:11" x14ac:dyDescent="0.35">
      <c r="A93" s="41"/>
      <c r="B93" s="42"/>
      <c r="C93" s="43"/>
      <c r="D93" s="11">
        <f t="shared" si="9"/>
        <v>0</v>
      </c>
      <c r="E93" s="189"/>
      <c r="F93" s="44">
        <v>130</v>
      </c>
      <c r="G93" s="44"/>
      <c r="H93" s="67"/>
      <c r="I93" s="45"/>
      <c r="J93" s="15">
        <f t="shared" si="10"/>
        <v>0</v>
      </c>
      <c r="K93" s="46">
        <f t="shared" si="8"/>
        <v>0</v>
      </c>
    </row>
    <row r="94" spans="1:11" x14ac:dyDescent="0.35">
      <c r="A94" s="41"/>
      <c r="B94" s="42"/>
      <c r="C94" s="43"/>
      <c r="D94" s="11">
        <f t="shared" si="9"/>
        <v>0</v>
      </c>
      <c r="E94" s="189"/>
      <c r="F94" s="44">
        <v>130</v>
      </c>
      <c r="G94" s="44"/>
      <c r="H94" s="67"/>
      <c r="I94" s="45"/>
      <c r="J94" s="15">
        <f t="shared" si="10"/>
        <v>0</v>
      </c>
      <c r="K94" s="46">
        <f t="shared" si="8"/>
        <v>0</v>
      </c>
    </row>
    <row r="95" spans="1:11" x14ac:dyDescent="0.35">
      <c r="A95" s="41"/>
      <c r="B95" s="42"/>
      <c r="C95" s="43"/>
      <c r="D95" s="11">
        <f t="shared" si="9"/>
        <v>0</v>
      </c>
      <c r="E95" s="189"/>
      <c r="F95" s="44">
        <v>130</v>
      </c>
      <c r="G95" s="44"/>
      <c r="H95" s="67"/>
      <c r="I95" s="45"/>
      <c r="J95" s="15">
        <f t="shared" si="10"/>
        <v>0</v>
      </c>
      <c r="K95" s="46">
        <f t="shared" si="8"/>
        <v>0</v>
      </c>
    </row>
    <row r="96" spans="1:11" x14ac:dyDescent="0.35">
      <c r="A96" s="41"/>
      <c r="B96" s="42"/>
      <c r="C96" s="43"/>
      <c r="D96" s="11">
        <f t="shared" si="9"/>
        <v>0</v>
      </c>
      <c r="E96" s="189"/>
      <c r="F96" s="44">
        <v>130</v>
      </c>
      <c r="G96" s="44"/>
      <c r="H96" s="67"/>
      <c r="I96" s="45"/>
      <c r="J96" s="15">
        <f t="shared" si="10"/>
        <v>0</v>
      </c>
      <c r="K96" s="46">
        <f t="shared" si="8"/>
        <v>0</v>
      </c>
    </row>
    <row r="97" spans="1:11" x14ac:dyDescent="0.35">
      <c r="A97" s="41"/>
      <c r="B97" s="42"/>
      <c r="C97" s="43"/>
      <c r="D97" s="11">
        <f t="shared" si="9"/>
        <v>0</v>
      </c>
      <c r="E97" s="189"/>
      <c r="F97" s="44">
        <v>130</v>
      </c>
      <c r="G97" s="44"/>
      <c r="H97" s="67"/>
      <c r="I97" s="45"/>
      <c r="J97" s="15">
        <f t="shared" si="10"/>
        <v>0</v>
      </c>
      <c r="K97" s="46">
        <f t="shared" si="8"/>
        <v>0</v>
      </c>
    </row>
    <row r="98" spans="1:11" x14ac:dyDescent="0.35">
      <c r="A98" s="47"/>
      <c r="B98" s="48"/>
      <c r="C98" s="49"/>
      <c r="D98" s="11">
        <f t="shared" si="9"/>
        <v>0</v>
      </c>
      <c r="E98" s="185" t="s">
        <v>22</v>
      </c>
      <c r="F98" s="50">
        <v>300</v>
      </c>
      <c r="G98" s="50"/>
      <c r="H98" s="68"/>
      <c r="I98" s="51"/>
      <c r="J98" s="15">
        <f t="shared" si="10"/>
        <v>0</v>
      </c>
      <c r="K98" s="52">
        <f t="shared" ref="K98:K111" si="11">J98/F98/22</f>
        <v>0</v>
      </c>
    </row>
    <row r="99" spans="1:11" x14ac:dyDescent="0.35">
      <c r="A99" s="47"/>
      <c r="B99" s="48"/>
      <c r="C99" s="49"/>
      <c r="D99" s="11">
        <f t="shared" si="9"/>
        <v>0</v>
      </c>
      <c r="E99" s="185"/>
      <c r="F99" s="50">
        <v>300</v>
      </c>
      <c r="G99" s="50"/>
      <c r="H99" s="68"/>
      <c r="I99" s="51"/>
      <c r="J99" s="15">
        <f t="shared" si="10"/>
        <v>0</v>
      </c>
      <c r="K99" s="52">
        <f t="shared" si="11"/>
        <v>0</v>
      </c>
    </row>
    <row r="100" spans="1:11" x14ac:dyDescent="0.35">
      <c r="A100" s="47"/>
      <c r="B100" s="48"/>
      <c r="C100" s="49"/>
      <c r="D100" s="11">
        <f t="shared" si="9"/>
        <v>0</v>
      </c>
      <c r="E100" s="185"/>
      <c r="F100" s="50">
        <v>300</v>
      </c>
      <c r="G100" s="50"/>
      <c r="H100" s="68"/>
      <c r="I100" s="51"/>
      <c r="J100" s="15">
        <f t="shared" si="10"/>
        <v>0</v>
      </c>
      <c r="K100" s="52">
        <f t="shared" si="11"/>
        <v>0</v>
      </c>
    </row>
    <row r="101" spans="1:11" x14ac:dyDescent="0.35">
      <c r="A101" s="47"/>
      <c r="B101" s="48"/>
      <c r="C101" s="49"/>
      <c r="D101" s="11">
        <f t="shared" si="9"/>
        <v>0</v>
      </c>
      <c r="E101" s="185"/>
      <c r="F101" s="50">
        <v>300</v>
      </c>
      <c r="G101" s="50"/>
      <c r="H101" s="68"/>
      <c r="I101" s="51"/>
      <c r="J101" s="15">
        <f t="shared" si="10"/>
        <v>0</v>
      </c>
      <c r="K101" s="52">
        <f t="shared" si="11"/>
        <v>0</v>
      </c>
    </row>
    <row r="102" spans="1:11" x14ac:dyDescent="0.35">
      <c r="A102" s="47"/>
      <c r="B102" s="48"/>
      <c r="C102" s="49"/>
      <c r="D102" s="11">
        <f t="shared" si="9"/>
        <v>0</v>
      </c>
      <c r="E102" s="185"/>
      <c r="F102" s="50">
        <v>300</v>
      </c>
      <c r="G102" s="50"/>
      <c r="H102" s="68"/>
      <c r="I102" s="51"/>
      <c r="J102" s="15">
        <f t="shared" si="10"/>
        <v>0</v>
      </c>
      <c r="K102" s="52">
        <f t="shared" si="11"/>
        <v>0</v>
      </c>
    </row>
    <row r="103" spans="1:11" x14ac:dyDescent="0.35">
      <c r="A103" s="47"/>
      <c r="B103" s="48"/>
      <c r="C103" s="49"/>
      <c r="D103" s="11">
        <f t="shared" si="9"/>
        <v>0</v>
      </c>
      <c r="E103" s="185"/>
      <c r="F103" s="50">
        <v>300</v>
      </c>
      <c r="G103" s="50"/>
      <c r="H103" s="68"/>
      <c r="I103" s="51"/>
      <c r="J103" s="15">
        <f t="shared" si="10"/>
        <v>0</v>
      </c>
      <c r="K103" s="52">
        <f t="shared" si="11"/>
        <v>0</v>
      </c>
    </row>
    <row r="104" spans="1:11" x14ac:dyDescent="0.35">
      <c r="A104" s="47"/>
      <c r="B104" s="48"/>
      <c r="C104" s="49"/>
      <c r="D104" s="11">
        <f t="shared" si="9"/>
        <v>0</v>
      </c>
      <c r="E104" s="185"/>
      <c r="F104" s="50">
        <v>300</v>
      </c>
      <c r="G104" s="50"/>
      <c r="H104" s="68"/>
      <c r="I104" s="51"/>
      <c r="J104" s="15">
        <f t="shared" si="10"/>
        <v>0</v>
      </c>
      <c r="K104" s="52">
        <f t="shared" si="11"/>
        <v>0</v>
      </c>
    </row>
    <row r="105" spans="1:11" x14ac:dyDescent="0.35">
      <c r="A105" s="53" t="s">
        <v>94</v>
      </c>
      <c r="B105" s="54">
        <f>3.5*2</f>
        <v>7</v>
      </c>
      <c r="C105" s="55">
        <v>1.6</v>
      </c>
      <c r="D105" s="11">
        <f t="shared" si="9"/>
        <v>11.200000000000001</v>
      </c>
      <c r="E105" s="178" t="s">
        <v>23</v>
      </c>
      <c r="F105" s="56">
        <v>300</v>
      </c>
      <c r="G105" s="56" t="s">
        <v>53</v>
      </c>
      <c r="H105" s="69">
        <v>2</v>
      </c>
      <c r="I105" s="57">
        <v>8</v>
      </c>
      <c r="J105" s="15">
        <f t="shared" si="10"/>
        <v>89.600000000000009</v>
      </c>
      <c r="K105" s="58">
        <f t="shared" si="11"/>
        <v>1.3575757575757576E-2</v>
      </c>
    </row>
    <row r="106" spans="1:11" x14ac:dyDescent="0.35">
      <c r="A106" s="53" t="s">
        <v>95</v>
      </c>
      <c r="B106" s="54">
        <f>2.5*3*2</f>
        <v>15</v>
      </c>
      <c r="C106" s="55">
        <v>1.6</v>
      </c>
      <c r="D106" s="11">
        <f t="shared" si="9"/>
        <v>24</v>
      </c>
      <c r="E106" s="178"/>
      <c r="F106" s="56">
        <v>300</v>
      </c>
      <c r="G106" s="56" t="s">
        <v>53</v>
      </c>
      <c r="H106" s="69">
        <v>2</v>
      </c>
      <c r="I106" s="57">
        <v>8</v>
      </c>
      <c r="J106" s="15">
        <f t="shared" si="10"/>
        <v>192</v>
      </c>
      <c r="K106" s="58">
        <f t="shared" si="11"/>
        <v>2.9090909090909091E-2</v>
      </c>
    </row>
    <row r="107" spans="1:11" x14ac:dyDescent="0.35">
      <c r="A107" s="53" t="s">
        <v>96</v>
      </c>
      <c r="B107" s="54">
        <v>2</v>
      </c>
      <c r="C107" s="55">
        <v>0.48</v>
      </c>
      <c r="D107" s="11">
        <f t="shared" si="9"/>
        <v>0.96</v>
      </c>
      <c r="E107" s="178"/>
      <c r="F107" s="56">
        <v>300</v>
      </c>
      <c r="G107" s="56" t="s">
        <v>53</v>
      </c>
      <c r="H107" s="69">
        <v>3</v>
      </c>
      <c r="I107" s="57">
        <v>9</v>
      </c>
      <c r="J107" s="15">
        <f t="shared" si="10"/>
        <v>8.64</v>
      </c>
      <c r="K107" s="58">
        <f t="shared" si="11"/>
        <v>1.3090909090909093E-3</v>
      </c>
    </row>
    <row r="108" spans="1:11" x14ac:dyDescent="0.35">
      <c r="A108" s="53"/>
      <c r="B108" s="54"/>
      <c r="C108" s="55"/>
      <c r="D108" s="11">
        <f t="shared" si="9"/>
        <v>0</v>
      </c>
      <c r="E108" s="178"/>
      <c r="F108" s="56">
        <v>300</v>
      </c>
      <c r="G108" s="56"/>
      <c r="H108" s="69"/>
      <c r="I108" s="57"/>
      <c r="J108" s="15">
        <f t="shared" si="10"/>
        <v>0</v>
      </c>
      <c r="K108" s="58">
        <f t="shared" si="11"/>
        <v>0</v>
      </c>
    </row>
    <row r="109" spans="1:11" x14ac:dyDescent="0.35">
      <c r="A109" s="53"/>
      <c r="B109" s="54"/>
      <c r="C109" s="55"/>
      <c r="D109" s="11">
        <f t="shared" si="9"/>
        <v>0</v>
      </c>
      <c r="E109" s="178"/>
      <c r="F109" s="56">
        <v>300</v>
      </c>
      <c r="G109" s="56"/>
      <c r="H109" s="69"/>
      <c r="I109" s="57"/>
      <c r="J109" s="15">
        <f t="shared" si="10"/>
        <v>0</v>
      </c>
      <c r="K109" s="58">
        <f t="shared" si="11"/>
        <v>0</v>
      </c>
    </row>
    <row r="110" spans="1:11" x14ac:dyDescent="0.35">
      <c r="A110" s="53"/>
      <c r="B110" s="54"/>
      <c r="C110" s="55"/>
      <c r="D110" s="11">
        <f t="shared" si="9"/>
        <v>0</v>
      </c>
      <c r="E110" s="178"/>
      <c r="F110" s="56">
        <v>300</v>
      </c>
      <c r="G110" s="56"/>
      <c r="H110" s="69"/>
      <c r="I110" s="57"/>
      <c r="J110" s="15">
        <f t="shared" si="10"/>
        <v>0</v>
      </c>
      <c r="K110" s="58">
        <f t="shared" si="11"/>
        <v>0</v>
      </c>
    </row>
    <row r="111" spans="1:11" ht="15" thickBot="1" x14ac:dyDescent="0.4">
      <c r="A111" s="53"/>
      <c r="B111" s="54"/>
      <c r="C111" s="55"/>
      <c r="D111" s="11">
        <f t="shared" ref="D111" si="12">B111*C111</f>
        <v>0</v>
      </c>
      <c r="E111" s="178"/>
      <c r="F111" s="56">
        <v>300</v>
      </c>
      <c r="G111" s="56"/>
      <c r="H111" s="69"/>
      <c r="I111" s="57"/>
      <c r="J111" s="15">
        <f t="shared" ref="J111:J114" si="13">D111*I111</f>
        <v>0</v>
      </c>
      <c r="K111" s="58">
        <f t="shared" si="11"/>
        <v>0</v>
      </c>
    </row>
    <row r="112" spans="1:11" ht="14.5" customHeight="1" x14ac:dyDescent="0.35">
      <c r="A112" s="94"/>
      <c r="B112" s="95"/>
      <c r="C112" s="96"/>
      <c r="D112" s="97">
        <f>C112*B112</f>
        <v>0</v>
      </c>
      <c r="E112" s="222" t="s">
        <v>63</v>
      </c>
      <c r="F112" s="98">
        <v>2</v>
      </c>
      <c r="G112" s="99"/>
      <c r="H112" s="100"/>
      <c r="I112" s="101"/>
      <c r="J112" s="102">
        <f t="shared" si="13"/>
        <v>0</v>
      </c>
      <c r="K112" s="103">
        <f>J112/F112/22</f>
        <v>0</v>
      </c>
    </row>
    <row r="113" spans="1:11" x14ac:dyDescent="0.35">
      <c r="A113" s="94"/>
      <c r="B113" s="95"/>
      <c r="C113" s="96"/>
      <c r="D113" s="97">
        <f t="shared" ref="D113:D114" si="14">C113*B113</f>
        <v>0</v>
      </c>
      <c r="E113" s="223"/>
      <c r="F113" s="98">
        <v>1</v>
      </c>
      <c r="G113" s="99"/>
      <c r="H113" s="100"/>
      <c r="I113" s="101"/>
      <c r="J113" s="102">
        <f t="shared" si="13"/>
        <v>0</v>
      </c>
      <c r="K113" s="103">
        <f t="shared" ref="K113:K114" si="15">J113/F113/22</f>
        <v>0</v>
      </c>
    </row>
    <row r="114" spans="1:11" ht="44" thickBot="1" x14ac:dyDescent="0.4">
      <c r="A114" s="104" t="s">
        <v>65</v>
      </c>
      <c r="B114" s="105">
        <v>1</v>
      </c>
      <c r="C114" s="106">
        <f>D115</f>
        <v>124.03</v>
      </c>
      <c r="D114" s="107">
        <f t="shared" si="14"/>
        <v>124.03</v>
      </c>
      <c r="E114" s="224"/>
      <c r="F114" s="108">
        <f>D114</f>
        <v>124.03</v>
      </c>
      <c r="G114" s="99" t="s">
        <v>53</v>
      </c>
      <c r="H114" s="100">
        <v>1</v>
      </c>
      <c r="I114" s="109">
        <v>1</v>
      </c>
      <c r="J114" s="102">
        <f t="shared" si="13"/>
        <v>124.03</v>
      </c>
      <c r="K114" s="103">
        <f t="shared" si="15"/>
        <v>4.5454545454545456E-2</v>
      </c>
    </row>
    <row r="115" spans="1:11" x14ac:dyDescent="0.35">
      <c r="A115" s="180" t="s">
        <v>25</v>
      </c>
      <c r="B115" s="180"/>
      <c r="C115" s="180"/>
      <c r="D115" s="70">
        <f>SUM(D3:D77)</f>
        <v>124.03</v>
      </c>
      <c r="I115" s="71"/>
      <c r="J115" s="72"/>
      <c r="K115" s="73"/>
    </row>
    <row r="116" spans="1:11" x14ac:dyDescent="0.35">
      <c r="A116" s="181" t="s">
        <v>26</v>
      </c>
      <c r="B116" s="181"/>
      <c r="C116" s="181"/>
      <c r="D116" s="181"/>
      <c r="E116" s="181"/>
      <c r="F116" s="181"/>
      <c r="G116" s="181"/>
      <c r="H116" s="181"/>
      <c r="I116" s="181"/>
      <c r="J116" s="74">
        <f>SUM(J3:J114)</f>
        <v>5871.59</v>
      </c>
      <c r="K116" s="75"/>
    </row>
    <row r="117" spans="1:11" x14ac:dyDescent="0.35">
      <c r="A117" s="182" t="s">
        <v>27</v>
      </c>
      <c r="B117" s="182"/>
      <c r="C117" s="182"/>
      <c r="D117" s="182"/>
      <c r="E117" s="182"/>
      <c r="F117" s="182"/>
      <c r="G117" s="182"/>
      <c r="H117" s="182"/>
      <c r="I117" s="182"/>
      <c r="J117" s="182"/>
      <c r="K117" s="76">
        <f>SUM(K3:K114)</f>
        <v>0.42830530303030312</v>
      </c>
    </row>
    <row r="118" spans="1:11" x14ac:dyDescent="0.35">
      <c r="B118" s="77"/>
      <c r="C118" s="77"/>
    </row>
    <row r="119" spans="1:11" x14ac:dyDescent="0.35">
      <c r="J119" s="18"/>
    </row>
    <row r="120" spans="1:11" ht="15.5" x14ac:dyDescent="0.35">
      <c r="A120" s="183" t="s">
        <v>28</v>
      </c>
      <c r="B120" s="183"/>
      <c r="C120" s="183"/>
      <c r="D120" s="183"/>
      <c r="E120" s="183"/>
      <c r="J120" s="18"/>
    </row>
    <row r="121" spans="1:11" ht="15.75" customHeight="1" x14ac:dyDescent="0.35">
      <c r="A121" s="184" t="s">
        <v>29</v>
      </c>
      <c r="B121" s="184"/>
      <c r="C121" s="184"/>
      <c r="D121" s="184"/>
      <c r="E121" s="184"/>
    </row>
    <row r="122" spans="1:11" ht="6" customHeight="1" x14ac:dyDescent="0.35"/>
    <row r="123" spans="1:11" ht="15.75" customHeight="1" x14ac:dyDescent="0.35">
      <c r="A123" s="176" t="s">
        <v>30</v>
      </c>
      <c r="B123" s="176"/>
      <c r="C123" s="176"/>
      <c r="D123" s="176"/>
      <c r="E123" s="176"/>
    </row>
    <row r="124" spans="1:11" ht="58" x14ac:dyDescent="0.35">
      <c r="A124" s="79" t="s">
        <v>31</v>
      </c>
      <c r="B124" s="79" t="s">
        <v>32</v>
      </c>
      <c r="C124" s="79" t="s">
        <v>33</v>
      </c>
      <c r="D124" s="80" t="s">
        <v>34</v>
      </c>
      <c r="E124" s="79" t="s">
        <v>35</v>
      </c>
    </row>
    <row r="125" spans="1:11" x14ac:dyDescent="0.35">
      <c r="A125" s="81" t="str">
        <f>E3</f>
        <v>INTERNA -Pisos Frios &amp; Madeira</v>
      </c>
      <c r="B125" s="18">
        <f>SUM(J3:J22)</f>
        <v>5288.3600000000006</v>
      </c>
      <c r="C125" s="82">
        <f>F3</f>
        <v>800</v>
      </c>
      <c r="D125" s="77">
        <f t="shared" ref="D125:D130" si="16">((800*B125)/C125)/22</f>
        <v>240.38</v>
      </c>
      <c r="E125" s="177"/>
    </row>
    <row r="126" spans="1:11" x14ac:dyDescent="0.35">
      <c r="A126" s="81" t="str">
        <f>E23</f>
        <v>INTERNA -
Laboratórios</v>
      </c>
      <c r="B126" s="18">
        <f>SUM(J23:J28)</f>
        <v>0</v>
      </c>
      <c r="C126" s="82">
        <f>F23</f>
        <v>360</v>
      </c>
      <c r="D126" s="77">
        <f t="shared" si="16"/>
        <v>0</v>
      </c>
      <c r="E126" s="177"/>
    </row>
    <row r="127" spans="1:11" x14ac:dyDescent="0.35">
      <c r="A127" s="81" t="str">
        <f>E29</f>
        <v>INTERNA -
Almoxarifado / Galpões</v>
      </c>
      <c r="B127" s="18">
        <f>SUM(J29:J34)</f>
        <v>0</v>
      </c>
      <c r="C127" s="82">
        <f>F29</f>
        <v>1500</v>
      </c>
      <c r="D127" s="77">
        <f t="shared" si="16"/>
        <v>0</v>
      </c>
      <c r="E127" s="177"/>
    </row>
    <row r="128" spans="1:11" x14ac:dyDescent="0.35">
      <c r="A128" s="81" t="str">
        <f>E35</f>
        <v>INTERNA -
Oficinas</v>
      </c>
      <c r="B128" s="18">
        <f>SUM(J35:J40)</f>
        <v>0</v>
      </c>
      <c r="C128" s="82">
        <f>F35</f>
        <v>1200</v>
      </c>
      <c r="D128" s="77">
        <f t="shared" si="16"/>
        <v>0</v>
      </c>
      <c r="E128" s="177"/>
    </row>
    <row r="129" spans="1:9" x14ac:dyDescent="0.35">
      <c r="A129" s="81" t="str">
        <f>E41</f>
        <v>INTERNA -
Áreas com espaços livres - saguão, hall e salão</v>
      </c>
      <c r="B129" s="18">
        <f>SUM(J41:J52)</f>
        <v>0</v>
      </c>
      <c r="C129" s="82">
        <f>F41</f>
        <v>1000</v>
      </c>
      <c r="D129" s="77">
        <f t="shared" si="16"/>
        <v>0</v>
      </c>
      <c r="E129" s="177"/>
    </row>
    <row r="130" spans="1:9" x14ac:dyDescent="0.35">
      <c r="A130" s="81" t="str">
        <f>E53</f>
        <v>INTERNA -
Banheiros</v>
      </c>
      <c r="B130" s="18">
        <f>SUM(J53:J64)</f>
        <v>168.95999999999998</v>
      </c>
      <c r="C130" s="82">
        <f>F53</f>
        <v>200</v>
      </c>
      <c r="D130" s="77">
        <f t="shared" si="16"/>
        <v>30.719999999999992</v>
      </c>
      <c r="E130" s="177"/>
    </row>
    <row r="131" spans="1:9" x14ac:dyDescent="0.35">
      <c r="C131" s="82"/>
      <c r="E131" s="177"/>
    </row>
    <row r="132" spans="1:9" ht="30.75" customHeight="1" x14ac:dyDescent="0.35">
      <c r="A132" s="174" t="s">
        <v>36</v>
      </c>
      <c r="B132" s="174"/>
      <c r="C132" s="174"/>
      <c r="D132" s="83">
        <f>SUM(D125:D131)</f>
        <v>271.09999999999997</v>
      </c>
      <c r="E132" s="84">
        <f>D132/800</f>
        <v>0.33887499999999998</v>
      </c>
      <c r="G132" s="85"/>
      <c r="H132" s="85"/>
    </row>
    <row r="133" spans="1:9" x14ac:dyDescent="0.35">
      <c r="A133" s="86"/>
      <c r="B133" s="86"/>
      <c r="C133" s="86"/>
      <c r="D133" s="87"/>
      <c r="E133" s="88"/>
    </row>
    <row r="134" spans="1:9" ht="15.75" customHeight="1" x14ac:dyDescent="0.35">
      <c r="A134" s="86"/>
      <c r="B134" s="86"/>
      <c r="C134" s="86"/>
      <c r="D134" s="89"/>
    </row>
    <row r="135" spans="1:9" ht="15.75" customHeight="1" x14ac:dyDescent="0.35">
      <c r="A135" s="176" t="s">
        <v>37</v>
      </c>
      <c r="B135" s="176"/>
      <c r="C135" s="176"/>
      <c r="D135" s="176"/>
      <c r="E135" s="176"/>
    </row>
    <row r="136" spans="1:9" ht="72.5" x14ac:dyDescent="0.35">
      <c r="A136" s="79" t="s">
        <v>31</v>
      </c>
      <c r="B136" s="79" t="s">
        <v>38</v>
      </c>
      <c r="C136" s="79" t="s">
        <v>39</v>
      </c>
      <c r="D136" s="80" t="s">
        <v>40</v>
      </c>
      <c r="E136" s="79" t="s">
        <v>35</v>
      </c>
    </row>
    <row r="137" spans="1:9" s="71" customFormat="1" ht="43.5" x14ac:dyDescent="0.35">
      <c r="A137" s="90" t="str">
        <f>E65</f>
        <v>EXTERNA -
Pisos pavimentados adjacentes / contíguos às edificações</v>
      </c>
      <c r="B137" s="85">
        <f>SUM(J65:J70)</f>
        <v>0</v>
      </c>
      <c r="C137" s="91">
        <f>F65</f>
        <v>1800</v>
      </c>
      <c r="D137" s="89">
        <f>((1800*B137)/C137)/22</f>
        <v>0</v>
      </c>
      <c r="E137" s="177"/>
      <c r="I137" s="78"/>
    </row>
    <row r="138" spans="1:9" s="71" customFormat="1" ht="43.5" x14ac:dyDescent="0.35">
      <c r="A138" s="90" t="str">
        <f>E71</f>
        <v>EXTERNA -
Varriação de passeios e arruamentos</v>
      </c>
      <c r="B138" s="85">
        <f>SUM(J71:J76)</f>
        <v>0</v>
      </c>
      <c r="C138" s="91">
        <f>F71</f>
        <v>6000</v>
      </c>
      <c r="D138" s="89">
        <f>((1800*B138)/C138)/22</f>
        <v>0</v>
      </c>
      <c r="E138" s="177"/>
      <c r="I138" s="78"/>
    </row>
    <row r="139" spans="1:9" s="71" customFormat="1" ht="43.5" x14ac:dyDescent="0.35">
      <c r="A139" s="90" t="str">
        <f>E77</f>
        <v>EXTERNA -
Pátios e áreas verdes com alta, média ou baixa frequência</v>
      </c>
      <c r="B139" s="85">
        <f>SUM(J77:J83)</f>
        <v>0</v>
      </c>
      <c r="C139" s="91">
        <f>F77</f>
        <v>1800</v>
      </c>
      <c r="D139" s="89">
        <f>((1800*B139)/C139)/22</f>
        <v>0</v>
      </c>
      <c r="E139" s="177"/>
      <c r="I139" s="78"/>
    </row>
    <row r="140" spans="1:9" s="71" customFormat="1" ht="58" x14ac:dyDescent="0.35">
      <c r="A140" s="90" t="str">
        <f>E84</f>
        <v>EXTERNA -
Coleta de detritos em pátios e áreas verdes com frequência diária</v>
      </c>
      <c r="B140" s="85">
        <f>SUM(J84:J90)</f>
        <v>0</v>
      </c>
      <c r="C140" s="91">
        <f>F84</f>
        <v>100000</v>
      </c>
      <c r="D140" s="89">
        <f>((1800*B140)/C140)/22</f>
        <v>0</v>
      </c>
      <c r="E140" s="177"/>
      <c r="I140" s="78"/>
    </row>
    <row r="141" spans="1:9" s="71" customFormat="1" x14ac:dyDescent="0.35">
      <c r="A141" s="90"/>
      <c r="B141" s="85"/>
      <c r="C141" s="91"/>
      <c r="D141" s="89"/>
      <c r="E141" s="177"/>
      <c r="I141" s="78"/>
    </row>
    <row r="142" spans="1:9" s="71" customFormat="1" ht="30.75" customHeight="1" x14ac:dyDescent="0.35">
      <c r="A142" s="174" t="s">
        <v>41</v>
      </c>
      <c r="B142" s="174"/>
      <c r="C142" s="174"/>
      <c r="D142" s="83">
        <f>SUM(D137:D141)</f>
        <v>0</v>
      </c>
      <c r="E142" s="84">
        <f>D142/1800</f>
        <v>0</v>
      </c>
      <c r="I142" s="78"/>
    </row>
    <row r="143" spans="1:9" s="71" customFormat="1" ht="15.75" customHeight="1" x14ac:dyDescent="0.35">
      <c r="A143" s="86"/>
      <c r="B143" s="86"/>
      <c r="C143" s="86"/>
      <c r="D143" s="77"/>
      <c r="I143" s="78"/>
    </row>
    <row r="144" spans="1:9" s="71" customFormat="1" ht="15.75" customHeight="1" x14ac:dyDescent="0.35">
      <c r="A144" s="86"/>
      <c r="B144" s="86"/>
      <c r="C144" s="86"/>
      <c r="D144" s="77"/>
      <c r="I144" s="78"/>
    </row>
    <row r="145" spans="1:9" s="71" customFormat="1" ht="15.75" customHeight="1" x14ac:dyDescent="0.35">
      <c r="A145" s="176" t="s">
        <v>42</v>
      </c>
      <c r="B145" s="176"/>
      <c r="C145" s="176"/>
      <c r="D145" s="176"/>
      <c r="E145" s="176"/>
      <c r="I145" s="78"/>
    </row>
    <row r="146" spans="1:9" s="71" customFormat="1" ht="72.5" x14ac:dyDescent="0.35">
      <c r="A146" s="79" t="s">
        <v>31</v>
      </c>
      <c r="B146" s="79" t="s">
        <v>38</v>
      </c>
      <c r="C146" s="79" t="s">
        <v>39</v>
      </c>
      <c r="D146" s="80" t="s">
        <v>43</v>
      </c>
      <c r="E146" s="79" t="s">
        <v>35</v>
      </c>
      <c r="I146" s="78"/>
    </row>
    <row r="147" spans="1:9" s="71" customFormat="1" ht="43.5" x14ac:dyDescent="0.35">
      <c r="A147" s="92" t="str">
        <f>E91</f>
        <v>ESQUADRIAS EXTERNAS -
Face externa COM exposição a situação de risco</v>
      </c>
      <c r="B147" s="85">
        <f>SUM(J91:J97)</f>
        <v>0</v>
      </c>
      <c r="C147" s="82">
        <f>F91</f>
        <v>130</v>
      </c>
      <c r="D147" s="89">
        <f>((300*B147)/C147)/22</f>
        <v>0</v>
      </c>
      <c r="E147" s="177"/>
      <c r="I147" s="78"/>
    </row>
    <row r="148" spans="1:9" s="71" customFormat="1" ht="43.5" x14ac:dyDescent="0.35">
      <c r="A148" s="92" t="str">
        <f>E98</f>
        <v>ESQUADRIAS EXTERNAS -
Face externa SEM exposição a situação de risco</v>
      </c>
      <c r="B148" s="85">
        <f>SUM(J98:J104)</f>
        <v>0</v>
      </c>
      <c r="C148" s="82">
        <f>F98</f>
        <v>300</v>
      </c>
      <c r="D148" s="89">
        <f>((300*B148)/C148)/22</f>
        <v>0</v>
      </c>
      <c r="E148" s="177"/>
      <c r="I148" s="78"/>
    </row>
    <row r="149" spans="1:9" s="71" customFormat="1" ht="29" x14ac:dyDescent="0.35">
      <c r="A149" s="92" t="str">
        <f>E105</f>
        <v>ESQUADRIAS EXTERNAS -
Face interna</v>
      </c>
      <c r="B149" s="85">
        <f>SUM(J105:J111)</f>
        <v>290.24</v>
      </c>
      <c r="C149" s="82">
        <f>F105</f>
        <v>300</v>
      </c>
      <c r="D149" s="89">
        <f>((300*B149)/C149)/22</f>
        <v>13.192727272727273</v>
      </c>
      <c r="E149" s="177"/>
      <c r="I149" s="78"/>
    </row>
    <row r="150" spans="1:9" s="71" customFormat="1" x14ac:dyDescent="0.35">
      <c r="A150" s="92"/>
      <c r="B150" s="85"/>
      <c r="C150" s="82"/>
      <c r="D150" s="89"/>
      <c r="E150" s="177"/>
      <c r="I150" s="78"/>
    </row>
    <row r="151" spans="1:9" s="71" customFormat="1" ht="30.75" customHeight="1" x14ac:dyDescent="0.35">
      <c r="A151" s="174" t="s">
        <v>44</v>
      </c>
      <c r="B151" s="174"/>
      <c r="C151" s="174"/>
      <c r="D151" s="83">
        <f>SUM(D147:D150)</f>
        <v>13.192727272727273</v>
      </c>
      <c r="E151" s="84">
        <f>D151/300</f>
        <v>4.3975757575757578E-2</v>
      </c>
      <c r="I151" s="78"/>
    </row>
    <row r="153" spans="1:9" s="71" customFormat="1" ht="15" thickBot="1" x14ac:dyDescent="0.4">
      <c r="D153" s="77"/>
      <c r="I153" s="78"/>
    </row>
    <row r="154" spans="1:9" s="71" customFormat="1" ht="15" customHeight="1" x14ac:dyDescent="0.35">
      <c r="A154" s="216" t="s">
        <v>66</v>
      </c>
      <c r="B154" s="217"/>
      <c r="C154" s="217"/>
      <c r="D154" s="217"/>
      <c r="E154" s="218"/>
      <c r="I154" s="78"/>
    </row>
    <row r="155" spans="1:9" s="71" customFormat="1" ht="72.5" x14ac:dyDescent="0.35">
      <c r="A155" s="110" t="s">
        <v>31</v>
      </c>
      <c r="B155" s="111" t="s">
        <v>67</v>
      </c>
      <c r="C155" s="111" t="s">
        <v>68</v>
      </c>
      <c r="D155" s="112" t="s">
        <v>69</v>
      </c>
      <c r="E155" s="113" t="s">
        <v>35</v>
      </c>
      <c r="I155" s="78"/>
    </row>
    <row r="156" spans="1:9" s="71" customFormat="1" x14ac:dyDescent="0.35">
      <c r="A156" s="114" t="s">
        <v>62</v>
      </c>
      <c r="B156" s="115"/>
      <c r="C156" s="116"/>
      <c r="D156" s="117"/>
      <c r="E156" s="118">
        <f>K112</f>
        <v>0</v>
      </c>
      <c r="I156" s="78"/>
    </row>
    <row r="157" spans="1:9" s="71" customFormat="1" x14ac:dyDescent="0.35">
      <c r="A157" s="114" t="s">
        <v>64</v>
      </c>
      <c r="B157" s="115"/>
      <c r="C157" s="119"/>
      <c r="D157" s="117"/>
      <c r="E157" s="118">
        <f>K113</f>
        <v>0</v>
      </c>
      <c r="I157" s="78"/>
    </row>
    <row r="158" spans="1:9" s="71" customFormat="1" ht="30.75" customHeight="1" x14ac:dyDescent="0.35">
      <c r="A158" s="120" t="s">
        <v>65</v>
      </c>
      <c r="B158" s="121"/>
      <c r="C158" s="119"/>
      <c r="D158" s="117"/>
      <c r="E158" s="118">
        <f>K114</f>
        <v>4.5454545454545456E-2</v>
      </c>
      <c r="I158" s="78"/>
    </row>
    <row r="159" spans="1:9" s="71" customFormat="1" ht="30.75" customHeight="1" x14ac:dyDescent="0.35">
      <c r="A159" s="220"/>
      <c r="B159" s="221"/>
      <c r="C159" s="221"/>
      <c r="D159" s="122">
        <f>SUM(D156:D158)</f>
        <v>0</v>
      </c>
      <c r="E159" s="123">
        <f>E157+E156+E158</f>
        <v>4.5454545454545456E-2</v>
      </c>
      <c r="I159" s="78"/>
    </row>
    <row r="160" spans="1:9" s="71" customFormat="1" x14ac:dyDescent="0.35">
      <c r="A160" s="124"/>
      <c r="B160" s="124"/>
      <c r="C160" s="124"/>
      <c r="D160" s="125"/>
      <c r="E160" s="126"/>
      <c r="I160" s="78"/>
    </row>
    <row r="161" spans="1:11" s="71" customFormat="1" x14ac:dyDescent="0.35">
      <c r="A161" s="124"/>
      <c r="B161" s="124"/>
      <c r="C161" s="124"/>
      <c r="D161" s="125"/>
      <c r="E161" s="126"/>
      <c r="I161" s="78"/>
    </row>
    <row r="162" spans="1:11" s="71" customFormat="1" x14ac:dyDescent="0.35">
      <c r="A162" s="175" t="s">
        <v>48</v>
      </c>
      <c r="B162" s="175"/>
      <c r="C162" s="175"/>
      <c r="D162" s="175"/>
      <c r="E162" s="127">
        <f>TRUNC(E132+E142+E151+E159,2)</f>
        <v>0.42</v>
      </c>
      <c r="I162" s="78"/>
    </row>
    <row r="164" spans="1:11" ht="15" thickBot="1" x14ac:dyDescent="0.4"/>
    <row r="165" spans="1:11" x14ac:dyDescent="0.35">
      <c r="A165" s="209" t="s">
        <v>70</v>
      </c>
      <c r="B165" s="210"/>
      <c r="C165" s="210"/>
      <c r="D165" s="210"/>
      <c r="E165" s="211"/>
      <c r="F165" s="128"/>
      <c r="G165" s="128"/>
      <c r="H165" s="128"/>
      <c r="I165" s="129"/>
      <c r="J165"/>
      <c r="K165"/>
    </row>
    <row r="166" spans="1:11" x14ac:dyDescent="0.35">
      <c r="A166" s="212" t="s">
        <v>71</v>
      </c>
      <c r="B166" s="213"/>
      <c r="C166" s="213"/>
      <c r="D166" s="213"/>
      <c r="E166" s="214"/>
      <c r="F166" s="128"/>
      <c r="G166" s="128"/>
      <c r="H166" s="128"/>
      <c r="I166" s="129"/>
      <c r="J166"/>
      <c r="K166"/>
    </row>
    <row r="167" spans="1:11" ht="58" x14ac:dyDescent="0.35">
      <c r="A167" s="212" t="s">
        <v>31</v>
      </c>
      <c r="B167" s="213"/>
      <c r="C167" s="215"/>
      <c r="D167" s="111" t="s">
        <v>72</v>
      </c>
      <c r="E167" s="130" t="s">
        <v>73</v>
      </c>
      <c r="F167" s="128"/>
      <c r="G167" s="128"/>
      <c r="H167" s="128"/>
      <c r="I167" s="129"/>
      <c r="J167"/>
      <c r="K167"/>
    </row>
    <row r="168" spans="1:11" ht="15" thickBot="1" x14ac:dyDescent="0.4">
      <c r="A168" s="196" t="s">
        <v>74</v>
      </c>
      <c r="B168" s="197"/>
      <c r="C168" s="198"/>
      <c r="D168" s="131">
        <v>800</v>
      </c>
      <c r="E168" s="169">
        <f>TRUNC(E162*D168,2)</f>
        <v>336</v>
      </c>
      <c r="F168" s="128"/>
      <c r="G168" s="128"/>
      <c r="H168" s="128"/>
      <c r="I168" s="129"/>
      <c r="J168"/>
      <c r="K168"/>
    </row>
    <row r="169" spans="1:11" x14ac:dyDescent="0.35">
      <c r="A169"/>
      <c r="B169"/>
      <c r="C169"/>
      <c r="D169" s="132"/>
      <c r="E169" s="128"/>
      <c r="F169" s="128"/>
      <c r="G169" s="128"/>
      <c r="H169" s="128"/>
      <c r="I169" s="129"/>
      <c r="J169"/>
      <c r="K169"/>
    </row>
    <row r="170" spans="1:11" x14ac:dyDescent="0.35">
      <c r="A170" t="s">
        <v>75</v>
      </c>
      <c r="B170"/>
      <c r="C170"/>
      <c r="D170" s="132"/>
      <c r="E170" s="128"/>
      <c r="F170" s="128"/>
      <c r="G170" s="128"/>
      <c r="H170" s="128"/>
      <c r="I170" s="129"/>
      <c r="J170"/>
      <c r="K170"/>
    </row>
    <row r="171" spans="1:11" x14ac:dyDescent="0.35">
      <c r="A171" t="s">
        <v>76</v>
      </c>
      <c r="B171"/>
      <c r="C171"/>
      <c r="D171" s="132"/>
      <c r="E171" s="128"/>
      <c r="F171" s="128"/>
      <c r="G171" s="128"/>
      <c r="H171" s="128"/>
      <c r="I171" s="129"/>
      <c r="J171"/>
      <c r="K171"/>
    </row>
    <row r="172" spans="1:11" x14ac:dyDescent="0.35">
      <c r="A172" t="s">
        <v>77</v>
      </c>
      <c r="B172"/>
      <c r="C172"/>
      <c r="D172" s="132"/>
      <c r="E172" s="128"/>
      <c r="F172" s="128"/>
      <c r="G172" s="128"/>
      <c r="H172" s="128"/>
      <c r="I172" s="129"/>
      <c r="J172"/>
      <c r="K172"/>
    </row>
    <row r="173" spans="1:11" ht="15" thickBot="1" x14ac:dyDescent="0.4">
      <c r="A173"/>
      <c r="B173"/>
      <c r="C173"/>
      <c r="D173" s="132"/>
      <c r="E173" s="128"/>
      <c r="F173" s="128"/>
      <c r="G173" s="128"/>
      <c r="H173" s="128"/>
      <c r="I173" s="129"/>
      <c r="J173"/>
      <c r="K173"/>
    </row>
    <row r="174" spans="1:11" x14ac:dyDescent="0.35">
      <c r="A174" s="199" t="s">
        <v>70</v>
      </c>
      <c r="B174" s="200"/>
      <c r="C174" s="200"/>
      <c r="D174" s="200"/>
      <c r="E174" s="201"/>
      <c r="F174" s="128"/>
      <c r="G174" s="128"/>
      <c r="H174" s="128"/>
      <c r="I174" s="129"/>
      <c r="J174"/>
      <c r="K174"/>
    </row>
    <row r="175" spans="1:11" x14ac:dyDescent="0.35">
      <c r="A175" s="202" t="s">
        <v>71</v>
      </c>
      <c r="B175" s="203"/>
      <c r="C175" s="203"/>
      <c r="D175" s="203"/>
      <c r="E175" s="204"/>
      <c r="F175" s="128"/>
      <c r="G175" s="128"/>
      <c r="H175" s="128"/>
      <c r="I175" s="129"/>
      <c r="J175"/>
      <c r="K175"/>
    </row>
    <row r="176" spans="1:11" ht="58" x14ac:dyDescent="0.35">
      <c r="A176" s="202" t="s">
        <v>31</v>
      </c>
      <c r="B176" s="203"/>
      <c r="C176" s="205"/>
      <c r="D176" s="170" t="s">
        <v>72</v>
      </c>
      <c r="E176" s="171" t="s">
        <v>73</v>
      </c>
      <c r="F176" s="128"/>
      <c r="G176" s="128"/>
      <c r="H176" s="128"/>
      <c r="I176" s="129"/>
      <c r="J176"/>
      <c r="K176"/>
    </row>
    <row r="177" spans="1:11" ht="15" thickBot="1" x14ac:dyDescent="0.4">
      <c r="A177" s="206" t="s">
        <v>74</v>
      </c>
      <c r="B177" s="207"/>
      <c r="C177" s="208"/>
      <c r="D177" s="172">
        <v>800</v>
      </c>
      <c r="E177" s="173">
        <f>IF(E162*D168&lt;=800,D177,E168)</f>
        <v>800</v>
      </c>
      <c r="F177" s="128"/>
      <c r="G177" s="128"/>
      <c r="H177" s="128"/>
      <c r="I177" s="129"/>
      <c r="J177"/>
      <c r="K177"/>
    </row>
    <row r="178" spans="1:11" x14ac:dyDescent="0.35">
      <c r="A178"/>
      <c r="B178"/>
      <c r="C178"/>
      <c r="D178" s="132"/>
      <c r="E178" s="128"/>
      <c r="F178" s="128"/>
      <c r="G178" s="128"/>
      <c r="H178" s="128"/>
      <c r="I178" s="129"/>
      <c r="J178"/>
      <c r="K178"/>
    </row>
    <row r="179" spans="1:11" x14ac:dyDescent="0.35">
      <c r="A179"/>
      <c r="B179"/>
      <c r="C179"/>
      <c r="D179" s="132"/>
      <c r="E179" s="128"/>
      <c r="F179" s="128"/>
      <c r="G179" s="128"/>
      <c r="H179" s="128"/>
      <c r="I179" s="129"/>
      <c r="J179"/>
      <c r="K179"/>
    </row>
    <row r="180" spans="1:11" x14ac:dyDescent="0.35">
      <c r="A180"/>
      <c r="B180"/>
      <c r="C180"/>
      <c r="D180" s="132"/>
      <c r="E180" s="128"/>
      <c r="F180" s="128"/>
      <c r="G180" s="128"/>
      <c r="H180" s="128"/>
      <c r="I180" s="129"/>
      <c r="J180"/>
      <c r="K180"/>
    </row>
    <row r="181" spans="1:11" ht="15" thickBot="1" x14ac:dyDescent="0.4">
      <c r="A181"/>
      <c r="B181"/>
      <c r="C181"/>
      <c r="D181" s="132"/>
      <c r="E181" s="128"/>
      <c r="F181" s="128"/>
      <c r="G181" s="128"/>
      <c r="H181" s="128"/>
      <c r="I181" s="129"/>
      <c r="J181"/>
      <c r="K181"/>
    </row>
    <row r="182" spans="1:11" ht="31.5" thickBot="1" x14ac:dyDescent="0.4">
      <c r="A182" s="193" t="s">
        <v>78</v>
      </c>
      <c r="B182" s="194"/>
      <c r="C182" s="194"/>
      <c r="D182" s="194"/>
      <c r="E182" s="194"/>
      <c r="F182" s="194"/>
      <c r="G182" s="194"/>
      <c r="H182" s="194"/>
      <c r="I182" s="194"/>
      <c r="J182" s="194"/>
      <c r="K182" s="195"/>
    </row>
    <row r="183" spans="1:11" ht="15" thickBot="1" x14ac:dyDescent="0.4">
      <c r="A183"/>
      <c r="B183"/>
      <c r="C183"/>
      <c r="D183" s="132"/>
      <c r="E183" s="128"/>
      <c r="F183" s="128"/>
      <c r="G183" s="128"/>
      <c r="H183" s="128"/>
      <c r="I183" s="129"/>
      <c r="J183"/>
      <c r="K183"/>
    </row>
    <row r="184" spans="1:11" ht="58.5" thickBot="1" x14ac:dyDescent="0.4">
      <c r="A184" s="133" t="s">
        <v>0</v>
      </c>
      <c r="B184" s="134" t="s">
        <v>79</v>
      </c>
      <c r="C184" s="135"/>
      <c r="D184" s="136"/>
      <c r="E184" s="137" t="s">
        <v>4</v>
      </c>
      <c r="F184" s="138" t="s">
        <v>80</v>
      </c>
      <c r="G184" s="134" t="s">
        <v>81</v>
      </c>
      <c r="H184" s="134" t="s">
        <v>82</v>
      </c>
      <c r="I184" s="135" t="s">
        <v>83</v>
      </c>
      <c r="J184" s="139" t="s">
        <v>84</v>
      </c>
      <c r="K184" s="140"/>
    </row>
    <row r="185" spans="1:11" x14ac:dyDescent="0.35">
      <c r="A185" s="141" t="s">
        <v>85</v>
      </c>
      <c r="B185" s="142">
        <v>124</v>
      </c>
      <c r="C185" s="142"/>
      <c r="D185" s="143"/>
      <c r="E185" s="144" t="s">
        <v>86</v>
      </c>
      <c r="F185" s="145"/>
      <c r="G185" s="146" t="s">
        <v>58</v>
      </c>
      <c r="H185" s="147">
        <v>1</v>
      </c>
      <c r="I185" s="148">
        <v>4</v>
      </c>
      <c r="J185" s="149">
        <f>I185*B185</f>
        <v>496</v>
      </c>
      <c r="K185" s="150"/>
    </row>
    <row r="186" spans="1:11" x14ac:dyDescent="0.35">
      <c r="A186" s="141"/>
      <c r="B186" s="151"/>
      <c r="C186" s="142"/>
      <c r="D186" s="143"/>
      <c r="E186" s="144"/>
      <c r="F186" s="145"/>
      <c r="G186" s="146"/>
      <c r="H186" s="147"/>
      <c r="I186" s="148"/>
      <c r="J186" s="149">
        <f t="shared" ref="J186:J190" si="17">D186*I186</f>
        <v>0</v>
      </c>
      <c r="K186" s="150"/>
    </row>
    <row r="187" spans="1:11" x14ac:dyDescent="0.35">
      <c r="A187" s="152"/>
      <c r="B187" s="151"/>
      <c r="C187" s="142"/>
      <c r="D187" s="143"/>
      <c r="E187" s="144"/>
      <c r="F187" s="145"/>
      <c r="G187" s="146"/>
      <c r="H187" s="147"/>
      <c r="I187" s="148"/>
      <c r="J187" s="149">
        <f t="shared" si="17"/>
        <v>0</v>
      </c>
      <c r="K187" s="150"/>
    </row>
    <row r="188" spans="1:11" x14ac:dyDescent="0.35">
      <c r="A188" s="141"/>
      <c r="B188" s="151"/>
      <c r="C188" s="142"/>
      <c r="D188" s="143"/>
      <c r="E188" s="144"/>
      <c r="F188" s="145"/>
      <c r="G188" s="146"/>
      <c r="H188" s="147"/>
      <c r="I188" s="148"/>
      <c r="J188" s="149">
        <f t="shared" si="17"/>
        <v>0</v>
      </c>
      <c r="K188" s="150"/>
    </row>
    <row r="189" spans="1:11" ht="40.5" x14ac:dyDescent="0.35">
      <c r="A189" s="153" t="s">
        <v>87</v>
      </c>
      <c r="B189" s="154">
        <v>10</v>
      </c>
      <c r="C189" s="155"/>
      <c r="D189" s="156"/>
      <c r="E189" s="157" t="s">
        <v>88</v>
      </c>
      <c r="F189" s="158">
        <v>1</v>
      </c>
      <c r="G189" s="159" t="s">
        <v>58</v>
      </c>
      <c r="H189" s="160">
        <v>1</v>
      </c>
      <c r="I189" s="161">
        <v>4</v>
      </c>
      <c r="J189" s="162">
        <f>I189*B189</f>
        <v>40</v>
      </c>
      <c r="K189" s="163"/>
    </row>
    <row r="190" spans="1:11" x14ac:dyDescent="0.35">
      <c r="A190" s="164" t="s">
        <v>89</v>
      </c>
      <c r="B190" s="165"/>
      <c r="C190" s="166"/>
      <c r="D190" s="167"/>
      <c r="E190" s="157"/>
      <c r="F190" s="158"/>
      <c r="G190" s="159"/>
      <c r="H190" s="160"/>
      <c r="I190" s="168"/>
      <c r="J190" s="162">
        <f t="shared" si="17"/>
        <v>0</v>
      </c>
      <c r="K190" s="163"/>
    </row>
  </sheetData>
  <mergeCells count="41">
    <mergeCell ref="E77:E83"/>
    <mergeCell ref="E84:E90"/>
    <mergeCell ref="E91:E97"/>
    <mergeCell ref="A117:J117"/>
    <mergeCell ref="A120:E120"/>
    <mergeCell ref="E35:E40"/>
    <mergeCell ref="E41:E52"/>
    <mergeCell ref="E53:E64"/>
    <mergeCell ref="E65:E70"/>
    <mergeCell ref="E71:E76"/>
    <mergeCell ref="A121:E121"/>
    <mergeCell ref="A123:E123"/>
    <mergeCell ref="E125:E131"/>
    <mergeCell ref="A1:K1"/>
    <mergeCell ref="A159:C159"/>
    <mergeCell ref="E137:E141"/>
    <mergeCell ref="E105:E111"/>
    <mergeCell ref="E112:E114"/>
    <mergeCell ref="A115:C115"/>
    <mergeCell ref="A116:I116"/>
    <mergeCell ref="A132:C132"/>
    <mergeCell ref="A135:E135"/>
    <mergeCell ref="E98:E104"/>
    <mergeCell ref="E3:E22"/>
    <mergeCell ref="E23:E28"/>
    <mergeCell ref="E29:E34"/>
    <mergeCell ref="A165:E165"/>
    <mergeCell ref="A166:E166"/>
    <mergeCell ref="A167:C167"/>
    <mergeCell ref="A162:D162"/>
    <mergeCell ref="A142:C142"/>
    <mergeCell ref="A145:E145"/>
    <mergeCell ref="E147:E150"/>
    <mergeCell ref="A151:C151"/>
    <mergeCell ref="A154:E154"/>
    <mergeCell ref="A182:K182"/>
    <mergeCell ref="A168:C168"/>
    <mergeCell ref="A174:E174"/>
    <mergeCell ref="A175:E175"/>
    <mergeCell ref="A176:C176"/>
    <mergeCell ref="A177:C177"/>
  </mergeCells>
  <phoneticPr fontId="24" type="noConversion"/>
  <pageMargins left="0.31535433070866142" right="0.31535433070866142" top="1.1417322834645671" bottom="1.1417322834645671" header="0.74803149606299213" footer="0.74803149606299213"/>
  <pageSetup paperSize="0" fitToWidth="0" fitToHeight="0" orientation="landscape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20"/>
  <sheetViews>
    <sheetView workbookViewId="0"/>
  </sheetViews>
  <sheetFormatPr defaultRowHeight="14.5" x14ac:dyDescent="0.35"/>
  <cols>
    <col min="1" max="1" width="13.5" style="17" customWidth="1"/>
    <col min="2" max="1024" width="8.08203125" style="17" customWidth="1"/>
  </cols>
  <sheetData>
    <row r="1" spans="1:1" x14ac:dyDescent="0.35">
      <c r="A1" s="17" t="s">
        <v>50</v>
      </c>
    </row>
    <row r="2" spans="1:1" x14ac:dyDescent="0.35">
      <c r="A2" s="17" t="s">
        <v>53</v>
      </c>
    </row>
    <row r="3" spans="1:1" x14ac:dyDescent="0.35">
      <c r="A3" s="17" t="s">
        <v>52</v>
      </c>
    </row>
    <row r="4" spans="1:1" x14ac:dyDescent="0.35">
      <c r="A4" s="17" t="s">
        <v>54</v>
      </c>
    </row>
    <row r="5" spans="1:1" x14ac:dyDescent="0.35">
      <c r="A5" s="17" t="s">
        <v>55</v>
      </c>
    </row>
    <row r="6" spans="1:1" x14ac:dyDescent="0.35">
      <c r="A6" s="17" t="s">
        <v>56</v>
      </c>
    </row>
    <row r="7" spans="1:1" x14ac:dyDescent="0.35">
      <c r="A7" s="17" t="s">
        <v>57</v>
      </c>
    </row>
    <row r="8" spans="1:1" x14ac:dyDescent="0.35">
      <c r="A8" s="17" t="s">
        <v>58</v>
      </c>
    </row>
    <row r="9" spans="1:1" x14ac:dyDescent="0.35">
      <c r="A9" s="17" t="s">
        <v>59</v>
      </c>
    </row>
    <row r="14" spans="1:1" x14ac:dyDescent="0.35">
      <c r="A14" s="17" t="s">
        <v>60</v>
      </c>
    </row>
    <row r="15" spans="1:1" x14ac:dyDescent="0.35">
      <c r="A15" s="17">
        <v>1</v>
      </c>
    </row>
    <row r="16" spans="1:1" x14ac:dyDescent="0.35">
      <c r="A16" s="17">
        <v>2</v>
      </c>
    </row>
    <row r="17" spans="1:1" x14ac:dyDescent="0.35">
      <c r="A17" s="17">
        <v>3</v>
      </c>
    </row>
    <row r="18" spans="1:1" x14ac:dyDescent="0.35">
      <c r="A18" s="17">
        <v>4</v>
      </c>
    </row>
    <row r="19" spans="1:1" x14ac:dyDescent="0.35">
      <c r="A19" s="17">
        <v>5</v>
      </c>
    </row>
    <row r="20" spans="1:1" x14ac:dyDescent="0.35">
      <c r="A20" s="17">
        <v>6</v>
      </c>
    </row>
  </sheetData>
  <pageMargins left="0.51181102362204722" right="0.51181102362204722" top="1.1811023622047245" bottom="1.1811023622047245" header="0.78740157480314954" footer="0.78740157480314954"/>
  <pageSetup paperSize="0" fitToWidth="0" fitToHeight="0" orientation="portrait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Areas (m²)-Preencher</vt:lpstr>
      <vt:lpstr>UAPM</vt:lpstr>
      <vt:lpstr>Parâmetros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Joelma Gualberto de Oliveira</dc:creator>
  <cp:keywords/>
  <dc:description/>
  <cp:lastModifiedBy>Jose Maduro Toledo Junior</cp:lastModifiedBy>
  <cp:revision>8</cp:revision>
  <dcterms:created xsi:type="dcterms:W3CDTF">2023-07-27T17:37:46Z</dcterms:created>
  <dcterms:modified xsi:type="dcterms:W3CDTF">2024-09-05T14:22:40Z</dcterms:modified>
  <cp:category/>
  <cp:contentStatus/>
</cp:coreProperties>
</file>