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92" documentId="8_{08B1251A-F993-4993-9084-F809F2107067}" xr6:coauthVersionLast="47" xr6:coauthVersionMax="47" xr10:uidLastSave="{73E29145-1D90-44CA-88F3-C9BCF89AF2BD}"/>
  <bookViews>
    <workbookView xWindow="-110" yWindow="-110" windowWidth="19420" windowHeight="10420" xr2:uid="{00000000-000D-0000-FFFF-FFFF00000000}"/>
  </bookViews>
  <sheets>
    <sheet name="Governador Valadares" sheetId="5" r:id="rId1"/>
    <sheet name="Parâmetros" sheetId="4" state="hidden" r:id="rId2"/>
  </sheets>
  <definedNames>
    <definedName name="_xlnm.Print_Titles" localSheetId="0">'Governador Valadares'!#REF!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9" i="5" l="1"/>
  <c r="D92" i="5" l="1"/>
  <c r="J162" i="5" l="1"/>
  <c r="J167" i="5"/>
  <c r="J166" i="5"/>
  <c r="J165" i="5"/>
  <c r="J164" i="5"/>
  <c r="J163" i="5"/>
  <c r="D136" i="5"/>
  <c r="I90" i="5"/>
  <c r="I89" i="5"/>
  <c r="D90" i="5"/>
  <c r="D89" i="5"/>
  <c r="J90" i="5" l="1"/>
  <c r="K90" i="5" s="1"/>
  <c r="E134" i="5" s="1"/>
  <c r="J89" i="5"/>
  <c r="K89" i="5" s="1"/>
  <c r="E133" i="5" s="1"/>
  <c r="C126" i="5" l="1"/>
  <c r="A126" i="5"/>
  <c r="C125" i="5"/>
  <c r="A125" i="5"/>
  <c r="C124" i="5"/>
  <c r="A124" i="5"/>
  <c r="C117" i="5"/>
  <c r="A117" i="5"/>
  <c r="C116" i="5"/>
  <c r="A116" i="5"/>
  <c r="C115" i="5"/>
  <c r="A115" i="5"/>
  <c r="C114" i="5"/>
  <c r="A114" i="5"/>
  <c r="C107" i="5"/>
  <c r="A107" i="5"/>
  <c r="C106" i="5"/>
  <c r="A106" i="5"/>
  <c r="C105" i="5"/>
  <c r="A105" i="5"/>
  <c r="C104" i="5"/>
  <c r="A104" i="5"/>
  <c r="C103" i="5"/>
  <c r="A103" i="5"/>
  <c r="C102" i="5"/>
  <c r="A102" i="5"/>
  <c r="D88" i="5"/>
  <c r="J88" i="5" s="1"/>
  <c r="K88" i="5" s="1"/>
  <c r="D87" i="5"/>
  <c r="J87" i="5" s="1"/>
  <c r="D86" i="5"/>
  <c r="J86" i="5" s="1"/>
  <c r="D85" i="5"/>
  <c r="J85" i="5" s="1"/>
  <c r="K85" i="5" s="1"/>
  <c r="D84" i="5"/>
  <c r="J84" i="5" s="1"/>
  <c r="K84" i="5" s="1"/>
  <c r="D83" i="5"/>
  <c r="J83" i="5" s="1"/>
  <c r="K83" i="5" s="1"/>
  <c r="D82" i="5"/>
  <c r="J82" i="5" s="1"/>
  <c r="D81" i="5"/>
  <c r="J81" i="5" s="1"/>
  <c r="K81" i="5" s="1"/>
  <c r="D80" i="5"/>
  <c r="J80" i="5" s="1"/>
  <c r="K80" i="5" s="1"/>
  <c r="D79" i="5"/>
  <c r="J79" i="5" s="1"/>
  <c r="K79" i="5" s="1"/>
  <c r="D78" i="5"/>
  <c r="J78" i="5" s="1"/>
  <c r="K78" i="5" s="1"/>
  <c r="D77" i="5"/>
  <c r="J77" i="5" s="1"/>
  <c r="K77" i="5" s="1"/>
  <c r="D76" i="5"/>
  <c r="J76" i="5" s="1"/>
  <c r="K76" i="5" s="1"/>
  <c r="D75" i="5"/>
  <c r="J75" i="5" s="1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K71" i="5" s="1"/>
  <c r="D70" i="5"/>
  <c r="J70" i="5" s="1"/>
  <c r="K70" i="5" s="1"/>
  <c r="D69" i="5"/>
  <c r="J69" i="5" s="1"/>
  <c r="K69" i="5" s="1"/>
  <c r="D68" i="5"/>
  <c r="J68" i="5" s="1"/>
  <c r="D67" i="5"/>
  <c r="J67" i="5" s="1"/>
  <c r="K67" i="5" s="1"/>
  <c r="D66" i="5"/>
  <c r="J66" i="5" s="1"/>
  <c r="K66" i="5" s="1"/>
  <c r="D65" i="5"/>
  <c r="J65" i="5" s="1"/>
  <c r="K65" i="5" s="1"/>
  <c r="D64" i="5"/>
  <c r="J64" i="5" s="1"/>
  <c r="K64" i="5" s="1"/>
  <c r="D63" i="5"/>
  <c r="J63" i="5" s="1"/>
  <c r="K63" i="5" s="1"/>
  <c r="D62" i="5"/>
  <c r="J62" i="5" s="1"/>
  <c r="D61" i="5"/>
  <c r="J61" i="5" s="1"/>
  <c r="K61" i="5" s="1"/>
  <c r="D60" i="5"/>
  <c r="J60" i="5" s="1"/>
  <c r="K60" i="5" s="1"/>
  <c r="D59" i="5"/>
  <c r="J59" i="5" s="1"/>
  <c r="K59" i="5" s="1"/>
  <c r="D58" i="5"/>
  <c r="J58" i="5" s="1"/>
  <c r="K58" i="5" s="1"/>
  <c r="D57" i="5"/>
  <c r="J57" i="5" s="1"/>
  <c r="K57" i="5" s="1"/>
  <c r="D56" i="5"/>
  <c r="J56" i="5" s="1"/>
  <c r="K56" i="5" s="1"/>
  <c r="D55" i="5"/>
  <c r="J55" i="5" s="1"/>
  <c r="K55" i="5" s="1"/>
  <c r="D54" i="5"/>
  <c r="J54" i="5" s="1"/>
  <c r="K54" i="5" s="1"/>
  <c r="D53" i="5"/>
  <c r="J53" i="5" s="1"/>
  <c r="K53" i="5" s="1"/>
  <c r="D52" i="5"/>
  <c r="J52" i="5" s="1"/>
  <c r="K52" i="5" s="1"/>
  <c r="D51" i="5"/>
  <c r="J51" i="5" s="1"/>
  <c r="K51" i="5" s="1"/>
  <c r="D50" i="5"/>
  <c r="J50" i="5" s="1"/>
  <c r="K50" i="5" s="1"/>
  <c r="D49" i="5"/>
  <c r="J49" i="5" s="1"/>
  <c r="K49" i="5" s="1"/>
  <c r="D48" i="5"/>
  <c r="J48" i="5" s="1"/>
  <c r="D47" i="5"/>
  <c r="J47" i="5" s="1"/>
  <c r="K47" i="5" s="1"/>
  <c r="D46" i="5"/>
  <c r="J46" i="5" s="1"/>
  <c r="K46" i="5" s="1"/>
  <c r="D45" i="5"/>
  <c r="J45" i="5" s="1"/>
  <c r="K45" i="5" s="1"/>
  <c r="D44" i="5"/>
  <c r="J44" i="5" s="1"/>
  <c r="K44" i="5" s="1"/>
  <c r="D43" i="5"/>
  <c r="J43" i="5" s="1"/>
  <c r="K43" i="5" s="1"/>
  <c r="D42" i="5"/>
  <c r="J42" i="5" s="1"/>
  <c r="K42" i="5" s="1"/>
  <c r="D41" i="5"/>
  <c r="J41" i="5" s="1"/>
  <c r="D40" i="5"/>
  <c r="J40" i="5" s="1"/>
  <c r="K40" i="5" s="1"/>
  <c r="D39" i="5"/>
  <c r="J39" i="5" s="1"/>
  <c r="K39" i="5" s="1"/>
  <c r="D38" i="5"/>
  <c r="J38" i="5" s="1"/>
  <c r="K38" i="5" s="1"/>
  <c r="D37" i="5"/>
  <c r="J37" i="5" s="1"/>
  <c r="K37" i="5" s="1"/>
  <c r="D36" i="5"/>
  <c r="J36" i="5" s="1"/>
  <c r="K36" i="5" s="1"/>
  <c r="D35" i="5"/>
  <c r="J35" i="5" s="1"/>
  <c r="K35" i="5" s="1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D29" i="5"/>
  <c r="J29" i="5" s="1"/>
  <c r="K29" i="5" s="1"/>
  <c r="D28" i="5"/>
  <c r="J28" i="5" s="1"/>
  <c r="K28" i="5" s="1"/>
  <c r="D27" i="5"/>
  <c r="J27" i="5" s="1"/>
  <c r="K27" i="5" s="1"/>
  <c r="D26" i="5"/>
  <c r="J26" i="5" s="1"/>
  <c r="K26" i="5" s="1"/>
  <c r="D25" i="5"/>
  <c r="J25" i="5" s="1"/>
  <c r="K25" i="5" s="1"/>
  <c r="D24" i="5"/>
  <c r="J24" i="5" s="1"/>
  <c r="D23" i="5"/>
  <c r="J23" i="5" s="1"/>
  <c r="K23" i="5" s="1"/>
  <c r="D22" i="5"/>
  <c r="J22" i="5" s="1"/>
  <c r="K22" i="5" s="1"/>
  <c r="D21" i="5"/>
  <c r="J21" i="5" s="1"/>
  <c r="K21" i="5" s="1"/>
  <c r="D20" i="5"/>
  <c r="J20" i="5" s="1"/>
  <c r="K20" i="5" s="1"/>
  <c r="D19" i="5"/>
  <c r="J19" i="5" s="1"/>
  <c r="K19" i="5" s="1"/>
  <c r="D18" i="5"/>
  <c r="J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D12" i="5"/>
  <c r="J12" i="5" s="1"/>
  <c r="D11" i="5"/>
  <c r="J11" i="5" s="1"/>
  <c r="K11" i="5" s="1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D5" i="5"/>
  <c r="J5" i="5" s="1"/>
  <c r="K5" i="5" s="1"/>
  <c r="D4" i="5"/>
  <c r="J4" i="5" s="1"/>
  <c r="K4" i="5" s="1"/>
  <c r="D3" i="5"/>
  <c r="C91" i="5" l="1"/>
  <c r="D91" i="5" s="1"/>
  <c r="K86" i="5"/>
  <c r="K87" i="5"/>
  <c r="B104" i="5"/>
  <c r="D104" i="5" s="1"/>
  <c r="B117" i="5"/>
  <c r="D117" i="5" s="1"/>
  <c r="B124" i="5"/>
  <c r="D124" i="5" s="1"/>
  <c r="K68" i="5"/>
  <c r="B105" i="5"/>
  <c r="D105" i="5" s="1"/>
  <c r="K24" i="5"/>
  <c r="B115" i="5"/>
  <c r="D115" i="5" s="1"/>
  <c r="K48" i="5"/>
  <c r="K30" i="5"/>
  <c r="B106" i="5"/>
  <c r="D106" i="5" s="1"/>
  <c r="K75" i="5"/>
  <c r="B125" i="5"/>
  <c r="D125" i="5" s="1"/>
  <c r="B107" i="5"/>
  <c r="D107" i="5" s="1"/>
  <c r="B126" i="5"/>
  <c r="D126" i="5" s="1"/>
  <c r="K82" i="5"/>
  <c r="K41" i="5"/>
  <c r="B114" i="5"/>
  <c r="D114" i="5" s="1"/>
  <c r="K12" i="5"/>
  <c r="B103" i="5"/>
  <c r="D103" i="5" s="1"/>
  <c r="K18" i="5"/>
  <c r="K34" i="5"/>
  <c r="J3" i="5"/>
  <c r="B102" i="5" s="1"/>
  <c r="B116" i="5"/>
  <c r="D116" i="5" s="1"/>
  <c r="K62" i="5"/>
  <c r="F91" i="5" l="1"/>
  <c r="J91" i="5"/>
  <c r="D119" i="5"/>
  <c r="E119" i="5" s="1"/>
  <c r="D128" i="5"/>
  <c r="E128" i="5" s="1"/>
  <c r="J93" i="5"/>
  <c r="K3" i="5"/>
  <c r="D102" i="5"/>
  <c r="D109" i="5" s="1"/>
  <c r="E109" i="5" s="1"/>
  <c r="K91" i="5" l="1"/>
  <c r="E135" i="5" s="1"/>
  <c r="E136" i="5" s="1"/>
  <c r="K94" i="5" l="1"/>
  <c r="E154" i="5" l="1"/>
  <c r="E145" i="5"/>
</calcChain>
</file>

<file path=xl/sharedStrings.xml><?xml version="1.0" encoding="utf-8"?>
<sst xmlns="http://schemas.openxmlformats.org/spreadsheetml/2006/main" count="151" uniqueCount="101">
  <si>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</si>
  <si>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</si>
  <si>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</si>
  <si>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</si>
  <si>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</si>
  <si>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</si>
  <si>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</si>
  <si>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</si>
  <si>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</si>
  <si>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</si>
  <si>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</si>
  <si>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</si>
  <si>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</si>
  <si>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</si>
  <si>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</si>
  <si>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</si>
  <si>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</si>
  <si>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</si>
  <si>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</si>
  <si>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</si>
  <si>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</si>
  <si>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</si>
  <si>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</si>
  <si>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</si>
  <si>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</si>
  <si>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</si>
  <si>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</si>
  <si>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</si>
  <si>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</si>
  <si>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</si>
  <si>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</si>
  <si>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</si>
  <si>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</si>
  <si>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</si>
  <si>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</si>
  <si>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</si>
  <si>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</si>
  <si>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</si>
  <si>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</si>
  <si>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</si>
  <si>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</si>
  <si>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</si>
  <si>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</si>
  <si>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</si>
  <si>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t>Mão de obra necessária (nº serventes)</t>
  </si>
  <si>
    <t>Hall de entrada</t>
  </si>
  <si>
    <t>Diaria</t>
  </si>
  <si>
    <t>Sala Administração</t>
  </si>
  <si>
    <t>Arquivo 1</t>
  </si>
  <si>
    <t>Arquivo 2</t>
  </si>
  <si>
    <t>Cozinha</t>
  </si>
  <si>
    <t>Sala Fiscalização</t>
  </si>
  <si>
    <t>Sala Chefia</t>
  </si>
  <si>
    <t>Deposito</t>
  </si>
  <si>
    <t>Garagem</t>
  </si>
  <si>
    <t>Varanda térreo</t>
  </si>
  <si>
    <t>WC Corredor</t>
  </si>
  <si>
    <t>WC Administração</t>
  </si>
  <si>
    <t>WC Fiscalização</t>
  </si>
  <si>
    <t>WC Chefia</t>
  </si>
  <si>
    <t>WC Varanda</t>
  </si>
  <si>
    <t>Corredor externo direito</t>
  </si>
  <si>
    <t>Corredor externo esquerdo</t>
  </si>
  <si>
    <t>Quintal</t>
  </si>
  <si>
    <t>Janelas face externa</t>
  </si>
  <si>
    <t>Quinzenal</t>
  </si>
  <si>
    <t>Janelas face interna</t>
  </si>
  <si>
    <t>Semanal</t>
  </si>
  <si>
    <t>Mensal</t>
  </si>
  <si>
    <t>Bimestral</t>
  </si>
  <si>
    <t>Trimestral</t>
  </si>
  <si>
    <t>Quadrimestral</t>
  </si>
  <si>
    <t>Semestral</t>
  </si>
  <si>
    <t>Anual</t>
  </si>
  <si>
    <t>Frequencia</t>
  </si>
  <si>
    <t>Área da frente-Proceder Capina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</si>
  <si>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</si>
  <si>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</si>
  <si>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</si>
  <si>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</si>
  <si>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</si>
  <si>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</si>
  <si>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</si>
  <si>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limpeza cx d'agua</t>
  </si>
  <si>
    <t>Limpeza cx gordura</t>
  </si>
  <si>
    <t>Trocar lâmpadas/torneiras fornecidas pela administração. Pequenas manutenções</t>
  </si>
  <si>
    <t>Outros serviços</t>
  </si>
  <si>
    <t>OUTROS SERVIÇOS</t>
  </si>
  <si>
    <t>Área física (m3)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</si>
  <si>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(m3)</t>
    </r>
  </si>
  <si>
    <t>Área convertida para a produtividade diaria</t>
  </si>
  <si>
    <t>SERVIÇO PAGO QUANDO REALIZADO</t>
  </si>
  <si>
    <t>Quantidade</t>
  </si>
  <si>
    <t>total em 2 anos</t>
  </si>
  <si>
    <t>Quantidade Total em 24 meses</t>
  </si>
  <si>
    <t>Dedetização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</si>
  <si>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</si>
  <si>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</si>
  <si>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</si>
  <si>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1 semana por semestre</t>
  </si>
  <si>
    <t>SERVIÇO PAGO MENSALMENTE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</si>
</sst>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2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0" borderId="30" xfId="1" applyFont="1" applyBorder="1" applyAlignment="1">
      <alignment horizontal="center" vertical="center" wrapText="1"/>
    </xf>
    <xf numFmtId="0" fontId="0" fillId="13" borderId="29" xfId="0" applyFill="1" applyBorder="1"/>
    <xf numFmtId="43" fontId="0" fillId="13" borderId="1" xfId="1" applyFont="1" applyFill="1" applyBorder="1"/>
    <xf numFmtId="43" fontId="0" fillId="13" borderId="8" xfId="1" applyFont="1" applyFill="1" applyBorder="1"/>
    <xf numFmtId="43" fontId="0" fillId="13" borderId="10" xfId="1" applyFont="1" applyFill="1" applyBorder="1"/>
    <xf numFmtId="0" fontId="0" fillId="13" borderId="29" xfId="0" applyFill="1" applyBorder="1" applyAlignment="1">
      <alignment horizontal="left" vertical="center" wrapText="1"/>
    </xf>
    <xf numFmtId="43" fontId="0" fillId="13" borderId="1" xfId="1" applyFont="1" applyFill="1" applyBorder="1" applyAlignment="1">
      <alignment horizontal="center" vertical="center"/>
    </xf>
    <xf numFmtId="43" fontId="0" fillId="13" borderId="8" xfId="1" applyFont="1" applyFill="1" applyBorder="1" applyAlignment="1">
      <alignment horizontal="center" vertical="center"/>
    </xf>
    <xf numFmtId="43" fontId="0" fillId="13" borderId="10" xfId="1" applyFont="1" applyFill="1" applyBorder="1" applyAlignment="1">
      <alignment horizontal="center" vertical="center"/>
    </xf>
    <xf numFmtId="0" fontId="0" fillId="13" borderId="9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1" fontId="0" fillId="13" borderId="1" xfId="0" applyNumberFormat="1" applyFill="1" applyBorder="1" applyAlignment="1">
      <alignment horizontal="center" vertical="center"/>
    </xf>
    <xf numFmtId="166" fontId="0" fillId="13" borderId="8" xfId="0" applyNumberFormat="1" applyFill="1" applyBorder="1" applyAlignment="1">
      <alignment horizontal="center"/>
    </xf>
    <xf numFmtId="43" fontId="0" fillId="13" borderId="10" xfId="0" applyNumberFormat="1" applyFill="1" applyBorder="1" applyAlignment="1">
      <alignment horizontal="center" vertical="center"/>
    </xf>
    <xf numFmtId="165" fontId="0" fillId="13" borderId="43" xfId="0" applyNumberFormat="1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43" fontId="0" fillId="13" borderId="9" xfId="0" applyNumberFormat="1" applyFill="1" applyBorder="1" applyAlignment="1">
      <alignment horizontal="center" vertical="center"/>
    </xf>
    <xf numFmtId="0" fontId="0" fillId="0" borderId="18" xfId="0" applyBorder="1"/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5" fontId="2" fillId="0" borderId="22" xfId="0" applyNumberFormat="1" applyFont="1" applyBorder="1" applyAlignment="1">
      <alignment horizontal="center" vertical="center" wrapText="1"/>
    </xf>
    <xf numFmtId="43" fontId="11" fillId="12" borderId="54" xfId="1" applyFont="1" applyFill="1" applyBorder="1" applyAlignment="1">
      <alignment horizontal="center" vertical="center"/>
    </xf>
    <xf numFmtId="43" fontId="2" fillId="3" borderId="55" xfId="0" applyNumberFormat="1" applyFont="1" applyFill="1" applyBorder="1" applyAlignment="1">
      <alignment horizontal="center" vertical="center"/>
    </xf>
    <xf numFmtId="43" fontId="11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0" fillId="15" borderId="29" xfId="0" applyFill="1" applyBorder="1"/>
    <xf numFmtId="43" fontId="0" fillId="15" borderId="8" xfId="1" applyFont="1" applyFill="1" applyBorder="1"/>
    <xf numFmtId="43" fontId="0" fillId="15" borderId="10" xfId="1" applyFont="1" applyFill="1" applyBorder="1"/>
    <xf numFmtId="0" fontId="2" fillId="15" borderId="10" xfId="0" applyFont="1" applyFill="1" applyBorder="1" applyAlignment="1">
      <alignment horizontal="center" vertical="center" wrapText="1"/>
    </xf>
    <xf numFmtId="0" fontId="0" fillId="15" borderId="9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1" fontId="0" fillId="15" borderId="1" xfId="0" applyNumberFormat="1" applyFill="1" applyBorder="1" applyAlignment="1">
      <alignment horizontal="center" vertical="center"/>
    </xf>
    <xf numFmtId="0" fontId="0" fillId="15" borderId="8" xfId="0" applyFill="1" applyBorder="1" applyAlignment="1">
      <alignment horizontal="center"/>
    </xf>
    <xf numFmtId="43" fontId="0" fillId="15" borderId="10" xfId="0" applyNumberFormat="1" applyFill="1" applyBorder="1" applyAlignment="1">
      <alignment horizontal="center" vertical="center"/>
    </xf>
    <xf numFmtId="165" fontId="0" fillId="15" borderId="43" xfId="0" applyNumberFormat="1" applyFill="1" applyBorder="1" applyAlignment="1">
      <alignment horizontal="center" vertical="center"/>
    </xf>
    <xf numFmtId="43" fontId="0" fillId="15" borderId="1" xfId="1" applyFont="1" applyFill="1" applyBorder="1"/>
    <xf numFmtId="0" fontId="0" fillId="15" borderId="58" xfId="0" applyFill="1" applyBorder="1" applyAlignment="1">
      <alignment horizontal="left" vertical="center" wrapText="1"/>
    </xf>
    <xf numFmtId="0" fontId="0" fillId="13" borderId="58" xfId="0" applyFill="1" applyBorder="1" applyAlignment="1">
      <alignment horizontal="left" vertical="center" wrapText="1"/>
    </xf>
    <xf numFmtId="43" fontId="0" fillId="13" borderId="10" xfId="1" applyFont="1" applyFill="1" applyBorder="1" applyAlignment="1">
      <alignment vertical="center"/>
    </xf>
    <xf numFmtId="0" fontId="2" fillId="13" borderId="10" xfId="0" applyFont="1" applyFill="1" applyBorder="1" applyAlignment="1">
      <alignment horizontal="center" vertical="center" wrapText="1"/>
    </xf>
    <xf numFmtId="0" fontId="0" fillId="13" borderId="8" xfId="0" applyFill="1" applyBorder="1" applyAlignment="1">
      <alignment horizontal="center"/>
    </xf>
    <xf numFmtId="43" fontId="2" fillId="5" borderId="5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vertical="center"/>
    </xf>
    <xf numFmtId="43" fontId="0" fillId="0" borderId="25" xfId="1" applyFont="1" applyFill="1" applyBorder="1" applyAlignment="1">
      <alignment vertical="center"/>
    </xf>
    <xf numFmtId="43" fontId="0" fillId="0" borderId="0" xfId="1" applyFont="1" applyFill="1"/>
    <xf numFmtId="0" fontId="2" fillId="9" borderId="1" xfId="0" applyFont="1" applyFill="1" applyBorder="1" applyAlignment="1">
      <alignment horizontal="center" vertical="center" wrapText="1"/>
    </xf>
    <xf numFmtId="43" fontId="2" fillId="9" borderId="30" xfId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vertical="center"/>
    </xf>
    <xf numFmtId="43" fontId="0" fillId="9" borderId="25" xfId="1" applyFont="1" applyFill="1" applyBorder="1" applyAlignment="1">
      <alignment vertical="center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12" fillId="14" borderId="6" xfId="0" applyFont="1" applyFill="1" applyBorder="1" applyAlignment="1">
      <alignment horizontal="center" vertical="center"/>
    </xf>
    <xf numFmtId="0" fontId="12" fillId="14" borderId="7" xfId="0" applyFont="1" applyFill="1" applyBorder="1" applyAlignment="1">
      <alignment horizontal="center" vertical="center"/>
    </xf>
    <xf numFmtId="0" fontId="12" fillId="14" borderId="11" xfId="0" applyFont="1" applyFill="1" applyBorder="1" applyAlignment="1">
      <alignment horizontal="center" vertical="center"/>
    </xf>
    <xf numFmtId="0" fontId="12" fillId="14" borderId="46" xfId="0" applyFont="1" applyFill="1" applyBorder="1" applyAlignment="1">
      <alignment horizontal="center" vertical="center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9" borderId="47" xfId="0" applyFont="1" applyFill="1" applyBorder="1" applyAlignment="1">
      <alignment horizontal="center" vertical="center" wrapText="1"/>
    </xf>
    <xf numFmtId="0" fontId="2" fillId="9" borderId="48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2" fillId="9" borderId="49" xfId="0" applyFont="1" applyFill="1" applyBorder="1" applyAlignment="1">
      <alignment horizontal="center" vertical="center" wrapText="1"/>
    </xf>
    <xf numFmtId="0" fontId="2" fillId="9" borderId="50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0" fillId="9" borderId="51" xfId="0" applyFill="1" applyBorder="1" applyAlignment="1">
      <alignment horizontal="center" vertical="center"/>
    </xf>
    <xf numFmtId="0" fontId="0" fillId="9" borderId="52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67"/>
  <sheetViews>
    <sheetView tabSelected="1" zoomScale="85" zoomScaleNormal="85" workbookViewId="0">
      <pane ySplit="2" topLeftCell="A151" activePane="bottomLeft" state="frozen"/>
      <selection pane="bottomLeft" activeCell="M152" sqref="M152"/>
    </sheetView>
  </sheetViews>
  <sheetFormatPr defaultRowHeight="14.5" x14ac:dyDescent="0.35"/>
  <cols>
    <col min="1" max="1" width="39.179687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ht="31.5" thickBot="1" x14ac:dyDescent="0.4">
      <c r="A1" s="307" t="s">
        <v>100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</row>
    <row r="2" spans="1:13" s="1" customFormat="1" ht="64.5" customHeight="1" thickBot="1" x14ac:dyDescent="0.4">
      <c r="A2" s="41" t="s">
        <v>0</v>
      </c>
      <c r="B2" s="42" t="s">
        <v>1</v>
      </c>
      <c r="C2" s="40" t="s">
        <v>2</v>
      </c>
      <c r="D2" s="43" t="s">
        <v>3</v>
      </c>
      <c r="E2" s="44" t="s">
        <v>4</v>
      </c>
      <c r="F2" s="42" t="s">
        <v>5</v>
      </c>
      <c r="G2" s="40" t="s">
        <v>6</v>
      </c>
      <c r="H2" s="40" t="s">
        <v>7</v>
      </c>
      <c r="I2" s="40" t="s">
        <v>8</v>
      </c>
      <c r="J2" s="45" t="s">
        <v>9</v>
      </c>
      <c r="K2" s="46" t="s">
        <v>10</v>
      </c>
    </row>
    <row r="3" spans="1:13" ht="15" customHeight="1" x14ac:dyDescent="0.35">
      <c r="A3" s="31" t="s">
        <v>45</v>
      </c>
      <c r="B3" s="32">
        <v>6.55</v>
      </c>
      <c r="C3" s="128">
        <v>11.63</v>
      </c>
      <c r="D3" s="29">
        <f>B3*C3</f>
        <v>76.176500000000004</v>
      </c>
      <c r="E3" s="270" t="s">
        <v>11</v>
      </c>
      <c r="F3" s="33">
        <v>800</v>
      </c>
      <c r="G3" s="33" t="s">
        <v>46</v>
      </c>
      <c r="H3" s="48">
        <v>1</v>
      </c>
      <c r="I3" s="153">
        <v>22</v>
      </c>
      <c r="J3" s="175">
        <f>D3*I3</f>
        <v>1675.883</v>
      </c>
      <c r="K3" s="178">
        <f>J3/F3/22</f>
        <v>9.5220625000000003E-2</v>
      </c>
      <c r="M3" s="28"/>
    </row>
    <row r="4" spans="1:13" x14ac:dyDescent="0.35">
      <c r="A4" s="34" t="s">
        <v>47</v>
      </c>
      <c r="B4" s="35">
        <v>8.4</v>
      </c>
      <c r="C4" s="129">
        <v>4.9000000000000004</v>
      </c>
      <c r="D4" s="6">
        <f>B4*C4</f>
        <v>41.160000000000004</v>
      </c>
      <c r="E4" s="271"/>
      <c r="F4" s="36">
        <v>800</v>
      </c>
      <c r="G4" s="36" t="s">
        <v>46</v>
      </c>
      <c r="H4" s="47">
        <v>1</v>
      </c>
      <c r="I4" s="154">
        <v>22</v>
      </c>
      <c r="J4" s="10">
        <f t="shared" ref="J4:J6" si="0">D4*I4</f>
        <v>905.5200000000001</v>
      </c>
      <c r="K4" s="179">
        <f t="shared" ref="K4:K11" si="1">J4/F4/22</f>
        <v>5.1450000000000003E-2</v>
      </c>
    </row>
    <row r="5" spans="1:13" x14ac:dyDescent="0.35">
      <c r="A5" s="34" t="s">
        <v>48</v>
      </c>
      <c r="B5" s="35">
        <v>6.16</v>
      </c>
      <c r="C5" s="129">
        <v>6.33</v>
      </c>
      <c r="D5" s="6">
        <f t="shared" ref="D5:D8" si="2">B5*C5</f>
        <v>38.992800000000003</v>
      </c>
      <c r="E5" s="271"/>
      <c r="F5" s="36">
        <v>800</v>
      </c>
      <c r="G5" s="36" t="s">
        <v>46</v>
      </c>
      <c r="H5" s="47">
        <v>1</v>
      </c>
      <c r="I5" s="154">
        <v>22</v>
      </c>
      <c r="J5" s="10">
        <f t="shared" si="0"/>
        <v>857.84160000000008</v>
      </c>
      <c r="K5" s="179">
        <f t="shared" si="1"/>
        <v>4.8741000000000007E-2</v>
      </c>
    </row>
    <row r="6" spans="1:13" x14ac:dyDescent="0.35">
      <c r="A6" s="34" t="s">
        <v>49</v>
      </c>
      <c r="B6" s="35">
        <v>2</v>
      </c>
      <c r="C6" s="129">
        <v>4.25</v>
      </c>
      <c r="D6" s="6">
        <f t="shared" si="2"/>
        <v>8.5</v>
      </c>
      <c r="E6" s="271"/>
      <c r="F6" s="36">
        <v>800</v>
      </c>
      <c r="G6" s="36" t="s">
        <v>46</v>
      </c>
      <c r="H6" s="47">
        <v>1</v>
      </c>
      <c r="I6" s="154">
        <v>22</v>
      </c>
      <c r="J6" s="10">
        <f t="shared" si="0"/>
        <v>187</v>
      </c>
      <c r="K6" s="179">
        <f t="shared" si="1"/>
        <v>1.0625000000000001E-2</v>
      </c>
    </row>
    <row r="7" spans="1:13" x14ac:dyDescent="0.35">
      <c r="A7" s="34" t="s">
        <v>50</v>
      </c>
      <c r="B7" s="35">
        <v>4.8499999999999996</v>
      </c>
      <c r="C7" s="129">
        <v>3</v>
      </c>
      <c r="D7" s="6">
        <f t="shared" si="2"/>
        <v>14.549999999999999</v>
      </c>
      <c r="E7" s="271"/>
      <c r="F7" s="36">
        <v>800</v>
      </c>
      <c r="G7" s="36" t="s">
        <v>46</v>
      </c>
      <c r="H7" s="47">
        <v>1</v>
      </c>
      <c r="I7" s="154">
        <v>22</v>
      </c>
      <c r="J7" s="10">
        <f>D7*I7</f>
        <v>320.09999999999997</v>
      </c>
      <c r="K7" s="179">
        <f t="shared" si="1"/>
        <v>1.8187499999999999E-2</v>
      </c>
    </row>
    <row r="8" spans="1:13" x14ac:dyDescent="0.35">
      <c r="A8" s="34" t="s">
        <v>51</v>
      </c>
      <c r="B8" s="35">
        <v>5.27</v>
      </c>
      <c r="C8" s="129">
        <v>4.2</v>
      </c>
      <c r="D8" s="6">
        <f t="shared" si="2"/>
        <v>22.134</v>
      </c>
      <c r="E8" s="271"/>
      <c r="F8" s="36">
        <v>800</v>
      </c>
      <c r="G8" s="36" t="s">
        <v>46</v>
      </c>
      <c r="H8" s="47">
        <v>1</v>
      </c>
      <c r="I8" s="154">
        <v>22</v>
      </c>
      <c r="J8" s="10">
        <f>D8*I8</f>
        <v>486.94799999999998</v>
      </c>
      <c r="K8" s="179">
        <f t="shared" si="1"/>
        <v>2.7667499999999998E-2</v>
      </c>
    </row>
    <row r="9" spans="1:13" x14ac:dyDescent="0.35">
      <c r="A9" s="34" t="s">
        <v>52</v>
      </c>
      <c r="B9" s="35">
        <v>4.2300000000000004</v>
      </c>
      <c r="C9" s="129">
        <v>2.93</v>
      </c>
      <c r="D9" s="7">
        <f>B9*C9</f>
        <v>12.393900000000002</v>
      </c>
      <c r="E9" s="271"/>
      <c r="F9" s="36">
        <v>800</v>
      </c>
      <c r="G9" s="36" t="s">
        <v>46</v>
      </c>
      <c r="H9" s="36">
        <v>1</v>
      </c>
      <c r="I9" s="154">
        <v>22</v>
      </c>
      <c r="J9" s="10">
        <f>D9*I9</f>
        <v>272.66580000000005</v>
      </c>
      <c r="K9" s="179">
        <f>J9/F9/22</f>
        <v>1.5492375000000003E-2</v>
      </c>
    </row>
    <row r="10" spans="1:13" x14ac:dyDescent="0.35">
      <c r="A10" s="34" t="s">
        <v>53</v>
      </c>
      <c r="B10" s="35">
        <v>2.84</v>
      </c>
      <c r="C10" s="129">
        <v>4.54</v>
      </c>
      <c r="D10" s="7">
        <f t="shared" ref="D10:D11" si="3">B10*C10</f>
        <v>12.893599999999999</v>
      </c>
      <c r="E10" s="271"/>
      <c r="F10" s="36">
        <v>800</v>
      </c>
      <c r="G10" s="36" t="s">
        <v>46</v>
      </c>
      <c r="H10" s="36">
        <v>1</v>
      </c>
      <c r="I10" s="154">
        <v>22</v>
      </c>
      <c r="J10" s="10">
        <f t="shared" ref="J10:J11" si="4">D10*I10</f>
        <v>283.6592</v>
      </c>
      <c r="K10" s="179">
        <f t="shared" si="1"/>
        <v>1.6116999999999999E-2</v>
      </c>
    </row>
    <row r="11" spans="1:13" x14ac:dyDescent="0.35">
      <c r="A11" s="34"/>
      <c r="B11" s="35"/>
      <c r="C11" s="129"/>
      <c r="D11" s="7">
        <f t="shared" si="3"/>
        <v>0</v>
      </c>
      <c r="E11" s="271"/>
      <c r="F11" s="36">
        <v>800</v>
      </c>
      <c r="G11" s="36"/>
      <c r="H11" s="36"/>
      <c r="I11" s="154"/>
      <c r="J11" s="10">
        <f t="shared" si="4"/>
        <v>0</v>
      </c>
      <c r="K11" s="179">
        <f t="shared" si="1"/>
        <v>0</v>
      </c>
    </row>
    <row r="12" spans="1:13" x14ac:dyDescent="0.35">
      <c r="A12" s="123"/>
      <c r="B12" s="124"/>
      <c r="C12" s="131"/>
      <c r="D12" s="8">
        <f>B12*C12</f>
        <v>0</v>
      </c>
      <c r="E12" s="272" t="s">
        <v>12</v>
      </c>
      <c r="F12" s="125">
        <v>360</v>
      </c>
      <c r="G12" s="125"/>
      <c r="H12" s="126"/>
      <c r="I12" s="156"/>
      <c r="J12" s="27">
        <f>D12*I12</f>
        <v>0</v>
      </c>
      <c r="K12" s="181">
        <f>J12/F12/22</f>
        <v>0</v>
      </c>
      <c r="M12" s="28"/>
    </row>
    <row r="13" spans="1:13" x14ac:dyDescent="0.35">
      <c r="A13" s="54"/>
      <c r="B13" s="55"/>
      <c r="C13" s="132"/>
      <c r="D13" s="6">
        <f>B13*C13</f>
        <v>0</v>
      </c>
      <c r="E13" s="273"/>
      <c r="F13" s="56">
        <v>360</v>
      </c>
      <c r="G13" s="56"/>
      <c r="H13" s="57"/>
      <c r="I13" s="157"/>
      <c r="J13" s="10">
        <f t="shared" ref="J13:J15" si="5">D13*I13</f>
        <v>0</v>
      </c>
      <c r="K13" s="182">
        <f t="shared" ref="K13:K17" si="6">J13/F13/22</f>
        <v>0</v>
      </c>
    </row>
    <row r="14" spans="1:13" x14ac:dyDescent="0.35">
      <c r="A14" s="54"/>
      <c r="B14" s="55"/>
      <c r="C14" s="132"/>
      <c r="D14" s="6">
        <f t="shared" ref="D14:D17" si="7">B14*C14</f>
        <v>0</v>
      </c>
      <c r="E14" s="273"/>
      <c r="F14" s="56">
        <v>360</v>
      </c>
      <c r="G14" s="56"/>
      <c r="H14" s="57"/>
      <c r="I14" s="157"/>
      <c r="J14" s="10">
        <f t="shared" si="5"/>
        <v>0</v>
      </c>
      <c r="K14" s="182">
        <f t="shared" si="6"/>
        <v>0</v>
      </c>
    </row>
    <row r="15" spans="1:13" x14ac:dyDescent="0.35">
      <c r="A15" s="54"/>
      <c r="B15" s="55"/>
      <c r="C15" s="132"/>
      <c r="D15" s="6">
        <f t="shared" si="7"/>
        <v>0</v>
      </c>
      <c r="E15" s="273"/>
      <c r="F15" s="56">
        <v>360</v>
      </c>
      <c r="G15" s="56"/>
      <c r="H15" s="57"/>
      <c r="I15" s="157"/>
      <c r="J15" s="10">
        <f t="shared" si="5"/>
        <v>0</v>
      </c>
      <c r="K15" s="182">
        <f t="shared" si="6"/>
        <v>0</v>
      </c>
    </row>
    <row r="16" spans="1:13" x14ac:dyDescent="0.35">
      <c r="A16" s="54"/>
      <c r="B16" s="55"/>
      <c r="C16" s="132"/>
      <c r="D16" s="6">
        <f t="shared" si="7"/>
        <v>0</v>
      </c>
      <c r="E16" s="273"/>
      <c r="F16" s="56">
        <v>360</v>
      </c>
      <c r="G16" s="56"/>
      <c r="H16" s="57"/>
      <c r="I16" s="157"/>
      <c r="J16" s="10">
        <f>D16*I16</f>
        <v>0</v>
      </c>
      <c r="K16" s="182">
        <f t="shared" si="6"/>
        <v>0</v>
      </c>
    </row>
    <row r="17" spans="1:11" ht="15" thickBot="1" x14ac:dyDescent="0.4">
      <c r="A17" s="58"/>
      <c r="B17" s="59"/>
      <c r="C17" s="133"/>
      <c r="D17" s="30">
        <f t="shared" si="7"/>
        <v>0</v>
      </c>
      <c r="E17" s="274"/>
      <c r="F17" s="60">
        <v>360</v>
      </c>
      <c r="G17" s="60"/>
      <c r="H17" s="61"/>
      <c r="I17" s="158"/>
      <c r="J17" s="176">
        <f>D17*I17</f>
        <v>0</v>
      </c>
      <c r="K17" s="183">
        <f t="shared" si="6"/>
        <v>0</v>
      </c>
    </row>
    <row r="18" spans="1:11" x14ac:dyDescent="0.35">
      <c r="A18" s="86"/>
      <c r="B18" s="87"/>
      <c r="C18" s="134"/>
      <c r="D18" s="151">
        <f>B18*C18</f>
        <v>0</v>
      </c>
      <c r="E18" s="259" t="s">
        <v>13</v>
      </c>
      <c r="F18" s="88">
        <v>1500</v>
      </c>
      <c r="G18" s="88"/>
      <c r="H18" s="88"/>
      <c r="I18" s="159"/>
      <c r="J18" s="175">
        <f>D18*I18</f>
        <v>0</v>
      </c>
      <c r="K18" s="184">
        <f>J18/F18/22</f>
        <v>0</v>
      </c>
    </row>
    <row r="19" spans="1:11" x14ac:dyDescent="0.35">
      <c r="A19" s="62"/>
      <c r="B19" s="63"/>
      <c r="C19" s="135"/>
      <c r="D19" s="7">
        <f t="shared" ref="D19:D23" si="8">B19*C19</f>
        <v>0</v>
      </c>
      <c r="E19" s="260"/>
      <c r="F19" s="64">
        <v>1500</v>
      </c>
      <c r="G19" s="64"/>
      <c r="H19" s="64"/>
      <c r="I19" s="160"/>
      <c r="J19" s="10">
        <f>D19*I19</f>
        <v>0</v>
      </c>
      <c r="K19" s="185">
        <f t="shared" ref="K19:K23" si="9">J19/F19/22</f>
        <v>0</v>
      </c>
    </row>
    <row r="20" spans="1:11" x14ac:dyDescent="0.35">
      <c r="A20" s="62"/>
      <c r="B20" s="63"/>
      <c r="C20" s="135"/>
      <c r="D20" s="7">
        <f t="shared" si="8"/>
        <v>0</v>
      </c>
      <c r="E20" s="260"/>
      <c r="F20" s="64">
        <v>1500</v>
      </c>
      <c r="G20" s="64"/>
      <c r="H20" s="64"/>
      <c r="I20" s="160"/>
      <c r="J20" s="10">
        <f t="shared" ref="J20:J23" si="10">D20*I20</f>
        <v>0</v>
      </c>
      <c r="K20" s="185">
        <f t="shared" si="9"/>
        <v>0</v>
      </c>
    </row>
    <row r="21" spans="1:11" x14ac:dyDescent="0.35">
      <c r="A21" s="62"/>
      <c r="B21" s="63"/>
      <c r="C21" s="135"/>
      <c r="D21" s="7">
        <f t="shared" si="8"/>
        <v>0</v>
      </c>
      <c r="E21" s="260"/>
      <c r="F21" s="64">
        <v>1500</v>
      </c>
      <c r="G21" s="64"/>
      <c r="H21" s="64"/>
      <c r="I21" s="160"/>
      <c r="J21" s="10">
        <f t="shared" si="10"/>
        <v>0</v>
      </c>
      <c r="K21" s="185">
        <f t="shared" si="9"/>
        <v>0</v>
      </c>
    </row>
    <row r="22" spans="1:11" x14ac:dyDescent="0.35">
      <c r="A22" s="62"/>
      <c r="B22" s="63"/>
      <c r="C22" s="135"/>
      <c r="D22" s="7">
        <f t="shared" si="8"/>
        <v>0</v>
      </c>
      <c r="E22" s="260"/>
      <c r="F22" s="64">
        <v>1500</v>
      </c>
      <c r="G22" s="64"/>
      <c r="H22" s="64"/>
      <c r="I22" s="160"/>
      <c r="J22" s="10">
        <f t="shared" si="10"/>
        <v>0</v>
      </c>
      <c r="K22" s="185">
        <f t="shared" si="9"/>
        <v>0</v>
      </c>
    </row>
    <row r="23" spans="1:11" ht="15" thickBot="1" x14ac:dyDescent="0.4">
      <c r="A23" s="65"/>
      <c r="B23" s="66"/>
      <c r="C23" s="136"/>
      <c r="D23" s="150">
        <f t="shared" si="8"/>
        <v>0</v>
      </c>
      <c r="E23" s="261"/>
      <c r="F23" s="67">
        <v>1500</v>
      </c>
      <c r="G23" s="67"/>
      <c r="H23" s="67"/>
      <c r="I23" s="161"/>
      <c r="J23" s="176">
        <f t="shared" si="10"/>
        <v>0</v>
      </c>
      <c r="K23" s="186">
        <f t="shared" si="9"/>
        <v>0</v>
      </c>
    </row>
    <row r="24" spans="1:11" x14ac:dyDescent="0.35">
      <c r="A24" s="89" t="s">
        <v>54</v>
      </c>
      <c r="B24" s="90">
        <v>4.9000000000000004</v>
      </c>
      <c r="C24" s="137">
        <v>6.7</v>
      </c>
      <c r="D24" s="151">
        <f>B24*C24</f>
        <v>32.830000000000005</v>
      </c>
      <c r="E24" s="262" t="s">
        <v>14</v>
      </c>
      <c r="F24" s="91">
        <v>1200</v>
      </c>
      <c r="G24" s="91" t="s">
        <v>46</v>
      </c>
      <c r="H24" s="91">
        <v>1</v>
      </c>
      <c r="I24" s="162">
        <v>22</v>
      </c>
      <c r="J24" s="175">
        <f>D24*I24</f>
        <v>722.2600000000001</v>
      </c>
      <c r="K24" s="187">
        <f>J24/F24/22</f>
        <v>2.7358333333333339E-2</v>
      </c>
    </row>
    <row r="25" spans="1:11" x14ac:dyDescent="0.35">
      <c r="A25" s="68"/>
      <c r="B25" s="69"/>
      <c r="C25" s="138"/>
      <c r="D25" s="7">
        <f t="shared" ref="D25:D29" si="11">B25*C25</f>
        <v>0</v>
      </c>
      <c r="E25" s="263"/>
      <c r="F25" s="70">
        <v>1200</v>
      </c>
      <c r="G25" s="70"/>
      <c r="H25" s="70"/>
      <c r="I25" s="163"/>
      <c r="J25" s="10">
        <f t="shared" ref="J25:J29" si="12">D25*I25</f>
        <v>0</v>
      </c>
      <c r="K25" s="188">
        <f t="shared" ref="K25:K29" si="13">J25/F25/22</f>
        <v>0</v>
      </c>
    </row>
    <row r="26" spans="1:11" x14ac:dyDescent="0.35">
      <c r="A26" s="68"/>
      <c r="B26" s="69"/>
      <c r="C26" s="138"/>
      <c r="D26" s="7">
        <f t="shared" si="11"/>
        <v>0</v>
      </c>
      <c r="E26" s="263"/>
      <c r="F26" s="70">
        <v>1200</v>
      </c>
      <c r="G26" s="70"/>
      <c r="H26" s="70"/>
      <c r="I26" s="163"/>
      <c r="J26" s="10">
        <f t="shared" si="12"/>
        <v>0</v>
      </c>
      <c r="K26" s="188">
        <f t="shared" si="13"/>
        <v>0</v>
      </c>
    </row>
    <row r="27" spans="1:11" x14ac:dyDescent="0.35">
      <c r="A27" s="68"/>
      <c r="B27" s="69"/>
      <c r="C27" s="138"/>
      <c r="D27" s="7">
        <f t="shared" si="11"/>
        <v>0</v>
      </c>
      <c r="E27" s="263"/>
      <c r="F27" s="70">
        <v>1200</v>
      </c>
      <c r="G27" s="70"/>
      <c r="H27" s="70"/>
      <c r="I27" s="163"/>
      <c r="J27" s="10">
        <f t="shared" si="12"/>
        <v>0</v>
      </c>
      <c r="K27" s="188">
        <f t="shared" si="13"/>
        <v>0</v>
      </c>
    </row>
    <row r="28" spans="1:11" x14ac:dyDescent="0.35">
      <c r="A28" s="68"/>
      <c r="B28" s="69"/>
      <c r="C28" s="138"/>
      <c r="D28" s="7">
        <f t="shared" si="11"/>
        <v>0</v>
      </c>
      <c r="E28" s="263"/>
      <c r="F28" s="70">
        <v>1200</v>
      </c>
      <c r="G28" s="70"/>
      <c r="H28" s="70"/>
      <c r="I28" s="163"/>
      <c r="J28" s="10">
        <f t="shared" si="12"/>
        <v>0</v>
      </c>
      <c r="K28" s="188">
        <f t="shared" si="13"/>
        <v>0</v>
      </c>
    </row>
    <row r="29" spans="1:11" ht="15" thickBot="1" x14ac:dyDescent="0.4">
      <c r="A29" s="71"/>
      <c r="B29" s="72"/>
      <c r="C29" s="139"/>
      <c r="D29" s="150">
        <f t="shared" si="11"/>
        <v>0</v>
      </c>
      <c r="E29" s="264"/>
      <c r="F29" s="73">
        <v>1200</v>
      </c>
      <c r="G29" s="73"/>
      <c r="H29" s="73"/>
      <c r="I29" s="164"/>
      <c r="J29" s="176">
        <f t="shared" si="12"/>
        <v>0</v>
      </c>
      <c r="K29" s="189">
        <f t="shared" si="13"/>
        <v>0</v>
      </c>
    </row>
    <row r="30" spans="1:11" x14ac:dyDescent="0.35">
      <c r="A30" s="74" t="s">
        <v>55</v>
      </c>
      <c r="B30" s="93">
        <v>11.5</v>
      </c>
      <c r="C30" s="140">
        <v>5.4</v>
      </c>
      <c r="D30" s="151">
        <f>B30*C30</f>
        <v>62.1</v>
      </c>
      <c r="E30" s="265" t="s">
        <v>15</v>
      </c>
      <c r="F30" s="94">
        <v>1000</v>
      </c>
      <c r="G30" s="94" t="s">
        <v>46</v>
      </c>
      <c r="H30" s="94">
        <v>1</v>
      </c>
      <c r="I30" s="165">
        <v>22</v>
      </c>
      <c r="J30" s="175">
        <f>D30*I30</f>
        <v>1366.2</v>
      </c>
      <c r="K30" s="190">
        <f>J30/F30/22</f>
        <v>6.2100000000000002E-2</v>
      </c>
    </row>
    <row r="31" spans="1:11" x14ac:dyDescent="0.35">
      <c r="A31" s="74"/>
      <c r="B31" s="75"/>
      <c r="C31" s="141"/>
      <c r="D31" s="7">
        <f t="shared" ref="D31:D33" si="14">B31*C31</f>
        <v>0</v>
      </c>
      <c r="E31" s="266"/>
      <c r="F31" s="76">
        <v>1000</v>
      </c>
      <c r="G31" s="76"/>
      <c r="H31" s="76"/>
      <c r="I31" s="166"/>
      <c r="J31" s="10">
        <f t="shared" ref="J31:J33" si="15">D31*I31</f>
        <v>0</v>
      </c>
      <c r="K31" s="191">
        <f t="shared" ref="K31:K33" si="16">J31/F31/22</f>
        <v>0</v>
      </c>
    </row>
    <row r="32" spans="1:11" x14ac:dyDescent="0.35">
      <c r="A32" s="74"/>
      <c r="B32" s="75"/>
      <c r="C32" s="141"/>
      <c r="D32" s="7">
        <f t="shared" si="14"/>
        <v>0</v>
      </c>
      <c r="E32" s="266"/>
      <c r="F32" s="76">
        <v>1000</v>
      </c>
      <c r="G32" s="76"/>
      <c r="H32" s="76"/>
      <c r="I32" s="166"/>
      <c r="J32" s="10">
        <f t="shared" si="15"/>
        <v>0</v>
      </c>
      <c r="K32" s="191">
        <f t="shared" si="16"/>
        <v>0</v>
      </c>
    </row>
    <row r="33" spans="1:13" ht="15" thickBot="1" x14ac:dyDescent="0.4">
      <c r="A33" s="77"/>
      <c r="B33" s="78"/>
      <c r="C33" s="142"/>
      <c r="D33" s="150">
        <f t="shared" si="14"/>
        <v>0</v>
      </c>
      <c r="E33" s="267"/>
      <c r="F33" s="79">
        <v>1000</v>
      </c>
      <c r="G33" s="79"/>
      <c r="H33" s="79"/>
      <c r="I33" s="167"/>
      <c r="J33" s="176">
        <f t="shared" si="15"/>
        <v>0</v>
      </c>
      <c r="K33" s="192">
        <f t="shared" si="16"/>
        <v>0</v>
      </c>
    </row>
    <row r="34" spans="1:13" x14ac:dyDescent="0.35">
      <c r="A34" s="95" t="s">
        <v>56</v>
      </c>
      <c r="B34" s="96">
        <v>2.5</v>
      </c>
      <c r="C34" s="143">
        <v>2</v>
      </c>
      <c r="D34" s="151">
        <f>B34*C34</f>
        <v>5</v>
      </c>
      <c r="E34" s="268" t="s">
        <v>16</v>
      </c>
      <c r="F34" s="97">
        <v>200</v>
      </c>
      <c r="G34" s="97" t="s">
        <v>46</v>
      </c>
      <c r="H34" s="97">
        <v>2</v>
      </c>
      <c r="I34" s="168">
        <v>44</v>
      </c>
      <c r="J34" s="175">
        <f>D34*I34</f>
        <v>220</v>
      </c>
      <c r="K34" s="193">
        <f>J34/F34/22</f>
        <v>0.05</v>
      </c>
    </row>
    <row r="35" spans="1:13" x14ac:dyDescent="0.35">
      <c r="A35" s="80" t="s">
        <v>57</v>
      </c>
      <c r="B35" s="81">
        <v>1.5</v>
      </c>
      <c r="C35" s="144">
        <v>3.6</v>
      </c>
      <c r="D35" s="7">
        <f t="shared" ref="D35:D40" si="17">B35*C35</f>
        <v>5.4</v>
      </c>
      <c r="E35" s="269"/>
      <c r="F35" s="82">
        <v>200</v>
      </c>
      <c r="G35" s="82" t="s">
        <v>46</v>
      </c>
      <c r="H35" s="82">
        <v>2</v>
      </c>
      <c r="I35" s="169">
        <v>44</v>
      </c>
      <c r="J35" s="10">
        <f t="shared" ref="J35:J40" si="18">D35*I35</f>
        <v>237.60000000000002</v>
      </c>
      <c r="K35" s="194">
        <f t="shared" ref="K35:K40" si="19">J35/F35/22</f>
        <v>5.4000000000000006E-2</v>
      </c>
    </row>
    <row r="36" spans="1:13" x14ac:dyDescent="0.35">
      <c r="A36" s="80" t="s">
        <v>58</v>
      </c>
      <c r="B36" s="81">
        <v>3</v>
      </c>
      <c r="C36" s="144">
        <v>2.1</v>
      </c>
      <c r="D36" s="7">
        <f t="shared" si="17"/>
        <v>6.3000000000000007</v>
      </c>
      <c r="E36" s="269"/>
      <c r="F36" s="82">
        <v>200</v>
      </c>
      <c r="G36" s="82" t="s">
        <v>46</v>
      </c>
      <c r="H36" s="82">
        <v>2</v>
      </c>
      <c r="I36" s="169">
        <v>44</v>
      </c>
      <c r="J36" s="10">
        <f t="shared" si="18"/>
        <v>277.20000000000005</v>
      </c>
      <c r="K36" s="194">
        <f t="shared" si="19"/>
        <v>6.3E-2</v>
      </c>
    </row>
    <row r="37" spans="1:13" x14ac:dyDescent="0.35">
      <c r="A37" s="80" t="s">
        <v>59</v>
      </c>
      <c r="B37" s="81">
        <v>3.4</v>
      </c>
      <c r="C37" s="144">
        <v>2.2999999999999998</v>
      </c>
      <c r="D37" s="7">
        <f t="shared" si="17"/>
        <v>7.8199999999999994</v>
      </c>
      <c r="E37" s="269"/>
      <c r="F37" s="82">
        <v>200</v>
      </c>
      <c r="G37" s="82" t="s">
        <v>46</v>
      </c>
      <c r="H37" s="82">
        <v>2</v>
      </c>
      <c r="I37" s="169">
        <v>44</v>
      </c>
      <c r="J37" s="10">
        <f t="shared" si="18"/>
        <v>344.08</v>
      </c>
      <c r="K37" s="194">
        <f t="shared" si="19"/>
        <v>7.8199999999999992E-2</v>
      </c>
    </row>
    <row r="38" spans="1:13" x14ac:dyDescent="0.35">
      <c r="A38" s="80" t="s">
        <v>60</v>
      </c>
      <c r="B38" s="81">
        <v>4.2</v>
      </c>
      <c r="C38" s="144">
        <v>1.3</v>
      </c>
      <c r="D38" s="7">
        <f t="shared" si="17"/>
        <v>5.4600000000000009</v>
      </c>
      <c r="E38" s="269"/>
      <c r="F38" s="82">
        <v>200</v>
      </c>
      <c r="G38" s="82" t="s">
        <v>46</v>
      </c>
      <c r="H38" s="82">
        <v>2</v>
      </c>
      <c r="I38" s="169">
        <v>44</v>
      </c>
      <c r="J38" s="10">
        <f t="shared" si="18"/>
        <v>240.24000000000004</v>
      </c>
      <c r="K38" s="194">
        <f t="shared" si="19"/>
        <v>5.460000000000001E-2</v>
      </c>
    </row>
    <row r="39" spans="1:13" x14ac:dyDescent="0.35">
      <c r="A39" s="80"/>
      <c r="B39" s="81"/>
      <c r="C39" s="144"/>
      <c r="D39" s="7">
        <f t="shared" si="17"/>
        <v>0</v>
      </c>
      <c r="E39" s="269"/>
      <c r="F39" s="82">
        <v>200</v>
      </c>
      <c r="G39" s="82"/>
      <c r="H39" s="82"/>
      <c r="I39" s="169"/>
      <c r="J39" s="10">
        <f t="shared" si="18"/>
        <v>0</v>
      </c>
      <c r="K39" s="194">
        <f t="shared" si="19"/>
        <v>0</v>
      </c>
    </row>
    <row r="40" spans="1:13" ht="15" thickBot="1" x14ac:dyDescent="0.4">
      <c r="A40" s="80"/>
      <c r="B40" s="81"/>
      <c r="C40" s="144"/>
      <c r="D40" s="7">
        <f t="shared" si="17"/>
        <v>0</v>
      </c>
      <c r="E40" s="269"/>
      <c r="F40" s="82">
        <v>200</v>
      </c>
      <c r="G40" s="82"/>
      <c r="H40" s="82"/>
      <c r="I40" s="169"/>
      <c r="J40" s="10">
        <f t="shared" si="18"/>
        <v>0</v>
      </c>
      <c r="K40" s="194">
        <f t="shared" si="19"/>
        <v>0</v>
      </c>
    </row>
    <row r="41" spans="1:13" x14ac:dyDescent="0.35">
      <c r="A41" s="31" t="s">
        <v>61</v>
      </c>
      <c r="B41" s="32">
        <v>2.11</v>
      </c>
      <c r="C41" s="128">
        <v>28.52</v>
      </c>
      <c r="D41" s="29">
        <f>B41*C41</f>
        <v>60.177199999999992</v>
      </c>
      <c r="E41" s="270" t="s">
        <v>17</v>
      </c>
      <c r="F41" s="33">
        <v>1800</v>
      </c>
      <c r="G41" s="33" t="s">
        <v>46</v>
      </c>
      <c r="H41" s="48">
        <v>1</v>
      </c>
      <c r="I41" s="153">
        <v>22</v>
      </c>
      <c r="J41" s="175">
        <f>D41*I41</f>
        <v>1323.8983999999998</v>
      </c>
      <c r="K41" s="178">
        <f>J41/F41/22</f>
        <v>3.3431777777777776E-2</v>
      </c>
      <c r="M41" s="28"/>
    </row>
    <row r="42" spans="1:13" x14ac:dyDescent="0.35">
      <c r="A42" s="34" t="s">
        <v>62</v>
      </c>
      <c r="B42" s="35">
        <v>1.1000000000000001</v>
      </c>
      <c r="C42" s="129">
        <v>8.1999999999999993</v>
      </c>
      <c r="D42" s="6">
        <f>B42*C42</f>
        <v>9.02</v>
      </c>
      <c r="E42" s="271"/>
      <c r="F42" s="36">
        <v>1800</v>
      </c>
      <c r="G42" s="36" t="s">
        <v>46</v>
      </c>
      <c r="H42" s="47">
        <v>1</v>
      </c>
      <c r="I42" s="154">
        <v>22</v>
      </c>
      <c r="J42" s="10">
        <f t="shared" ref="J42:J45" si="20">D42*I42</f>
        <v>198.44</v>
      </c>
      <c r="K42" s="179">
        <f t="shared" ref="K42:K47" si="21">J42/F42/22</f>
        <v>5.0111111111111111E-3</v>
      </c>
    </row>
    <row r="43" spans="1:13" x14ac:dyDescent="0.35">
      <c r="A43" s="34" t="s">
        <v>63</v>
      </c>
      <c r="B43" s="35">
        <v>11.5</v>
      </c>
      <c r="C43" s="129">
        <v>5.4</v>
      </c>
      <c r="D43" s="6">
        <f>B43*C43</f>
        <v>62.1</v>
      </c>
      <c r="E43" s="271"/>
      <c r="F43" s="36">
        <v>1800</v>
      </c>
      <c r="G43" s="36" t="s">
        <v>46</v>
      </c>
      <c r="H43" s="47">
        <v>1</v>
      </c>
      <c r="I43" s="154">
        <v>22</v>
      </c>
      <c r="J43" s="10">
        <f>D43*I43</f>
        <v>1366.2</v>
      </c>
      <c r="K43" s="179">
        <f t="shared" si="21"/>
        <v>3.4500000000000003E-2</v>
      </c>
    </row>
    <row r="44" spans="1:13" x14ac:dyDescent="0.35">
      <c r="A44" s="34"/>
      <c r="B44" s="35"/>
      <c r="C44" s="129"/>
      <c r="D44" s="6">
        <f t="shared" ref="D44:D47" si="22">B44*C44</f>
        <v>0</v>
      </c>
      <c r="E44" s="271"/>
      <c r="F44" s="36">
        <v>1800</v>
      </c>
      <c r="G44" s="36"/>
      <c r="H44" s="47"/>
      <c r="I44" s="154"/>
      <c r="J44" s="10">
        <f t="shared" si="20"/>
        <v>0</v>
      </c>
      <c r="K44" s="179">
        <f t="shared" si="21"/>
        <v>0</v>
      </c>
    </row>
    <row r="45" spans="1:13" x14ac:dyDescent="0.35">
      <c r="A45" s="34"/>
      <c r="B45" s="35"/>
      <c r="C45" s="129"/>
      <c r="D45" s="6">
        <f t="shared" si="22"/>
        <v>0</v>
      </c>
      <c r="E45" s="271"/>
      <c r="F45" s="36">
        <v>1800</v>
      </c>
      <c r="G45" s="36"/>
      <c r="H45" s="47"/>
      <c r="I45" s="154"/>
      <c r="J45" s="10">
        <f t="shared" si="20"/>
        <v>0</v>
      </c>
      <c r="K45" s="179">
        <f t="shared" si="21"/>
        <v>0</v>
      </c>
    </row>
    <row r="46" spans="1:13" x14ac:dyDescent="0.35">
      <c r="A46" s="34"/>
      <c r="B46" s="35"/>
      <c r="C46" s="129"/>
      <c r="D46" s="6">
        <f t="shared" si="22"/>
        <v>0</v>
      </c>
      <c r="E46" s="271"/>
      <c r="F46" s="36">
        <v>1800</v>
      </c>
      <c r="G46" s="36"/>
      <c r="H46" s="47"/>
      <c r="I46" s="154"/>
      <c r="J46" s="10">
        <f>D46*I46</f>
        <v>0</v>
      </c>
      <c r="K46" s="179">
        <f t="shared" si="21"/>
        <v>0</v>
      </c>
    </row>
    <row r="47" spans="1:13" ht="15" thickBot="1" x14ac:dyDescent="0.4">
      <c r="A47" s="37"/>
      <c r="B47" s="38"/>
      <c r="C47" s="130"/>
      <c r="D47" s="30">
        <f t="shared" si="22"/>
        <v>0</v>
      </c>
      <c r="E47" s="275"/>
      <c r="F47" s="39">
        <v>1800</v>
      </c>
      <c r="G47" s="39"/>
      <c r="H47" s="49"/>
      <c r="I47" s="155"/>
      <c r="J47" s="176">
        <f>D47*I47</f>
        <v>0</v>
      </c>
      <c r="K47" s="180">
        <f t="shared" si="21"/>
        <v>0</v>
      </c>
    </row>
    <row r="48" spans="1:13" x14ac:dyDescent="0.35">
      <c r="A48" s="98"/>
      <c r="B48" s="99"/>
      <c r="C48" s="146"/>
      <c r="D48" s="29">
        <f>B48*C48</f>
        <v>0</v>
      </c>
      <c r="E48" s="276" t="s">
        <v>18</v>
      </c>
      <c r="F48" s="100">
        <v>6000</v>
      </c>
      <c r="G48" s="100"/>
      <c r="H48" s="101"/>
      <c r="I48" s="171"/>
      <c r="J48" s="175">
        <f>D48*I48</f>
        <v>0</v>
      </c>
      <c r="K48" s="196">
        <f>J48/F48/22</f>
        <v>0</v>
      </c>
      <c r="M48" s="28"/>
    </row>
    <row r="49" spans="1:13" x14ac:dyDescent="0.35">
      <c r="A49" s="102"/>
      <c r="B49" s="103"/>
      <c r="C49" s="147"/>
      <c r="D49" s="6">
        <f>B49*C49</f>
        <v>0</v>
      </c>
      <c r="E49" s="277"/>
      <c r="F49" s="104">
        <v>6000</v>
      </c>
      <c r="G49" s="104"/>
      <c r="H49" s="105"/>
      <c r="I49" s="172"/>
      <c r="J49" s="10">
        <f t="shared" ref="J49:J51" si="23">D49*I49</f>
        <v>0</v>
      </c>
      <c r="K49" s="197">
        <f t="shared" ref="K49:K54" si="24">J49/F49/22</f>
        <v>0</v>
      </c>
    </row>
    <row r="50" spans="1:13" x14ac:dyDescent="0.35">
      <c r="A50" s="102"/>
      <c r="B50" s="103"/>
      <c r="C50" s="147"/>
      <c r="D50" s="6">
        <f t="shared" ref="D50:D53" si="25">B50*C50</f>
        <v>0</v>
      </c>
      <c r="E50" s="277"/>
      <c r="F50" s="104">
        <v>6000</v>
      </c>
      <c r="G50" s="104"/>
      <c r="H50" s="105"/>
      <c r="I50" s="172"/>
      <c r="J50" s="10">
        <f t="shared" si="23"/>
        <v>0</v>
      </c>
      <c r="K50" s="197">
        <f t="shared" si="24"/>
        <v>0</v>
      </c>
    </row>
    <row r="51" spans="1:13" x14ac:dyDescent="0.35">
      <c r="A51" s="102"/>
      <c r="B51" s="103"/>
      <c r="C51" s="147"/>
      <c r="D51" s="6">
        <f t="shared" si="25"/>
        <v>0</v>
      </c>
      <c r="E51" s="277"/>
      <c r="F51" s="104">
        <v>6000</v>
      </c>
      <c r="G51" s="104"/>
      <c r="H51" s="105"/>
      <c r="I51" s="172"/>
      <c r="J51" s="10">
        <f t="shared" si="23"/>
        <v>0</v>
      </c>
      <c r="K51" s="197">
        <f t="shared" si="24"/>
        <v>0</v>
      </c>
    </row>
    <row r="52" spans="1:13" x14ac:dyDescent="0.35">
      <c r="A52" s="102"/>
      <c r="B52" s="103"/>
      <c r="C52" s="147"/>
      <c r="D52" s="6">
        <f t="shared" si="25"/>
        <v>0</v>
      </c>
      <c r="E52" s="277"/>
      <c r="F52" s="104">
        <v>6000</v>
      </c>
      <c r="G52" s="104"/>
      <c r="H52" s="105"/>
      <c r="I52" s="172"/>
      <c r="J52" s="10">
        <f>D52*I52</f>
        <v>0</v>
      </c>
      <c r="K52" s="197">
        <f t="shared" si="24"/>
        <v>0</v>
      </c>
    </row>
    <row r="53" spans="1:13" ht="15" thickBot="1" x14ac:dyDescent="0.4">
      <c r="A53" s="106"/>
      <c r="B53" s="107"/>
      <c r="C53" s="148"/>
      <c r="D53" s="30">
        <f t="shared" si="25"/>
        <v>0</v>
      </c>
      <c r="E53" s="278"/>
      <c r="F53" s="108">
        <v>6000</v>
      </c>
      <c r="G53" s="108"/>
      <c r="H53" s="109"/>
      <c r="I53" s="173"/>
      <c r="J53" s="176">
        <f>D53*I53</f>
        <v>0</v>
      </c>
      <c r="K53" s="198">
        <f t="shared" si="24"/>
        <v>0</v>
      </c>
    </row>
    <row r="54" spans="1:13" x14ac:dyDescent="0.35">
      <c r="A54" s="50" t="s">
        <v>75</v>
      </c>
      <c r="B54" s="51">
        <v>2</v>
      </c>
      <c r="C54" s="149">
        <v>11.63</v>
      </c>
      <c r="D54" s="29">
        <f>B54*C54</f>
        <v>23.26</v>
      </c>
      <c r="E54" s="279" t="s">
        <v>19</v>
      </c>
      <c r="F54" s="52">
        <v>1800</v>
      </c>
      <c r="G54" s="52" t="s">
        <v>68</v>
      </c>
      <c r="H54" s="53">
        <v>1</v>
      </c>
      <c r="I54" s="174">
        <v>1</v>
      </c>
      <c r="J54" s="10">
        <f>D54*I54</f>
        <v>23.26</v>
      </c>
      <c r="K54" s="179">
        <f t="shared" si="24"/>
        <v>5.8737373737373746E-4</v>
      </c>
      <c r="M54" s="28"/>
    </row>
    <row r="55" spans="1:13" x14ac:dyDescent="0.35">
      <c r="A55" s="54"/>
      <c r="B55" s="55"/>
      <c r="C55" s="132"/>
      <c r="D55" s="6">
        <f>B55*C55</f>
        <v>0</v>
      </c>
      <c r="E55" s="273"/>
      <c r="F55" s="56">
        <v>1800</v>
      </c>
      <c r="G55" s="56"/>
      <c r="H55" s="57"/>
      <c r="I55" s="157"/>
      <c r="J55" s="10">
        <f t="shared" ref="J55:J58" si="26">D55*I55</f>
        <v>0</v>
      </c>
      <c r="K55" s="182">
        <f t="shared" ref="K55:K60" si="27">J55/F55/22</f>
        <v>0</v>
      </c>
    </row>
    <row r="56" spans="1:13" x14ac:dyDescent="0.35">
      <c r="A56" s="54"/>
      <c r="B56" s="55"/>
      <c r="C56" s="132"/>
      <c r="D56" s="6">
        <f>B56*C56</f>
        <v>0</v>
      </c>
      <c r="E56" s="273"/>
      <c r="F56" s="56">
        <v>1800</v>
      </c>
      <c r="G56" s="56"/>
      <c r="H56" s="57"/>
      <c r="I56" s="157"/>
      <c r="J56" s="10">
        <f t="shared" si="26"/>
        <v>0</v>
      </c>
      <c r="K56" s="182">
        <f t="shared" si="27"/>
        <v>0</v>
      </c>
    </row>
    <row r="57" spans="1:13" x14ac:dyDescent="0.35">
      <c r="A57" s="54"/>
      <c r="B57" s="55"/>
      <c r="C57" s="132"/>
      <c r="D57" s="6">
        <f t="shared" ref="D57:D60" si="28">B57*C57</f>
        <v>0</v>
      </c>
      <c r="E57" s="273"/>
      <c r="F57" s="56">
        <v>1800</v>
      </c>
      <c r="G57" s="56"/>
      <c r="H57" s="57"/>
      <c r="I57" s="157"/>
      <c r="J57" s="10">
        <f t="shared" si="26"/>
        <v>0</v>
      </c>
      <c r="K57" s="182">
        <f t="shared" si="27"/>
        <v>0</v>
      </c>
    </row>
    <row r="58" spans="1:13" x14ac:dyDescent="0.35">
      <c r="A58" s="54"/>
      <c r="B58" s="55"/>
      <c r="C58" s="132"/>
      <c r="D58" s="6">
        <f t="shared" si="28"/>
        <v>0</v>
      </c>
      <c r="E58" s="273"/>
      <c r="F58" s="56">
        <v>1800</v>
      </c>
      <c r="G58" s="56"/>
      <c r="H58" s="57"/>
      <c r="I58" s="157"/>
      <c r="J58" s="10">
        <f t="shared" si="26"/>
        <v>0</v>
      </c>
      <c r="K58" s="182">
        <f t="shared" si="27"/>
        <v>0</v>
      </c>
    </row>
    <row r="59" spans="1:13" x14ac:dyDescent="0.35">
      <c r="A59" s="54"/>
      <c r="B59" s="55"/>
      <c r="C59" s="132"/>
      <c r="D59" s="6">
        <f t="shared" si="28"/>
        <v>0</v>
      </c>
      <c r="E59" s="273"/>
      <c r="F59" s="56">
        <v>1800</v>
      </c>
      <c r="G59" s="56"/>
      <c r="H59" s="57"/>
      <c r="I59" s="157"/>
      <c r="J59" s="10">
        <f>D59*I59</f>
        <v>0</v>
      </c>
      <c r="K59" s="182">
        <f t="shared" si="27"/>
        <v>0</v>
      </c>
    </row>
    <row r="60" spans="1:13" ht="15" thickBot="1" x14ac:dyDescent="0.4">
      <c r="A60" s="58"/>
      <c r="B60" s="59"/>
      <c r="C60" s="133"/>
      <c r="D60" s="30">
        <f t="shared" si="28"/>
        <v>0</v>
      </c>
      <c r="E60" s="274"/>
      <c r="F60" s="60">
        <v>1800</v>
      </c>
      <c r="G60" s="60"/>
      <c r="H60" s="61"/>
      <c r="I60" s="158"/>
      <c r="J60" s="176">
        <f>D60*I60</f>
        <v>0</v>
      </c>
      <c r="K60" s="183">
        <f t="shared" si="27"/>
        <v>0</v>
      </c>
    </row>
    <row r="61" spans="1:13" x14ac:dyDescent="0.35">
      <c r="A61" s="86"/>
      <c r="B61" s="87"/>
      <c r="C61" s="134"/>
      <c r="D61" s="29">
        <f>B61*C61</f>
        <v>0</v>
      </c>
      <c r="E61" s="259" t="s">
        <v>20</v>
      </c>
      <c r="F61" s="88">
        <v>100000</v>
      </c>
      <c r="G61" s="88"/>
      <c r="H61" s="110"/>
      <c r="I61" s="159"/>
      <c r="J61" s="175">
        <f>D61*I61</f>
        <v>0</v>
      </c>
      <c r="K61" s="184">
        <f>J61/F61/22</f>
        <v>0</v>
      </c>
    </row>
    <row r="62" spans="1:13" x14ac:dyDescent="0.35">
      <c r="A62" s="62"/>
      <c r="B62" s="63"/>
      <c r="C62" s="135"/>
      <c r="D62" s="6">
        <f>B62*C62</f>
        <v>0</v>
      </c>
      <c r="E62" s="260"/>
      <c r="F62" s="64">
        <v>100000</v>
      </c>
      <c r="G62" s="64"/>
      <c r="H62" s="111"/>
      <c r="I62" s="160"/>
      <c r="J62" s="10">
        <f t="shared" ref="J62:J65" si="29">D62*I62</f>
        <v>0</v>
      </c>
      <c r="K62" s="185">
        <f t="shared" ref="K62:K67" si="30">J62/F62/22</f>
        <v>0</v>
      </c>
    </row>
    <row r="63" spans="1:13" x14ac:dyDescent="0.35">
      <c r="A63" s="62"/>
      <c r="B63" s="63"/>
      <c r="C63" s="135"/>
      <c r="D63" s="6">
        <f>B63*C63</f>
        <v>0</v>
      </c>
      <c r="E63" s="260"/>
      <c r="F63" s="64">
        <v>100000</v>
      </c>
      <c r="G63" s="64"/>
      <c r="H63" s="111"/>
      <c r="I63" s="160"/>
      <c r="J63" s="10">
        <f t="shared" si="29"/>
        <v>0</v>
      </c>
      <c r="K63" s="185">
        <f t="shared" si="30"/>
        <v>0</v>
      </c>
    </row>
    <row r="64" spans="1:13" x14ac:dyDescent="0.35">
      <c r="A64" s="62"/>
      <c r="B64" s="63"/>
      <c r="C64" s="135"/>
      <c r="D64" s="6">
        <f t="shared" ref="D64:D67" si="31">B64*C64</f>
        <v>0</v>
      </c>
      <c r="E64" s="260"/>
      <c r="F64" s="64">
        <v>100000</v>
      </c>
      <c r="G64" s="64"/>
      <c r="H64" s="111"/>
      <c r="I64" s="160"/>
      <c r="J64" s="10">
        <f t="shared" si="29"/>
        <v>0</v>
      </c>
      <c r="K64" s="185">
        <f t="shared" si="30"/>
        <v>0</v>
      </c>
    </row>
    <row r="65" spans="1:11" x14ac:dyDescent="0.35">
      <c r="A65" s="62"/>
      <c r="B65" s="63"/>
      <c r="C65" s="135"/>
      <c r="D65" s="6">
        <f t="shared" si="31"/>
        <v>0</v>
      </c>
      <c r="E65" s="260"/>
      <c r="F65" s="64">
        <v>100000</v>
      </c>
      <c r="G65" s="64"/>
      <c r="H65" s="111"/>
      <c r="I65" s="160"/>
      <c r="J65" s="10">
        <f t="shared" si="29"/>
        <v>0</v>
      </c>
      <c r="K65" s="185">
        <f t="shared" si="30"/>
        <v>0</v>
      </c>
    </row>
    <row r="66" spans="1:11" x14ac:dyDescent="0.35">
      <c r="A66" s="62"/>
      <c r="B66" s="63"/>
      <c r="C66" s="135"/>
      <c r="D66" s="6">
        <f t="shared" si="31"/>
        <v>0</v>
      </c>
      <c r="E66" s="260"/>
      <c r="F66" s="64">
        <v>100000</v>
      </c>
      <c r="G66" s="64"/>
      <c r="H66" s="111"/>
      <c r="I66" s="160"/>
      <c r="J66" s="10">
        <f>D66*I66</f>
        <v>0</v>
      </c>
      <c r="K66" s="185">
        <f t="shared" si="30"/>
        <v>0</v>
      </c>
    </row>
    <row r="67" spans="1:11" ht="15" thickBot="1" x14ac:dyDescent="0.4">
      <c r="A67" s="65"/>
      <c r="B67" s="66"/>
      <c r="C67" s="136"/>
      <c r="D67" s="30">
        <f t="shared" si="31"/>
        <v>0</v>
      </c>
      <c r="E67" s="261"/>
      <c r="F67" s="67">
        <v>100000</v>
      </c>
      <c r="G67" s="67"/>
      <c r="H67" s="112"/>
      <c r="I67" s="161"/>
      <c r="J67" s="176">
        <f>D67*I67</f>
        <v>0</v>
      </c>
      <c r="K67" s="186">
        <f t="shared" si="30"/>
        <v>0</v>
      </c>
    </row>
    <row r="68" spans="1:11" x14ac:dyDescent="0.35">
      <c r="A68" s="89"/>
      <c r="B68" s="90"/>
      <c r="C68" s="137"/>
      <c r="D68" s="29">
        <f>B68*C68</f>
        <v>0</v>
      </c>
      <c r="E68" s="262" t="s">
        <v>21</v>
      </c>
      <c r="F68" s="91">
        <v>130</v>
      </c>
      <c r="G68" s="91"/>
      <c r="H68" s="113"/>
      <c r="I68" s="162"/>
      <c r="J68" s="175">
        <f>D68*I68</f>
        <v>0</v>
      </c>
      <c r="K68" s="187">
        <f>J68/F68/22</f>
        <v>0</v>
      </c>
    </row>
    <row r="69" spans="1:11" x14ac:dyDescent="0.35">
      <c r="A69" s="68"/>
      <c r="B69" s="69"/>
      <c r="C69" s="138"/>
      <c r="D69" s="6">
        <f>B69*C69</f>
        <v>0</v>
      </c>
      <c r="E69" s="263"/>
      <c r="F69" s="70">
        <v>130</v>
      </c>
      <c r="G69" s="70"/>
      <c r="H69" s="114"/>
      <c r="I69" s="163"/>
      <c r="J69" s="10">
        <f t="shared" ref="J69:J72" si="32">D69*I69</f>
        <v>0</v>
      </c>
      <c r="K69" s="188">
        <f t="shared" ref="K69:K74" si="33">J69/F69/22</f>
        <v>0</v>
      </c>
    </row>
    <row r="70" spans="1:11" x14ac:dyDescent="0.35">
      <c r="A70" s="68"/>
      <c r="B70" s="69"/>
      <c r="C70" s="138"/>
      <c r="D70" s="6">
        <f>B70*C70</f>
        <v>0</v>
      </c>
      <c r="E70" s="263"/>
      <c r="F70" s="70">
        <v>130</v>
      </c>
      <c r="G70" s="70"/>
      <c r="H70" s="114"/>
      <c r="I70" s="163"/>
      <c r="J70" s="10">
        <f t="shared" si="32"/>
        <v>0</v>
      </c>
      <c r="K70" s="188">
        <f t="shared" si="33"/>
        <v>0</v>
      </c>
    </row>
    <row r="71" spans="1:11" x14ac:dyDescent="0.35">
      <c r="A71" s="68"/>
      <c r="B71" s="69"/>
      <c r="C71" s="138"/>
      <c r="D71" s="6">
        <f t="shared" ref="D71:D74" si="34">B71*C71</f>
        <v>0</v>
      </c>
      <c r="E71" s="263"/>
      <c r="F71" s="70">
        <v>130</v>
      </c>
      <c r="G71" s="70"/>
      <c r="H71" s="114"/>
      <c r="I71" s="163"/>
      <c r="J71" s="10">
        <f t="shared" si="32"/>
        <v>0</v>
      </c>
      <c r="K71" s="188">
        <f t="shared" si="33"/>
        <v>0</v>
      </c>
    </row>
    <row r="72" spans="1:11" x14ac:dyDescent="0.35">
      <c r="A72" s="68"/>
      <c r="B72" s="69"/>
      <c r="C72" s="138"/>
      <c r="D72" s="6">
        <f t="shared" si="34"/>
        <v>0</v>
      </c>
      <c r="E72" s="263"/>
      <c r="F72" s="70">
        <v>130</v>
      </c>
      <c r="G72" s="70"/>
      <c r="H72" s="114"/>
      <c r="I72" s="163"/>
      <c r="J72" s="10">
        <f t="shared" si="32"/>
        <v>0</v>
      </c>
      <c r="K72" s="188">
        <f t="shared" si="33"/>
        <v>0</v>
      </c>
    </row>
    <row r="73" spans="1:11" x14ac:dyDescent="0.35">
      <c r="A73" s="68"/>
      <c r="B73" s="69"/>
      <c r="C73" s="138"/>
      <c r="D73" s="6">
        <f t="shared" si="34"/>
        <v>0</v>
      </c>
      <c r="E73" s="263"/>
      <c r="F73" s="70">
        <v>130</v>
      </c>
      <c r="G73" s="70"/>
      <c r="H73" s="114"/>
      <c r="I73" s="163"/>
      <c r="J73" s="10">
        <f>D73*I73</f>
        <v>0</v>
      </c>
      <c r="K73" s="188">
        <f t="shared" si="33"/>
        <v>0</v>
      </c>
    </row>
    <row r="74" spans="1:11" ht="15" thickBot="1" x14ac:dyDescent="0.4">
      <c r="A74" s="71"/>
      <c r="B74" s="72"/>
      <c r="C74" s="139"/>
      <c r="D74" s="30">
        <f t="shared" si="34"/>
        <v>0</v>
      </c>
      <c r="E74" s="264"/>
      <c r="F74" s="73">
        <v>130</v>
      </c>
      <c r="G74" s="73"/>
      <c r="H74" s="115"/>
      <c r="I74" s="164"/>
      <c r="J74" s="176">
        <f>D74*I74</f>
        <v>0</v>
      </c>
      <c r="K74" s="189">
        <f t="shared" si="33"/>
        <v>0</v>
      </c>
    </row>
    <row r="75" spans="1:11" x14ac:dyDescent="0.35">
      <c r="A75" s="92" t="s">
        <v>64</v>
      </c>
      <c r="B75" s="93">
        <v>1.0900000000000001</v>
      </c>
      <c r="C75" s="140">
        <v>23.79</v>
      </c>
      <c r="D75" s="29">
        <f>B75*C75</f>
        <v>25.931100000000001</v>
      </c>
      <c r="E75" s="265" t="s">
        <v>22</v>
      </c>
      <c r="F75" s="94">
        <v>300</v>
      </c>
      <c r="G75" s="94" t="s">
        <v>65</v>
      </c>
      <c r="H75" s="116">
        <v>1</v>
      </c>
      <c r="I75" s="165">
        <v>2</v>
      </c>
      <c r="J75" s="175">
        <f>D75*I75</f>
        <v>51.862200000000001</v>
      </c>
      <c r="K75" s="190">
        <f>J75/F75/22</f>
        <v>7.8579090909090907E-3</v>
      </c>
    </row>
    <row r="76" spans="1:11" x14ac:dyDescent="0.35">
      <c r="A76" s="74" t="s">
        <v>66</v>
      </c>
      <c r="B76" s="75">
        <v>1.0900000000000001</v>
      </c>
      <c r="C76" s="141">
        <v>23.79</v>
      </c>
      <c r="D76" s="6">
        <f>B76*C76</f>
        <v>25.931100000000001</v>
      </c>
      <c r="E76" s="266"/>
      <c r="F76" s="76">
        <v>300</v>
      </c>
      <c r="G76" s="76" t="s">
        <v>65</v>
      </c>
      <c r="H76" s="117">
        <v>1</v>
      </c>
      <c r="I76" s="166">
        <v>2</v>
      </c>
      <c r="J76" s="10">
        <f t="shared" ref="J76:J79" si="35">D76*I76</f>
        <v>51.862200000000001</v>
      </c>
      <c r="K76" s="191">
        <f t="shared" ref="K76:K81" si="36">J76/F76/22</f>
        <v>7.8579090909090907E-3</v>
      </c>
    </row>
    <row r="77" spans="1:11" x14ac:dyDescent="0.35">
      <c r="A77" s="74"/>
      <c r="B77" s="75"/>
      <c r="C77" s="141"/>
      <c r="D77" s="6">
        <f>B77*C77</f>
        <v>0</v>
      </c>
      <c r="E77" s="266"/>
      <c r="F77" s="76">
        <v>300</v>
      </c>
      <c r="G77" s="76"/>
      <c r="H77" s="117"/>
      <c r="I77" s="166"/>
      <c r="J77" s="10">
        <f t="shared" si="35"/>
        <v>0</v>
      </c>
      <c r="K77" s="191">
        <f t="shared" si="36"/>
        <v>0</v>
      </c>
    </row>
    <row r="78" spans="1:11" x14ac:dyDescent="0.35">
      <c r="A78" s="74"/>
      <c r="B78" s="75"/>
      <c r="C78" s="141"/>
      <c r="D78" s="6">
        <f t="shared" ref="D78:D81" si="37">B78*C78</f>
        <v>0</v>
      </c>
      <c r="E78" s="266"/>
      <c r="F78" s="76">
        <v>300</v>
      </c>
      <c r="G78" s="76"/>
      <c r="H78" s="117"/>
      <c r="I78" s="166"/>
      <c r="J78" s="10">
        <f t="shared" si="35"/>
        <v>0</v>
      </c>
      <c r="K78" s="191">
        <f t="shared" si="36"/>
        <v>0</v>
      </c>
    </row>
    <row r="79" spans="1:11" x14ac:dyDescent="0.35">
      <c r="A79" s="74"/>
      <c r="B79" s="75"/>
      <c r="C79" s="141"/>
      <c r="D79" s="6">
        <f t="shared" si="37"/>
        <v>0</v>
      </c>
      <c r="E79" s="266"/>
      <c r="F79" s="76">
        <v>300</v>
      </c>
      <c r="G79" s="76"/>
      <c r="H79" s="117"/>
      <c r="I79" s="166"/>
      <c r="J79" s="10">
        <f t="shared" si="35"/>
        <v>0</v>
      </c>
      <c r="K79" s="191">
        <f t="shared" si="36"/>
        <v>0</v>
      </c>
    </row>
    <row r="80" spans="1:11" x14ac:dyDescent="0.35">
      <c r="A80" s="74"/>
      <c r="B80" s="75"/>
      <c r="C80" s="141"/>
      <c r="D80" s="6">
        <f t="shared" si="37"/>
        <v>0</v>
      </c>
      <c r="E80" s="266"/>
      <c r="F80" s="76">
        <v>300</v>
      </c>
      <c r="G80" s="76"/>
      <c r="H80" s="117"/>
      <c r="I80" s="166"/>
      <c r="J80" s="10">
        <f>D80*I80</f>
        <v>0</v>
      </c>
      <c r="K80" s="191">
        <f t="shared" si="36"/>
        <v>0</v>
      </c>
    </row>
    <row r="81" spans="1:11" ht="15" thickBot="1" x14ac:dyDescent="0.4">
      <c r="A81" s="77"/>
      <c r="B81" s="78"/>
      <c r="C81" s="142"/>
      <c r="D81" s="30">
        <f t="shared" si="37"/>
        <v>0</v>
      </c>
      <c r="E81" s="267"/>
      <c r="F81" s="79">
        <v>300</v>
      </c>
      <c r="G81" s="79"/>
      <c r="H81" s="118"/>
      <c r="I81" s="167"/>
      <c r="J81" s="176">
        <f>D81*I81</f>
        <v>0</v>
      </c>
      <c r="K81" s="192">
        <f t="shared" si="36"/>
        <v>0</v>
      </c>
    </row>
    <row r="82" spans="1:11" x14ac:dyDescent="0.35">
      <c r="A82" s="95"/>
      <c r="B82" s="96"/>
      <c r="C82" s="143"/>
      <c r="D82" s="29">
        <f>B82*C82</f>
        <v>0</v>
      </c>
      <c r="E82" s="268" t="s">
        <v>23</v>
      </c>
      <c r="F82" s="97">
        <v>300</v>
      </c>
      <c r="G82" s="97"/>
      <c r="H82" s="119"/>
      <c r="I82" s="168"/>
      <c r="J82" s="175">
        <f>D82*I82</f>
        <v>0</v>
      </c>
      <c r="K82" s="193">
        <f>J82/F82/22</f>
        <v>0</v>
      </c>
    </row>
    <row r="83" spans="1:11" x14ac:dyDescent="0.35">
      <c r="A83" s="80"/>
      <c r="B83" s="81"/>
      <c r="C83" s="144"/>
      <c r="D83" s="6">
        <f>B83*C83</f>
        <v>0</v>
      </c>
      <c r="E83" s="269"/>
      <c r="F83" s="82">
        <v>300</v>
      </c>
      <c r="G83" s="82"/>
      <c r="H83" s="120"/>
      <c r="I83" s="169"/>
      <c r="J83" s="10">
        <f t="shared" ref="J83:J86" si="38">D83*I83</f>
        <v>0</v>
      </c>
      <c r="K83" s="194">
        <f t="shared" ref="K83:K88" si="39">J83/F83/22</f>
        <v>0</v>
      </c>
    </row>
    <row r="84" spans="1:11" x14ac:dyDescent="0.35">
      <c r="A84" s="80"/>
      <c r="B84" s="81"/>
      <c r="C84" s="144"/>
      <c r="D84" s="6">
        <f>B84*C84</f>
        <v>0</v>
      </c>
      <c r="E84" s="269"/>
      <c r="F84" s="82">
        <v>300</v>
      </c>
      <c r="G84" s="82"/>
      <c r="H84" s="120"/>
      <c r="I84" s="169"/>
      <c r="J84" s="10">
        <f t="shared" si="38"/>
        <v>0</v>
      </c>
      <c r="K84" s="194">
        <f t="shared" si="39"/>
        <v>0</v>
      </c>
    </row>
    <row r="85" spans="1:11" x14ac:dyDescent="0.35">
      <c r="A85" s="80"/>
      <c r="B85" s="81"/>
      <c r="C85" s="144"/>
      <c r="D85" s="6">
        <f t="shared" ref="D85:D88" si="40">B85*C85</f>
        <v>0</v>
      </c>
      <c r="E85" s="269"/>
      <c r="F85" s="82">
        <v>300</v>
      </c>
      <c r="G85" s="82"/>
      <c r="H85" s="120"/>
      <c r="I85" s="169"/>
      <c r="J85" s="10">
        <f t="shared" si="38"/>
        <v>0</v>
      </c>
      <c r="K85" s="194">
        <f t="shared" si="39"/>
        <v>0</v>
      </c>
    </row>
    <row r="86" spans="1:11" x14ac:dyDescent="0.35">
      <c r="A86" s="80"/>
      <c r="B86" s="81"/>
      <c r="C86" s="144"/>
      <c r="D86" s="6">
        <f t="shared" si="40"/>
        <v>0</v>
      </c>
      <c r="E86" s="269"/>
      <c r="F86" s="82">
        <v>300</v>
      </c>
      <c r="G86" s="82"/>
      <c r="H86" s="120"/>
      <c r="I86" s="169"/>
      <c r="J86" s="10">
        <f t="shared" si="38"/>
        <v>0</v>
      </c>
      <c r="K86" s="194">
        <f t="shared" si="39"/>
        <v>0</v>
      </c>
    </row>
    <row r="87" spans="1:11" x14ac:dyDescent="0.35">
      <c r="A87" s="80"/>
      <c r="B87" s="81"/>
      <c r="C87" s="144"/>
      <c r="D87" s="6">
        <f t="shared" si="40"/>
        <v>0</v>
      </c>
      <c r="E87" s="269"/>
      <c r="F87" s="82">
        <v>300</v>
      </c>
      <c r="G87" s="82"/>
      <c r="H87" s="120"/>
      <c r="I87" s="169"/>
      <c r="J87" s="10">
        <f>D87*I87</f>
        <v>0</v>
      </c>
      <c r="K87" s="194">
        <f t="shared" si="39"/>
        <v>0</v>
      </c>
    </row>
    <row r="88" spans="1:11" ht="15" thickBot="1" x14ac:dyDescent="0.4">
      <c r="A88" s="83"/>
      <c r="B88" s="84"/>
      <c r="C88" s="145"/>
      <c r="D88" s="30">
        <f t="shared" si="40"/>
        <v>0</v>
      </c>
      <c r="E88" s="280"/>
      <c r="F88" s="85">
        <v>300</v>
      </c>
      <c r="G88" s="85"/>
      <c r="H88" s="121"/>
      <c r="I88" s="170"/>
      <c r="J88" s="176">
        <f>D88*I88</f>
        <v>0</v>
      </c>
      <c r="K88" s="195">
        <f t="shared" si="39"/>
        <v>0</v>
      </c>
    </row>
    <row r="89" spans="1:11" x14ac:dyDescent="0.35">
      <c r="A89" s="203" t="s">
        <v>83</v>
      </c>
      <c r="B89" s="204">
        <v>1</v>
      </c>
      <c r="C89" s="205">
        <v>2</v>
      </c>
      <c r="D89" s="206">
        <f>C89*B89</f>
        <v>2</v>
      </c>
      <c r="E89" s="281" t="s">
        <v>86</v>
      </c>
      <c r="F89" s="211">
        <v>2</v>
      </c>
      <c r="G89" s="212" t="s">
        <v>72</v>
      </c>
      <c r="H89" s="213">
        <v>1</v>
      </c>
      <c r="I89" s="214">
        <f>1/6</f>
        <v>0.16666666666666666</v>
      </c>
      <c r="J89" s="215">
        <f t="shared" ref="J89:J91" si="41">D89*I89</f>
        <v>0.33333333333333331</v>
      </c>
      <c r="K89" s="216">
        <f>J89/F89/22</f>
        <v>7.5757575757575751E-3</v>
      </c>
    </row>
    <row r="90" spans="1:11" x14ac:dyDescent="0.35">
      <c r="A90" s="203" t="s">
        <v>84</v>
      </c>
      <c r="B90" s="204">
        <v>1</v>
      </c>
      <c r="C90" s="205">
        <v>1</v>
      </c>
      <c r="D90" s="206">
        <f t="shared" ref="D90:D91" si="42">C90*B90</f>
        <v>1</v>
      </c>
      <c r="E90" s="282"/>
      <c r="F90" s="211">
        <v>1</v>
      </c>
      <c r="G90" s="212" t="s">
        <v>72</v>
      </c>
      <c r="H90" s="213">
        <v>1</v>
      </c>
      <c r="I90" s="214">
        <f>1/6</f>
        <v>0.16666666666666666</v>
      </c>
      <c r="J90" s="215">
        <f t="shared" si="41"/>
        <v>0.16666666666666666</v>
      </c>
      <c r="K90" s="216">
        <f t="shared" ref="K90:K91" si="43">J90/F90/22</f>
        <v>7.5757575757575751E-3</v>
      </c>
    </row>
    <row r="91" spans="1:11" ht="29.5" thickBot="1" x14ac:dyDescent="0.4">
      <c r="A91" s="207" t="s">
        <v>85</v>
      </c>
      <c r="B91" s="208">
        <v>1</v>
      </c>
      <c r="C91" s="209">
        <f>D92</f>
        <v>506.26799999999997</v>
      </c>
      <c r="D91" s="210">
        <f t="shared" si="42"/>
        <v>506.26799999999997</v>
      </c>
      <c r="E91" s="283"/>
      <c r="F91" s="218">
        <f>D91</f>
        <v>506.26799999999997</v>
      </c>
      <c r="G91" s="212" t="s">
        <v>67</v>
      </c>
      <c r="H91" s="213">
        <v>1</v>
      </c>
      <c r="I91" s="217">
        <v>1</v>
      </c>
      <c r="J91" s="215">
        <f t="shared" si="41"/>
        <v>506.26799999999997</v>
      </c>
      <c r="K91" s="216">
        <f t="shared" si="43"/>
        <v>4.5454545454545456E-2</v>
      </c>
    </row>
    <row r="92" spans="1:11" ht="15" thickBot="1" x14ac:dyDescent="0.4">
      <c r="A92" s="284" t="s">
        <v>24</v>
      </c>
      <c r="B92" s="285"/>
      <c r="C92" s="285"/>
      <c r="D92" s="9">
        <f>SUM(D3:D70)</f>
        <v>506.26799999999997</v>
      </c>
      <c r="I92" s="4"/>
      <c r="J92" s="177"/>
      <c r="K92" s="199"/>
    </row>
    <row r="93" spans="1:11" ht="15" thickBot="1" x14ac:dyDescent="0.4">
      <c r="A93" s="286" t="s">
        <v>25</v>
      </c>
      <c r="B93" s="287"/>
      <c r="C93" s="287"/>
      <c r="D93" s="287"/>
      <c r="E93" s="287"/>
      <c r="F93" s="287"/>
      <c r="G93" s="287"/>
      <c r="H93" s="287"/>
      <c r="I93" s="287"/>
      <c r="J93" s="152">
        <f>SUM(J3:J91)</f>
        <v>11919.488400000002</v>
      </c>
      <c r="K93" s="200"/>
    </row>
    <row r="94" spans="1:11" ht="15" thickBot="1" x14ac:dyDescent="0.4">
      <c r="A94" s="296" t="s">
        <v>26</v>
      </c>
      <c r="B94" s="297"/>
      <c r="C94" s="297"/>
      <c r="D94" s="297"/>
      <c r="E94" s="297"/>
      <c r="F94" s="297"/>
      <c r="G94" s="297"/>
      <c r="H94" s="297"/>
      <c r="I94" s="297"/>
      <c r="J94" s="297"/>
      <c r="K94" s="201">
        <f>SUM(K3:K91)</f>
        <v>0.82261147474747454</v>
      </c>
    </row>
    <row r="95" spans="1:11" x14ac:dyDescent="0.35">
      <c r="B95" s="2"/>
      <c r="C95" s="2"/>
    </row>
    <row r="96" spans="1:11" ht="15" thickBot="1" x14ac:dyDescent="0.4">
      <c r="J96" s="28"/>
    </row>
    <row r="97" spans="1:10" ht="16" thickBot="1" x14ac:dyDescent="0.4">
      <c r="A97" s="298" t="s">
        <v>27</v>
      </c>
      <c r="B97" s="299"/>
      <c r="C97" s="299"/>
      <c r="D97" s="299"/>
      <c r="E97" s="300"/>
      <c r="J97" s="28"/>
    </row>
    <row r="98" spans="1:10" ht="15" thickBot="1" x14ac:dyDescent="0.4">
      <c r="A98" s="301" t="s">
        <v>28</v>
      </c>
      <c r="B98" s="302"/>
      <c r="C98" s="302"/>
      <c r="D98" s="302"/>
      <c r="E98" s="303"/>
    </row>
    <row r="99" spans="1:10" ht="6" customHeight="1" thickBot="1" x14ac:dyDescent="0.4"/>
    <row r="100" spans="1:10" ht="15.75" customHeight="1" x14ac:dyDescent="0.35">
      <c r="A100" s="288" t="s">
        <v>29</v>
      </c>
      <c r="B100" s="289"/>
      <c r="C100" s="289"/>
      <c r="D100" s="289"/>
      <c r="E100" s="290"/>
    </row>
    <row r="101" spans="1:10" ht="58" x14ac:dyDescent="0.35">
      <c r="A101" s="23" t="s">
        <v>30</v>
      </c>
      <c r="B101" s="12" t="s">
        <v>31</v>
      </c>
      <c r="C101" s="12" t="s">
        <v>32</v>
      </c>
      <c r="D101" s="13" t="s">
        <v>33</v>
      </c>
      <c r="E101" s="24" t="s">
        <v>34</v>
      </c>
    </row>
    <row r="102" spans="1:10" x14ac:dyDescent="0.35">
      <c r="A102" s="16" t="str">
        <f>E3</f>
        <v>INTERNA -Pisos Frios &amp; Acarpetados</v>
      </c>
      <c r="B102" s="28">
        <f>SUM(J3:J11)</f>
        <v>4989.6176000000005</v>
      </c>
      <c r="C102" s="20">
        <f>F3</f>
        <v>800</v>
      </c>
      <c r="D102" s="122">
        <f>((800*B102)/C102)/22</f>
        <v>226.80080000000001</v>
      </c>
      <c r="E102" s="291"/>
    </row>
    <row r="103" spans="1:10" x14ac:dyDescent="0.35">
      <c r="A103" s="16" t="str">
        <f>E12</f>
        <v>INTERNA -
Laboratórios</v>
      </c>
      <c r="B103" s="28">
        <f>SUM(J12:J17)</f>
        <v>0</v>
      </c>
      <c r="C103" s="20">
        <f>F12</f>
        <v>360</v>
      </c>
      <c r="D103" s="122">
        <f t="shared" ref="D103:D107" si="44">((800*B103)/C103)/22</f>
        <v>0</v>
      </c>
      <c r="E103" s="292"/>
    </row>
    <row r="104" spans="1:10" x14ac:dyDescent="0.35">
      <c r="A104" s="16" t="str">
        <f>E18</f>
        <v>INTERNA -
Almoxarifado / Galpões</v>
      </c>
      <c r="B104" s="28">
        <f>SUM(J18:J23)</f>
        <v>0</v>
      </c>
      <c r="C104" s="20">
        <f>F18</f>
        <v>1500</v>
      </c>
      <c r="D104" s="122">
        <f t="shared" si="44"/>
        <v>0</v>
      </c>
      <c r="E104" s="292"/>
    </row>
    <row r="105" spans="1:10" x14ac:dyDescent="0.35">
      <c r="A105" s="16" t="str">
        <f>E24</f>
        <v>INTERNA -
Oficinas</v>
      </c>
      <c r="B105" s="28">
        <f>SUM(J24:J29)</f>
        <v>722.2600000000001</v>
      </c>
      <c r="C105" s="20">
        <f>F24</f>
        <v>1200</v>
      </c>
      <c r="D105" s="122">
        <f t="shared" si="44"/>
        <v>21.88666666666667</v>
      </c>
      <c r="E105" s="292"/>
    </row>
    <row r="106" spans="1:10" x14ac:dyDescent="0.35">
      <c r="A106" s="16" t="str">
        <f>E30</f>
        <v>INTERNA -
Áreas com espaços livres - saguão, hall e salão</v>
      </c>
      <c r="B106" s="28">
        <f>SUM(J30:J33)</f>
        <v>1366.2</v>
      </c>
      <c r="C106" s="20">
        <f>F30</f>
        <v>1000</v>
      </c>
      <c r="D106" s="122">
        <f t="shared" si="44"/>
        <v>49.68</v>
      </c>
      <c r="E106" s="292"/>
    </row>
    <row r="107" spans="1:10" x14ac:dyDescent="0.35">
      <c r="A107" s="16" t="str">
        <f>E34</f>
        <v>INTERNA -
Banheiros</v>
      </c>
      <c r="B107" s="28">
        <f>SUM(J34:J40)</f>
        <v>1319.1200000000001</v>
      </c>
      <c r="C107" s="20">
        <f>F34</f>
        <v>200</v>
      </c>
      <c r="D107" s="122">
        <f t="shared" si="44"/>
        <v>239.83999999999997</v>
      </c>
      <c r="E107" s="292"/>
    </row>
    <row r="108" spans="1:10" x14ac:dyDescent="0.35">
      <c r="C108" s="20"/>
      <c r="D108" s="122"/>
      <c r="E108" s="293"/>
    </row>
    <row r="109" spans="1:10" ht="30.75" customHeight="1" thickBot="1" x14ac:dyDescent="0.4">
      <c r="A109" s="294" t="s">
        <v>35</v>
      </c>
      <c r="B109" s="295"/>
      <c r="C109" s="295"/>
      <c r="D109" s="127">
        <f>SUM(D102:D108)</f>
        <v>538.20746666666673</v>
      </c>
      <c r="E109" s="25">
        <f>D109/800</f>
        <v>0.67275933333333338</v>
      </c>
      <c r="G109" s="11"/>
      <c r="H109" s="11"/>
    </row>
    <row r="110" spans="1:10" x14ac:dyDescent="0.35">
      <c r="A110" s="14"/>
      <c r="B110" s="14"/>
      <c r="C110" s="14"/>
      <c r="D110" s="26"/>
      <c r="E110" s="5"/>
    </row>
    <row r="111" spans="1:10" ht="15.75" customHeight="1" thickBot="1" x14ac:dyDescent="0.4">
      <c r="A111" s="14"/>
      <c r="B111" s="14"/>
      <c r="C111" s="14"/>
      <c r="D111" s="15"/>
    </row>
    <row r="112" spans="1:10" ht="15.75" customHeight="1" x14ac:dyDescent="0.35">
      <c r="A112" s="288" t="s">
        <v>36</v>
      </c>
      <c r="B112" s="289"/>
      <c r="C112" s="289"/>
      <c r="D112" s="289"/>
      <c r="E112" s="290"/>
    </row>
    <row r="113" spans="1:15" ht="72.5" x14ac:dyDescent="0.35">
      <c r="A113" s="23" t="s">
        <v>30</v>
      </c>
      <c r="B113" s="12" t="s">
        <v>37</v>
      </c>
      <c r="C113" s="12" t="s">
        <v>38</v>
      </c>
      <c r="D113" s="13" t="s">
        <v>39</v>
      </c>
      <c r="E113" s="24" t="s">
        <v>34</v>
      </c>
    </row>
    <row r="114" spans="1:15" s="4" customFormat="1" ht="43.5" x14ac:dyDescent="0.35">
      <c r="A114" s="18" t="str">
        <f>E41</f>
        <v>EXTERNA - 
Pisos pavimentados adjacentes / contíguos às edificações</v>
      </c>
      <c r="B114" s="11">
        <f>SUM(J41:J47)</f>
        <v>2888.5383999999999</v>
      </c>
      <c r="C114" s="21">
        <f>F41</f>
        <v>1800</v>
      </c>
      <c r="D114" s="22">
        <f>((1800*B114)/C114)/22</f>
        <v>131.2972</v>
      </c>
      <c r="E114" s="291"/>
      <c r="I114" s="3"/>
      <c r="J114"/>
      <c r="K114"/>
      <c r="L114"/>
      <c r="M114"/>
      <c r="N114"/>
      <c r="O114"/>
    </row>
    <row r="115" spans="1:15" s="4" customFormat="1" ht="29" x14ac:dyDescent="0.35">
      <c r="A115" s="18" t="str">
        <f>E48</f>
        <v>EXTERNA - 
Varriação de passeios e arruamentos</v>
      </c>
      <c r="B115" s="11">
        <f>SUM(J48:J53)</f>
        <v>0</v>
      </c>
      <c r="C115" s="21">
        <f>F48</f>
        <v>6000</v>
      </c>
      <c r="D115" s="22">
        <f>((1800*B115)/C115)/22</f>
        <v>0</v>
      </c>
      <c r="E115" s="292"/>
      <c r="I115" s="3"/>
      <c r="J115"/>
      <c r="K115"/>
      <c r="L115"/>
      <c r="M115"/>
      <c r="N115"/>
      <c r="O115"/>
    </row>
    <row r="116" spans="1:15" s="4" customFormat="1" ht="43.5" x14ac:dyDescent="0.35">
      <c r="A116" s="18" t="str">
        <f>E54</f>
        <v>EXTERNA - 
Pátios e áreas verdes com alta, média ou baixa frequência</v>
      </c>
      <c r="B116" s="11">
        <f>SUM(J54:J60)</f>
        <v>23.26</v>
      </c>
      <c r="C116" s="21">
        <f>F54</f>
        <v>1800</v>
      </c>
      <c r="D116" s="22">
        <f>((1800*B116)/C116)/22</f>
        <v>1.0572727272727274</v>
      </c>
      <c r="E116" s="292"/>
      <c r="I116" s="3"/>
      <c r="J116"/>
      <c r="K116"/>
      <c r="L116"/>
      <c r="M116"/>
      <c r="N116"/>
      <c r="O116"/>
    </row>
    <row r="117" spans="1:15" s="4" customFormat="1" ht="43.5" x14ac:dyDescent="0.35">
      <c r="A117" s="18" t="str">
        <f>E61</f>
        <v>EXTERNA - 
Coleta de detritos em pátios e áreas verdes com frequência diária</v>
      </c>
      <c r="B117" s="11">
        <f>SUM(J61:J67)</f>
        <v>0</v>
      </c>
      <c r="C117" s="21">
        <f>F61</f>
        <v>100000</v>
      </c>
      <c r="D117" s="22">
        <f>((1800*B117)/C117)/22</f>
        <v>0</v>
      </c>
      <c r="E117" s="292"/>
      <c r="I117" s="3"/>
      <c r="J117"/>
      <c r="K117"/>
      <c r="L117"/>
      <c r="M117"/>
      <c r="N117"/>
      <c r="O117"/>
    </row>
    <row r="118" spans="1:15" s="4" customFormat="1" x14ac:dyDescent="0.35">
      <c r="A118" s="18"/>
      <c r="B118" s="11"/>
      <c r="C118" s="21"/>
      <c r="D118" s="22"/>
      <c r="E118" s="293"/>
      <c r="I118" s="3"/>
      <c r="J118"/>
      <c r="K118"/>
      <c r="L118"/>
      <c r="M118"/>
      <c r="N118"/>
      <c r="O118"/>
    </row>
    <row r="119" spans="1:15" s="4" customFormat="1" ht="30.75" customHeight="1" thickBot="1" x14ac:dyDescent="0.4">
      <c r="A119" s="294" t="s">
        <v>40</v>
      </c>
      <c r="B119" s="295"/>
      <c r="C119" s="295"/>
      <c r="D119" s="127">
        <f>SUM(D114:D118)</f>
        <v>132.35447272727274</v>
      </c>
      <c r="E119" s="25">
        <f>D119/1800</f>
        <v>7.3530262626262624E-2</v>
      </c>
      <c r="I119" s="3"/>
      <c r="J119"/>
      <c r="K119"/>
      <c r="L119"/>
      <c r="M119"/>
      <c r="N119"/>
      <c r="O119"/>
    </row>
    <row r="120" spans="1:15" s="4" customFormat="1" ht="15.75" customHeight="1" x14ac:dyDescent="0.35">
      <c r="A120" s="14"/>
      <c r="B120" s="14"/>
      <c r="C120" s="14"/>
      <c r="D120" s="17"/>
      <c r="I120" s="3"/>
      <c r="J120"/>
      <c r="K120"/>
      <c r="L120"/>
      <c r="M120"/>
      <c r="N120"/>
      <c r="O120"/>
    </row>
    <row r="121" spans="1:15" s="4" customFormat="1" ht="15.75" customHeight="1" thickBot="1" x14ac:dyDescent="0.4">
      <c r="A121" s="14"/>
      <c r="B121" s="14"/>
      <c r="C121" s="14"/>
      <c r="D121" s="17"/>
      <c r="I121" s="3"/>
      <c r="J121"/>
      <c r="K121"/>
      <c r="L121"/>
      <c r="M121"/>
      <c r="N121"/>
      <c r="O121"/>
    </row>
    <row r="122" spans="1:15" s="4" customFormat="1" ht="15.75" customHeight="1" x14ac:dyDescent="0.35">
      <c r="A122" s="288" t="s">
        <v>41</v>
      </c>
      <c r="B122" s="289"/>
      <c r="C122" s="289"/>
      <c r="D122" s="289"/>
      <c r="E122" s="290"/>
      <c r="I122" s="3"/>
      <c r="J122"/>
      <c r="K122"/>
      <c r="L122"/>
      <c r="M122"/>
      <c r="N122"/>
      <c r="O122"/>
    </row>
    <row r="123" spans="1:15" s="4" customFormat="1" ht="72.5" x14ac:dyDescent="0.35">
      <c r="A123" s="23" t="s">
        <v>30</v>
      </c>
      <c r="B123" s="12" t="s">
        <v>37</v>
      </c>
      <c r="C123" s="12" t="s">
        <v>38</v>
      </c>
      <c r="D123" s="13" t="s">
        <v>42</v>
      </c>
      <c r="E123" s="24" t="s">
        <v>34</v>
      </c>
      <c r="I123" s="3"/>
      <c r="J123"/>
      <c r="K123"/>
      <c r="L123"/>
      <c r="M123"/>
      <c r="N123"/>
      <c r="O123"/>
    </row>
    <row r="124" spans="1:15" s="4" customFormat="1" ht="43.5" x14ac:dyDescent="0.35">
      <c r="A124" s="19" t="str">
        <f>E68</f>
        <v>ESQUADRIAS EXTERNAS - 
Face externa COM exposição a situação de risco</v>
      </c>
      <c r="B124" s="11">
        <f>SUM(J68:J74)</f>
        <v>0</v>
      </c>
      <c r="C124" s="20">
        <f>F68</f>
        <v>130</v>
      </c>
      <c r="D124" s="22">
        <f>((300*B124)/C124)/22</f>
        <v>0</v>
      </c>
      <c r="E124" s="291"/>
      <c r="I124" s="3"/>
      <c r="J124"/>
      <c r="K124"/>
      <c r="L124"/>
      <c r="M124"/>
      <c r="N124"/>
      <c r="O124"/>
    </row>
    <row r="125" spans="1:15" s="4" customFormat="1" ht="43.5" x14ac:dyDescent="0.35">
      <c r="A125" s="19" t="str">
        <f>E75</f>
        <v>ESQUADRIAS EXTERNAS - 
Face externa SEM exposição a situação de risco</v>
      </c>
      <c r="B125" s="11">
        <f>SUM(J75:J81)</f>
        <v>103.7244</v>
      </c>
      <c r="C125" s="20">
        <f>F75</f>
        <v>300</v>
      </c>
      <c r="D125" s="22">
        <f>((300*B125)/C125)/22</f>
        <v>4.7147454545454544</v>
      </c>
      <c r="E125" s="292"/>
      <c r="I125" s="3"/>
      <c r="J125"/>
      <c r="K125"/>
      <c r="L125"/>
      <c r="M125"/>
      <c r="N125"/>
      <c r="O125"/>
    </row>
    <row r="126" spans="1:15" s="4" customFormat="1" ht="29" x14ac:dyDescent="0.35">
      <c r="A126" s="19" t="str">
        <f>E82</f>
        <v>ESQUADRIAS EXTERNAS - 
Face interna</v>
      </c>
      <c r="B126" s="11">
        <f>SUM(J82:J88)</f>
        <v>0</v>
      </c>
      <c r="C126" s="20">
        <f>F82</f>
        <v>300</v>
      </c>
      <c r="D126" s="22">
        <f>((300*B126)/C126)/22</f>
        <v>0</v>
      </c>
      <c r="E126" s="292"/>
      <c r="I126" s="3"/>
      <c r="J126"/>
      <c r="K126"/>
      <c r="L126"/>
      <c r="M126"/>
      <c r="N126"/>
      <c r="O126"/>
    </row>
    <row r="127" spans="1:15" s="4" customFormat="1" x14ac:dyDescent="0.35">
      <c r="A127" s="19"/>
      <c r="B127" s="11"/>
      <c r="C127" s="20"/>
      <c r="D127" s="22"/>
      <c r="E127" s="293"/>
      <c r="I127" s="3"/>
      <c r="J127"/>
      <c r="K127"/>
      <c r="L127"/>
      <c r="M127"/>
      <c r="N127"/>
      <c r="O127"/>
    </row>
    <row r="128" spans="1:15" s="4" customFormat="1" ht="30.75" customHeight="1" thickBot="1" x14ac:dyDescent="0.4">
      <c r="A128" s="294" t="s">
        <v>43</v>
      </c>
      <c r="B128" s="295"/>
      <c r="C128" s="295"/>
      <c r="D128" s="127">
        <f>SUM(D124:D127)</f>
        <v>4.7147454545454544</v>
      </c>
      <c r="E128" s="25">
        <f>D128/300</f>
        <v>1.5715818181818181E-2</v>
      </c>
      <c r="I128" s="3"/>
      <c r="J128"/>
      <c r="K128"/>
      <c r="L128"/>
      <c r="M128"/>
      <c r="N128"/>
      <c r="O128"/>
    </row>
    <row r="130" spans="1:15" s="4" customFormat="1" ht="15" thickBot="1" x14ac:dyDescent="0.4">
      <c r="A130"/>
      <c r="B130"/>
      <c r="C130"/>
      <c r="D130" s="2"/>
      <c r="I130" s="3"/>
      <c r="J130"/>
      <c r="K130"/>
      <c r="L130"/>
      <c r="M130"/>
      <c r="N130"/>
      <c r="O130"/>
    </row>
    <row r="131" spans="1:15" s="4" customFormat="1" ht="14.5" customHeight="1" x14ac:dyDescent="0.35">
      <c r="A131" s="329" t="s">
        <v>87</v>
      </c>
      <c r="B131" s="289"/>
      <c r="C131" s="289"/>
      <c r="D131" s="289"/>
      <c r="E131" s="290"/>
      <c r="I131" s="3"/>
      <c r="J131"/>
      <c r="K131"/>
      <c r="L131"/>
      <c r="M131"/>
      <c r="N131"/>
      <c r="O131"/>
    </row>
    <row r="132" spans="1:15" s="4" customFormat="1" ht="72.5" x14ac:dyDescent="0.35">
      <c r="A132" s="23" t="s">
        <v>30</v>
      </c>
      <c r="B132" s="12" t="s">
        <v>88</v>
      </c>
      <c r="C132" s="12" t="s">
        <v>89</v>
      </c>
      <c r="D132" s="13" t="s">
        <v>90</v>
      </c>
      <c r="E132" s="24" t="s">
        <v>34</v>
      </c>
      <c r="I132" s="3"/>
      <c r="J132"/>
      <c r="K132"/>
      <c r="L132"/>
      <c r="M132"/>
      <c r="N132"/>
      <c r="O132"/>
    </row>
    <row r="133" spans="1:15" s="4" customFormat="1" x14ac:dyDescent="0.35">
      <c r="A133" s="219" t="s">
        <v>83</v>
      </c>
      <c r="B133" s="220"/>
      <c r="C133" s="221"/>
      <c r="D133" s="15"/>
      <c r="E133" s="222">
        <f>K89</f>
        <v>7.5757575757575751E-3</v>
      </c>
      <c r="I133" s="3"/>
      <c r="J133"/>
      <c r="K133"/>
      <c r="L133"/>
      <c r="M133"/>
      <c r="N133"/>
      <c r="O133"/>
    </row>
    <row r="134" spans="1:15" s="4" customFormat="1" x14ac:dyDescent="0.35">
      <c r="A134" s="219" t="s">
        <v>84</v>
      </c>
      <c r="B134" s="220"/>
      <c r="C134" s="20"/>
      <c r="D134" s="15"/>
      <c r="E134" s="222">
        <f>K90</f>
        <v>7.5757575757575751E-3</v>
      </c>
      <c r="I134" s="3"/>
      <c r="J134"/>
      <c r="K134"/>
      <c r="L134"/>
      <c r="M134"/>
      <c r="N134"/>
      <c r="O134"/>
    </row>
    <row r="135" spans="1:15" s="4" customFormat="1" ht="30.75" customHeight="1" x14ac:dyDescent="0.35">
      <c r="A135" s="226" t="s">
        <v>85</v>
      </c>
      <c r="B135" s="11"/>
      <c r="C135" s="20"/>
      <c r="D135" s="15"/>
      <c r="E135" s="222">
        <f>K91</f>
        <v>4.5454545454545456E-2</v>
      </c>
      <c r="I135" s="3"/>
      <c r="J135"/>
      <c r="K135"/>
      <c r="L135"/>
      <c r="M135"/>
      <c r="N135"/>
      <c r="O135"/>
    </row>
    <row r="136" spans="1:15" s="4" customFormat="1" x14ac:dyDescent="0.35">
      <c r="A136" s="330"/>
      <c r="B136" s="331"/>
      <c r="C136" s="331"/>
      <c r="D136" s="223">
        <f>SUM(D133:D135)</f>
        <v>0</v>
      </c>
      <c r="E136" s="224">
        <f>E134+E133+E135</f>
        <v>6.0606060606060608E-2</v>
      </c>
      <c r="I136" s="3"/>
      <c r="J136"/>
      <c r="K136"/>
      <c r="L136"/>
      <c r="M136"/>
      <c r="N136"/>
      <c r="O136"/>
    </row>
    <row r="137" spans="1:15" s="4" customFormat="1" x14ac:dyDescent="0.35">
      <c r="A137" s="14"/>
      <c r="B137" s="14"/>
      <c r="C137" s="14"/>
      <c r="D137" s="225"/>
      <c r="E137" s="5"/>
      <c r="I137" s="3"/>
      <c r="J137"/>
      <c r="K137"/>
      <c r="L137"/>
      <c r="M137"/>
      <c r="N137"/>
      <c r="O137"/>
    </row>
    <row r="138" spans="1:15" s="4" customFormat="1" ht="15" thickBot="1" x14ac:dyDescent="0.4">
      <c r="A138" s="14"/>
      <c r="B138" s="14"/>
      <c r="C138" s="14"/>
      <c r="D138" s="225"/>
      <c r="E138" s="5"/>
      <c r="I138" s="3"/>
      <c r="J138"/>
      <c r="K138"/>
      <c r="L138"/>
      <c r="M138"/>
      <c r="N138"/>
      <c r="O138"/>
    </row>
    <row r="139" spans="1:15" s="4" customFormat="1" ht="15" thickBot="1" x14ac:dyDescent="0.4">
      <c r="A139" s="327" t="s">
        <v>44</v>
      </c>
      <c r="B139" s="328"/>
      <c r="C139" s="328"/>
      <c r="D139" s="328"/>
      <c r="E139" s="251">
        <f>TRUNC(E109+E119+E128+E135,2)</f>
        <v>0.8</v>
      </c>
      <c r="I139" s="3"/>
      <c r="J139"/>
      <c r="K139"/>
      <c r="L139"/>
      <c r="M139"/>
      <c r="N139"/>
      <c r="O139"/>
    </row>
    <row r="141" spans="1:15" ht="15" thickBot="1" x14ac:dyDescent="0.4"/>
    <row r="142" spans="1:15" x14ac:dyDescent="0.35">
      <c r="A142" s="308" t="s">
        <v>76</v>
      </c>
      <c r="B142" s="309"/>
      <c r="C142" s="309"/>
      <c r="D142" s="309"/>
      <c r="E142" s="310"/>
    </row>
    <row r="143" spans="1:15" x14ac:dyDescent="0.35">
      <c r="A143" s="311" t="s">
        <v>77</v>
      </c>
      <c r="B143" s="312"/>
      <c r="C143" s="312"/>
      <c r="D143" s="312"/>
      <c r="E143" s="313"/>
    </row>
    <row r="144" spans="1:15" ht="58" x14ac:dyDescent="0.35">
      <c r="A144" s="311" t="s">
        <v>30</v>
      </c>
      <c r="B144" s="312"/>
      <c r="C144" s="314"/>
      <c r="D144" s="12" t="s">
        <v>38</v>
      </c>
      <c r="E144" s="202" t="s">
        <v>78</v>
      </c>
    </row>
    <row r="145" spans="1:11" ht="15" thickBot="1" x14ac:dyDescent="0.4">
      <c r="A145" s="315" t="s">
        <v>79</v>
      </c>
      <c r="B145" s="316"/>
      <c r="C145" s="317"/>
      <c r="D145" s="252">
        <v>800</v>
      </c>
      <c r="E145" s="253">
        <f>TRUNC(E139*D145,2)</f>
        <v>640</v>
      </c>
    </row>
    <row r="146" spans="1:11" x14ac:dyDescent="0.35">
      <c r="D146" s="254"/>
    </row>
    <row r="147" spans="1:11" x14ac:dyDescent="0.35">
      <c r="A147" t="s">
        <v>80</v>
      </c>
      <c r="D147" s="254"/>
    </row>
    <row r="148" spans="1:11" x14ac:dyDescent="0.35">
      <c r="A148" t="s">
        <v>81</v>
      </c>
      <c r="D148" s="254"/>
    </row>
    <row r="149" spans="1:11" x14ac:dyDescent="0.35">
      <c r="A149" t="s">
        <v>82</v>
      </c>
      <c r="D149" s="254"/>
    </row>
    <row r="150" spans="1:11" ht="15" thickBot="1" x14ac:dyDescent="0.4">
      <c r="D150" s="254"/>
    </row>
    <row r="151" spans="1:11" x14ac:dyDescent="0.35">
      <c r="A151" s="318" t="s">
        <v>76</v>
      </c>
      <c r="B151" s="319"/>
      <c r="C151" s="319"/>
      <c r="D151" s="319"/>
      <c r="E151" s="320"/>
    </row>
    <row r="152" spans="1:11" x14ac:dyDescent="0.35">
      <c r="A152" s="321" t="s">
        <v>77</v>
      </c>
      <c r="B152" s="322"/>
      <c r="C152" s="322"/>
      <c r="D152" s="322"/>
      <c r="E152" s="323"/>
    </row>
    <row r="153" spans="1:11" ht="58" x14ac:dyDescent="0.35">
      <c r="A153" s="321" t="s">
        <v>30</v>
      </c>
      <c r="B153" s="322"/>
      <c r="C153" s="266"/>
      <c r="D153" s="255" t="s">
        <v>38</v>
      </c>
      <c r="E153" s="256" t="s">
        <v>78</v>
      </c>
    </row>
    <row r="154" spans="1:11" ht="15" thickBot="1" x14ac:dyDescent="0.4">
      <c r="A154" s="324" t="s">
        <v>79</v>
      </c>
      <c r="B154" s="325"/>
      <c r="C154" s="326"/>
      <c r="D154" s="257">
        <v>800</v>
      </c>
      <c r="E154" s="258">
        <f>IF(E139*D145&lt;=800,D154,E145)</f>
        <v>800</v>
      </c>
    </row>
    <row r="158" spans="1:11" ht="15" thickBot="1" x14ac:dyDescent="0.4"/>
    <row r="159" spans="1:11" ht="31.5" thickBot="1" x14ac:dyDescent="0.4">
      <c r="A159" s="304" t="s">
        <v>91</v>
      </c>
      <c r="B159" s="305"/>
      <c r="C159" s="305"/>
      <c r="D159" s="305"/>
      <c r="E159" s="305"/>
      <c r="F159" s="305"/>
      <c r="G159" s="305"/>
      <c r="H159" s="305"/>
      <c r="I159" s="305"/>
      <c r="J159" s="305"/>
      <c r="K159" s="306"/>
    </row>
    <row r="160" spans="1:11" ht="15" thickBot="1" x14ac:dyDescent="0.4"/>
    <row r="161" spans="1:11" ht="58.5" thickBot="1" x14ac:dyDescent="0.4">
      <c r="A161" s="227" t="s">
        <v>0</v>
      </c>
      <c r="B161" s="228" t="s">
        <v>92</v>
      </c>
      <c r="C161" s="229"/>
      <c r="D161" s="230"/>
      <c r="E161" s="231" t="s">
        <v>4</v>
      </c>
      <c r="F161" s="232" t="s">
        <v>5</v>
      </c>
      <c r="G161" s="228" t="s">
        <v>6</v>
      </c>
      <c r="H161" s="228" t="s">
        <v>7</v>
      </c>
      <c r="I161" s="229" t="s">
        <v>93</v>
      </c>
      <c r="J161" s="233" t="s">
        <v>94</v>
      </c>
      <c r="K161" s="234"/>
    </row>
    <row r="162" spans="1:11" x14ac:dyDescent="0.35">
      <c r="A162" s="235" t="s">
        <v>95</v>
      </c>
      <c r="B162" s="236">
        <v>506</v>
      </c>
      <c r="C162" s="236"/>
      <c r="D162" s="237"/>
      <c r="E162" s="238" t="s">
        <v>96</v>
      </c>
      <c r="F162" s="239"/>
      <c r="G162" s="240" t="s">
        <v>72</v>
      </c>
      <c r="H162" s="241">
        <v>1</v>
      </c>
      <c r="I162" s="242">
        <v>4</v>
      </c>
      <c r="J162" s="243">
        <f>I162*B162</f>
        <v>2024</v>
      </c>
      <c r="K162" s="244"/>
    </row>
    <row r="163" spans="1:11" x14ac:dyDescent="0.35">
      <c r="A163" s="235"/>
      <c r="B163" s="245"/>
      <c r="C163" s="236"/>
      <c r="D163" s="237"/>
      <c r="E163" s="238"/>
      <c r="F163" s="239"/>
      <c r="G163" s="240"/>
      <c r="H163" s="241"/>
      <c r="I163" s="242"/>
      <c r="J163" s="243">
        <f t="shared" ref="J163:J167" si="45">D163*I163</f>
        <v>0</v>
      </c>
      <c r="K163" s="244"/>
    </row>
    <row r="164" spans="1:11" x14ac:dyDescent="0.35">
      <c r="A164" s="246"/>
      <c r="B164" s="245"/>
      <c r="C164" s="236"/>
      <c r="D164" s="237"/>
      <c r="E164" s="238"/>
      <c r="F164" s="239"/>
      <c r="G164" s="240"/>
      <c r="H164" s="241"/>
      <c r="I164" s="242"/>
      <c r="J164" s="243">
        <f t="shared" si="45"/>
        <v>0</v>
      </c>
      <c r="K164" s="244"/>
    </row>
    <row r="165" spans="1:11" x14ac:dyDescent="0.35">
      <c r="A165" s="235"/>
      <c r="B165" s="245"/>
      <c r="C165" s="236"/>
      <c r="D165" s="237"/>
      <c r="E165" s="238"/>
      <c r="F165" s="239"/>
      <c r="G165" s="240"/>
      <c r="H165" s="241"/>
      <c r="I165" s="242"/>
      <c r="J165" s="243">
        <f t="shared" si="45"/>
        <v>0</v>
      </c>
      <c r="K165" s="244"/>
    </row>
    <row r="166" spans="1:11" ht="29" x14ac:dyDescent="0.35">
      <c r="A166" s="247" t="s">
        <v>97</v>
      </c>
      <c r="B166" s="208">
        <v>10</v>
      </c>
      <c r="C166" s="209"/>
      <c r="D166" s="248"/>
      <c r="E166" s="249" t="s">
        <v>98</v>
      </c>
      <c r="F166" s="211">
        <v>1</v>
      </c>
      <c r="G166" s="212" t="s">
        <v>72</v>
      </c>
      <c r="H166" s="213">
        <v>1</v>
      </c>
      <c r="I166" s="217">
        <v>4</v>
      </c>
      <c r="J166" s="215">
        <f>I166*B166</f>
        <v>40</v>
      </c>
      <c r="K166" s="216"/>
    </row>
    <row r="167" spans="1:11" x14ac:dyDescent="0.35">
      <c r="A167" s="203" t="s">
        <v>99</v>
      </c>
      <c r="B167" s="204"/>
      <c r="C167" s="205"/>
      <c r="D167" s="206"/>
      <c r="E167" s="249"/>
      <c r="F167" s="211"/>
      <c r="G167" s="212"/>
      <c r="H167" s="213"/>
      <c r="I167" s="250"/>
      <c r="J167" s="215">
        <f t="shared" si="45"/>
        <v>0</v>
      </c>
      <c r="K167" s="216"/>
    </row>
  </sheetData>
  <mergeCells count="41">
    <mergeCell ref="A159:K159"/>
    <mergeCell ref="A1:K1"/>
    <mergeCell ref="A142:E142"/>
    <mergeCell ref="A143:E143"/>
    <mergeCell ref="A144:C144"/>
    <mergeCell ref="A145:C145"/>
    <mergeCell ref="A151:E151"/>
    <mergeCell ref="A152:E152"/>
    <mergeCell ref="A153:C153"/>
    <mergeCell ref="A154:C154"/>
    <mergeCell ref="A139:D139"/>
    <mergeCell ref="E124:E127"/>
    <mergeCell ref="A128:C128"/>
    <mergeCell ref="A131:E131"/>
    <mergeCell ref="A136:C136"/>
    <mergeCell ref="A109:C109"/>
    <mergeCell ref="A112:E112"/>
    <mergeCell ref="E114:E118"/>
    <mergeCell ref="A119:C119"/>
    <mergeCell ref="A122:E122"/>
    <mergeCell ref="A94:J94"/>
    <mergeCell ref="A97:E97"/>
    <mergeCell ref="A98:E98"/>
    <mergeCell ref="A100:E100"/>
    <mergeCell ref="E102:E108"/>
    <mergeCell ref="E75:E81"/>
    <mergeCell ref="E82:E88"/>
    <mergeCell ref="E89:E91"/>
    <mergeCell ref="A92:C92"/>
    <mergeCell ref="A93:I93"/>
    <mergeCell ref="E41:E47"/>
    <mergeCell ref="E48:E53"/>
    <mergeCell ref="E54:E60"/>
    <mergeCell ref="E61:E67"/>
    <mergeCell ref="E68:E74"/>
    <mergeCell ref="E18:E23"/>
    <mergeCell ref="E24:E29"/>
    <mergeCell ref="E30:E33"/>
    <mergeCell ref="E34:E40"/>
    <mergeCell ref="E3:E11"/>
    <mergeCell ref="E12:E1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46</v>
      </c>
    </row>
    <row r="2" spans="1:1" x14ac:dyDescent="0.35">
      <c r="A2" t="s">
        <v>67</v>
      </c>
    </row>
    <row r="3" spans="1:1" x14ac:dyDescent="0.35">
      <c r="A3" t="s">
        <v>65</v>
      </c>
    </row>
    <row r="4" spans="1:1" x14ac:dyDescent="0.35">
      <c r="A4" t="s">
        <v>68</v>
      </c>
    </row>
    <row r="5" spans="1:1" x14ac:dyDescent="0.35">
      <c r="A5" t="s">
        <v>69</v>
      </c>
    </row>
    <row r="6" spans="1:1" x14ac:dyDescent="0.35">
      <c r="A6" t="s">
        <v>70</v>
      </c>
    </row>
    <row r="7" spans="1:1" x14ac:dyDescent="0.35">
      <c r="A7" t="s">
        <v>71</v>
      </c>
    </row>
    <row r="8" spans="1:1" x14ac:dyDescent="0.35">
      <c r="A8" t="s">
        <v>72</v>
      </c>
    </row>
    <row r="9" spans="1:1" x14ac:dyDescent="0.35">
      <c r="A9" t="s">
        <v>73</v>
      </c>
    </row>
    <row r="14" spans="1:1" x14ac:dyDescent="0.35">
      <c r="A14" t="s">
        <v>74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Governador Valadares</vt:lpstr>
      <vt:lpstr>Parâmetros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2024-09-05T14:16:39Z</dcterms:modified>
  <cp:category/>
  <cp:contentStatus/>
</cp:coreProperties>
</file>