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AM-MS-RJ - 48051.005292-2023-01/Modelo PCFP/"/>
    </mc:Choice>
  </mc:AlternateContent>
  <xr:revisionPtr revIDLastSave="215" documentId="8_{8A4C2EFB-2A8A-40D7-88F0-70CA0593E906}" xr6:coauthVersionLast="47" xr6:coauthVersionMax="47" xr10:uidLastSave="{50CCF824-33CE-4678-B61D-87E7AC6A0FC3}"/>
  <bookViews>
    <workbookView xWindow="28680" yWindow="-120" windowWidth="29040" windowHeight="15840" tabRatio="661" xr2:uid="{00000000-000D-0000-FFFF-FFFF00000000}"/>
  </bookViews>
  <sheets>
    <sheet name=" Custo est. total" sheetId="18" r:id="rId1"/>
    <sheet name="Motorista" sheetId="17" r:id="rId2"/>
    <sheet name="Uniforme - motorista" sheetId="11" r:id="rId3"/>
    <sheet name="Mód2.3" sheetId="12" r:id="rId4"/>
    <sheet name="Materiais" sheetId="14" state="hidden" r:id="rId5"/>
    <sheet name="Eqp" sheetId="15" state="hidden" r:id="rId6"/>
    <sheet name="Recepcionista" sheetId="19" r:id="rId7"/>
    <sheet name="Uniforme rcepcionista" sheetId="20" r:id="rId8"/>
    <sheet name="FatorK" sheetId="7" r:id="rId9"/>
    <sheet name="MemóriaCálculo" sheetId="16" r:id="rId10"/>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6" i="19" l="1"/>
  <c r="H56" i="17"/>
  <c r="K59" i="11"/>
  <c r="K60" i="11"/>
  <c r="K61" i="11"/>
  <c r="K62" i="11"/>
  <c r="K63" i="11"/>
  <c r="K64" i="11"/>
  <c r="K58" i="11"/>
  <c r="K12" i="11"/>
  <c r="K13" i="11"/>
  <c r="K14" i="11"/>
  <c r="K15" i="11"/>
  <c r="K16" i="11"/>
  <c r="K17" i="11"/>
  <c r="K11" i="11"/>
  <c r="H11" i="18"/>
  <c r="J11" i="18" s="1"/>
  <c r="K59" i="20" l="1"/>
  <c r="K60" i="20"/>
  <c r="K61" i="20"/>
  <c r="K62" i="20"/>
  <c r="K63" i="20"/>
  <c r="K64" i="20"/>
  <c r="K58" i="20"/>
  <c r="K12" i="20"/>
  <c r="K13" i="20"/>
  <c r="K14" i="20"/>
  <c r="K15" i="20"/>
  <c r="K16" i="20"/>
  <c r="K17" i="20"/>
  <c r="K11" i="20"/>
  <c r="E9" i="18" l="1"/>
  <c r="L64" i="20"/>
  <c r="L63" i="20"/>
  <c r="L62" i="20"/>
  <c r="L61" i="20"/>
  <c r="L60" i="20"/>
  <c r="L59" i="20"/>
  <c r="L58" i="20"/>
  <c r="L17" i="20"/>
  <c r="L16" i="20"/>
  <c r="L15" i="20"/>
  <c r="L14" i="20"/>
  <c r="L13" i="20"/>
  <c r="L12" i="20"/>
  <c r="L11" i="20"/>
  <c r="K19" i="20" s="1"/>
  <c r="K21" i="20" s="1"/>
  <c r="F21" i="12"/>
  <c r="I28" i="19"/>
  <c r="B174" i="19"/>
  <c r="B172" i="19"/>
  <c r="B171" i="19"/>
  <c r="B170" i="19"/>
  <c r="B169" i="19"/>
  <c r="B168" i="19"/>
  <c r="H161" i="19"/>
  <c r="I135" i="19"/>
  <c r="I140" i="19" s="1"/>
  <c r="H135" i="19"/>
  <c r="H130" i="19"/>
  <c r="H113" i="19"/>
  <c r="H110" i="19"/>
  <c r="H76" i="19"/>
  <c r="H55" i="19"/>
  <c r="H57" i="19" s="1"/>
  <c r="H53" i="19"/>
  <c r="I39" i="19"/>
  <c r="E65" i="12"/>
  <c r="E66" i="12" s="1"/>
  <c r="I91" i="17" s="1"/>
  <c r="K66" i="20" l="1"/>
  <c r="K68" i="20" s="1"/>
  <c r="K71" i="20" s="1"/>
  <c r="I145" i="19" s="1" a="1"/>
  <c r="I145" i="19" s="1"/>
  <c r="I149" i="19" s="1"/>
  <c r="I172" i="19" s="1"/>
  <c r="I40" i="19"/>
  <c r="I46" i="19" s="1"/>
  <c r="I41" i="19"/>
  <c r="F23" i="12"/>
  <c r="F25" i="12" s="1"/>
  <c r="I86" i="19" s="1"/>
  <c r="I91" i="19"/>
  <c r="I125" i="19" l="1"/>
  <c r="I126" i="19"/>
  <c r="I53" i="19"/>
  <c r="I75" i="19"/>
  <c r="I74" i="19"/>
  <c r="I71" i="19"/>
  <c r="I111" i="19"/>
  <c r="I168" i="19"/>
  <c r="I69" i="19"/>
  <c r="I68" i="19"/>
  <c r="I124" i="19"/>
  <c r="I127" i="19"/>
  <c r="I56" i="19"/>
  <c r="I109" i="19"/>
  <c r="I72" i="19"/>
  <c r="I114" i="19"/>
  <c r="I70" i="19"/>
  <c r="I128" i="19"/>
  <c r="I73" i="19"/>
  <c r="I54" i="19"/>
  <c r="I112" i="19"/>
  <c r="I113" i="19" s="1"/>
  <c r="I55" i="19"/>
  <c r="I110" i="19"/>
  <c r="I115" i="19"/>
  <c r="I170" i="19" s="1"/>
  <c r="E51" i="12"/>
  <c r="I39" i="17"/>
  <c r="G10" i="18"/>
  <c r="E10" i="18"/>
  <c r="I57" i="19" l="1"/>
  <c r="I102" i="19" s="1"/>
  <c r="I76" i="19"/>
  <c r="I103" i="19" s="1"/>
  <c r="I129" i="19"/>
  <c r="I130" i="19" s="1"/>
  <c r="I131" i="19" s="1"/>
  <c r="I139" i="19" s="1"/>
  <c r="I141" i="19" s="1"/>
  <c r="I171" i="19" s="1"/>
  <c r="K45" i="14"/>
  <c r="L45" i="14" s="1"/>
  <c r="K46" i="14"/>
  <c r="L46" i="14" s="1"/>
  <c r="K47" i="14"/>
  <c r="L47" i="14" s="1"/>
  <c r="K48" i="14"/>
  <c r="L48" i="14" s="1"/>
  <c r="K49" i="14"/>
  <c r="L49" i="14" s="1"/>
  <c r="K50" i="14"/>
  <c r="L50" i="14" s="1"/>
  <c r="K51" i="14"/>
  <c r="L51" i="14" s="1"/>
  <c r="K52" i="14"/>
  <c r="L52" i="14" s="1"/>
  <c r="K53" i="14"/>
  <c r="L53" i="14" s="1"/>
  <c r="K54" i="14"/>
  <c r="L54" i="14" s="1"/>
  <c r="K55" i="14"/>
  <c r="L55" i="14" s="1"/>
  <c r="K56" i="14"/>
  <c r="L56" i="14" s="1"/>
  <c r="K57" i="14"/>
  <c r="L57" i="14" s="1"/>
  <c r="K44" i="14"/>
  <c r="L44" i="14" s="1"/>
  <c r="L12" i="14"/>
  <c r="L26" i="14"/>
  <c r="L28" i="14"/>
  <c r="K12" i="14"/>
  <c r="K13" i="14"/>
  <c r="L13" i="14" s="1"/>
  <c r="K14" i="14"/>
  <c r="L14" i="14" s="1"/>
  <c r="K15" i="14"/>
  <c r="L15" i="14" s="1"/>
  <c r="K16" i="14"/>
  <c r="L16" i="14" s="1"/>
  <c r="K17" i="14"/>
  <c r="L17" i="14" s="1"/>
  <c r="K18" i="14"/>
  <c r="L18" i="14" s="1"/>
  <c r="K19" i="14"/>
  <c r="L19" i="14" s="1"/>
  <c r="K20" i="14"/>
  <c r="L20" i="14" s="1"/>
  <c r="K21" i="14"/>
  <c r="L21" i="14" s="1"/>
  <c r="K22" i="14"/>
  <c r="L22" i="14" s="1"/>
  <c r="K23" i="14"/>
  <c r="L23" i="14" s="1"/>
  <c r="K24" i="14"/>
  <c r="L24" i="14" s="1"/>
  <c r="K25" i="14"/>
  <c r="L25" i="14" s="1"/>
  <c r="K26" i="14"/>
  <c r="K27" i="14"/>
  <c r="L27" i="14" s="1"/>
  <c r="K28" i="14"/>
  <c r="K29" i="14"/>
  <c r="L29" i="14" s="1"/>
  <c r="K30" i="14"/>
  <c r="L30" i="14" s="1"/>
  <c r="K31" i="14"/>
  <c r="L31" i="14" s="1"/>
  <c r="K32" i="14"/>
  <c r="L32" i="14" s="1"/>
  <c r="K33" i="14"/>
  <c r="L33" i="14" s="1"/>
  <c r="K34" i="14"/>
  <c r="L34" i="14" s="1"/>
  <c r="L11" i="14"/>
  <c r="K11" i="14"/>
  <c r="L13" i="15"/>
  <c r="L15" i="15"/>
  <c r="K11" i="15"/>
  <c r="L11" i="15" s="1"/>
  <c r="K12" i="15"/>
  <c r="L12" i="15" s="1"/>
  <c r="K13" i="15"/>
  <c r="K14" i="15"/>
  <c r="L14" i="15" s="1"/>
  <c r="K15" i="15"/>
  <c r="L58" i="11" l="1"/>
  <c r="L60" i="11"/>
  <c r="L63" i="11"/>
  <c r="L62" i="11"/>
  <c r="L61" i="11"/>
  <c r="L59" i="11"/>
  <c r="L64" i="11"/>
  <c r="K66" i="11" l="1"/>
  <c r="K68" i="11" s="1"/>
  <c r="B174" i="17"/>
  <c r="B172" i="17"/>
  <c r="B171" i="17"/>
  <c r="B170" i="17"/>
  <c r="B169" i="17"/>
  <c r="B168" i="17"/>
  <c r="H161" i="17"/>
  <c r="I135" i="17"/>
  <c r="I140" i="17" s="1"/>
  <c r="H135" i="17"/>
  <c r="H110" i="17"/>
  <c r="H76" i="17"/>
  <c r="H130" i="17" s="1"/>
  <c r="H53" i="17"/>
  <c r="H55" i="17" s="1"/>
  <c r="H57" i="17" s="1"/>
  <c r="E10" i="12"/>
  <c r="I40" i="17" l="1"/>
  <c r="H113" i="17"/>
  <c r="I41" i="17"/>
  <c r="I72" i="16"/>
  <c r="I71" i="16"/>
  <c r="I70" i="16"/>
  <c r="I69" i="16"/>
  <c r="I68" i="16"/>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35" i="14"/>
  <c r="L17" i="11"/>
  <c r="L16" i="11"/>
  <c r="L15" i="11"/>
  <c r="L14" i="11"/>
  <c r="L13" i="11"/>
  <c r="L12" i="11"/>
  <c r="L11" i="11"/>
  <c r="I46" i="17" l="1"/>
  <c r="I53" i="17" s="1"/>
  <c r="I73" i="16"/>
  <c r="I74" i="16" s="1"/>
  <c r="I75" i="16" s="1"/>
  <c r="K19" i="11"/>
  <c r="K21" i="11" s="1"/>
  <c r="K71" i="11" s="1"/>
  <c r="K58" i="14"/>
  <c r="K26" i="15"/>
  <c r="I70" i="17" l="1"/>
  <c r="I114" i="17"/>
  <c r="I168" i="17"/>
  <c r="I68" i="17"/>
  <c r="I111" i="17"/>
  <c r="I125" i="17"/>
  <c r="I56" i="17"/>
  <c r="I112" i="17"/>
  <c r="I113" i="17" s="1"/>
  <c r="I54" i="17"/>
  <c r="I55" i="17" s="1"/>
  <c r="I75" i="17"/>
  <c r="I69" i="17"/>
  <c r="I127" i="17"/>
  <c r="I72" i="17"/>
  <c r="I73" i="17"/>
  <c r="I71" i="17"/>
  <c r="I74" i="17"/>
  <c r="I128" i="17"/>
  <c r="I109" i="17"/>
  <c r="I124" i="17"/>
  <c r="I126" i="17"/>
  <c r="I145" i="17" a="1"/>
  <c r="I145" i="17" s="1"/>
  <c r="E33" i="12"/>
  <c r="I87" i="17" l="1"/>
  <c r="I87" i="19"/>
  <c r="I57" i="17"/>
  <c r="I102" i="17" s="1"/>
  <c r="I76" i="17"/>
  <c r="I103" i="17" s="1"/>
  <c r="I110" i="17"/>
  <c r="I115" i="17" s="1"/>
  <c r="I170" i="17" s="1"/>
  <c r="I129" i="17"/>
  <c r="I130" i="17" s="1"/>
  <c r="I131" i="17" s="1"/>
  <c r="I139" i="17" s="1"/>
  <c r="I141" i="17" s="1"/>
  <c r="I171" i="17" s="1"/>
  <c r="I149" i="17"/>
  <c r="I172" i="17" s="1"/>
  <c r="K28" i="15"/>
  <c r="K60" i="14"/>
  <c r="K64" i="14" s="1"/>
  <c r="K37" i="14"/>
  <c r="K63" i="14" s="1"/>
  <c r="K65" i="14" l="1"/>
  <c r="E59" i="12" l="1"/>
  <c r="E60" i="12" s="1"/>
  <c r="I90" i="17" l="1"/>
  <c r="I90" i="19"/>
  <c r="E9" i="12"/>
  <c r="E21" i="12" l="1"/>
  <c r="E23" i="12" l="1"/>
  <c r="E25" i="12" s="1"/>
  <c r="I86" i="17" l="1"/>
  <c r="E42" i="12"/>
  <c r="I88" i="19" s="1"/>
  <c r="I88" i="17" l="1"/>
  <c r="E12" i="12" l="1"/>
  <c r="I85" i="17" l="1"/>
  <c r="I85" i="19"/>
  <c r="E52" i="12"/>
  <c r="I89" i="17" l="1"/>
  <c r="I93" i="17" s="1"/>
  <c r="I104" i="17" s="1"/>
  <c r="I105" i="17" s="1"/>
  <c r="I89" i="19"/>
  <c r="I93" i="19" s="1"/>
  <c r="I104" i="19" s="1"/>
  <c r="I105" i="19" s="1"/>
  <c r="I169" i="19" l="1"/>
  <c r="I173" i="19" s="1"/>
  <c r="I155" i="19" s="1"/>
  <c r="I169" i="17"/>
  <c r="I156" i="19" l="1"/>
  <c r="I175" i="19" s="1"/>
  <c r="I179" i="19" s="1"/>
  <c r="I9" i="18" s="1"/>
  <c r="J9" i="18" s="1"/>
  <c r="I173" i="17"/>
  <c r="I155" i="17" s="1"/>
  <c r="I159" i="19" l="1"/>
  <c r="I160" i="19"/>
  <c r="I158" i="19"/>
  <c r="I156" i="17"/>
  <c r="I161" i="19" l="1"/>
  <c r="I174" i="19" s="1"/>
  <c r="I175" i="17"/>
  <c r="I179" i="17" s="1"/>
  <c r="I10" i="18" s="1"/>
  <c r="J10" i="18" s="1"/>
  <c r="J12" i="18" s="1"/>
  <c r="B3" i="7" l="1"/>
  <c r="I158" i="17"/>
  <c r="I160" i="17"/>
  <c r="I159" i="17"/>
  <c r="I161" i="17" l="1"/>
  <c r="I174" i="1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<sst xmlns="http://schemas.openxmlformats.org/spreadsheetml/2006/main" count="1002" uniqueCount="331">
  <si>
    <t>Planilha de Custo e Formação de Preços</t>
  </si>
  <si>
    <t>descrição</t>
  </si>
  <si>
    <t>CBO</t>
  </si>
  <si>
    <t>Unidade</t>
  </si>
  <si>
    <t>Quant</t>
  </si>
  <si>
    <t>Vl unit</t>
  </si>
  <si>
    <t>N/A</t>
  </si>
  <si>
    <t>unidade</t>
  </si>
  <si>
    <t>Valor total</t>
  </si>
  <si>
    <t>quantidade de meses do contrato:</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</si>
  <si>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</si>
  <si>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</si>
  <si>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</si>
  <si>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</si>
  <si>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</si>
  <si>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</si>
  <si>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</si>
  <si>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</si>
  <si>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</si>
  <si>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</si>
  <si>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</si>
  <si>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</si>
  <si>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</si>
  <si>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</si>
  <si>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</si>
  <si>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</si>
  <si>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</si>
  <si>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Motorista</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</si>
  <si>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</si>
  <si>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</si>
  <si>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</si>
  <si>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</si>
  <si>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</si>
  <si>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</si>
  <si>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</si>
  <si>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</si>
  <si>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</si>
  <si>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</si>
  <si>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</si>
  <si>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7823-05</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</si>
  <si>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</si>
  <si>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</si>
  <si>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</si>
  <si>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</si>
  <si>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</si>
  <si>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</si>
  <si>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</si>
  <si>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</si>
  <si>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</si>
  <si>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</si>
  <si>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</si>
  <si>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</si>
  <si>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</si>
  <si>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</si>
  <si>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</si>
  <si>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</si>
  <si>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</si>
  <si>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</si>
  <si>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</si>
  <si>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</si>
  <si>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</si>
  <si>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</si>
  <si>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</si>
  <si>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</si>
  <si>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</si>
  <si>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</si>
  <si>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</si>
  <si>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</si>
  <si>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</si>
  <si>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</si>
  <si>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</si>
  <si>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</si>
  <si>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</si>
  <si>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</si>
  <si>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</si>
  <si>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</si>
  <si>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</si>
  <si>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</si>
  <si>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</si>
  <si>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</si>
  <si>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</si>
  <si>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</si>
  <si>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</si>
  <si>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</si>
  <si>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</si>
  <si>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</si>
  <si>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</si>
  <si>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</si>
  <si>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</si>
  <si>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</si>
  <si>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</si>
  <si>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</si>
  <si>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</si>
  <si>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</si>
  <si>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</si>
  <si>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</si>
  <si>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</si>
  <si>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Outros</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</si>
  <si>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</si>
  <si>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</si>
  <si>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</si>
  <si>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</si>
  <si>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</si>
  <si>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</si>
  <si>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</si>
  <si>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</si>
  <si>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</si>
  <si>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</si>
  <si>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</si>
  <si>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</si>
  <si>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</si>
  <si>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</si>
  <si>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</si>
  <si>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</si>
  <si>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</si>
  <si>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</si>
  <si>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</si>
  <si>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</si>
  <si>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</si>
  <si>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</si>
  <si>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</si>
  <si>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</si>
  <si>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</si>
  <si>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</si>
  <si>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</si>
  <si>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</si>
  <si>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</si>
  <si>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</si>
  <si>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</si>
  <si>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</si>
  <si>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</si>
  <si>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</si>
  <si>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</si>
  <si>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</si>
  <si>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</si>
  <si>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</si>
  <si>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</si>
  <si>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</si>
  <si>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</si>
  <si>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</si>
  <si>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</si>
  <si>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</si>
  <si>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</si>
  <si>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</si>
  <si>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</si>
  <si>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</si>
  <si>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</si>
  <si>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</si>
  <si>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</si>
  <si>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</si>
  <si>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</si>
  <si>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</si>
  <si>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</si>
  <si>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</si>
  <si>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</si>
  <si>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</si>
  <si>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</si>
  <si>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</si>
  <si>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</si>
  <si>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</si>
  <si>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</si>
  <si>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</si>
  <si>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</si>
  <si>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</si>
  <si>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</si>
  <si>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</si>
  <si>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</si>
  <si>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</si>
  <si>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</si>
  <si>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</si>
  <si>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</si>
  <si>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</si>
  <si>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</si>
  <si>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</si>
  <si>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</si>
  <si>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</si>
  <si>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</si>
  <si>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</si>
  <si>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</si>
  <si>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</si>
  <si>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</si>
  <si>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Percentual/Valor Desconto/Cota-Parte Funcionário</t>
  </si>
  <si>
    <t>Custo Efetivo da Assistência Médica</t>
  </si>
  <si>
    <t>Valor da Assistência Familiar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</si>
  <si>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</si>
  <si>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</si>
  <si>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</si>
  <si>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</si>
  <si>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</si>
  <si>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</si>
  <si>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</si>
  <si>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</si>
  <si>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</si>
  <si>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AUXÍLIO CRECHE</t>
  </si>
  <si>
    <t>Benefício</t>
  </si>
  <si>
    <t>Meses de pagamento</t>
  </si>
  <si>
    <t xml:space="preserve">                Declaro que foi realizada pesquisa mercadológica conforme dados abaixo:</t>
  </si>
  <si>
    <t>Contato</t>
  </si>
  <si>
    <t>Fone</t>
  </si>
  <si>
    <t>Item</t>
  </si>
  <si>
    <t>Fardamento e seus complementos - FEMININO</t>
  </si>
  <si>
    <t>Unid.</t>
  </si>
  <si>
    <t>Quant.</t>
  </si>
  <si>
    <t>Órgãos/Licitações/Contratos/Fornecedores/Sites consultados</t>
  </si>
  <si>
    <t>Custo estimado</t>
  </si>
  <si>
    <t>Custo médio Unit.</t>
  </si>
  <si>
    <t>Custo médio Total</t>
  </si>
  <si>
    <t>Valor Unit</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</si>
  <si>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</si>
  <si>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</si>
  <si>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</si>
  <si>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</si>
  <si>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</si>
  <si>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</si>
  <si>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</si>
  <si>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</si>
  <si>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</si>
  <si>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</si>
  <si>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</si>
  <si>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</si>
  <si>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</si>
  <si>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</si>
  <si>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</si>
  <si>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</si>
  <si>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</si>
  <si>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</si>
  <si>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</si>
  <si>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</si>
  <si>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</si>
  <si>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</si>
  <si>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</si>
  <si>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</si>
  <si>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(excluído custo de diárias, para maior aderência)</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</si>
  <si>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</si>
  <si>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</si>
  <si>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</si>
  <si>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</si>
  <si>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</si>
  <si>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</si>
  <si>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</si>
  <si>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</si>
  <si>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</si>
  <si>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</si>
  <si>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</si>
  <si>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</si>
  <si>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</si>
  <si>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</si>
  <si>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</si>
  <si>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</si>
  <si>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</si>
  <si>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</si>
  <si>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</si>
  <si>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</si>
  <si>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</si>
  <si>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</si>
  <si>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</si>
  <si>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</si>
  <si>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</si>
  <si>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</si>
  <si>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</si>
  <si>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</si>
  <si>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</si>
  <si>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</si>
  <si>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</si>
  <si>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</si>
  <si>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</si>
  <si>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</si>
  <si>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</si>
  <si>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</si>
  <si>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</si>
  <si>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</si>
  <si>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</si>
  <si>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</si>
  <si>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</si>
  <si>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</si>
  <si>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</si>
  <si>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</si>
  <si>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</si>
  <si>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</si>
  <si>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</si>
  <si>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</si>
  <si>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</si>
  <si>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</si>
  <si>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</si>
  <si>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</si>
  <si>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</si>
  <si>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</si>
  <si>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</si>
  <si>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Férias</t>
  </si>
  <si>
    <t>Adicional de Férias</t>
  </si>
  <si>
    <t>Subtotal</t>
  </si>
  <si>
    <t>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</si>
  <si>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</si>
  <si>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</si>
  <si>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</si>
  <si>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 xml:space="preserve">item </t>
  </si>
  <si>
    <t xml:space="preserve">Motorista </t>
  </si>
  <si>
    <t>Diárias</t>
  </si>
  <si>
    <t>Gratificação</t>
  </si>
  <si>
    <t>Benefício Social Familiar (Auxílio Doença, Morte, Funeral)</t>
  </si>
  <si>
    <r>
      <t xml:space="preserve">Benefício Social Familiar </t>
    </r>
    <r>
      <rPr>
        <i/>
        <sz val="8"/>
        <color rgb="FFFF0000"/>
        <rFont val="Arial"/>
        <family val="2"/>
      </rPr>
      <t>(ver CCT e preencher campos em amarelo na aba Mód 2.3)</t>
    </r>
  </si>
  <si>
    <t>Valor da Assistência Médica / Benefício Social Familiar</t>
  </si>
  <si>
    <r>
      <t xml:space="preserve">Assistência Médica </t>
    </r>
    <r>
      <rPr>
        <i/>
        <sz val="8"/>
        <color rgb="FFFF0000"/>
        <rFont val="Arial"/>
        <family val="2"/>
      </rPr>
      <t>(ver CCT e preencher campos em amarelo na aba Mód 2.3)</t>
    </r>
  </si>
  <si>
    <t>BENEFÍCIO ASSISTENCIAL AO TRABALHADOR</t>
  </si>
  <si>
    <t>Valor do Benefício</t>
  </si>
  <si>
    <t>Benefício Assistencial ao Trabalhador</t>
  </si>
  <si>
    <t>Recepcionista</t>
  </si>
  <si>
    <t>Apoio Adm</t>
  </si>
  <si>
    <t>4221-05</t>
  </si>
  <si>
    <t>Valor Passível de Lances?</t>
  </si>
  <si>
    <t>Sim</t>
  </si>
  <si>
    <t>Não</t>
  </si>
  <si>
    <t>sob demanda (repasse)</t>
  </si>
  <si>
    <t>Camisa Social femina</t>
  </si>
  <si>
    <t>Calça social  femina</t>
  </si>
  <si>
    <t>Sapato social</t>
  </si>
  <si>
    <t>pares</t>
  </si>
  <si>
    <t>Meia fina social</t>
  </si>
  <si>
    <t>Crachá de identificação</t>
  </si>
  <si>
    <t xml:space="preserve">Camisa Social masculina </t>
  </si>
  <si>
    <t xml:space="preserve">Calça social masculina </t>
  </si>
  <si>
    <t xml:space="preserve">Cinto em couro </t>
  </si>
  <si>
    <t xml:space="preserve">Blazer Feminino </t>
  </si>
  <si>
    <t>Valor contratual por posto</t>
  </si>
  <si>
    <t>CUSTO ESTIMADO UNITÁRIO E GLOBAL ( 24 meses)</t>
  </si>
  <si>
    <t>GRUPO</t>
  </si>
  <si>
    <t>* O item 6 será fixo, não devendo ser proposto o valor fixado pela ANM.</t>
  </si>
  <si>
    <t>** item 6 não deverá ser objeto de lances.</t>
  </si>
  <si>
    <t>Valor Global - 24 MESES</t>
  </si>
  <si>
    <t>CATSER</t>
  </si>
  <si>
    <t>Incidência do Submódulo 2.2 sobre 13º Salário, Férias e Adicional de Férias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</si>
</sst>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quot;R$ &quot;* #,##0.00_);_(&quot;R$ &quot;* \(#,##0.00\);_(&quot;R$ &quot;* &quot;-&quot;??_);_(@_)"/>
    <numFmt numFmtId="165" formatCode="#,##0.00\ ;&quot; (&quot;#,##0.00\);&quot; -&quot;#\ ;@\ "/>
    <numFmt numFmtId="166" formatCode="0.0000%"/>
    <numFmt numFmtId="167" formatCode="&quot;R$&quot;\ #,##0.00"/>
    <numFmt numFmtId="168" formatCode="0.00000%"/>
  </numFmts>
  <fonts count="47" x14ac:knownFonts="1">
    <font>
      <sz val="10"/>
      <name val="Arial"/>
      <family val="2"/>
    </font>
    <font>
      <sz val="11"/>
      <color theme="1"/>
      <name val="Calibri"/>
      <family val="2"/>
      <scheme val="minor"/>
    </font>
    <font>
      <sz val="10"/>
      <name val="Arial"/>
      <family val="2"/>
    </font>
    <font>
      <b/>
      <sz val="10"/>
      <name val="Arial"/>
      <family val="2"/>
    </font>
    <font>
      <sz val="8"/>
      <name val="Arial"/>
      <family val="2"/>
    </font>
    <font>
      <sz val="10"/>
      <color indexed="10"/>
      <name val="Arial"/>
      <family val="2"/>
    </font>
    <font>
      <sz val="10"/>
      <color rgb="FFFF0000"/>
      <name val="Arial"/>
      <family val="2"/>
    </font>
    <font>
      <b/>
      <sz val="9"/>
      <name val="Arial"/>
      <family val="2"/>
    </font>
    <font>
      <u/>
      <sz val="10"/>
      <name val="Arial"/>
      <family val="2"/>
    </font>
    <font>
      <sz val="11"/>
      <name val="Arial"/>
      <family val="2"/>
    </font>
    <font>
      <b/>
      <i/>
      <sz val="1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b/>
      <sz val="10"/>
      <color rgb="FFFF0000"/>
      <name val="Arial"/>
      <family val="2"/>
    </font>
    <font>
      <sz val="10"/>
      <color theme="6"/>
      <name val="Arial"/>
      <family val="2"/>
    </font>
    <font>
      <sz val="12"/>
      <color theme="1"/>
      <name val="Calibri"/>
      <family val="2"/>
      <scheme val="minor"/>
    </font>
    <font>
      <sz val="12"/>
      <color theme="1"/>
      <name val="Calibri"/>
      <family val="2"/>
    </font>
    <font>
      <sz val="12"/>
      <color rgb="FF000000"/>
      <name val="Calibri"/>
      <family val="2"/>
      <scheme val="minor"/>
    </font>
    <font>
      <b/>
      <sz val="12"/>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0" tint="-4.9989318521683403E-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right style="medium">
        <color indexed="64"/>
      </right>
      <top style="thin">
        <color indexed="64"/>
      </top>
      <bottom/>
      <diagonal/>
    </border>
  </borders>
  <cellStyleXfs count="12">
    <xf numFmtId="0" fontId="0" fillId="0" borderId="0"/>
    <xf numFmtId="164" fontId="2" fillId="0" borderId="0" applyFill="0" applyBorder="0" applyAlignment="0" applyProtection="0"/>
    <xf numFmtId="9" fontId="2" fillId="0" borderId="0" applyFill="0" applyBorder="0" applyAlignment="0" applyProtection="0"/>
    <xf numFmtId="0" fontId="14" fillId="0" borderId="0" applyNumberFormat="0" applyFill="0" applyBorder="0" applyAlignment="0" applyProtection="0">
      <alignment vertical="top"/>
      <protection locked="0"/>
    </xf>
    <xf numFmtId="165" fontId="2" fillId="0" borderId="0" applyFill="0" applyBorder="0" applyAlignment="0" applyProtection="0"/>
    <xf numFmtId="0" fontId="29"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ill="0" applyBorder="0" applyAlignment="0" applyProtection="0"/>
    <xf numFmtId="44" fontId="2" fillId="0" borderId="0" applyFill="0" applyBorder="0" applyAlignment="0" applyProtection="0"/>
    <xf numFmtId="0" fontId="1" fillId="0" borderId="0"/>
    <xf numFmtId="43" fontId="2" fillId="0" borderId="0" applyFont="0" applyFill="0" applyBorder="0" applyAlignment="0" applyProtection="0"/>
  </cellStyleXfs>
  <cellXfs count="514">
    <xf numFmtId="0" fontId="0" fillId="0" borderId="0" xfId="0"/>
    <xf numFmtId="10" fontId="0" fillId="0" borderId="1" xfId="0" applyNumberFormat="1" applyBorder="1" applyAlignment="1">
      <alignment horizontal="center"/>
    </xf>
    <xf numFmtId="10" fontId="2" fillId="0" borderId="1" xfId="2" applyNumberFormat="1" applyBorder="1" applyAlignment="1">
      <alignment horizontal="center"/>
    </xf>
    <xf numFmtId="0" fontId="3" fillId="0" borderId="0" xfId="0" applyFont="1" applyAlignment="1">
      <alignment horizontal="center"/>
    </xf>
    <xf numFmtId="2" fontId="3" fillId="0" borderId="0" xfId="0" applyNumberFormat="1" applyFont="1"/>
    <xf numFmtId="10" fontId="2" fillId="0" borderId="1" xfId="2" applyNumberFormat="1" applyFill="1" applyBorder="1" applyAlignment="1">
      <alignment horizontal="center"/>
    </xf>
    <xf numFmtId="10" fontId="2" fillId="0" borderId="1" xfId="2" applyNumberFormat="1" applyBorder="1" applyAlignment="1"/>
    <xf numFmtId="2" fontId="0" fillId="0" borderId="0" xfId="0" applyNumberFormat="1"/>
    <xf numFmtId="0" fontId="3" fillId="0" borderId="1" xfId="0" applyFont="1" applyBorder="1" applyAlignment="1">
      <alignment horizontal="center"/>
    </xf>
    <xf numFmtId="0" fontId="3" fillId="0" borderId="0" xfId="0" applyFon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3" fillId="0" borderId="1" xfId="0" applyNumberFormat="1" applyFont="1" applyBorder="1"/>
    <xf numFmtId="2" fontId="0" fillId="0" borderId="1" xfId="0" applyNumberFormat="1" applyBorder="1" applyAlignment="1">
      <alignment horizontal="right"/>
    </xf>
    <xf numFmtId="0" fontId="3"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3" fillId="4"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3" fillId="4" borderId="1" xfId="0" applyNumberFormat="1" applyFont="1" applyFill="1" applyBorder="1" applyAlignment="1">
      <alignment horizontal="center"/>
    </xf>
    <xf numFmtId="2" fontId="3" fillId="4" borderId="1" xfId="0" applyNumberFormat="1" applyFont="1" applyFill="1" applyBorder="1"/>
    <xf numFmtId="10" fontId="3" fillId="0" borderId="0" xfId="0" applyNumberFormat="1" applyFont="1" applyAlignment="1">
      <alignment horizontal="center"/>
    </xf>
    <xf numFmtId="0" fontId="3" fillId="0" borderId="19" xfId="0" applyFont="1" applyBorder="1"/>
    <xf numFmtId="0" fontId="3" fillId="0" borderId="1" xfId="0" applyFont="1" applyBorder="1"/>
    <xf numFmtId="0" fontId="3" fillId="0" borderId="1" xfId="0" applyFont="1" applyBorder="1" applyAlignment="1">
      <alignment horizontal="center" vertical="center"/>
    </xf>
    <xf numFmtId="0" fontId="3" fillId="4" borderId="1" xfId="0" applyFont="1" applyFill="1" applyBorder="1"/>
    <xf numFmtId="0" fontId="3" fillId="4" borderId="1" xfId="0" applyFont="1" applyFill="1" applyBorder="1" applyAlignment="1">
      <alignment horizontal="center" vertical="center"/>
    </xf>
    <xf numFmtId="0" fontId="3" fillId="0" borderId="30" xfId="0" applyFont="1" applyBorder="1"/>
    <xf numFmtId="0" fontId="4" fillId="0" borderId="0" xfId="0" applyFont="1" applyAlignment="1">
      <alignment vertical="center"/>
    </xf>
    <xf numFmtId="0" fontId="3" fillId="0" borderId="0" xfId="0" applyFont="1" applyAlignment="1">
      <alignment vertical="center"/>
    </xf>
    <xf numFmtId="10" fontId="2" fillId="4" borderId="1" xfId="2" applyNumberFormat="1" applyFill="1" applyBorder="1" applyAlignment="1"/>
    <xf numFmtId="0" fontId="9" fillId="0" borderId="0" xfId="0" applyFont="1" applyAlignment="1">
      <alignment vertical="center"/>
    </xf>
    <xf numFmtId="0" fontId="3" fillId="0" borderId="1" xfId="0" applyFont="1" applyBorder="1" applyAlignment="1">
      <alignment horizontal="center" vertical="center" wrapText="1"/>
    </xf>
    <xf numFmtId="0" fontId="0" fillId="0" borderId="11" xfId="0" applyBorder="1"/>
    <xf numFmtId="0" fontId="0" fillId="0" borderId="28" xfId="0" applyBorder="1"/>
    <xf numFmtId="0" fontId="0" fillId="0" borderId="31" xfId="0" applyBorder="1"/>
    <xf numFmtId="0" fontId="3" fillId="0" borderId="18" xfId="0" applyFont="1" applyBorder="1"/>
    <xf numFmtId="0" fontId="0" fillId="0" borderId="16" xfId="0" applyBorder="1"/>
    <xf numFmtId="0" fontId="0" fillId="0" borderId="18" xfId="0" applyBorder="1"/>
    <xf numFmtId="0" fontId="19" fillId="0" borderId="0" xfId="0" applyFont="1"/>
    <xf numFmtId="10" fontId="2" fillId="0" borderId="0" xfId="2" applyNumberFormat="1"/>
    <xf numFmtId="2" fontId="3" fillId="0" borderId="13" xfId="0" applyNumberFormat="1" applyFont="1" applyBorder="1"/>
    <xf numFmtId="0" fontId="0" fillId="0" borderId="22" xfId="0" applyBorder="1"/>
    <xf numFmtId="0" fontId="0" fillId="0" borderId="22" xfId="0" quotePrefix="1" applyBorder="1"/>
    <xf numFmtId="2" fontId="0" fillId="0" borderId="4" xfId="0" applyNumberFormat="1" applyBorder="1"/>
    <xf numFmtId="2" fontId="0" fillId="0" borderId="4" xfId="0" applyNumberFormat="1" applyBorder="1" applyAlignment="1">
      <alignment vertical="center"/>
    </xf>
    <xf numFmtId="0" fontId="0" fillId="0" borderId="21" xfId="0" applyBorder="1"/>
    <xf numFmtId="0" fontId="0" fillId="0" borderId="46" xfId="0" applyBorder="1"/>
    <xf numFmtId="0" fontId="0" fillId="0" borderId="48" xfId="0" applyBorder="1"/>
    <xf numFmtId="0" fontId="0" fillId="0" borderId="47" xfId="0" applyBorder="1"/>
    <xf numFmtId="0" fontId="0" fillId="0" borderId="25" xfId="0" applyBorder="1"/>
    <xf numFmtId="0" fontId="0" fillId="0" borderId="26" xfId="0" applyBorder="1"/>
    <xf numFmtId="0" fontId="0" fillId="0" borderId="39" xfId="0" applyBorder="1"/>
    <xf numFmtId="0" fontId="3" fillId="0" borderId="46" xfId="0" applyFont="1" applyBorder="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0" fillId="0" borderId="22" xfId="0" applyBorder="1" applyAlignment="1">
      <alignment horizontal="left" vertical="center"/>
    </xf>
    <xf numFmtId="0" fontId="22" fillId="0" borderId="0" xfId="0" applyFont="1" applyAlignment="1">
      <alignment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3" fillId="0" borderId="13" xfId="0" applyNumberFormat="1" applyFont="1" applyBorder="1" applyAlignment="1">
      <alignment horizontal="center" vertical="center"/>
    </xf>
    <xf numFmtId="0" fontId="0" fillId="0" borderId="39" xfId="0" applyBorder="1" applyAlignment="1">
      <alignment horizontal="center" vertical="center"/>
    </xf>
    <xf numFmtId="0" fontId="3" fillId="0" borderId="18"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1" fillId="4" borderId="1" xfId="0" applyNumberFormat="1" applyFont="1" applyFill="1" applyBorder="1"/>
    <xf numFmtId="167" fontId="2" fillId="10" borderId="1" xfId="1" applyNumberFormat="1" applyFill="1" applyBorder="1" applyAlignment="1">
      <alignment horizontal="center"/>
    </xf>
    <xf numFmtId="14" fontId="0" fillId="10" borderId="1" xfId="0" applyNumberFormat="1" applyFill="1" applyBorder="1" applyAlignment="1">
      <alignment horizontal="center"/>
    </xf>
    <xf numFmtId="168" fontId="0" fillId="10" borderId="4" xfId="0" applyNumberFormat="1" applyFill="1" applyBorder="1" applyAlignment="1">
      <alignment horizontal="center" vertical="center"/>
    </xf>
    <xf numFmtId="166"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0" fontId="14" fillId="0" borderId="0" xfId="3"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3"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3" fillId="0" borderId="0" xfId="0" applyFont="1" applyAlignment="1">
      <alignment horizontal="left"/>
    </xf>
    <xf numFmtId="10" fontId="2" fillId="0" borderId="1" xfId="0" applyNumberFormat="1" applyFont="1" applyBorder="1" applyAlignment="1">
      <alignment horizontal="center" vertical="center"/>
    </xf>
    <xf numFmtId="10" fontId="2" fillId="0" borderId="1" xfId="0" applyNumberFormat="1" applyFont="1" applyBorder="1" applyAlignment="1">
      <alignment horizontal="center"/>
    </xf>
    <xf numFmtId="2" fontId="0" fillId="10" borderId="4" xfId="0" applyNumberFormat="1" applyFill="1" applyBorder="1"/>
    <xf numFmtId="9" fontId="2" fillId="10" borderId="4" xfId="2" applyFill="1" applyBorder="1" applyAlignment="1">
      <alignment horizontal="center" vertical="center"/>
    </xf>
    <xf numFmtId="0" fontId="31" fillId="0" borderId="0" xfId="0" applyFont="1" applyAlignment="1">
      <alignment horizontal="justify" vertical="center" wrapText="1"/>
    </xf>
    <xf numFmtId="0" fontId="32" fillId="12" borderId="54" xfId="0" applyFont="1" applyFill="1" applyBorder="1" applyAlignment="1">
      <alignment horizontal="center" vertical="center" wrapText="1"/>
    </xf>
    <xf numFmtId="0" fontId="34" fillId="12" borderId="55" xfId="0" applyFont="1" applyFill="1" applyBorder="1" applyAlignment="1">
      <alignment horizontal="center" vertical="center" wrapText="1"/>
    </xf>
    <xf numFmtId="0" fontId="30" fillId="0" borderId="56" xfId="0" applyFont="1" applyBorder="1" applyAlignment="1">
      <alignment horizontal="center" vertical="center" wrapText="1"/>
    </xf>
    <xf numFmtId="10" fontId="30" fillId="0" borderId="57" xfId="0" applyNumberFormat="1" applyFont="1" applyBorder="1" applyAlignment="1">
      <alignment horizontal="center" vertical="center" wrapText="1"/>
    </xf>
    <xf numFmtId="0" fontId="34" fillId="13" borderId="56" xfId="0" applyFont="1" applyFill="1" applyBorder="1" applyAlignment="1">
      <alignment horizontal="center" vertical="center" wrapText="1"/>
    </xf>
    <xf numFmtId="10" fontId="34" fillId="13" borderId="57" xfId="0" applyNumberFormat="1" applyFont="1" applyFill="1" applyBorder="1" applyAlignment="1">
      <alignment horizontal="center" vertical="center" wrapText="1"/>
    </xf>
    <xf numFmtId="0" fontId="3" fillId="0" borderId="0" xfId="0" applyFont="1" applyAlignment="1">
      <alignment horizontal="center" vertical="center"/>
    </xf>
    <xf numFmtId="0" fontId="0" fillId="10" borderId="1" xfId="0" applyFill="1" applyBorder="1" applyAlignment="1">
      <alignment horizontal="center"/>
    </xf>
    <xf numFmtId="0" fontId="2" fillId="10" borderId="1" xfId="0" applyFont="1" applyFill="1" applyBorder="1" applyAlignment="1">
      <alignment horizontal="center"/>
    </xf>
    <xf numFmtId="9" fontId="0" fillId="10" borderId="4" xfId="0" applyNumberFormat="1" applyFill="1" applyBorder="1" applyAlignment="1">
      <alignment horizontal="center" vertical="center"/>
    </xf>
    <xf numFmtId="0" fontId="2" fillId="0" borderId="1" xfId="0" applyFont="1" applyBorder="1" applyAlignment="1">
      <alignment horizontal="center" vertical="center" wrapText="1"/>
    </xf>
    <xf numFmtId="0" fontId="3" fillId="6" borderId="2"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3" fillId="6"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13" fillId="0" borderId="36" xfId="0" applyFont="1" applyBorder="1" applyAlignment="1">
      <alignment horizontal="center" vertical="center"/>
    </xf>
    <xf numFmtId="0" fontId="13" fillId="0" borderId="36" xfId="0" applyFont="1" applyBorder="1" applyAlignment="1">
      <alignment horizontal="center" vertical="center" wrapText="1"/>
    </xf>
    <xf numFmtId="0" fontId="16" fillId="6" borderId="5"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7" fillId="6" borderId="6"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3" fillId="6" borderId="9" xfId="0" applyFont="1" applyFill="1" applyBorder="1" applyAlignment="1">
      <alignment horizontal="center" vertical="center"/>
    </xf>
    <xf numFmtId="0" fontId="18" fillId="0" borderId="10" xfId="0" applyFont="1" applyBorder="1" applyAlignment="1">
      <alignment horizontal="justify" vertical="center"/>
    </xf>
    <xf numFmtId="4" fontId="2" fillId="0" borderId="10" xfId="0" applyNumberFormat="1" applyFont="1" applyBorder="1" applyAlignment="1">
      <alignment horizontal="center" vertical="center" wrapText="1"/>
    </xf>
    <xf numFmtId="0" fontId="0" fillId="0" borderId="0" xfId="0" applyAlignment="1">
      <alignment horizontal="right" vertical="center"/>
    </xf>
    <xf numFmtId="0" fontId="13" fillId="6" borderId="5" xfId="0" applyFont="1" applyFill="1" applyBorder="1" applyAlignment="1">
      <alignment horizontal="center" vertical="center"/>
    </xf>
    <xf numFmtId="0" fontId="18" fillId="0" borderId="1" xfId="0" applyFont="1" applyBorder="1" applyAlignment="1">
      <alignment horizontal="justify"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13" fillId="6" borderId="40" xfId="0" applyNumberFormat="1" applyFont="1" applyFill="1" applyBorder="1" applyAlignment="1">
      <alignment horizontal="center" vertical="center"/>
    </xf>
    <xf numFmtId="2" fontId="13" fillId="6" borderId="41" xfId="0" applyNumberFormat="1" applyFont="1" applyFill="1" applyBorder="1" applyAlignment="1">
      <alignment horizontal="center" vertical="center"/>
    </xf>
    <xf numFmtId="2" fontId="13" fillId="6" borderId="42" xfId="0" applyNumberFormat="1" applyFont="1" applyFill="1" applyBorder="1" applyAlignment="1">
      <alignment horizontal="center" vertical="center"/>
    </xf>
    <xf numFmtId="0" fontId="0" fillId="0" borderId="0" xfId="0" applyAlignment="1">
      <alignment horizontal="center"/>
    </xf>
    <xf numFmtId="4" fontId="2" fillId="0" borderId="1" xfId="0" applyNumberFormat="1" applyFont="1" applyBorder="1" applyAlignment="1">
      <alignment vertical="center" wrapText="1"/>
    </xf>
    <xf numFmtId="4" fontId="2" fillId="0" borderId="35" xfId="0" applyNumberFormat="1" applyFont="1" applyBorder="1" applyAlignment="1">
      <alignment horizontal="center" vertical="center" wrapText="1"/>
    </xf>
    <xf numFmtId="0" fontId="3" fillId="6" borderId="43" xfId="0" applyFont="1" applyFill="1" applyBorder="1" applyAlignment="1">
      <alignment horizontal="center" vertical="justify" wrapText="1"/>
    </xf>
    <xf numFmtId="0" fontId="3" fillId="0" borderId="22" xfId="0" applyFont="1" applyBorder="1" applyAlignment="1">
      <alignment horizontal="center" vertical="justify" wrapText="1"/>
    </xf>
    <xf numFmtId="0" fontId="3" fillId="6" borderId="22" xfId="0" applyFont="1" applyFill="1" applyBorder="1" applyAlignment="1">
      <alignment horizontal="center" vertical="justify" wrapText="1"/>
    </xf>
    <xf numFmtId="0" fontId="3" fillId="0" borderId="29" xfId="0" applyFont="1" applyBorder="1" applyAlignment="1">
      <alignment horizontal="center" vertical="justify" wrapText="1"/>
    </xf>
    <xf numFmtId="0" fontId="13" fillId="6" borderId="2" xfId="0" applyFont="1" applyFill="1" applyBorder="1" applyAlignment="1">
      <alignment horizontal="center" vertical="center"/>
    </xf>
    <xf numFmtId="0" fontId="18" fillId="0" borderId="1" xfId="0" applyFont="1" applyBorder="1"/>
    <xf numFmtId="0" fontId="13" fillId="0" borderId="0" xfId="0" applyFont="1" applyAlignment="1">
      <alignment horizontal="right" vertical="center"/>
    </xf>
    <xf numFmtId="0" fontId="0" fillId="0" borderId="1" xfId="0" applyBorder="1" applyAlignment="1">
      <alignment vertical="center" wrapText="1"/>
    </xf>
    <xf numFmtId="0" fontId="3" fillId="6" borderId="2" xfId="0" applyFont="1" applyFill="1" applyBorder="1" applyAlignment="1">
      <alignment horizontal="center" vertical="justify" wrapText="1"/>
    </xf>
    <xf numFmtId="0" fontId="3" fillId="0" borderId="5" xfId="0" applyFont="1" applyBorder="1" applyAlignment="1">
      <alignment horizontal="center" vertical="justify" wrapText="1"/>
    </xf>
    <xf numFmtId="0" fontId="3" fillId="6" borderId="5" xfId="0" applyFont="1" applyFill="1" applyBorder="1" applyAlignment="1">
      <alignment horizontal="center" vertical="justify" wrapText="1"/>
    </xf>
    <xf numFmtId="0" fontId="3" fillId="0" borderId="37" xfId="0" applyFont="1" applyBorder="1" applyAlignment="1">
      <alignment horizontal="center" vertical="justify" wrapText="1"/>
    </xf>
    <xf numFmtId="0" fontId="13" fillId="0" borderId="50" xfId="0" applyFont="1" applyBorder="1" applyAlignment="1">
      <alignment horizontal="center" vertical="center"/>
    </xf>
    <xf numFmtId="0" fontId="13" fillId="0" borderId="50" xfId="0" applyFont="1" applyBorder="1" applyAlignment="1">
      <alignment horizontal="center" vertical="center" wrapText="1"/>
    </xf>
    <xf numFmtId="0" fontId="16" fillId="6" borderId="1" xfId="0" applyFont="1" applyFill="1" applyBorder="1" applyAlignment="1">
      <alignment horizontal="center" vertical="center" wrapText="1"/>
    </xf>
    <xf numFmtId="0" fontId="23" fillId="0" borderId="1" xfId="0" applyFont="1" applyBorder="1" applyAlignment="1">
      <alignment horizontal="justify"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xf>
    <xf numFmtId="0" fontId="17" fillId="6" borderId="37"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6" borderId="38" xfId="0" applyFont="1" applyFill="1" applyBorder="1" applyAlignment="1">
      <alignment horizontal="center" vertical="center" wrapText="1"/>
    </xf>
    <xf numFmtId="0" fontId="2" fillId="0" borderId="1" xfId="0" applyFont="1" applyBorder="1" applyAlignment="1">
      <alignment vertical="center" wrapText="1"/>
    </xf>
    <xf numFmtId="0" fontId="23" fillId="0" borderId="35" xfId="0" applyFont="1" applyBorder="1" applyAlignment="1">
      <alignment horizontal="justify" vertical="center" wrapText="1"/>
    </xf>
    <xf numFmtId="0" fontId="23" fillId="0" borderId="35" xfId="0" applyFont="1" applyBorder="1" applyAlignment="1">
      <alignment horizontal="center" vertical="center"/>
    </xf>
    <xf numFmtId="0" fontId="13" fillId="6" borderId="10" xfId="0" applyFont="1" applyFill="1" applyBorder="1" applyAlignment="1">
      <alignment horizontal="center" vertical="center"/>
    </xf>
    <xf numFmtId="0" fontId="13" fillId="6" borderId="1" xfId="0" applyFont="1" applyFill="1" applyBorder="1" applyAlignment="1">
      <alignment horizontal="center" vertical="center"/>
    </xf>
    <xf numFmtId="2" fontId="2" fillId="0" borderId="1" xfId="0" applyNumberFormat="1" applyFont="1" applyBorder="1" applyAlignment="1">
      <alignment horizontal="center" vertical="center"/>
    </xf>
    <xf numFmtId="10" fontId="0" fillId="10" borderId="4" xfId="0" applyNumberFormat="1" applyFill="1" applyBorder="1" applyAlignment="1">
      <alignment horizontal="center" vertical="center"/>
    </xf>
    <xf numFmtId="1" fontId="7" fillId="10" borderId="35"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3" fillId="10" borderId="1" xfId="0" applyNumberFormat="1" applyFont="1" applyFill="1" applyBorder="1" applyAlignment="1">
      <alignment horizontal="center" vertical="center" wrapText="1"/>
    </xf>
    <xf numFmtId="0" fontId="23" fillId="10" borderId="35" xfId="0" applyFont="1" applyFill="1" applyBorder="1" applyAlignment="1">
      <alignment horizontal="center" vertical="center"/>
    </xf>
    <xf numFmtId="0" fontId="23" fillId="10" borderId="1"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xf>
    <xf numFmtId="0" fontId="2" fillId="10" borderId="53" xfId="0" applyFont="1" applyFill="1" applyBorder="1" applyAlignment="1">
      <alignment horizontal="center" vertical="center" wrapText="1"/>
    </xf>
    <xf numFmtId="0" fontId="0" fillId="0" borderId="53" xfId="0" applyBorder="1" applyAlignment="1">
      <alignment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2" fontId="13"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36" fillId="0" borderId="0" xfId="0" applyFont="1" applyAlignment="1">
      <alignment vertical="center"/>
    </xf>
    <xf numFmtId="4" fontId="0" fillId="3" borderId="1" xfId="0" applyNumberFormat="1" applyFill="1" applyBorder="1" applyAlignment="1">
      <alignment vertical="center" wrapText="1"/>
    </xf>
    <xf numFmtId="0" fontId="37" fillId="0" borderId="0" xfId="0" applyFont="1" applyAlignment="1">
      <alignment wrapText="1"/>
    </xf>
    <xf numFmtId="0" fontId="38" fillId="0" borderId="1" xfId="0" applyFont="1" applyBorder="1" applyAlignment="1">
      <alignment vertical="center" wrapText="1"/>
    </xf>
    <xf numFmtId="0" fontId="0" fillId="3" borderId="53" xfId="0" applyFill="1" applyBorder="1" applyAlignment="1">
      <alignment vertical="center" wrapText="1"/>
    </xf>
    <xf numFmtId="0" fontId="35" fillId="0" borderId="53" xfId="0" applyFont="1" applyBorder="1" applyAlignment="1">
      <alignment vertical="center" wrapText="1"/>
    </xf>
    <xf numFmtId="0" fontId="13" fillId="0" borderId="1" xfId="0" applyFont="1" applyBorder="1" applyAlignment="1">
      <alignment horizontal="center" vertical="center"/>
    </xf>
    <xf numFmtId="44" fontId="13" fillId="0" borderId="10" xfId="0" applyNumberFormat="1" applyFont="1" applyBorder="1" applyAlignment="1">
      <alignment horizontal="center" vertical="center"/>
    </xf>
    <xf numFmtId="44" fontId="13" fillId="0" borderId="35"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3" fillId="0" borderId="1" xfId="0" applyNumberFormat="1" applyFont="1" applyBorder="1" applyAlignment="1">
      <alignment horizontal="center" vertical="center"/>
    </xf>
    <xf numFmtId="44" fontId="13"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31" xfId="0" applyNumberFormat="1" applyBorder="1"/>
    <xf numFmtId="44" fontId="13" fillId="0" borderId="35" xfId="0" applyNumberFormat="1" applyFont="1" applyBorder="1" applyAlignment="1">
      <alignment horizontal="center" vertical="center"/>
    </xf>
    <xf numFmtId="44" fontId="2" fillId="0" borderId="10" xfId="0" applyNumberFormat="1" applyFont="1" applyBorder="1" applyAlignment="1">
      <alignment horizontal="center" vertical="center"/>
    </xf>
    <xf numFmtId="44" fontId="13"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2"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3" fillId="0" borderId="0" xfId="0" applyFont="1" applyAlignment="1">
      <alignment horizontal="center" vertical="center" wrapText="1"/>
    </xf>
    <xf numFmtId="0" fontId="3"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lef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14" fontId="2" fillId="0" borderId="0" xfId="0" applyNumberFormat="1" applyFont="1" applyAlignment="1">
      <alignment horizontal="center"/>
    </xf>
    <xf numFmtId="2" fontId="2" fillId="0" borderId="1" xfId="0" applyNumberFormat="1" applyFont="1" applyBorder="1"/>
    <xf numFmtId="0" fontId="2" fillId="0" borderId="0" xfId="0" applyFont="1"/>
    <xf numFmtId="4" fontId="11" fillId="4" borderId="1" xfId="0" applyNumberFormat="1" applyFont="1" applyFill="1" applyBorder="1"/>
    <xf numFmtId="0" fontId="3" fillId="0" borderId="0" xfId="0" applyFont="1" applyAlignment="1">
      <alignment horizontal="center" vertical="center" wrapText="1"/>
    </xf>
    <xf numFmtId="167" fontId="0" fillId="0" borderId="0" xfId="0" applyNumberFormat="1"/>
    <xf numFmtId="0" fontId="40" fillId="0" borderId="0" xfId="0" applyFont="1" applyAlignment="1">
      <alignment wrapText="1"/>
    </xf>
    <xf numFmtId="0" fontId="40" fillId="0" borderId="1" xfId="0" applyFont="1" applyBorder="1" applyAlignment="1">
      <alignment wrapText="1"/>
    </xf>
    <xf numFmtId="167" fontId="0" fillId="0" borderId="0" xfId="0" applyNumberFormat="1" applyAlignment="1">
      <alignment horizontal="center"/>
    </xf>
    <xf numFmtId="167" fontId="12" fillId="0" borderId="0" xfId="0" applyNumberFormat="1" applyFont="1" applyAlignment="1">
      <alignment horizontal="center"/>
    </xf>
    <xf numFmtId="4" fontId="0" fillId="0" borderId="0" xfId="0" applyNumberFormat="1" applyAlignment="1">
      <alignment horizontal="center"/>
    </xf>
    <xf numFmtId="167" fontId="3" fillId="0" borderId="0" xfId="0" applyNumberFormat="1" applyFont="1" applyAlignment="1">
      <alignment horizontal="center"/>
    </xf>
    <xf numFmtId="4" fontId="0" fillId="0" borderId="0" xfId="0" applyNumberFormat="1"/>
    <xf numFmtId="164" fontId="2" fillId="0" borderId="0" xfId="1"/>
    <xf numFmtId="0" fontId="6" fillId="0" borderId="0" xfId="0" applyFont="1" applyAlignment="1">
      <alignment horizontal="left"/>
    </xf>
    <xf numFmtId="0" fontId="7" fillId="0" borderId="3" xfId="0" applyFont="1" applyBorder="1" applyAlignment="1">
      <alignment horizontal="center" vertical="center" wrapText="1"/>
    </xf>
    <xf numFmtId="43" fontId="0" fillId="0" borderId="0" xfId="11" applyFont="1"/>
    <xf numFmtId="0" fontId="0" fillId="0" borderId="1" xfId="0" applyBorder="1" applyAlignment="1">
      <alignment horizontal="left"/>
    </xf>
    <xf numFmtId="0" fontId="3" fillId="4" borderId="0" xfId="0" applyFont="1" applyFill="1" applyAlignment="1">
      <alignment horizontal="center" vertical="center"/>
    </xf>
    <xf numFmtId="2" fontId="0" fillId="10" borderId="0" xfId="0" applyNumberFormat="1" applyFill="1" applyAlignment="1">
      <alignment horizontal="center" vertical="center"/>
    </xf>
    <xf numFmtId="0" fontId="0" fillId="10" borderId="0" xfId="0" applyFill="1" applyAlignment="1">
      <alignment horizontal="center" vertical="center"/>
    </xf>
    <xf numFmtId="9" fontId="0" fillId="10" borderId="0" xfId="0" applyNumberFormat="1" applyFill="1" applyAlignment="1">
      <alignment horizontal="center" vertical="center"/>
    </xf>
    <xf numFmtId="2" fontId="0" fillId="0" borderId="0" xfId="0" applyNumberFormat="1" applyAlignment="1">
      <alignment vertical="center"/>
    </xf>
    <xf numFmtId="9" fontId="2" fillId="10" borderId="0" xfId="2" applyFill="1" applyBorder="1" applyAlignment="1">
      <alignment horizontal="center" vertical="center"/>
    </xf>
    <xf numFmtId="168" fontId="0" fillId="10" borderId="0" xfId="0" applyNumberFormat="1" applyFill="1" applyAlignment="1">
      <alignment horizontal="center" vertical="center"/>
    </xf>
    <xf numFmtId="0" fontId="41" fillId="4" borderId="0" xfId="0" applyFont="1" applyFill="1" applyAlignment="1">
      <alignment horizontal="center" vertical="center"/>
    </xf>
    <xf numFmtId="166" fontId="0" fillId="10" borderId="0" xfId="0" applyNumberFormat="1" applyFill="1" applyAlignment="1">
      <alignment horizontal="center" vertical="center"/>
    </xf>
    <xf numFmtId="2" fontId="0" fillId="0" borderId="0" xfId="0" applyNumberFormat="1" applyAlignment="1">
      <alignment horizontal="center" vertical="center"/>
    </xf>
    <xf numFmtId="2" fontId="3" fillId="0" borderId="0" xfId="0" applyNumberFormat="1" applyFont="1" applyAlignment="1">
      <alignment horizontal="center" vertical="center"/>
    </xf>
    <xf numFmtId="2" fontId="0" fillId="10" borderId="1" xfId="0" applyNumberFormat="1" applyFill="1" applyBorder="1" applyAlignment="1">
      <alignment horizontal="center" vertical="center"/>
    </xf>
    <xf numFmtId="0" fontId="0" fillId="10" borderId="1" xfId="0" applyFill="1" applyBorder="1" applyAlignment="1">
      <alignment horizontal="center" vertical="center"/>
    </xf>
    <xf numFmtId="10" fontId="0" fillId="10" borderId="1" xfId="0" applyNumberFormat="1" applyFill="1" applyBorder="1" applyAlignment="1">
      <alignment horizontal="center" vertical="center"/>
    </xf>
    <xf numFmtId="2" fontId="0" fillId="10" borderId="1" xfId="0" applyNumberFormat="1" applyFill="1" applyBorder="1"/>
    <xf numFmtId="0" fontId="3" fillId="4" borderId="3" xfId="0" applyFont="1" applyFill="1" applyBorder="1" applyAlignment="1">
      <alignment horizontal="center" vertical="center"/>
    </xf>
    <xf numFmtId="0" fontId="0" fillId="0" borderId="4" xfId="0" applyBorder="1"/>
    <xf numFmtId="2" fontId="3" fillId="0" borderId="36" xfId="0" applyNumberFormat="1" applyFont="1" applyBorder="1"/>
    <xf numFmtId="2" fontId="3" fillId="0" borderId="7" xfId="0" applyNumberFormat="1" applyFont="1" applyBorder="1"/>
    <xf numFmtId="0" fontId="3" fillId="4" borderId="35" xfId="0" applyFont="1" applyFill="1" applyBorder="1" applyAlignment="1">
      <alignment horizontal="center" vertical="center"/>
    </xf>
    <xf numFmtId="0" fontId="6" fillId="0" borderId="0" xfId="0" applyFont="1" applyAlignment="1">
      <alignment horizontal="center"/>
    </xf>
    <xf numFmtId="0" fontId="43" fillId="14" borderId="1" xfId="0" applyFont="1" applyFill="1" applyBorder="1" applyAlignment="1">
      <alignment horizontal="center" vertical="center"/>
    </xf>
    <xf numFmtId="0" fontId="44" fillId="14" borderId="21" xfId="0" applyFont="1" applyFill="1" applyBorder="1" applyAlignment="1">
      <alignment horizontal="center" vertical="center" wrapText="1"/>
    </xf>
    <xf numFmtId="0" fontId="45" fillId="14" borderId="11" xfId="0" applyFont="1" applyFill="1" applyBorder="1" applyAlignment="1">
      <alignment horizontal="center" vertical="center"/>
    </xf>
    <xf numFmtId="0" fontId="45" fillId="14" borderId="1" xfId="0" applyFont="1" applyFill="1" applyBorder="1" applyAlignment="1">
      <alignment horizontal="center" wrapText="1"/>
    </xf>
    <xf numFmtId="0" fontId="45" fillId="14" borderId="11" xfId="0" applyFont="1" applyFill="1" applyBorder="1" applyAlignment="1">
      <alignment horizontal="center"/>
    </xf>
    <xf numFmtId="0" fontId="44" fillId="14" borderId="11" xfId="0" applyFont="1" applyFill="1" applyBorder="1" applyAlignment="1">
      <alignment horizontal="center" vertical="center" wrapText="1"/>
    </xf>
    <xf numFmtId="167" fontId="46" fillId="7" borderId="1" xfId="0" applyNumberFormat="1" applyFont="1" applyFill="1" applyBorder="1"/>
    <xf numFmtId="167" fontId="0" fillId="0" borderId="1" xfId="0" applyNumberFormat="1" applyBorder="1" applyAlignment="1">
      <alignment horizontal="right"/>
    </xf>
    <xf numFmtId="0" fontId="3" fillId="7" borderId="1" xfId="0" applyFont="1" applyFill="1" applyBorder="1" applyAlignment="1">
      <alignment horizontal="center" vertical="center"/>
    </xf>
    <xf numFmtId="0" fontId="42" fillId="0" borderId="1" xfId="0" applyFont="1" applyBorder="1" applyAlignment="1">
      <alignment horizontal="center"/>
    </xf>
    <xf numFmtId="43" fontId="6" fillId="0" borderId="1" xfId="0" applyNumberFormat="1" applyFont="1" applyBorder="1" applyAlignment="1">
      <alignment horizontal="center"/>
    </xf>
    <xf numFmtId="0" fontId="3" fillId="7" borderId="5" xfId="0" applyFont="1" applyFill="1" applyBorder="1" applyAlignment="1">
      <alignment horizontal="center" vertical="center"/>
    </xf>
    <xf numFmtId="167" fontId="6" fillId="0" borderId="4" xfId="0" applyNumberFormat="1" applyFont="1" applyBorder="1" applyAlignment="1">
      <alignment horizontal="center"/>
    </xf>
    <xf numFmtId="167" fontId="3" fillId="0" borderId="36" xfId="0" applyNumberFormat="1" applyFont="1" applyBorder="1" applyAlignment="1">
      <alignment horizontal="center"/>
    </xf>
    <xf numFmtId="43" fontId="6" fillId="0" borderId="36" xfId="0" applyNumberFormat="1" applyFont="1" applyBorder="1" applyAlignment="1">
      <alignment horizontal="center"/>
    </xf>
    <xf numFmtId="0" fontId="0" fillId="0" borderId="7" xfId="0" applyBorder="1"/>
    <xf numFmtId="0" fontId="3" fillId="7" borderId="60"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0" fillId="0" borderId="4" xfId="0" applyBorder="1" applyAlignment="1">
      <alignment horizontal="center" vertical="center"/>
    </xf>
    <xf numFmtId="44" fontId="13" fillId="0" borderId="61" xfId="0" applyNumberFormat="1" applyFont="1" applyBorder="1" applyAlignment="1">
      <alignment horizontal="center" vertical="center" wrapText="1"/>
    </xf>
    <xf numFmtId="0" fontId="3" fillId="0" borderId="6" xfId="0" applyFont="1" applyBorder="1" applyAlignment="1">
      <alignment horizontal="right"/>
    </xf>
    <xf numFmtId="0" fontId="3" fillId="0" borderId="36" xfId="0" applyFont="1" applyBorder="1" applyAlignment="1">
      <alignment horizontal="right"/>
    </xf>
    <xf numFmtId="0" fontId="3" fillId="0" borderId="0" xfId="0" applyFont="1" applyAlignment="1">
      <alignment horizontal="center" vertical="center"/>
    </xf>
    <xf numFmtId="0" fontId="0" fillId="0" borderId="0" xfId="0" applyAlignment="1">
      <alignment horizontal="center"/>
    </xf>
    <xf numFmtId="0" fontId="3" fillId="0" borderId="0" xfId="0" applyFont="1" applyAlignment="1">
      <alignment horizontal="center"/>
    </xf>
    <xf numFmtId="0" fontId="3" fillId="0" borderId="2" xfId="0" applyFont="1" applyBorder="1" applyAlignment="1">
      <alignment horizontal="center" vertical="center"/>
    </xf>
    <xf numFmtId="0" fontId="3" fillId="0" borderId="35"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4" borderId="5"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4" xfId="0" applyFont="1" applyFill="1"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xf>
    <xf numFmtId="0" fontId="46" fillId="7" borderId="0" xfId="0" applyFont="1" applyFill="1" applyAlignment="1">
      <alignment horizontal="center"/>
    </xf>
    <xf numFmtId="0" fontId="46" fillId="7" borderId="59" xfId="0" applyFont="1" applyFill="1" applyBorder="1" applyAlignment="1">
      <alignment horizontal="center"/>
    </xf>
    <xf numFmtId="0" fontId="0" fillId="0" borderId="1" xfId="0" applyBorder="1" applyAlignment="1">
      <alignment horizontal="left"/>
    </xf>
    <xf numFmtId="0" fontId="2" fillId="0" borderId="1" xfId="0" applyFont="1" applyBorder="1" applyAlignment="1">
      <alignment horizontal="left"/>
    </xf>
    <xf numFmtId="0" fontId="3" fillId="4" borderId="1" xfId="0" applyFont="1" applyFill="1" applyBorder="1" applyAlignment="1">
      <alignment horizontal="center"/>
    </xf>
    <xf numFmtId="0" fontId="3" fillId="0" borderId="1" xfId="0" applyFont="1" applyBorder="1" applyAlignment="1">
      <alignment horizontal="center"/>
    </xf>
    <xf numFmtId="0" fontId="3" fillId="5" borderId="1" xfId="0" applyFont="1" applyFill="1" applyBorder="1" applyAlignment="1">
      <alignment horizontal="center"/>
    </xf>
    <xf numFmtId="0" fontId="25" fillId="0" borderId="20" xfId="0" applyFont="1" applyBorder="1" applyAlignment="1">
      <alignment horizontal="center"/>
    </xf>
    <xf numFmtId="0" fontId="25" fillId="0" borderId="11" xfId="0" applyFont="1" applyBorder="1" applyAlignment="1">
      <alignment horizontal="center"/>
    </xf>
    <xf numFmtId="0" fontId="25" fillId="0" borderId="21" xfId="0" applyFont="1" applyBorder="1" applyAlignment="1">
      <alignment horizontal="center"/>
    </xf>
    <xf numFmtId="0" fontId="0" fillId="0" borderId="1" xfId="0" applyBorder="1" applyAlignment="1">
      <alignment horizontal="left" wrapText="1"/>
    </xf>
    <xf numFmtId="0" fontId="11" fillId="4" borderId="1" xfId="0" applyFont="1" applyFill="1" applyBorder="1" applyAlignment="1">
      <alignment horizontal="center"/>
    </xf>
    <xf numFmtId="0" fontId="3" fillId="4" borderId="18" xfId="0" applyFont="1" applyFill="1" applyBorder="1" applyAlignment="1">
      <alignment horizontal="center"/>
    </xf>
    <xf numFmtId="0" fontId="3" fillId="4" borderId="16" xfId="0" applyFont="1" applyFill="1" applyBorder="1" applyAlignment="1">
      <alignment horizontal="center"/>
    </xf>
    <xf numFmtId="0" fontId="3" fillId="4" borderId="13" xfId="0" applyFont="1" applyFill="1" applyBorder="1" applyAlignment="1">
      <alignment horizontal="center"/>
    </xf>
    <xf numFmtId="0" fontId="0" fillId="10" borderId="1" xfId="0" applyFill="1" applyBorder="1" applyAlignment="1">
      <alignment horizontal="left" vertical="center"/>
    </xf>
    <xf numFmtId="0" fontId="2" fillId="0" borderId="1" xfId="0" applyFont="1" applyBorder="1" applyAlignment="1">
      <alignment horizontal="left"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0" fillId="0" borderId="20" xfId="0" applyBorder="1" applyAlignment="1">
      <alignment horizontal="left"/>
    </xf>
    <xf numFmtId="0" fontId="0" fillId="0" borderId="11" xfId="0" applyBorder="1" applyAlignment="1">
      <alignment horizontal="left"/>
    </xf>
    <xf numFmtId="0" fontId="0" fillId="0" borderId="21" xfId="0" applyBorder="1" applyAlignment="1">
      <alignment horizontal="left"/>
    </xf>
    <xf numFmtId="0" fontId="3" fillId="4" borderId="20" xfId="0" applyFont="1" applyFill="1" applyBorder="1" applyAlignment="1">
      <alignment horizontal="center"/>
    </xf>
    <xf numFmtId="0" fontId="3" fillId="4" borderId="11" xfId="0" applyFont="1" applyFill="1" applyBorder="1" applyAlignment="1">
      <alignment horizontal="center"/>
    </xf>
    <xf numFmtId="0" fontId="3" fillId="4" borderId="21" xfId="0" applyFont="1" applyFill="1" applyBorder="1" applyAlignment="1">
      <alignment horizontal="center"/>
    </xf>
    <xf numFmtId="0" fontId="3" fillId="4" borderId="2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21" xfId="0" applyFont="1" applyFill="1"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7" fillId="0" borderId="1" xfId="0" applyFont="1" applyBorder="1" applyAlignment="1">
      <alignment horizontal="left"/>
    </xf>
    <xf numFmtId="0" fontId="3" fillId="0" borderId="20" xfId="0" applyFont="1" applyBorder="1" applyAlignment="1">
      <alignment horizontal="center"/>
    </xf>
    <xf numFmtId="0" fontId="3" fillId="0" borderId="11" xfId="0" applyFont="1" applyBorder="1" applyAlignment="1">
      <alignment horizontal="center"/>
    </xf>
    <xf numFmtId="0" fontId="3" fillId="2" borderId="29" xfId="0" applyFont="1" applyFill="1" applyBorder="1" applyAlignment="1">
      <alignment horizontal="center"/>
    </xf>
    <xf numFmtId="0" fontId="3" fillId="2" borderId="27" xfId="0" applyFont="1" applyFill="1" applyBorder="1" applyAlignment="1">
      <alignment horizont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3" fillId="0" borderId="21" xfId="0" applyFont="1" applyBorder="1" applyAlignment="1">
      <alignment horizontal="center" vertical="center"/>
    </xf>
    <xf numFmtId="0" fontId="0" fillId="0" borderId="20" xfId="0" applyBorder="1" applyAlignment="1">
      <alignment horizontal="left" vertical="center"/>
    </xf>
    <xf numFmtId="0" fontId="0" fillId="0" borderId="11" xfId="0" applyBorder="1" applyAlignment="1">
      <alignment horizontal="left" vertical="center"/>
    </xf>
    <xf numFmtId="0" fontId="0" fillId="0" borderId="21" xfId="0" applyBorder="1" applyAlignment="1">
      <alignment horizontal="left" vertical="center"/>
    </xf>
    <xf numFmtId="0" fontId="3" fillId="0" borderId="1" xfId="0" applyFont="1" applyBorder="1" applyAlignment="1">
      <alignment horizontal="left"/>
    </xf>
    <xf numFmtId="0" fontId="0" fillId="0" borderId="46"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28" xfId="0" applyBorder="1" applyAlignment="1">
      <alignment horizontal="left" vertical="top" wrapText="1"/>
    </xf>
    <xf numFmtId="0" fontId="0" fillId="0" borderId="0" xfId="0" applyAlignment="1">
      <alignment horizontal="left" vertical="top" wrapText="1"/>
    </xf>
    <xf numFmtId="0" fontId="0" fillId="0" borderId="31"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pplyProtection="1">
      <alignment horizontal="justify" vertical="top" wrapText="1"/>
      <protection locked="0"/>
    </xf>
    <xf numFmtId="0" fontId="2" fillId="0" borderId="48" xfId="0" applyFont="1" applyBorder="1" applyAlignment="1" applyProtection="1">
      <alignment horizontal="justify" vertical="top" wrapText="1"/>
      <protection locked="0"/>
    </xf>
    <xf numFmtId="0" fontId="2" fillId="0" borderId="47" xfId="0" applyFont="1" applyBorder="1" applyAlignment="1" applyProtection="1">
      <alignment horizontal="justify" vertical="top" wrapText="1"/>
      <protection locked="0"/>
    </xf>
    <xf numFmtId="0" fontId="2" fillId="0" borderId="28"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31" xfId="0" applyFont="1" applyBorder="1" applyAlignment="1" applyProtection="1">
      <alignment horizontal="justify" vertical="top" wrapText="1"/>
      <protection locked="0"/>
    </xf>
    <xf numFmtId="0" fontId="2" fillId="0" borderId="25" xfId="0" applyFont="1" applyBorder="1" applyAlignment="1" applyProtection="1">
      <alignment horizontal="justify" vertical="top" wrapText="1"/>
      <protection locked="0"/>
    </xf>
    <xf numFmtId="0" fontId="2" fillId="0" borderId="26" xfId="0" applyFont="1" applyBorder="1" applyAlignment="1" applyProtection="1">
      <alignment horizontal="justify" vertical="top" wrapText="1"/>
      <protection locked="0"/>
    </xf>
    <xf numFmtId="0" fontId="2" fillId="0" borderId="39" xfId="0" applyFont="1" applyBorder="1" applyAlignment="1" applyProtection="1">
      <alignment horizontal="justify" vertical="top" wrapText="1"/>
      <protection locked="0"/>
    </xf>
    <xf numFmtId="0" fontId="3" fillId="6" borderId="18"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3" xfId="0" applyFont="1" applyFill="1" applyBorder="1" applyAlignment="1">
      <alignment horizontal="center" vertical="center"/>
    </xf>
    <xf numFmtId="44" fontId="3" fillId="9" borderId="18" xfId="0" applyNumberFormat="1" applyFont="1" applyFill="1" applyBorder="1" applyAlignment="1">
      <alignment horizontal="center"/>
    </xf>
    <xf numFmtId="44" fontId="3" fillId="9" borderId="13" xfId="0" applyNumberFormat="1" applyFont="1" applyFill="1" applyBorder="1" applyAlignment="1">
      <alignment horizontal="center"/>
    </xf>
    <xf numFmtId="0" fontId="3" fillId="6" borderId="18" xfId="0" applyFont="1" applyFill="1" applyBorder="1" applyAlignment="1">
      <alignment horizontal="center" vertical="center" wrapText="1"/>
    </xf>
    <xf numFmtId="0" fontId="3" fillId="6" borderId="16" xfId="0" applyFont="1" applyFill="1" applyBorder="1" applyAlignment="1">
      <alignment horizontal="center" vertical="center" wrapText="1"/>
    </xf>
    <xf numFmtId="44" fontId="12" fillId="10" borderId="18" xfId="0" applyNumberFormat="1" applyFont="1" applyFill="1" applyBorder="1" applyAlignment="1">
      <alignment horizontal="center" vertical="center" wrapText="1"/>
    </xf>
    <xf numFmtId="44" fontId="12" fillId="10" borderId="13" xfId="0" applyNumberFormat="1" applyFont="1" applyFill="1" applyBorder="1" applyAlignment="1">
      <alignment horizontal="center" vertical="center" wrapText="1"/>
    </xf>
    <xf numFmtId="0" fontId="0" fillId="0" borderId="46" xfId="0" applyBorder="1" applyAlignment="1">
      <alignment horizontal="center"/>
    </xf>
    <xf numFmtId="0" fontId="0" fillId="0" borderId="47" xfId="0"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39" xfId="0" applyBorder="1" applyAlignment="1">
      <alignment horizontal="center"/>
    </xf>
    <xf numFmtId="0" fontId="3" fillId="6" borderId="33"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3" fillId="0" borderId="46" xfId="0" applyFont="1" applyBorder="1" applyAlignment="1">
      <alignment horizontal="left" vertical="top" wrapText="1"/>
    </xf>
    <xf numFmtId="0" fontId="13" fillId="0" borderId="48" xfId="0" applyFont="1" applyBorder="1" applyAlignment="1">
      <alignment horizontal="left" vertical="top" wrapText="1"/>
    </xf>
    <xf numFmtId="0" fontId="13" fillId="0" borderId="47" xfId="0" applyFont="1" applyBorder="1" applyAlignment="1">
      <alignment horizontal="left" vertical="top" wrapText="1"/>
    </xf>
    <xf numFmtId="0" fontId="13" fillId="0" borderId="28" xfId="0" applyFont="1" applyBorder="1" applyAlignment="1">
      <alignment horizontal="left" vertical="top" wrapText="1"/>
    </xf>
    <xf numFmtId="0" fontId="13" fillId="0" borderId="0" xfId="0" applyFont="1" applyAlignment="1">
      <alignment horizontal="left" vertical="top" wrapText="1"/>
    </xf>
    <xf numFmtId="0" fontId="13" fillId="0" borderId="31"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39" xfId="0" applyFont="1" applyBorder="1" applyAlignment="1">
      <alignment horizontal="left" vertical="top" wrapText="1"/>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37"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44" fontId="7" fillId="8" borderId="25" xfId="0" applyNumberFormat="1" applyFont="1" applyFill="1" applyBorder="1" applyAlignment="1">
      <alignment horizontal="center" vertical="center"/>
    </xf>
    <xf numFmtId="44" fontId="7" fillId="8" borderId="39" xfId="0" applyNumberFormat="1" applyFont="1" applyFill="1" applyBorder="1" applyAlignment="1">
      <alignment horizontal="center" vertical="center"/>
    </xf>
    <xf numFmtId="0" fontId="3" fillId="6" borderId="2"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6" borderId="6" xfId="0" applyFont="1" applyFill="1" applyBorder="1" applyAlignment="1">
      <alignment horizontal="center" vertical="center" textRotation="90"/>
    </xf>
    <xf numFmtId="0" fontId="3" fillId="6" borderId="3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5" xfId="0" applyFont="1" applyFill="1" applyBorder="1" applyAlignment="1">
      <alignment horizontal="center" vertical="center" textRotation="90"/>
    </xf>
    <xf numFmtId="0" fontId="3" fillId="6" borderId="1" xfId="0" applyFont="1" applyFill="1" applyBorder="1" applyAlignment="1">
      <alignment horizontal="center" vertical="center" textRotation="90"/>
    </xf>
    <xf numFmtId="0" fontId="3" fillId="6" borderId="36" xfId="0" applyFont="1" applyFill="1" applyBorder="1" applyAlignment="1">
      <alignment horizontal="center" vertical="center" textRotation="90"/>
    </xf>
    <xf numFmtId="0" fontId="3" fillId="6" borderId="3" xfId="0" applyFont="1" applyFill="1" applyBorder="1" applyAlignment="1">
      <alignment horizontal="center" vertical="center" textRotation="90"/>
    </xf>
    <xf numFmtId="0" fontId="3" fillId="6" borderId="4" xfId="0" applyFont="1" applyFill="1" applyBorder="1" applyAlignment="1">
      <alignment horizontal="center" vertical="center" textRotation="90"/>
    </xf>
    <xf numFmtId="0" fontId="3" fillId="6" borderId="7" xfId="0" applyFont="1" applyFill="1" applyBorder="1" applyAlignment="1">
      <alignment horizontal="center" vertical="center" textRotation="90"/>
    </xf>
    <xf numFmtId="0" fontId="2" fillId="6" borderId="43" xfId="0" applyFont="1" applyFill="1" applyBorder="1" applyAlignment="1">
      <alignment horizontal="center"/>
    </xf>
    <xf numFmtId="0" fontId="2" fillId="6" borderId="14" xfId="0" applyFont="1" applyFill="1" applyBorder="1" applyAlignment="1">
      <alignment horizontal="center"/>
    </xf>
    <xf numFmtId="0" fontId="2" fillId="6" borderId="44" xfId="0" applyFont="1" applyFill="1" applyBorder="1" applyAlignment="1">
      <alignment horizontal="center"/>
    </xf>
    <xf numFmtId="0" fontId="13" fillId="7" borderId="1" xfId="0" applyFont="1" applyFill="1" applyBorder="1" applyAlignment="1">
      <alignment horizontal="left" vertical="center"/>
    </xf>
    <xf numFmtId="0" fontId="14" fillId="7" borderId="1" xfId="3" applyFill="1" applyBorder="1" applyAlignment="1" applyProtection="1">
      <alignment horizontal="left" vertical="center" wrapText="1"/>
    </xf>
    <xf numFmtId="0" fontId="15" fillId="7" borderId="1" xfId="3" applyFont="1" applyFill="1" applyBorder="1" applyAlignment="1" applyProtection="1">
      <alignment horizontal="left" vertical="center" wrapText="1"/>
    </xf>
    <xf numFmtId="0" fontId="13" fillId="7" borderId="4" xfId="0" applyFont="1" applyFill="1" applyBorder="1" applyAlignment="1">
      <alignment horizontal="left" vertical="center"/>
    </xf>
    <xf numFmtId="0" fontId="13" fillId="0" borderId="36" xfId="0" applyFont="1" applyBorder="1" applyAlignment="1">
      <alignment horizontal="left" vertical="center"/>
    </xf>
    <xf numFmtId="0" fontId="14" fillId="0" borderId="36" xfId="3" applyBorder="1" applyAlignment="1" applyProtection="1">
      <alignment horizontal="left" vertical="center" wrapText="1"/>
    </xf>
    <xf numFmtId="0" fontId="13" fillId="0" borderId="36" xfId="0" applyFont="1" applyBorder="1" applyAlignment="1">
      <alignment horizontal="left" vertical="center" wrapText="1"/>
    </xf>
    <xf numFmtId="0" fontId="13" fillId="0" borderId="7" xfId="0" applyFont="1" applyBorder="1" applyAlignment="1">
      <alignment horizontal="left" vertical="center"/>
    </xf>
    <xf numFmtId="0" fontId="13" fillId="6" borderId="1" xfId="0" applyFont="1" applyFill="1" applyBorder="1" applyAlignment="1">
      <alignment horizontal="left" vertical="center" wrapText="1"/>
    </xf>
    <xf numFmtId="0" fontId="14" fillId="6" borderId="1" xfId="3" applyFill="1" applyBorder="1" applyAlignment="1" applyProtection="1">
      <alignment horizontal="left" vertical="center" wrapText="1"/>
    </xf>
    <xf numFmtId="0" fontId="13" fillId="6" borderId="4" xfId="0" applyFont="1" applyFill="1" applyBorder="1" applyAlignment="1">
      <alignment horizontal="left" vertical="center" wrapText="1"/>
    </xf>
    <xf numFmtId="0" fontId="13" fillId="0" borderId="1" xfId="0" applyFont="1" applyBorder="1" applyAlignment="1">
      <alignment horizontal="left" vertical="center"/>
    </xf>
    <xf numFmtId="0" fontId="14" fillId="0" borderId="1" xfId="3" applyBorder="1" applyAlignment="1" applyProtection="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xf>
    <xf numFmtId="0" fontId="2" fillId="0" borderId="18" xfId="0" applyFont="1" applyBorder="1" applyAlignment="1">
      <alignment horizontal="left" vertical="center" wrapTex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13" fillId="6" borderId="2" xfId="0" applyFont="1" applyFill="1" applyBorder="1" applyAlignment="1">
      <alignment horizontal="left" vertical="center" wrapText="1"/>
    </xf>
    <xf numFmtId="0" fontId="13" fillId="6" borderId="35" xfId="0" applyFont="1" applyFill="1" applyBorder="1" applyAlignment="1">
      <alignment horizontal="left" vertical="center" wrapText="1"/>
    </xf>
    <xf numFmtId="0" fontId="14" fillId="6" borderId="35" xfId="3" applyFill="1" applyBorder="1" applyAlignment="1" applyProtection="1">
      <alignment horizontal="left" vertical="center" wrapText="1"/>
    </xf>
    <xf numFmtId="0" fontId="13" fillId="6" borderId="3" xfId="0" applyFont="1" applyFill="1" applyBorder="1" applyAlignment="1">
      <alignment horizontal="left" vertical="center" wrapText="1"/>
    </xf>
    <xf numFmtId="0" fontId="15" fillId="0" borderId="1" xfId="3" applyFont="1" applyBorder="1" applyAlignment="1" applyProtection="1">
      <alignment horizontal="left" vertical="center" wrapText="1"/>
    </xf>
    <xf numFmtId="0" fontId="13" fillId="0" borderId="4" xfId="0" applyFont="1" applyBorder="1" applyAlignment="1">
      <alignment horizontal="left" vertical="center" wrapText="1"/>
    </xf>
    <xf numFmtId="0" fontId="3" fillId="6" borderId="46" xfId="0" applyFont="1" applyFill="1" applyBorder="1" applyAlignment="1">
      <alignment horizontal="center" vertical="center"/>
    </xf>
    <xf numFmtId="0" fontId="3" fillId="6" borderId="33" xfId="0" applyFont="1" applyFill="1" applyBorder="1" applyAlignment="1">
      <alignment horizontal="center" vertical="center" wrapText="1"/>
    </xf>
    <xf numFmtId="0" fontId="3" fillId="6" borderId="32" xfId="0" applyFont="1" applyFill="1" applyBorder="1" applyAlignment="1">
      <alignment horizontal="center" vertical="center" wrapText="1"/>
    </xf>
    <xf numFmtId="0" fontId="3" fillId="6" borderId="62" xfId="0" applyFont="1" applyFill="1" applyBorder="1" applyAlignment="1">
      <alignment horizontal="center" vertical="center" wrapText="1"/>
    </xf>
    <xf numFmtId="0" fontId="3" fillId="6" borderId="39" xfId="0" applyFont="1" applyFill="1" applyBorder="1" applyAlignment="1">
      <alignment horizontal="center" vertical="center" wrapText="1"/>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41" fillId="4" borderId="18" xfId="0" applyFont="1" applyFill="1" applyBorder="1" applyAlignment="1">
      <alignment horizontal="center" vertical="center"/>
    </xf>
    <xf numFmtId="0" fontId="41" fillId="4" borderId="16" xfId="0" applyFont="1" applyFill="1" applyBorder="1" applyAlignment="1">
      <alignment horizontal="center" vertical="center"/>
    </xf>
    <xf numFmtId="0" fontId="41" fillId="4" borderId="13" xfId="0" applyFont="1" applyFill="1" applyBorder="1" applyAlignment="1">
      <alignment horizontal="center" vertical="center"/>
    </xf>
    <xf numFmtId="0" fontId="3" fillId="6" borderId="51"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37" xfId="0" applyFont="1" applyFill="1" applyBorder="1" applyAlignment="1">
      <alignment horizontal="center" vertical="center" textRotation="90"/>
    </xf>
    <xf numFmtId="0" fontId="3" fillId="6" borderId="1" xfId="0" applyFont="1" applyFill="1" applyBorder="1" applyAlignment="1">
      <alignment horizontal="center" vertical="center"/>
    </xf>
    <xf numFmtId="0" fontId="3" fillId="6" borderId="50" xfId="0" applyFont="1" applyFill="1" applyBorder="1" applyAlignment="1">
      <alignment horizontal="center" vertical="center"/>
    </xf>
    <xf numFmtId="0" fontId="3" fillId="6" borderId="50" xfId="0" applyFont="1" applyFill="1" applyBorder="1" applyAlignment="1">
      <alignment horizontal="center" vertical="center" textRotation="90"/>
    </xf>
    <xf numFmtId="0" fontId="3" fillId="6" borderId="38" xfId="0" applyFont="1" applyFill="1" applyBorder="1" applyAlignment="1">
      <alignment horizontal="center" vertical="center" textRotation="90"/>
    </xf>
    <xf numFmtId="0" fontId="13" fillId="6" borderId="5" xfId="0" applyFont="1" applyFill="1" applyBorder="1" applyAlignment="1">
      <alignment horizontal="left" vertical="center" wrapText="1"/>
    </xf>
    <xf numFmtId="0" fontId="13" fillId="0" borderId="6" xfId="0" applyFont="1" applyBorder="1" applyAlignment="1">
      <alignment horizontal="left" vertical="center"/>
    </xf>
    <xf numFmtId="0" fontId="14" fillId="0" borderId="23" xfId="3" applyBorder="1" applyAlignment="1" applyProtection="1">
      <alignment horizontal="left" vertical="center" wrapText="1"/>
    </xf>
    <xf numFmtId="0" fontId="13" fillId="0" borderId="15" xfId="0" applyFont="1" applyBorder="1" applyAlignment="1">
      <alignment horizontal="left" vertical="center" wrapText="1"/>
    </xf>
    <xf numFmtId="0" fontId="13" fillId="0" borderId="24" xfId="0" applyFont="1" applyBorder="1" applyAlignment="1">
      <alignment horizontal="left" vertical="center" wrapText="1"/>
    </xf>
    <xf numFmtId="0" fontId="15" fillId="6" borderId="1" xfId="3" applyFont="1" applyFill="1" applyBorder="1" applyAlignment="1" applyProtection="1">
      <alignment horizontal="left" vertical="center" wrapText="1"/>
    </xf>
    <xf numFmtId="0" fontId="13" fillId="0" borderId="5" xfId="0" applyFont="1" applyBorder="1" applyAlignment="1">
      <alignment horizontal="left" vertical="center"/>
    </xf>
    <xf numFmtId="0" fontId="14" fillId="6" borderId="35" xfId="3" applyFill="1" applyBorder="1" applyAlignment="1" applyProtection="1">
      <alignment horizontal="left" vertical="top" wrapText="1"/>
    </xf>
    <xf numFmtId="0" fontId="13" fillId="6" borderId="35" xfId="0" applyFont="1" applyFill="1" applyBorder="1" applyAlignment="1">
      <alignment horizontal="left" vertical="top" wrapText="1"/>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39" xfId="0" applyFont="1" applyFill="1" applyBorder="1" applyAlignment="1">
      <alignment horizontal="center" vertical="center"/>
    </xf>
    <xf numFmtId="2" fontId="7" fillId="8" borderId="25" xfId="0" applyNumberFormat="1" applyFont="1" applyFill="1" applyBorder="1" applyAlignment="1">
      <alignment horizontal="center" vertical="center"/>
    </xf>
    <xf numFmtId="2" fontId="7" fillId="8" borderId="39" xfId="0" applyNumberFormat="1" applyFont="1" applyFill="1" applyBorder="1" applyAlignment="1">
      <alignment horizontal="center" vertical="center"/>
    </xf>
    <xf numFmtId="2" fontId="3" fillId="9" borderId="18" xfId="0" applyNumberFormat="1" applyFont="1" applyFill="1" applyBorder="1" applyAlignment="1">
      <alignment horizontal="center"/>
    </xf>
    <xf numFmtId="2" fontId="3" fillId="9" borderId="13" xfId="0" applyNumberFormat="1" applyFont="1" applyFill="1" applyBorder="1" applyAlignment="1">
      <alignment horizontal="center"/>
    </xf>
    <xf numFmtId="0" fontId="3" fillId="6" borderId="36" xfId="0" applyFont="1" applyFill="1" applyBorder="1" applyAlignment="1">
      <alignment horizontal="center" vertical="center"/>
    </xf>
    <xf numFmtId="2" fontId="7" fillId="8" borderId="18"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18"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3" xfId="0" applyFont="1" applyFill="1" applyBorder="1" applyAlignment="1">
      <alignment horizontal="center" vertical="center"/>
    </xf>
    <xf numFmtId="0" fontId="7" fillId="6" borderId="46" xfId="0" applyFont="1" applyFill="1" applyBorder="1" applyAlignment="1">
      <alignment horizontal="center" vertical="center"/>
    </xf>
    <xf numFmtId="0" fontId="7" fillId="6" borderId="48" xfId="0" applyFont="1" applyFill="1" applyBorder="1" applyAlignment="1">
      <alignment horizontal="center" vertical="center"/>
    </xf>
    <xf numFmtId="0" fontId="7" fillId="6" borderId="47" xfId="0" applyFont="1" applyFill="1" applyBorder="1" applyAlignment="1">
      <alignment horizontal="center" vertical="center"/>
    </xf>
    <xf numFmtId="2" fontId="3" fillId="7" borderId="46" xfId="0" applyNumberFormat="1" applyFont="1" applyFill="1" applyBorder="1" applyAlignment="1">
      <alignment horizontal="center"/>
    </xf>
    <xf numFmtId="2" fontId="3" fillId="7" borderId="47" xfId="0" applyNumberFormat="1" applyFont="1" applyFill="1" applyBorder="1" applyAlignment="1">
      <alignment horizontal="center"/>
    </xf>
    <xf numFmtId="2" fontId="3" fillId="0" borderId="35" xfId="0" applyNumberFormat="1" applyFont="1" applyBorder="1" applyAlignment="1">
      <alignment horizontal="center"/>
    </xf>
    <xf numFmtId="2" fontId="3" fillId="0" borderId="3" xfId="0" applyNumberFormat="1" applyFont="1" applyBorder="1" applyAlignment="1">
      <alignment horizontal="center"/>
    </xf>
    <xf numFmtId="0" fontId="7" fillId="11" borderId="17" xfId="0" applyFont="1" applyFill="1" applyBorder="1" applyAlignment="1">
      <alignment horizontal="left" vertical="center"/>
    </xf>
    <xf numFmtId="0" fontId="7" fillId="11" borderId="34" xfId="0" applyFont="1" applyFill="1" applyBorder="1" applyAlignment="1">
      <alignment horizontal="left" vertical="center"/>
    </xf>
    <xf numFmtId="0" fontId="7" fillId="11" borderId="12" xfId="0" applyFont="1" applyFill="1" applyBorder="1" applyAlignment="1">
      <alignment horizontal="left" vertical="center"/>
    </xf>
    <xf numFmtId="2" fontId="3" fillId="11" borderId="17" xfId="0" applyNumberFormat="1" applyFont="1" applyFill="1" applyBorder="1" applyAlignment="1">
      <alignment horizontal="center"/>
    </xf>
    <xf numFmtId="2" fontId="3" fillId="11" borderId="12" xfId="0" applyNumberFormat="1" applyFont="1" applyFill="1" applyBorder="1" applyAlignment="1">
      <alignment horizontal="center"/>
    </xf>
    <xf numFmtId="0" fontId="13" fillId="0" borderId="37" xfId="0" applyFont="1" applyBorder="1" applyAlignment="1">
      <alignment horizontal="left" vertical="center"/>
    </xf>
    <xf numFmtId="0" fontId="13" fillId="0" borderId="50" xfId="0" applyFont="1" applyBorder="1" applyAlignment="1">
      <alignment horizontal="left" vertical="center"/>
    </xf>
    <xf numFmtId="0" fontId="13" fillId="0" borderId="2" xfId="0" applyFont="1" applyBorder="1" applyAlignment="1">
      <alignment horizontal="left" vertical="center"/>
    </xf>
    <xf numFmtId="0" fontId="13" fillId="0" borderId="35" xfId="0" applyFont="1" applyBorder="1" applyAlignment="1">
      <alignment horizontal="left" vertical="center"/>
    </xf>
    <xf numFmtId="2" fontId="3" fillId="0" borderId="50" xfId="0" applyNumberFormat="1" applyFont="1" applyBorder="1" applyAlignment="1">
      <alignment horizontal="center"/>
    </xf>
    <xf numFmtId="2" fontId="3" fillId="0" borderId="38" xfId="0" applyNumberFormat="1" applyFont="1" applyBorder="1" applyAlignment="1">
      <alignment horizontal="center"/>
    </xf>
    <xf numFmtId="0" fontId="2" fillId="0" borderId="46" xfId="0" applyFont="1" applyBorder="1" applyAlignment="1">
      <alignment horizontal="left" vertical="top" wrapText="1"/>
    </xf>
    <xf numFmtId="44" fontId="7" fillId="8" borderId="18" xfId="0" applyNumberFormat="1" applyFont="1" applyFill="1" applyBorder="1" applyAlignment="1">
      <alignment horizontal="center" vertical="center"/>
    </xf>
    <xf numFmtId="44" fontId="7" fillId="8" borderId="13" xfId="0" applyNumberFormat="1" applyFont="1" applyFill="1" applyBorder="1" applyAlignment="1">
      <alignment horizontal="center" vertical="center"/>
    </xf>
    <xf numFmtId="0" fontId="2" fillId="6" borderId="35" xfId="0" applyFont="1" applyFill="1" applyBorder="1" applyAlignment="1">
      <alignment horizontal="center"/>
    </xf>
    <xf numFmtId="0" fontId="3" fillId="6" borderId="35"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0" borderId="50" xfId="3" applyBorder="1" applyAlignment="1" applyProtection="1">
      <alignment horizontal="left" vertical="center" wrapText="1"/>
    </xf>
    <xf numFmtId="0" fontId="13" fillId="0" borderId="50" xfId="0" applyFont="1" applyBorder="1" applyAlignment="1">
      <alignment horizontal="left" vertical="center" wrapText="1"/>
    </xf>
    <xf numFmtId="0" fontId="13" fillId="0" borderId="38" xfId="0" applyFont="1" applyBorder="1" applyAlignment="1">
      <alignment horizontal="left" vertical="center"/>
    </xf>
    <xf numFmtId="0" fontId="14" fillId="0" borderId="1" xfId="3" applyBorder="1" applyAlignment="1" applyProtection="1">
      <alignment horizontal="left" vertical="center"/>
    </xf>
    <xf numFmtId="0" fontId="2" fillId="0" borderId="4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0" xfId="0" applyBorder="1" applyAlignment="1">
      <alignment horizontal="left" wrapText="1"/>
    </xf>
    <xf numFmtId="0" fontId="0" fillId="0" borderId="11" xfId="0" applyBorder="1" applyAlignment="1">
      <alignment horizontal="left" wrapText="1"/>
    </xf>
    <xf numFmtId="0" fontId="0" fillId="0" borderId="21" xfId="0" applyBorder="1" applyAlignment="1">
      <alignment horizontal="left" wrapText="1"/>
    </xf>
    <xf numFmtId="0" fontId="0" fillId="0" borderId="0" xfId="0" applyAlignment="1">
      <alignment horizontal="left" wrapText="1"/>
    </xf>
    <xf numFmtId="0" fontId="3" fillId="0" borderId="0" xfId="0" quotePrefix="1" applyFont="1" applyAlignment="1">
      <alignment horizontal="left" vertical="center" wrapText="1"/>
    </xf>
    <xf numFmtId="0" fontId="3" fillId="0" borderId="18" xfId="0" quotePrefix="1"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13" xfId="0" quotePrefix="1" applyFont="1" applyBorder="1" applyAlignment="1">
      <alignment horizontal="center" vertical="center" wrapText="1"/>
    </xf>
    <xf numFmtId="0" fontId="3" fillId="0" borderId="1" xfId="0" applyFont="1" applyBorder="1" applyAlignment="1">
      <alignment horizontal="left" wrapText="1"/>
    </xf>
    <xf numFmtId="10" fontId="34" fillId="13" borderId="58" xfId="0" applyNumberFormat="1" applyFont="1" applyFill="1" applyBorder="1" applyAlignment="1">
      <alignment horizontal="center" vertical="center" wrapText="1"/>
    </xf>
    <xf numFmtId="10" fontId="34" fillId="13" borderId="55"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1" xfId="0" applyBorder="1" applyAlignment="1">
      <alignment horizontal="left" vertical="center" wrapText="1"/>
    </xf>
  </cellXfs>
  <cellStyles count="12">
    <cellStyle name="Hiperlink" xfId="3" builtinId="8"/>
    <cellStyle name="Hyperlink" xfId="5" xr:uid="{0C4028F5-2A56-46D9-AFF4-C8897231BF5C}"/>
    <cellStyle name="Moeda" xfId="1" builtinId="4"/>
    <cellStyle name="Moeda 3" xfId="9" xr:uid="{DF86B861-6075-4028-8BF8-85FBC598F157}"/>
    <cellStyle name="Normal" xfId="0" builtinId="0"/>
    <cellStyle name="Normal 2" xfId="10" xr:uid="{E2C5FD20-516D-4867-BFED-413F767D49A6}"/>
    <cellStyle name="Porcentagem" xfId="2" builtinId="5"/>
    <cellStyle name="Porcentagem 4" xfId="8" xr:uid="{D9D31C75-686D-4BC2-8A9A-DAAF5F3DD9A8}"/>
    <cellStyle name="Vírgula" xfId="11" builtinId="3"/>
    <cellStyle name="Vírgula 2" xfId="6" xr:uid="{AFC46FAE-E179-4D01-85FA-592B5792BC5A}"/>
    <cellStyle name="Vírgula 3" xfId="4" xr:uid="{00000000-0005-0000-0000-000005000000}"/>
    <cellStyle name="Vírgula 4" xfId="7"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drawings/drawing1.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2" name="Text Box 16">
          <a:extLst>
            <a:ext uri="{FF2B5EF4-FFF2-40B4-BE49-F238E27FC236}">
              <a16:creationId xmlns:a16="http://schemas.microsoft.com/office/drawing/2014/main" id="{09DD2638-2DD1-46C4-B99E-64794DB0DE58}"/>
            </a:ext>
          </a:extLst>
        </xdr:cNvPr>
        <xdr:cNvSpPr txBox="1">
          <a:spLocks noChangeArrowheads="1"/>
        </xdr:cNvSpPr>
      </xdr:nvSpPr>
      <xdr:spPr bwMode="auto">
        <a:xfrm>
          <a:off x="63500" y="63436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3" name="Text Box 16">
          <a:extLst>
            <a:ext uri="{FF2B5EF4-FFF2-40B4-BE49-F238E27FC236}">
              <a16:creationId xmlns:a16="http://schemas.microsoft.com/office/drawing/2014/main" id="{ADE7B08F-5500-43ED-BE6C-4108DA2ACD74}"/>
            </a:ext>
          </a:extLst>
        </xdr:cNvPr>
        <xdr:cNvSpPr txBox="1">
          <a:spLocks noChangeArrowheads="1"/>
        </xdr:cNvSpPr>
      </xdr:nvSpPr>
      <xdr:spPr bwMode="auto">
        <a:xfrm>
          <a:off x="63500" y="63436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4" name="Text Box 12">
          <a:extLst>
            <a:ext uri="{FF2B5EF4-FFF2-40B4-BE49-F238E27FC236}">
              <a16:creationId xmlns:a16="http://schemas.microsoft.com/office/drawing/2014/main" id="{841364E0-93E3-4EA3-8F69-C586CCDAF265}"/>
            </a:ext>
          </a:extLst>
        </xdr:cNvPr>
        <xdr:cNvSpPr txBox="1">
          <a:spLocks noChangeArrowheads="1"/>
        </xdr:cNvSpPr>
      </xdr:nvSpPr>
      <xdr:spPr bwMode="auto">
        <a:xfrm>
          <a:off x="790575" y="49307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5" name="Text Box 13">
          <a:extLst>
            <a:ext uri="{FF2B5EF4-FFF2-40B4-BE49-F238E27FC236}">
              <a16:creationId xmlns:a16="http://schemas.microsoft.com/office/drawing/2014/main" id="{A13184BC-DD38-4F3D-B1A9-2A1ECE91534E}"/>
            </a:ext>
          </a:extLst>
        </xdr:cNvPr>
        <xdr:cNvSpPr txBox="1">
          <a:spLocks noChangeArrowheads="1"/>
        </xdr:cNvSpPr>
      </xdr:nvSpPr>
      <xdr:spPr bwMode="auto">
        <a:xfrm>
          <a:off x="2790824" y="494347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6" name="Text Box 14">
          <a:extLst>
            <a:ext uri="{FF2B5EF4-FFF2-40B4-BE49-F238E27FC236}">
              <a16:creationId xmlns:a16="http://schemas.microsoft.com/office/drawing/2014/main" id="{499E9CFA-75D7-477B-8375-26D9D377C0BF}"/>
            </a:ext>
          </a:extLst>
        </xdr:cNvPr>
        <xdr:cNvSpPr txBox="1">
          <a:spLocks noChangeArrowheads="1"/>
        </xdr:cNvSpPr>
      </xdr:nvSpPr>
      <xdr:spPr bwMode="auto">
        <a:xfrm>
          <a:off x="644525" y="471420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7" name="Text Box 16">
          <a:extLst>
            <a:ext uri="{FF2B5EF4-FFF2-40B4-BE49-F238E27FC236}">
              <a16:creationId xmlns:a16="http://schemas.microsoft.com/office/drawing/2014/main" id="{CAC9F24F-5B97-41CC-B49C-1A74A8D06D08}"/>
            </a:ext>
          </a:extLst>
        </xdr:cNvPr>
        <xdr:cNvSpPr txBox="1">
          <a:spLocks noChangeArrowheads="1"/>
        </xdr:cNvSpPr>
      </xdr:nvSpPr>
      <xdr:spPr bwMode="auto">
        <a:xfrm>
          <a:off x="63500" y="47244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8" name="Text Box 17">
          <a:extLst>
            <a:ext uri="{FF2B5EF4-FFF2-40B4-BE49-F238E27FC236}">
              <a16:creationId xmlns:a16="http://schemas.microsoft.com/office/drawing/2014/main" id="{33544EEB-0F1E-43B7-A028-77F720388810}"/>
            </a:ext>
          </a:extLst>
        </xdr:cNvPr>
        <xdr:cNvSpPr txBox="1">
          <a:spLocks noChangeArrowheads="1"/>
        </xdr:cNvSpPr>
      </xdr:nvSpPr>
      <xdr:spPr bwMode="auto">
        <a:xfrm>
          <a:off x="76200" y="496252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9" name="Text Box 18">
          <a:extLst>
            <a:ext uri="{FF2B5EF4-FFF2-40B4-BE49-F238E27FC236}">
              <a16:creationId xmlns:a16="http://schemas.microsoft.com/office/drawing/2014/main" id="{3109C66F-BEA1-4302-BD77-3CDCDF49D8E4}"/>
            </a:ext>
          </a:extLst>
        </xdr:cNvPr>
        <xdr:cNvSpPr txBox="1">
          <a:spLocks noChangeArrowheads="1"/>
        </xdr:cNvSpPr>
      </xdr:nvSpPr>
      <xdr:spPr bwMode="auto">
        <a:xfrm>
          <a:off x="2273468" y="496302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0" name="Text Box 32">
          <a:extLst>
            <a:ext uri="{FF2B5EF4-FFF2-40B4-BE49-F238E27FC236}">
              <a16:creationId xmlns:a16="http://schemas.microsoft.com/office/drawing/2014/main" id="{831181A7-144A-4798-8F69-E96B65CA49E6}"/>
            </a:ext>
          </a:extLst>
        </xdr:cNvPr>
        <xdr:cNvSpPr txBox="1">
          <a:spLocks noChangeArrowheads="1"/>
        </xdr:cNvSpPr>
      </xdr:nvSpPr>
      <xdr:spPr bwMode="auto">
        <a:xfrm>
          <a:off x="781886" y="504925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1" name="Text Box 34">
          <a:extLst>
            <a:ext uri="{FF2B5EF4-FFF2-40B4-BE49-F238E27FC236}">
              <a16:creationId xmlns:a16="http://schemas.microsoft.com/office/drawing/2014/main" id="{06D9A992-590E-4B7A-966D-44BDF1543F26}"/>
            </a:ext>
          </a:extLst>
        </xdr:cNvPr>
        <xdr:cNvSpPr txBox="1">
          <a:spLocks noChangeArrowheads="1"/>
        </xdr:cNvSpPr>
      </xdr:nvSpPr>
      <xdr:spPr bwMode="auto">
        <a:xfrm>
          <a:off x="102603" y="509520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2" name="Conector de seta reta 9">
          <a:extLst>
            <a:ext uri="{FF2B5EF4-FFF2-40B4-BE49-F238E27FC236}">
              <a16:creationId xmlns:a16="http://schemas.microsoft.com/office/drawing/2014/main" id="{4992D9E5-0C0F-4D9B-8031-239DF30E9112}"/>
            </a:ext>
          </a:extLst>
        </xdr:cNvPr>
        <xdr:cNvCxnSpPr/>
      </xdr:nvCxnSpPr>
      <xdr:spPr>
        <a:xfrm>
          <a:off x="4474076" y="49941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13" name="Text Box 12">
          <a:extLst>
            <a:ext uri="{FF2B5EF4-FFF2-40B4-BE49-F238E27FC236}">
              <a16:creationId xmlns:a16="http://schemas.microsoft.com/office/drawing/2014/main" id="{211DB4D4-FE65-4710-A3C8-C52C2111D581}"/>
            </a:ext>
          </a:extLst>
        </xdr:cNvPr>
        <xdr:cNvSpPr txBox="1">
          <a:spLocks noChangeArrowheads="1"/>
        </xdr:cNvSpPr>
      </xdr:nvSpPr>
      <xdr:spPr bwMode="auto">
        <a:xfrm>
          <a:off x="790575" y="49307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4" name="Text Box 13">
          <a:extLst>
            <a:ext uri="{FF2B5EF4-FFF2-40B4-BE49-F238E27FC236}">
              <a16:creationId xmlns:a16="http://schemas.microsoft.com/office/drawing/2014/main" id="{8C6C1726-DD42-4D03-A52B-D8416134558B}"/>
            </a:ext>
          </a:extLst>
        </xdr:cNvPr>
        <xdr:cNvSpPr txBox="1">
          <a:spLocks noChangeArrowheads="1"/>
        </xdr:cNvSpPr>
      </xdr:nvSpPr>
      <xdr:spPr bwMode="auto">
        <a:xfrm>
          <a:off x="2790824" y="494347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5" name="Text Box 14">
          <a:extLst>
            <a:ext uri="{FF2B5EF4-FFF2-40B4-BE49-F238E27FC236}">
              <a16:creationId xmlns:a16="http://schemas.microsoft.com/office/drawing/2014/main" id="{53130F67-4D3B-4F11-86FF-5B238FE49C26}"/>
            </a:ext>
          </a:extLst>
        </xdr:cNvPr>
        <xdr:cNvSpPr txBox="1">
          <a:spLocks noChangeArrowheads="1"/>
        </xdr:cNvSpPr>
      </xdr:nvSpPr>
      <xdr:spPr bwMode="auto">
        <a:xfrm>
          <a:off x="644525" y="471420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6" name="Text Box 16">
          <a:extLst>
            <a:ext uri="{FF2B5EF4-FFF2-40B4-BE49-F238E27FC236}">
              <a16:creationId xmlns:a16="http://schemas.microsoft.com/office/drawing/2014/main" id="{507B585C-BBFC-4BCA-9B54-2089E55CB6A3}"/>
            </a:ext>
          </a:extLst>
        </xdr:cNvPr>
        <xdr:cNvSpPr txBox="1">
          <a:spLocks noChangeArrowheads="1"/>
        </xdr:cNvSpPr>
      </xdr:nvSpPr>
      <xdr:spPr bwMode="auto">
        <a:xfrm>
          <a:off x="63500" y="47244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7" name="Text Box 17">
          <a:extLst>
            <a:ext uri="{FF2B5EF4-FFF2-40B4-BE49-F238E27FC236}">
              <a16:creationId xmlns:a16="http://schemas.microsoft.com/office/drawing/2014/main" id="{B59A8D47-8339-48D6-9FF2-1323CED8456A}"/>
            </a:ext>
          </a:extLst>
        </xdr:cNvPr>
        <xdr:cNvSpPr txBox="1">
          <a:spLocks noChangeArrowheads="1"/>
        </xdr:cNvSpPr>
      </xdr:nvSpPr>
      <xdr:spPr bwMode="auto">
        <a:xfrm>
          <a:off x="76200" y="496252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8" name="Text Box 18">
          <a:extLst>
            <a:ext uri="{FF2B5EF4-FFF2-40B4-BE49-F238E27FC236}">
              <a16:creationId xmlns:a16="http://schemas.microsoft.com/office/drawing/2014/main" id="{C9F4E37E-1B16-40C3-ABE3-3E29302602AA}"/>
            </a:ext>
          </a:extLst>
        </xdr:cNvPr>
        <xdr:cNvSpPr txBox="1">
          <a:spLocks noChangeArrowheads="1"/>
        </xdr:cNvSpPr>
      </xdr:nvSpPr>
      <xdr:spPr bwMode="auto">
        <a:xfrm>
          <a:off x="2273468" y="496302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9" name="Text Box 32">
          <a:extLst>
            <a:ext uri="{FF2B5EF4-FFF2-40B4-BE49-F238E27FC236}">
              <a16:creationId xmlns:a16="http://schemas.microsoft.com/office/drawing/2014/main" id="{FE8D27AF-B84D-464E-86CE-0C8BB122DFF9}"/>
            </a:ext>
          </a:extLst>
        </xdr:cNvPr>
        <xdr:cNvSpPr txBox="1">
          <a:spLocks noChangeArrowheads="1"/>
        </xdr:cNvSpPr>
      </xdr:nvSpPr>
      <xdr:spPr bwMode="auto">
        <a:xfrm>
          <a:off x="781886" y="504925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0" name="Text Box 34">
          <a:extLst>
            <a:ext uri="{FF2B5EF4-FFF2-40B4-BE49-F238E27FC236}">
              <a16:creationId xmlns:a16="http://schemas.microsoft.com/office/drawing/2014/main" id="{B11004E0-DD8B-4A0D-933B-4FE18E0A9D2C}"/>
            </a:ext>
          </a:extLst>
        </xdr:cNvPr>
        <xdr:cNvSpPr txBox="1">
          <a:spLocks noChangeArrowheads="1"/>
        </xdr:cNvSpPr>
      </xdr:nvSpPr>
      <xdr:spPr bwMode="auto">
        <a:xfrm>
          <a:off x="102603" y="509520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1" name="Conector de seta reta 9">
          <a:extLst>
            <a:ext uri="{FF2B5EF4-FFF2-40B4-BE49-F238E27FC236}">
              <a16:creationId xmlns:a16="http://schemas.microsoft.com/office/drawing/2014/main" id="{53C35080-C67C-44BA-9514-217AB888DB23}"/>
            </a:ext>
          </a:extLst>
        </xdr:cNvPr>
        <xdr:cNvCxnSpPr/>
      </xdr:nvCxnSpPr>
      <xdr:spPr>
        <a:xfrm>
          <a:off x="4474076" y="49941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2" name="Text Box 16">
          <a:extLst>
            <a:ext uri="{FF2B5EF4-FFF2-40B4-BE49-F238E27FC236}">
              <a16:creationId xmlns:a16="http://schemas.microsoft.com/office/drawing/2014/main" id="{A2DB5AC6-807B-412D-B328-539F296692FF}"/>
            </a:ext>
          </a:extLst>
        </xdr:cNvPr>
        <xdr:cNvSpPr txBox="1">
          <a:spLocks noChangeArrowheads="1"/>
        </xdr:cNvSpPr>
      </xdr:nvSpPr>
      <xdr:spPr bwMode="auto">
        <a:xfrm>
          <a:off x="63500" y="142113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23" name="Text Box 16">
          <a:extLst>
            <a:ext uri="{FF2B5EF4-FFF2-40B4-BE49-F238E27FC236}">
              <a16:creationId xmlns:a16="http://schemas.microsoft.com/office/drawing/2014/main" id="{0D43468C-68BE-4E59-A247-B8C73506BD0F}"/>
            </a:ext>
          </a:extLst>
        </xdr:cNvPr>
        <xdr:cNvSpPr txBox="1">
          <a:spLocks noChangeArrowheads="1"/>
        </xdr:cNvSpPr>
      </xdr:nvSpPr>
      <xdr:spPr bwMode="auto">
        <a:xfrm>
          <a:off x="63500" y="142113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4" name="Text Box 12">
          <a:extLst>
            <a:ext uri="{FF2B5EF4-FFF2-40B4-BE49-F238E27FC236}">
              <a16:creationId xmlns:a16="http://schemas.microsoft.com/office/drawing/2014/main" id="{66D661EA-393D-4400-8732-22456B61FE00}"/>
            </a:ext>
          </a:extLst>
        </xdr:cNvPr>
        <xdr:cNvSpPr txBox="1">
          <a:spLocks noChangeArrowheads="1"/>
        </xdr:cNvSpPr>
      </xdr:nvSpPr>
      <xdr:spPr bwMode="auto">
        <a:xfrm>
          <a:off x="790575" y="1279842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25" name="Text Box 13">
          <a:extLst>
            <a:ext uri="{FF2B5EF4-FFF2-40B4-BE49-F238E27FC236}">
              <a16:creationId xmlns:a16="http://schemas.microsoft.com/office/drawing/2014/main" id="{0D94EA0A-7080-4023-AF4A-ADBF8EF41945}"/>
            </a:ext>
          </a:extLst>
        </xdr:cNvPr>
        <xdr:cNvSpPr txBox="1">
          <a:spLocks noChangeArrowheads="1"/>
        </xdr:cNvSpPr>
      </xdr:nvSpPr>
      <xdr:spPr bwMode="auto">
        <a:xfrm>
          <a:off x="2790824" y="1281112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26" name="Text Box 14">
          <a:extLst>
            <a:ext uri="{FF2B5EF4-FFF2-40B4-BE49-F238E27FC236}">
              <a16:creationId xmlns:a16="http://schemas.microsoft.com/office/drawing/2014/main" id="{C6242DE9-03B1-44F4-8771-F4065C5C67E8}"/>
            </a:ext>
          </a:extLst>
        </xdr:cNvPr>
        <xdr:cNvSpPr txBox="1">
          <a:spLocks noChangeArrowheads="1"/>
        </xdr:cNvSpPr>
      </xdr:nvSpPr>
      <xdr:spPr bwMode="auto">
        <a:xfrm>
          <a:off x="644525" y="1258185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27" name="Text Box 16">
          <a:extLst>
            <a:ext uri="{FF2B5EF4-FFF2-40B4-BE49-F238E27FC236}">
              <a16:creationId xmlns:a16="http://schemas.microsoft.com/office/drawing/2014/main" id="{ABAFE1C4-4457-4AC5-9A83-A2BE2C4821EE}"/>
            </a:ext>
          </a:extLst>
        </xdr:cNvPr>
        <xdr:cNvSpPr txBox="1">
          <a:spLocks noChangeArrowheads="1"/>
        </xdr:cNvSpPr>
      </xdr:nvSpPr>
      <xdr:spPr bwMode="auto">
        <a:xfrm>
          <a:off x="63500" y="125920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28" name="Text Box 17">
          <a:extLst>
            <a:ext uri="{FF2B5EF4-FFF2-40B4-BE49-F238E27FC236}">
              <a16:creationId xmlns:a16="http://schemas.microsoft.com/office/drawing/2014/main" id="{61A500BF-FAD8-4BA9-946F-116E1794F950}"/>
            </a:ext>
          </a:extLst>
        </xdr:cNvPr>
        <xdr:cNvSpPr txBox="1">
          <a:spLocks noChangeArrowheads="1"/>
        </xdr:cNvSpPr>
      </xdr:nvSpPr>
      <xdr:spPr bwMode="auto">
        <a:xfrm>
          <a:off x="76200" y="1283017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29" name="Text Box 18">
          <a:extLst>
            <a:ext uri="{FF2B5EF4-FFF2-40B4-BE49-F238E27FC236}">
              <a16:creationId xmlns:a16="http://schemas.microsoft.com/office/drawing/2014/main" id="{74D078CB-03AF-4A7F-87E7-42949F7524C8}"/>
            </a:ext>
          </a:extLst>
        </xdr:cNvPr>
        <xdr:cNvSpPr txBox="1">
          <a:spLocks noChangeArrowheads="1"/>
        </xdr:cNvSpPr>
      </xdr:nvSpPr>
      <xdr:spPr bwMode="auto">
        <a:xfrm>
          <a:off x="2273468" y="1283067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0" name="Text Box 32">
          <a:extLst>
            <a:ext uri="{FF2B5EF4-FFF2-40B4-BE49-F238E27FC236}">
              <a16:creationId xmlns:a16="http://schemas.microsoft.com/office/drawing/2014/main" id="{78B0B75A-CCE2-45A4-86FA-45281C0C7827}"/>
            </a:ext>
          </a:extLst>
        </xdr:cNvPr>
        <xdr:cNvSpPr txBox="1">
          <a:spLocks noChangeArrowheads="1"/>
        </xdr:cNvSpPr>
      </xdr:nvSpPr>
      <xdr:spPr bwMode="auto">
        <a:xfrm>
          <a:off x="781886" y="1291690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1" name="Text Box 34">
          <a:extLst>
            <a:ext uri="{FF2B5EF4-FFF2-40B4-BE49-F238E27FC236}">
              <a16:creationId xmlns:a16="http://schemas.microsoft.com/office/drawing/2014/main" id="{8F2D6376-B447-4F97-B4CD-AE6DC763A2FD}"/>
            </a:ext>
          </a:extLst>
        </xdr:cNvPr>
        <xdr:cNvSpPr txBox="1">
          <a:spLocks noChangeArrowheads="1"/>
        </xdr:cNvSpPr>
      </xdr:nvSpPr>
      <xdr:spPr bwMode="auto">
        <a:xfrm>
          <a:off x="102603" y="1296285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32" name="Conector de seta reta 9">
          <a:extLst>
            <a:ext uri="{FF2B5EF4-FFF2-40B4-BE49-F238E27FC236}">
              <a16:creationId xmlns:a16="http://schemas.microsoft.com/office/drawing/2014/main" id="{EF8F1014-E1D0-4DC9-8A27-E78EFF251853}"/>
            </a:ext>
          </a:extLst>
        </xdr:cNvPr>
        <xdr:cNvCxnSpPr/>
      </xdr:nvCxnSpPr>
      <xdr:spPr>
        <a:xfrm>
          <a:off x="4474076" y="12861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33" name="Text Box 12">
          <a:extLst>
            <a:ext uri="{FF2B5EF4-FFF2-40B4-BE49-F238E27FC236}">
              <a16:creationId xmlns:a16="http://schemas.microsoft.com/office/drawing/2014/main" id="{87DBD730-D048-443B-B9CD-0AA357802740}"/>
            </a:ext>
          </a:extLst>
        </xdr:cNvPr>
        <xdr:cNvSpPr txBox="1">
          <a:spLocks noChangeArrowheads="1"/>
        </xdr:cNvSpPr>
      </xdr:nvSpPr>
      <xdr:spPr bwMode="auto">
        <a:xfrm>
          <a:off x="790575" y="1279842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4" name="Text Box 13">
          <a:extLst>
            <a:ext uri="{FF2B5EF4-FFF2-40B4-BE49-F238E27FC236}">
              <a16:creationId xmlns:a16="http://schemas.microsoft.com/office/drawing/2014/main" id="{E0411B24-BD53-4E35-B028-D8FC1D0FB7ED}"/>
            </a:ext>
          </a:extLst>
        </xdr:cNvPr>
        <xdr:cNvSpPr txBox="1">
          <a:spLocks noChangeArrowheads="1"/>
        </xdr:cNvSpPr>
      </xdr:nvSpPr>
      <xdr:spPr bwMode="auto">
        <a:xfrm>
          <a:off x="2790824" y="1281112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5" name="Text Box 14">
          <a:extLst>
            <a:ext uri="{FF2B5EF4-FFF2-40B4-BE49-F238E27FC236}">
              <a16:creationId xmlns:a16="http://schemas.microsoft.com/office/drawing/2014/main" id="{DE0BA43B-16AD-47F6-A150-441808F81883}"/>
            </a:ext>
          </a:extLst>
        </xdr:cNvPr>
        <xdr:cNvSpPr txBox="1">
          <a:spLocks noChangeArrowheads="1"/>
        </xdr:cNvSpPr>
      </xdr:nvSpPr>
      <xdr:spPr bwMode="auto">
        <a:xfrm>
          <a:off x="644525" y="1258185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6" name="Text Box 16">
          <a:extLst>
            <a:ext uri="{FF2B5EF4-FFF2-40B4-BE49-F238E27FC236}">
              <a16:creationId xmlns:a16="http://schemas.microsoft.com/office/drawing/2014/main" id="{DD0CFADC-1772-487B-88A1-B8B5A7DF77D3}"/>
            </a:ext>
          </a:extLst>
        </xdr:cNvPr>
        <xdr:cNvSpPr txBox="1">
          <a:spLocks noChangeArrowheads="1"/>
        </xdr:cNvSpPr>
      </xdr:nvSpPr>
      <xdr:spPr bwMode="auto">
        <a:xfrm>
          <a:off x="63500" y="125920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7" name="Text Box 17">
          <a:extLst>
            <a:ext uri="{FF2B5EF4-FFF2-40B4-BE49-F238E27FC236}">
              <a16:creationId xmlns:a16="http://schemas.microsoft.com/office/drawing/2014/main" id="{1D580A63-4E7D-446B-8015-5B4FCAF46C37}"/>
            </a:ext>
          </a:extLst>
        </xdr:cNvPr>
        <xdr:cNvSpPr txBox="1">
          <a:spLocks noChangeArrowheads="1"/>
        </xdr:cNvSpPr>
      </xdr:nvSpPr>
      <xdr:spPr bwMode="auto">
        <a:xfrm>
          <a:off x="76200" y="1283017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8" name="Text Box 18">
          <a:extLst>
            <a:ext uri="{FF2B5EF4-FFF2-40B4-BE49-F238E27FC236}">
              <a16:creationId xmlns:a16="http://schemas.microsoft.com/office/drawing/2014/main" id="{48E46FC0-27AC-4EAC-8B17-19FB461A83EE}"/>
            </a:ext>
          </a:extLst>
        </xdr:cNvPr>
        <xdr:cNvSpPr txBox="1">
          <a:spLocks noChangeArrowheads="1"/>
        </xdr:cNvSpPr>
      </xdr:nvSpPr>
      <xdr:spPr bwMode="auto">
        <a:xfrm>
          <a:off x="2273468" y="1283067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9" name="Text Box 32">
          <a:extLst>
            <a:ext uri="{FF2B5EF4-FFF2-40B4-BE49-F238E27FC236}">
              <a16:creationId xmlns:a16="http://schemas.microsoft.com/office/drawing/2014/main" id="{AE2D613C-9663-4DFE-815F-E645CEF1F0AF}"/>
            </a:ext>
          </a:extLst>
        </xdr:cNvPr>
        <xdr:cNvSpPr txBox="1">
          <a:spLocks noChangeArrowheads="1"/>
        </xdr:cNvSpPr>
      </xdr:nvSpPr>
      <xdr:spPr bwMode="auto">
        <a:xfrm>
          <a:off x="781886" y="1291690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0" name="Text Box 34">
          <a:extLst>
            <a:ext uri="{FF2B5EF4-FFF2-40B4-BE49-F238E27FC236}">
              <a16:creationId xmlns:a16="http://schemas.microsoft.com/office/drawing/2014/main" id="{5C93ACD9-4FE9-4E9C-84BA-74D5DBA8E5CA}"/>
            </a:ext>
          </a:extLst>
        </xdr:cNvPr>
        <xdr:cNvSpPr txBox="1">
          <a:spLocks noChangeArrowheads="1"/>
        </xdr:cNvSpPr>
      </xdr:nvSpPr>
      <xdr:spPr bwMode="auto">
        <a:xfrm>
          <a:off x="102603" y="1296285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1" name="Conector de seta reta 9">
          <a:extLst>
            <a:ext uri="{FF2B5EF4-FFF2-40B4-BE49-F238E27FC236}">
              <a16:creationId xmlns:a16="http://schemas.microsoft.com/office/drawing/2014/main" id="{98323855-7B3F-45CA-9525-CD1047E2A1A2}"/>
            </a:ext>
          </a:extLst>
        </xdr:cNvPr>
        <xdr:cNvCxnSpPr/>
      </xdr:nvCxnSpPr>
      <xdr:spPr>
        <a:xfrm>
          <a:off x="4474076" y="12861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92D050"/>
  </sheetPr>
  <dimension ref="B4:N24"/>
  <sheetViews>
    <sheetView tabSelected="1" topLeftCell="B1" zoomScaleNormal="100" workbookViewId="0">
      <selection activeCell="B12" sqref="B12:I12"/>
    </sheetView>
  </sheetViews>
  <sheetFormatPr defaultRowHeight="12.5" x14ac:dyDescent="0.25"/>
  <cols>
    <col min="4" max="4" width="21.54296875" customWidth="1"/>
    <col min="5" max="6" width="10.54296875" customWidth="1"/>
    <col min="7" max="7" width="11.6328125" customWidth="1"/>
    <col min="8" max="8" width="10.08984375" customWidth="1"/>
    <col min="9" max="9" width="13.90625" customWidth="1"/>
    <col min="10" max="10" width="14" customWidth="1"/>
    <col min="11" max="11" width="14.81640625" customWidth="1"/>
    <col min="12" max="12" width="20.08984375" bestFit="1" customWidth="1"/>
    <col min="13" max="13" width="12.90625" customWidth="1"/>
    <col min="14" max="14" width="23.453125" customWidth="1"/>
  </cols>
  <sheetData>
    <row r="4" spans="2:14" ht="13" thickBot="1" x14ac:dyDescent="0.3"/>
    <row r="5" spans="2:14" ht="12.5" customHeight="1" x14ac:dyDescent="0.25">
      <c r="B5" s="277" t="s">
        <v>324</v>
      </c>
      <c r="C5" s="278"/>
      <c r="D5" s="278"/>
      <c r="E5" s="278"/>
      <c r="F5" s="278"/>
      <c r="G5" s="278"/>
      <c r="H5" s="278"/>
      <c r="I5" s="278"/>
      <c r="J5" s="278"/>
      <c r="K5" s="278"/>
      <c r="L5" s="279"/>
    </row>
    <row r="6" spans="2:14" ht="12.5" customHeight="1" x14ac:dyDescent="0.25">
      <c r="B6" s="280"/>
      <c r="C6" s="281"/>
      <c r="D6" s="281"/>
      <c r="E6" s="281"/>
      <c r="F6" s="281"/>
      <c r="G6" s="281"/>
      <c r="H6" s="281"/>
      <c r="I6" s="281"/>
      <c r="J6" s="281"/>
      <c r="K6" s="281"/>
      <c r="L6" s="282"/>
    </row>
    <row r="7" spans="2:14" ht="13" x14ac:dyDescent="0.25">
      <c r="B7" s="283" t="s">
        <v>0</v>
      </c>
      <c r="C7" s="284"/>
      <c r="D7" s="284"/>
      <c r="E7" s="284"/>
      <c r="F7" s="284"/>
      <c r="G7" s="284"/>
      <c r="H7" s="284"/>
      <c r="I7" s="284"/>
      <c r="J7" s="284"/>
      <c r="K7" s="284"/>
      <c r="L7" s="285"/>
    </row>
    <row r="8" spans="2:14" s="25" customFormat="1" ht="26" x14ac:dyDescent="0.25">
      <c r="B8" s="263" t="s">
        <v>325</v>
      </c>
      <c r="C8" s="260" t="s">
        <v>295</v>
      </c>
      <c r="D8" s="260" t="s">
        <v>1</v>
      </c>
      <c r="E8" s="260" t="s">
        <v>2</v>
      </c>
      <c r="F8" s="260" t="s">
        <v>329</v>
      </c>
      <c r="G8" s="260" t="s">
        <v>3</v>
      </c>
      <c r="H8" s="260" t="s">
        <v>4</v>
      </c>
      <c r="I8" s="260" t="s">
        <v>5</v>
      </c>
      <c r="J8" s="268" t="s">
        <v>328</v>
      </c>
      <c r="K8" s="269" t="s">
        <v>309</v>
      </c>
      <c r="L8" s="270"/>
      <c r="M8" s="274"/>
      <c r="N8" s="274"/>
    </row>
    <row r="9" spans="2:14" ht="13" x14ac:dyDescent="0.3">
      <c r="B9" s="286">
        <v>2</v>
      </c>
      <c r="C9" s="11">
        <v>4</v>
      </c>
      <c r="D9" s="230" t="s">
        <v>306</v>
      </c>
      <c r="E9" s="11" t="str">
        <f>Recepcionista!I29</f>
        <v>4221-05</v>
      </c>
      <c r="F9" s="11">
        <v>8729</v>
      </c>
      <c r="G9" s="11" t="s">
        <v>28</v>
      </c>
      <c r="H9" s="11">
        <v>1</v>
      </c>
      <c r="I9" s="259">
        <f>Recepcionista!I179</f>
        <v>0</v>
      </c>
      <c r="J9" s="259">
        <f>I9*H9</f>
        <v>0</v>
      </c>
      <c r="K9" s="261" t="s">
        <v>310</v>
      </c>
      <c r="L9" s="247"/>
      <c r="M9" s="3"/>
      <c r="N9" s="3"/>
    </row>
    <row r="10" spans="2:14" ht="13" x14ac:dyDescent="0.3">
      <c r="B10" s="286"/>
      <c r="C10" s="11">
        <v>5</v>
      </c>
      <c r="D10" s="10" t="s">
        <v>296</v>
      </c>
      <c r="E10" s="11" t="str">
        <f>Motorista!I29</f>
        <v>7823-05</v>
      </c>
      <c r="F10" s="11">
        <v>15008</v>
      </c>
      <c r="G10" s="11" t="str">
        <f>Motorista!C16</f>
        <v>posto</v>
      </c>
      <c r="H10" s="11">
        <v>1</v>
      </c>
      <c r="I10" s="259">
        <f>Motorista!I179</f>
        <v>0</v>
      </c>
      <c r="J10" s="259">
        <f t="shared" ref="J10:J11" si="0">I10*H10</f>
        <v>0</v>
      </c>
      <c r="K10" s="261" t="s">
        <v>310</v>
      </c>
      <c r="L10" s="247"/>
      <c r="M10" s="217"/>
      <c r="N10" s="3"/>
    </row>
    <row r="11" spans="2:14" ht="13" x14ac:dyDescent="0.3">
      <c r="B11" s="286"/>
      <c r="C11" s="11">
        <v>6</v>
      </c>
      <c r="D11" s="10" t="s">
        <v>297</v>
      </c>
      <c r="E11" s="11" t="s">
        <v>6</v>
      </c>
      <c r="F11" s="11">
        <v>21849</v>
      </c>
      <c r="G11" s="11" t="s">
        <v>7</v>
      </c>
      <c r="H11" s="11">
        <f>8.5*24</f>
        <v>204</v>
      </c>
      <c r="I11" s="259">
        <v>308.8</v>
      </c>
      <c r="J11" s="259">
        <f t="shared" si="0"/>
        <v>62995.200000000004</v>
      </c>
      <c r="K11" s="262" t="s">
        <v>311</v>
      </c>
      <c r="L11" s="264" t="s">
        <v>312</v>
      </c>
      <c r="M11" s="217"/>
      <c r="N11" s="3"/>
    </row>
    <row r="12" spans="2:14" ht="13.5" thickBot="1" x14ac:dyDescent="0.35">
      <c r="B12" s="272" t="s">
        <v>8</v>
      </c>
      <c r="C12" s="273"/>
      <c r="D12" s="273"/>
      <c r="E12" s="273"/>
      <c r="F12" s="273"/>
      <c r="G12" s="273"/>
      <c r="H12" s="273"/>
      <c r="I12" s="273"/>
      <c r="J12" s="265">
        <f>SUM(J9:J11)</f>
        <v>62995.200000000004</v>
      </c>
      <c r="K12" s="266"/>
      <c r="L12" s="267"/>
      <c r="M12" s="221"/>
      <c r="N12" s="221"/>
    </row>
    <row r="13" spans="2:14" x14ac:dyDescent="0.25">
      <c r="K13" s="251"/>
      <c r="M13" s="221"/>
      <c r="N13" s="221"/>
    </row>
    <row r="14" spans="2:14" x14ac:dyDescent="0.25">
      <c r="M14" s="221"/>
      <c r="N14" s="221"/>
    </row>
    <row r="15" spans="2:14" x14ac:dyDescent="0.25">
      <c r="D15" t="s">
        <v>326</v>
      </c>
      <c r="M15" s="221"/>
      <c r="N15" s="221"/>
    </row>
    <row r="16" spans="2:14" x14ac:dyDescent="0.25">
      <c r="D16" t="s">
        <v>327</v>
      </c>
      <c r="N16" s="221"/>
    </row>
    <row r="17" spans="4:14" ht="14.5" x14ac:dyDescent="0.35">
      <c r="M17" s="222"/>
      <c r="N17" s="222"/>
    </row>
    <row r="20" spans="4:14" ht="13" x14ac:dyDescent="0.3">
      <c r="D20" s="276"/>
      <c r="E20" s="276"/>
      <c r="F20" s="276"/>
      <c r="G20" s="276"/>
      <c r="H20" s="276"/>
      <c r="I20" s="276"/>
      <c r="J20" s="276"/>
    </row>
    <row r="21" spans="4:14" ht="13" x14ac:dyDescent="0.25">
      <c r="D21" s="99"/>
      <c r="E21" s="99"/>
      <c r="F21" s="99"/>
      <c r="G21" s="99"/>
      <c r="H21" s="99"/>
      <c r="I21" s="217"/>
      <c r="J21" s="99"/>
    </row>
    <row r="22" spans="4:14" x14ac:dyDescent="0.25">
      <c r="E22" s="132"/>
      <c r="F22" s="132"/>
      <c r="G22" s="223"/>
      <c r="H22" s="223"/>
      <c r="I22" s="223"/>
      <c r="J22" s="221"/>
    </row>
    <row r="23" spans="4:14" x14ac:dyDescent="0.25">
      <c r="E23" s="132"/>
      <c r="F23" s="132"/>
      <c r="G23" s="223"/>
      <c r="H23" s="223"/>
      <c r="I23" s="223"/>
      <c r="J23" s="221"/>
    </row>
    <row r="24" spans="4:14" ht="13" x14ac:dyDescent="0.3">
      <c r="D24" s="275"/>
      <c r="E24" s="275"/>
      <c r="F24" s="275"/>
      <c r="G24" s="275"/>
      <c r="H24" s="275"/>
      <c r="I24" s="275"/>
      <c r="J24" s="224"/>
    </row>
  </sheetData>
  <mergeCells count="7">
    <mergeCell ref="B12:I12"/>
    <mergeCell ref="M8:N8"/>
    <mergeCell ref="D24:I24"/>
    <mergeCell ref="D20:J20"/>
    <mergeCell ref="B5:L6"/>
    <mergeCell ref="B7:L7"/>
    <mergeCell ref="B9:B11"/>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5"/>
  <sheetViews>
    <sheetView topLeftCell="A12" zoomScale="140" zoomScaleNormal="140" workbookViewId="0">
      <selection activeCell="A24" sqref="A24:XFD26"/>
    </sheetView>
  </sheetViews>
  <sheetFormatPr defaultRowHeight="12.5" x14ac:dyDescent="0.25"/>
  <cols>
    <col min="1" max="1" width="7.6328125" customWidth="1"/>
    <col min="2" max="2" width="14.54296875" customWidth="1"/>
    <col min="3" max="3" width="12.54296875" customWidth="1"/>
    <col min="5" max="5" width="10.90625" bestFit="1" customWidth="1"/>
    <col min="6" max="6" width="10.36328125" customWidth="1"/>
    <col min="7" max="7" width="20.08984375" customWidth="1"/>
    <col min="8" max="8" width="9" customWidth="1"/>
    <col min="9" max="9" width="16.08984375" customWidth="1"/>
    <col min="10" max="10" width="5" customWidth="1"/>
    <col min="11" max="11" width="17.36328125" customWidth="1"/>
    <col min="12" max="12" width="15.90625" customWidth="1"/>
    <col min="13" max="13" width="9.54296875" bestFit="1" customWidth="1"/>
  </cols>
  <sheetData>
    <row r="1" spans="1:9" ht="13.5" thickBot="1" x14ac:dyDescent="0.35">
      <c r="A1" s="300" t="s">
        <v>242</v>
      </c>
      <c r="B1" s="301"/>
      <c r="C1" s="301"/>
      <c r="D1" s="301"/>
      <c r="E1" s="301"/>
      <c r="F1" s="301"/>
      <c r="G1" s="301"/>
      <c r="H1" s="301"/>
      <c r="I1" s="302"/>
    </row>
    <row r="2" spans="1:9" ht="13" x14ac:dyDescent="0.25">
      <c r="A2" s="22"/>
      <c r="B2" s="22"/>
      <c r="C2" s="22"/>
      <c r="D2" s="22"/>
      <c r="E2" s="22"/>
      <c r="F2" s="22"/>
      <c r="G2" s="22"/>
      <c r="H2" s="22"/>
      <c r="I2" s="22"/>
    </row>
    <row r="3" spans="1:9" ht="13" x14ac:dyDescent="0.25">
      <c r="A3" s="22" t="s">
        <v>243</v>
      </c>
      <c r="B3" s="22"/>
      <c r="C3" s="22"/>
      <c r="D3" s="22"/>
      <c r="E3" s="22"/>
      <c r="F3" s="22"/>
      <c r="G3" s="22"/>
      <c r="H3" s="22"/>
      <c r="I3" s="22"/>
    </row>
    <row r="4" spans="1:9" ht="15" customHeight="1" x14ac:dyDescent="0.25">
      <c r="A4" s="498" t="s">
        <v>244</v>
      </c>
      <c r="B4" s="498"/>
      <c r="C4" s="498"/>
      <c r="D4" s="498"/>
      <c r="E4" s="498"/>
      <c r="F4" s="498"/>
      <c r="G4" s="498"/>
      <c r="H4" s="498"/>
      <c r="I4" s="498"/>
    </row>
    <row r="5" spans="1:9" ht="15" customHeight="1" x14ac:dyDescent="0.25">
      <c r="A5" s="498" t="s">
        <v>245</v>
      </c>
      <c r="B5" s="498"/>
      <c r="C5" s="498"/>
      <c r="D5" s="498"/>
      <c r="E5" s="498"/>
      <c r="F5" s="498"/>
      <c r="G5" s="498"/>
      <c r="H5" s="498"/>
      <c r="I5" s="498"/>
    </row>
    <row r="6" spans="1:9" ht="15" customHeight="1" x14ac:dyDescent="0.25">
      <c r="A6" s="498" t="s">
        <v>246</v>
      </c>
      <c r="B6" s="498"/>
      <c r="C6" s="498"/>
      <c r="D6" s="498"/>
      <c r="E6" s="498"/>
      <c r="F6" s="498"/>
      <c r="G6" s="498"/>
      <c r="H6" s="498"/>
      <c r="I6" s="498"/>
    </row>
    <row r="7" spans="1:9" ht="15" customHeight="1" x14ac:dyDescent="0.25">
      <c r="A7" s="498"/>
      <c r="B7" s="498"/>
      <c r="C7" s="498"/>
      <c r="D7" s="498"/>
      <c r="E7" s="498"/>
      <c r="F7" s="498"/>
      <c r="G7" s="498"/>
      <c r="H7" s="498"/>
      <c r="I7" s="498"/>
    </row>
    <row r="8" spans="1:9" ht="30.75" customHeight="1" x14ac:dyDescent="0.25">
      <c r="A8" s="498" t="s">
        <v>247</v>
      </c>
      <c r="B8" s="498"/>
      <c r="C8" s="498"/>
      <c r="D8" s="498"/>
      <c r="E8" s="498"/>
      <c r="F8" s="498"/>
      <c r="G8" s="498"/>
      <c r="H8" s="498"/>
      <c r="I8" s="498"/>
    </row>
    <row r="9" spans="1:9" ht="15" customHeight="1" x14ac:dyDescent="0.25">
      <c r="A9" s="504" t="s">
        <v>248</v>
      </c>
      <c r="B9" s="504"/>
      <c r="C9" s="504"/>
      <c r="D9" s="504"/>
      <c r="E9" s="504"/>
      <c r="F9" s="504"/>
      <c r="G9" s="504"/>
      <c r="H9" s="504"/>
      <c r="I9" s="504"/>
    </row>
    <row r="10" spans="1:9" ht="15" customHeight="1" x14ac:dyDescent="0.25">
      <c r="A10" s="504"/>
      <c r="B10" s="504"/>
      <c r="C10" s="504"/>
      <c r="D10" s="504"/>
      <c r="E10" s="504"/>
      <c r="F10" s="504"/>
      <c r="G10" s="504"/>
      <c r="H10" s="504"/>
      <c r="I10" s="504"/>
    </row>
    <row r="11" spans="1:9" ht="30" customHeight="1" x14ac:dyDescent="0.25">
      <c r="A11" s="498" t="s">
        <v>249</v>
      </c>
      <c r="B11" s="498"/>
      <c r="C11" s="498"/>
      <c r="D11" s="498"/>
      <c r="E11" s="498"/>
      <c r="F11" s="498"/>
      <c r="G11" s="498"/>
      <c r="H11" s="498"/>
      <c r="I11" s="498"/>
    </row>
    <row r="12" spans="1:9" ht="30" customHeight="1" x14ac:dyDescent="0.25">
      <c r="A12" s="498" t="s">
        <v>250</v>
      </c>
      <c r="B12" s="498"/>
      <c r="C12" s="498"/>
      <c r="D12" s="498"/>
      <c r="E12" s="498"/>
      <c r="F12" s="498"/>
      <c r="G12" s="498"/>
      <c r="H12" s="498"/>
      <c r="I12" s="498"/>
    </row>
    <row r="13" spans="1:9" ht="30" customHeight="1" x14ac:dyDescent="0.25">
      <c r="A13" s="498" t="s">
        <v>251</v>
      </c>
      <c r="B13" s="498"/>
      <c r="C13" s="498"/>
      <c r="D13" s="498"/>
      <c r="E13" s="498"/>
      <c r="F13" s="498"/>
      <c r="G13" s="498"/>
      <c r="H13" s="498"/>
      <c r="I13" s="498"/>
    </row>
    <row r="14" spans="1:9" ht="30" customHeight="1" x14ac:dyDescent="0.25">
      <c r="A14" s="498" t="s">
        <v>252</v>
      </c>
      <c r="B14" s="498"/>
      <c r="C14" s="498"/>
      <c r="D14" s="498"/>
      <c r="E14" s="498"/>
      <c r="F14" s="498"/>
      <c r="G14" s="498"/>
      <c r="H14" s="498"/>
      <c r="I14" s="498"/>
    </row>
    <row r="15" spans="1:9" ht="30" customHeight="1" x14ac:dyDescent="0.25">
      <c r="A15" s="499" t="s">
        <v>253</v>
      </c>
      <c r="B15" s="499"/>
      <c r="C15" s="499"/>
      <c r="D15" s="499"/>
      <c r="E15" s="499"/>
      <c r="F15" s="499"/>
      <c r="G15" s="499"/>
      <c r="H15" s="499"/>
      <c r="I15" s="499"/>
    </row>
    <row r="16" spans="1:9" ht="12.75" customHeight="1" thickBot="1" x14ac:dyDescent="0.3">
      <c r="A16" s="499"/>
      <c r="B16" s="499"/>
      <c r="C16" s="499"/>
      <c r="D16" s="499"/>
      <c r="E16" s="499"/>
      <c r="F16" s="499"/>
      <c r="G16" s="499"/>
      <c r="H16" s="499"/>
      <c r="I16" s="499"/>
    </row>
    <row r="17" spans="1:11" ht="13.5" thickBot="1" x14ac:dyDescent="0.3">
      <c r="A17" s="505" t="s">
        <v>254</v>
      </c>
      <c r="B17" s="506"/>
      <c r="C17" s="506"/>
      <c r="D17" s="506"/>
      <c r="E17" s="506"/>
      <c r="F17" s="506"/>
      <c r="G17" s="506"/>
      <c r="H17" s="506"/>
      <c r="I17" s="507"/>
    </row>
    <row r="19" spans="1:11" ht="13" x14ac:dyDescent="0.3">
      <c r="A19" s="294" t="s">
        <v>60</v>
      </c>
      <c r="B19" s="294"/>
      <c r="C19" s="294"/>
      <c r="D19" s="294"/>
      <c r="E19" s="294"/>
      <c r="F19" s="294"/>
      <c r="G19" s="294"/>
      <c r="H19" s="294"/>
      <c r="I19" s="294"/>
    </row>
    <row r="20" spans="1:11" ht="13" x14ac:dyDescent="0.3">
      <c r="A20" s="31" t="s">
        <v>61</v>
      </c>
      <c r="B20" s="295" t="s">
        <v>62</v>
      </c>
      <c r="C20" s="296"/>
      <c r="D20" s="296"/>
      <c r="E20" s="296"/>
      <c r="F20" s="296"/>
      <c r="G20" s="296"/>
      <c r="H20" s="297"/>
      <c r="I20" s="8" t="s">
        <v>47</v>
      </c>
    </row>
    <row r="21" spans="1:11" ht="24.75" customHeight="1" x14ac:dyDescent="0.25">
      <c r="A21" s="31" t="s">
        <v>15</v>
      </c>
      <c r="B21" s="500" t="s">
        <v>255</v>
      </c>
      <c r="C21" s="310"/>
      <c r="D21" s="310"/>
      <c r="E21" s="310"/>
      <c r="F21" s="310"/>
      <c r="G21" s="310"/>
      <c r="H21" s="311"/>
      <c r="I21" s="80">
        <f>1/12</f>
        <v>8.3333333333333329E-2</v>
      </c>
    </row>
    <row r="22" spans="1:11" ht="24.75" customHeight="1" x14ac:dyDescent="0.3">
      <c r="A22" s="8" t="s">
        <v>17</v>
      </c>
      <c r="B22" s="500" t="s">
        <v>256</v>
      </c>
      <c r="C22" s="501"/>
      <c r="D22" s="501"/>
      <c r="E22" s="501"/>
      <c r="F22" s="501"/>
      <c r="G22" s="501"/>
      <c r="H22" s="502"/>
      <c r="I22" s="12">
        <v>0.121</v>
      </c>
    </row>
    <row r="23" spans="1:11" ht="13" x14ac:dyDescent="0.3">
      <c r="A23" s="292" t="s">
        <v>65</v>
      </c>
      <c r="B23" s="292"/>
      <c r="C23" s="292"/>
      <c r="D23" s="292"/>
      <c r="E23" s="292"/>
      <c r="F23" s="292"/>
      <c r="G23" s="292"/>
      <c r="H23" s="26"/>
      <c r="I23" s="26">
        <f>TRUNC(SUM(I21:I22),4)</f>
        <v>0.20430000000000001</v>
      </c>
    </row>
    <row r="24" spans="1:11" s="9" customFormat="1" ht="13" x14ac:dyDescent="0.3">
      <c r="A24" s="21"/>
    </row>
    <row r="25" spans="1:11" s="9" customFormat="1" ht="13" x14ac:dyDescent="0.3">
      <c r="A25" s="21"/>
    </row>
    <row r="26" spans="1:11" ht="13" x14ac:dyDescent="0.3">
      <c r="A26" s="3"/>
      <c r="B26" s="3"/>
      <c r="C26" s="3"/>
      <c r="D26" s="3"/>
      <c r="E26" s="3"/>
      <c r="F26" s="3"/>
      <c r="G26" s="3"/>
      <c r="H26" s="3"/>
      <c r="I26" s="4"/>
    </row>
    <row r="27" spans="1:11" s="9" customFormat="1" ht="13" x14ac:dyDescent="0.3">
      <c r="A27" s="294" t="s">
        <v>109</v>
      </c>
      <c r="B27" s="294"/>
      <c r="C27" s="294"/>
      <c r="D27" s="294"/>
      <c r="E27" s="294"/>
      <c r="F27" s="294"/>
      <c r="G27" s="294"/>
      <c r="H27" s="294"/>
      <c r="I27" s="294"/>
    </row>
    <row r="28" spans="1:11" ht="13" x14ac:dyDescent="0.3">
      <c r="A28" s="8">
        <v>3</v>
      </c>
      <c r="B28" s="293" t="s">
        <v>110</v>
      </c>
      <c r="C28" s="293"/>
      <c r="D28" s="293"/>
      <c r="E28" s="293"/>
      <c r="F28" s="293"/>
      <c r="G28" s="293"/>
      <c r="H28" s="8" t="s">
        <v>47</v>
      </c>
      <c r="I28" s="8" t="s">
        <v>48</v>
      </c>
    </row>
    <row r="29" spans="1:11" ht="13" x14ac:dyDescent="0.3">
      <c r="A29" s="8" t="s">
        <v>15</v>
      </c>
      <c r="B29" s="290" t="s">
        <v>111</v>
      </c>
      <c r="C29" s="290"/>
      <c r="D29" s="290"/>
      <c r="E29" s="290"/>
      <c r="F29" s="290"/>
      <c r="G29" s="290"/>
      <c r="H29" s="1">
        <v>4.1999999999999997E-3</v>
      </c>
      <c r="I29" s="13"/>
    </row>
    <row r="30" spans="1:11" ht="13" x14ac:dyDescent="0.25">
      <c r="A30" s="31" t="s">
        <v>17</v>
      </c>
      <c r="B30" s="298" t="s">
        <v>112</v>
      </c>
      <c r="C30" s="298"/>
      <c r="D30" s="298"/>
      <c r="E30" s="298"/>
      <c r="F30" s="298"/>
      <c r="G30" s="298"/>
      <c r="H30" s="80">
        <v>0.08</v>
      </c>
      <c r="I30" s="81"/>
    </row>
    <row r="31" spans="1:11" ht="39" customHeight="1" x14ac:dyDescent="0.25">
      <c r="A31" s="31" t="s">
        <v>19</v>
      </c>
      <c r="B31" s="298" t="s">
        <v>257</v>
      </c>
      <c r="C31" s="298"/>
      <c r="D31" s="298"/>
      <c r="E31" s="298"/>
      <c r="F31" s="298"/>
      <c r="G31" s="298"/>
      <c r="H31" s="80">
        <v>2E-3</v>
      </c>
      <c r="I31" s="81"/>
      <c r="K31" s="47"/>
    </row>
    <row r="32" spans="1:11" ht="13" x14ac:dyDescent="0.3">
      <c r="A32" s="8" t="s">
        <v>21</v>
      </c>
      <c r="B32" s="290" t="s">
        <v>114</v>
      </c>
      <c r="C32" s="290"/>
      <c r="D32" s="290"/>
      <c r="E32" s="290"/>
      <c r="F32" s="290"/>
      <c r="G32" s="290"/>
      <c r="H32" s="1">
        <v>1.9400000000000001E-2</v>
      </c>
      <c r="I32" s="13"/>
    </row>
    <row r="33" spans="1:9" x14ac:dyDescent="0.3">
      <c r="A33" s="8" t="s">
        <v>53</v>
      </c>
      <c r="B33" s="321" t="s">
        <v>115</v>
      </c>
      <c r="C33" s="321"/>
      <c r="D33" s="321"/>
      <c r="E33" s="321"/>
      <c r="F33" s="321"/>
      <c r="G33" s="321"/>
      <c r="H33" s="12">
        <v>0.36799999999999999</v>
      </c>
      <c r="I33" s="13"/>
    </row>
    <row r="34" spans="1:9" ht="37.5" customHeight="1" x14ac:dyDescent="0.25">
      <c r="A34" s="31" t="s">
        <v>55</v>
      </c>
      <c r="B34" s="298" t="s">
        <v>258</v>
      </c>
      <c r="C34" s="298"/>
      <c r="D34" s="298"/>
      <c r="E34" s="298"/>
      <c r="F34" s="298"/>
      <c r="G34" s="298"/>
      <c r="H34" s="80">
        <v>3.7999999999999999E-2</v>
      </c>
      <c r="I34" s="81"/>
    </row>
    <row r="35" spans="1:9" ht="13" x14ac:dyDescent="0.3">
      <c r="A35" s="299" t="s">
        <v>117</v>
      </c>
      <c r="B35" s="299"/>
      <c r="C35" s="299"/>
      <c r="D35" s="299"/>
      <c r="E35" s="299"/>
      <c r="F35" s="299"/>
      <c r="G35" s="299"/>
      <c r="H35" s="26"/>
      <c r="I35" s="73"/>
    </row>
    <row r="36" spans="1:9" ht="13" x14ac:dyDescent="0.3">
      <c r="A36" s="3"/>
      <c r="B36" s="3"/>
      <c r="C36" s="3"/>
      <c r="D36" s="3"/>
      <c r="E36" s="3"/>
      <c r="F36" s="3"/>
      <c r="G36" s="3"/>
      <c r="H36" s="28"/>
      <c r="I36" s="4"/>
    </row>
    <row r="37" spans="1:9" ht="13" x14ac:dyDescent="0.3">
      <c r="A37" s="274" t="s">
        <v>259</v>
      </c>
      <c r="B37" s="9" t="s">
        <v>260</v>
      </c>
      <c r="C37" s="3"/>
      <c r="D37" s="3"/>
      <c r="E37" s="3"/>
      <c r="F37" s="3"/>
      <c r="G37" s="3"/>
      <c r="H37" s="28"/>
      <c r="I37" s="4"/>
    </row>
    <row r="38" spans="1:9" ht="13" x14ac:dyDescent="0.3">
      <c r="A38" s="274"/>
      <c r="B38" s="86" t="s">
        <v>261</v>
      </c>
      <c r="C38" s="3"/>
      <c r="D38" s="3"/>
      <c r="E38" s="3"/>
      <c r="F38" s="3"/>
      <c r="G38" s="3"/>
      <c r="H38" s="28"/>
      <c r="I38" s="4"/>
    </row>
    <row r="39" spans="1:9" ht="13" x14ac:dyDescent="0.3">
      <c r="A39" s="274"/>
      <c r="B39" t="s">
        <v>262</v>
      </c>
      <c r="C39" s="3"/>
      <c r="D39" s="3"/>
      <c r="E39" s="3"/>
      <c r="F39" s="3"/>
      <c r="G39" s="3"/>
      <c r="H39" s="28"/>
      <c r="I39" s="4"/>
    </row>
    <row r="40" spans="1:9" ht="13" x14ac:dyDescent="0.3">
      <c r="A40" s="274"/>
      <c r="B40" s="86" t="s">
        <v>263</v>
      </c>
      <c r="C40" s="3"/>
      <c r="D40" s="3"/>
      <c r="E40" s="3"/>
      <c r="F40" s="3"/>
      <c r="G40" s="3"/>
      <c r="H40" s="28"/>
      <c r="I40" s="4"/>
    </row>
    <row r="41" spans="1:9" ht="13" x14ac:dyDescent="0.3">
      <c r="A41" s="274"/>
      <c r="B41" s="86" t="s">
        <v>264</v>
      </c>
      <c r="C41" s="3"/>
      <c r="D41" s="3"/>
      <c r="E41" s="3"/>
      <c r="F41" s="3"/>
      <c r="G41" s="3"/>
      <c r="H41" s="28"/>
      <c r="I41" s="4"/>
    </row>
    <row r="42" spans="1:9" ht="13" x14ac:dyDescent="0.3">
      <c r="A42" s="274"/>
      <c r="B42" s="86" t="s">
        <v>265</v>
      </c>
      <c r="C42" s="3"/>
      <c r="D42" s="3"/>
      <c r="E42" s="3"/>
      <c r="F42" s="3"/>
      <c r="G42" s="3"/>
      <c r="H42" s="28"/>
      <c r="I42" s="4"/>
    </row>
    <row r="43" spans="1:9" ht="13" x14ac:dyDescent="0.3">
      <c r="A43" s="274"/>
      <c r="B43" s="87" t="s">
        <v>266</v>
      </c>
      <c r="C43" s="3"/>
      <c r="D43" s="3"/>
      <c r="E43" s="3"/>
      <c r="F43" s="3"/>
      <c r="G43" s="3"/>
      <c r="H43" s="28"/>
      <c r="I43" s="4"/>
    </row>
    <row r="44" spans="1:9" ht="13" x14ac:dyDescent="0.3">
      <c r="A44" s="3"/>
      <c r="C44" s="3"/>
      <c r="D44" s="3"/>
      <c r="E44" s="3"/>
      <c r="F44" s="3"/>
      <c r="G44" s="3"/>
      <c r="H44" s="28"/>
      <c r="I44" s="4"/>
    </row>
    <row r="45" spans="1:9" ht="13" x14ac:dyDescent="0.3">
      <c r="A45" s="274" t="s">
        <v>267</v>
      </c>
      <c r="B45" s="86" t="s">
        <v>268</v>
      </c>
      <c r="C45" s="3"/>
      <c r="D45" s="3"/>
      <c r="E45" s="3"/>
      <c r="F45" s="3"/>
      <c r="G45" s="3"/>
      <c r="H45" s="28"/>
      <c r="I45" s="4"/>
    </row>
    <row r="46" spans="1:9" ht="13" x14ac:dyDescent="0.3">
      <c r="A46" s="274"/>
      <c r="B46" s="86" t="s">
        <v>269</v>
      </c>
      <c r="C46" s="3"/>
      <c r="D46" s="3"/>
      <c r="E46" s="3"/>
      <c r="F46" s="3"/>
      <c r="G46" s="3"/>
      <c r="H46" s="28"/>
      <c r="I46" s="4"/>
    </row>
    <row r="47" spans="1:9" ht="13" x14ac:dyDescent="0.3">
      <c r="A47" s="3"/>
      <c r="B47" s="87"/>
      <c r="C47" s="3"/>
      <c r="D47" s="3"/>
      <c r="E47" s="3"/>
      <c r="F47" s="3"/>
      <c r="G47" s="3"/>
      <c r="H47" s="28"/>
      <c r="I47" s="4"/>
    </row>
    <row r="48" spans="1:9" ht="27" customHeight="1" x14ac:dyDescent="0.25">
      <c r="A48" s="274" t="s">
        <v>270</v>
      </c>
      <c r="B48" s="503" t="s">
        <v>271</v>
      </c>
      <c r="C48" s="503"/>
      <c r="D48" s="503"/>
      <c r="E48" s="503"/>
      <c r="F48" s="503"/>
      <c r="G48" s="503"/>
      <c r="H48" s="503"/>
      <c r="I48" s="503"/>
    </row>
    <row r="49" spans="1:10" ht="13" x14ac:dyDescent="0.3">
      <c r="A49" s="274"/>
      <c r="B49" s="86" t="s">
        <v>272</v>
      </c>
      <c r="C49" s="3"/>
      <c r="D49" s="3"/>
      <c r="E49" s="3"/>
      <c r="F49" s="3"/>
      <c r="G49" s="3"/>
      <c r="H49" s="28"/>
      <c r="I49" s="4"/>
    </row>
    <row r="50" spans="1:10" ht="13" x14ac:dyDescent="0.3">
      <c r="A50" s="3"/>
      <c r="B50" s="87"/>
      <c r="C50" s="3"/>
      <c r="D50" s="3"/>
      <c r="E50" s="3"/>
      <c r="F50" s="3"/>
      <c r="G50" s="3"/>
      <c r="H50" s="28"/>
      <c r="I50" s="4"/>
    </row>
    <row r="51" spans="1:10" ht="13" x14ac:dyDescent="0.3">
      <c r="A51" s="3" t="s">
        <v>273</v>
      </c>
      <c r="B51" s="46" t="s">
        <v>274</v>
      </c>
      <c r="C51" s="3"/>
      <c r="D51" s="3"/>
      <c r="E51" s="3"/>
      <c r="F51" s="3"/>
      <c r="G51" s="3"/>
      <c r="H51" s="28"/>
      <c r="I51" s="4"/>
    </row>
    <row r="53" spans="1:10" ht="12.75" customHeight="1" x14ac:dyDescent="0.25">
      <c r="A53" s="337" t="s">
        <v>275</v>
      </c>
      <c r="B53" s="337"/>
      <c r="C53" s="337"/>
      <c r="D53" s="337"/>
      <c r="E53" s="337"/>
      <c r="F53" s="337"/>
      <c r="G53" s="337"/>
      <c r="H53" s="337"/>
      <c r="I53" s="337"/>
      <c r="J53" s="337"/>
    </row>
    <row r="54" spans="1:10" x14ac:dyDescent="0.25">
      <c r="A54" s="337"/>
      <c r="B54" s="337"/>
      <c r="C54" s="337"/>
      <c r="D54" s="337"/>
      <c r="E54" s="337"/>
      <c r="F54" s="337"/>
      <c r="G54" s="337"/>
      <c r="H54" s="337"/>
      <c r="I54" s="337"/>
      <c r="J54" s="337"/>
    </row>
    <row r="55" spans="1:10" x14ac:dyDescent="0.25">
      <c r="A55" s="337"/>
      <c r="B55" s="337"/>
      <c r="C55" s="337"/>
      <c r="D55" s="337"/>
      <c r="E55" s="337"/>
      <c r="F55" s="337"/>
      <c r="G55" s="337"/>
      <c r="H55" s="337"/>
      <c r="I55" s="337"/>
      <c r="J55" s="337"/>
    </row>
    <row r="56" spans="1:10" x14ac:dyDescent="0.25">
      <c r="A56" s="337"/>
      <c r="B56" s="337"/>
      <c r="C56" s="337"/>
      <c r="D56" s="337"/>
      <c r="E56" s="337"/>
      <c r="F56" s="337"/>
      <c r="G56" s="337"/>
      <c r="H56" s="337"/>
      <c r="I56" s="337"/>
      <c r="J56" s="337"/>
    </row>
    <row r="57" spans="1:10" x14ac:dyDescent="0.25">
      <c r="A57" s="337"/>
      <c r="B57" s="337"/>
      <c r="C57" s="337"/>
      <c r="D57" s="337"/>
      <c r="E57" s="337"/>
      <c r="F57" s="337"/>
      <c r="G57" s="337"/>
      <c r="H57" s="337"/>
      <c r="I57" s="337"/>
      <c r="J57" s="337"/>
    </row>
    <row r="58" spans="1:10" x14ac:dyDescent="0.25">
      <c r="A58" s="82"/>
      <c r="B58" s="82"/>
      <c r="C58" s="82"/>
      <c r="D58" s="82"/>
      <c r="E58" s="82"/>
      <c r="F58" s="82"/>
      <c r="G58" s="82"/>
      <c r="H58" s="82"/>
      <c r="I58" s="82"/>
      <c r="J58" s="82"/>
    </row>
    <row r="59" spans="1:10" ht="13" x14ac:dyDescent="0.3">
      <c r="A59" s="274" t="s">
        <v>276</v>
      </c>
      <c r="B59" s="86" t="s">
        <v>277</v>
      </c>
      <c r="C59" s="3"/>
      <c r="D59" s="3"/>
      <c r="E59" s="3"/>
      <c r="F59" s="3"/>
      <c r="G59" s="82"/>
      <c r="H59" s="82"/>
      <c r="I59" s="82"/>
      <c r="J59" s="82"/>
    </row>
    <row r="60" spans="1:10" ht="13" x14ac:dyDescent="0.3">
      <c r="A60" s="274"/>
      <c r="B60" s="86" t="s">
        <v>278</v>
      </c>
      <c r="C60" s="3"/>
      <c r="D60" s="3"/>
      <c r="E60" s="3"/>
      <c r="F60" s="3"/>
      <c r="G60" s="82"/>
      <c r="H60" s="82"/>
      <c r="I60" s="82"/>
      <c r="J60" s="82"/>
    </row>
    <row r="61" spans="1:10" x14ac:dyDescent="0.25">
      <c r="A61" s="82"/>
      <c r="B61" s="82"/>
      <c r="C61" s="82"/>
      <c r="D61" s="82"/>
      <c r="E61" s="82"/>
      <c r="F61" s="82"/>
      <c r="G61" s="82"/>
      <c r="H61" s="82"/>
      <c r="I61" s="82"/>
      <c r="J61" s="82"/>
    </row>
    <row r="62" spans="1:10" x14ac:dyDescent="0.25">
      <c r="A62" s="274" t="s">
        <v>279</v>
      </c>
      <c r="B62" s="503" t="s">
        <v>271</v>
      </c>
      <c r="C62" s="503"/>
      <c r="D62" s="503"/>
      <c r="E62" s="503"/>
      <c r="F62" s="503"/>
      <c r="G62" s="503"/>
      <c r="H62" s="503"/>
      <c r="I62" s="503"/>
      <c r="J62" s="82"/>
    </row>
    <row r="63" spans="1:10" ht="13" x14ac:dyDescent="0.3">
      <c r="A63" s="274"/>
      <c r="B63" s="86" t="s">
        <v>280</v>
      </c>
      <c r="C63" s="3"/>
      <c r="D63" s="3"/>
      <c r="E63" s="3"/>
      <c r="F63" s="3"/>
      <c r="G63" s="3"/>
      <c r="H63" s="28"/>
      <c r="I63" s="4"/>
      <c r="J63" s="82"/>
    </row>
    <row r="64" spans="1:10" x14ac:dyDescent="0.25">
      <c r="A64" s="82"/>
      <c r="B64" s="82"/>
      <c r="C64" s="82"/>
      <c r="D64" s="82"/>
      <c r="E64" s="82"/>
      <c r="F64" s="82"/>
      <c r="G64" s="82"/>
      <c r="H64" s="82"/>
      <c r="I64" s="82"/>
      <c r="J64" s="82"/>
    </row>
    <row r="65" spans="1:10" x14ac:dyDescent="0.25">
      <c r="A65" s="82"/>
      <c r="B65" s="82"/>
      <c r="C65" s="82"/>
      <c r="D65" s="82"/>
      <c r="E65" s="82"/>
      <c r="F65" s="82"/>
      <c r="G65" s="82"/>
      <c r="H65" s="82"/>
      <c r="I65" s="82"/>
      <c r="J65" s="82"/>
    </row>
    <row r="66" spans="1:10" ht="13" x14ac:dyDescent="0.3">
      <c r="A66" s="33" t="s">
        <v>121</v>
      </c>
      <c r="B66" s="292" t="s">
        <v>122</v>
      </c>
      <c r="C66" s="292"/>
      <c r="D66" s="292"/>
      <c r="E66" s="292"/>
      <c r="F66" s="292"/>
      <c r="G66" s="292"/>
      <c r="H66" s="19" t="s">
        <v>47</v>
      </c>
      <c r="I66" s="19" t="s">
        <v>48</v>
      </c>
      <c r="J66" s="82"/>
    </row>
    <row r="67" spans="1:10" ht="13" x14ac:dyDescent="0.3">
      <c r="A67" s="33" t="s">
        <v>15</v>
      </c>
      <c r="B67" s="290" t="s">
        <v>123</v>
      </c>
      <c r="C67" s="290"/>
      <c r="D67" s="290"/>
      <c r="E67" s="290"/>
      <c r="F67" s="290"/>
      <c r="G67" s="290"/>
      <c r="H67" s="27"/>
      <c r="I67" s="27"/>
      <c r="J67" s="82"/>
    </row>
    <row r="68" spans="1:10" ht="24" customHeight="1" x14ac:dyDescent="0.25">
      <c r="A68" s="39" t="s">
        <v>17</v>
      </c>
      <c r="B68" s="513" t="s">
        <v>281</v>
      </c>
      <c r="C68" s="513"/>
      <c r="D68" s="513"/>
      <c r="E68" s="513"/>
      <c r="F68" s="513"/>
      <c r="G68" s="513"/>
      <c r="H68" s="88">
        <v>1.67E-2</v>
      </c>
      <c r="I68" s="81">
        <f>H68*$I$42</f>
        <v>0</v>
      </c>
      <c r="J68" s="82"/>
    </row>
    <row r="69" spans="1:10" ht="36" customHeight="1" x14ac:dyDescent="0.25">
      <c r="A69" s="39" t="s">
        <v>19</v>
      </c>
      <c r="B69" s="512" t="s">
        <v>282</v>
      </c>
      <c r="C69" s="512"/>
      <c r="D69" s="512"/>
      <c r="E69" s="512"/>
      <c r="F69" s="512"/>
      <c r="G69" s="512"/>
      <c r="H69" s="88">
        <v>2.0000000000000001E-4</v>
      </c>
      <c r="I69" s="81">
        <f>H69*$I$42</f>
        <v>0</v>
      </c>
      <c r="J69" s="82"/>
    </row>
    <row r="70" spans="1:10" ht="42.75" customHeight="1" x14ac:dyDescent="0.25">
      <c r="A70" s="39" t="s">
        <v>21</v>
      </c>
      <c r="B70" s="512" t="s">
        <v>283</v>
      </c>
      <c r="C70" s="512"/>
      <c r="D70" s="512"/>
      <c r="E70" s="512"/>
      <c r="F70" s="512"/>
      <c r="G70" s="512"/>
      <c r="H70" s="80">
        <v>6.9999999999999999E-4</v>
      </c>
      <c r="I70" s="81">
        <f>H70*$I$42</f>
        <v>0</v>
      </c>
      <c r="J70" s="82"/>
    </row>
    <row r="71" spans="1:10" ht="35.25" customHeight="1" x14ac:dyDescent="0.25">
      <c r="A71" s="31" t="s">
        <v>53</v>
      </c>
      <c r="B71" s="512" t="s">
        <v>284</v>
      </c>
      <c r="C71" s="512"/>
      <c r="D71" s="512"/>
      <c r="E71" s="512"/>
      <c r="F71" s="512"/>
      <c r="G71" s="512"/>
      <c r="H71" s="88">
        <v>2.8999999999999998E-3</v>
      </c>
      <c r="I71" s="81">
        <f>H71*$I$42</f>
        <v>0</v>
      </c>
      <c r="J71" s="82"/>
    </row>
    <row r="72" spans="1:10" ht="13" x14ac:dyDescent="0.3">
      <c r="A72" s="8" t="s">
        <v>55</v>
      </c>
      <c r="B72" s="290" t="s">
        <v>128</v>
      </c>
      <c r="C72" s="290"/>
      <c r="D72" s="290"/>
      <c r="E72" s="290"/>
      <c r="F72" s="290"/>
      <c r="G72" s="290"/>
      <c r="H72" s="89"/>
      <c r="I72" s="13">
        <f t="shared" ref="I72" si="0">H72*$I$42</f>
        <v>0</v>
      </c>
      <c r="J72" s="82"/>
    </row>
    <row r="73" spans="1:10" ht="13" x14ac:dyDescent="0.3">
      <c r="A73" s="292" t="s">
        <v>129</v>
      </c>
      <c r="B73" s="292"/>
      <c r="C73" s="292"/>
      <c r="D73" s="292"/>
      <c r="E73" s="292"/>
      <c r="F73" s="292"/>
      <c r="G73" s="292"/>
      <c r="H73" s="26"/>
      <c r="I73" s="27">
        <f>SUM(I68:I72)</f>
        <v>0</v>
      </c>
      <c r="J73" s="82"/>
    </row>
    <row r="74" spans="1:10" ht="13" x14ac:dyDescent="0.3">
      <c r="A74" s="8" t="s">
        <v>80</v>
      </c>
      <c r="B74" s="290" t="s">
        <v>130</v>
      </c>
      <c r="C74" s="290"/>
      <c r="D74" s="290"/>
      <c r="E74" s="290"/>
      <c r="F74" s="290"/>
      <c r="G74" s="290"/>
      <c r="H74" s="1">
        <v>0.36799999999999999</v>
      </c>
      <c r="I74" s="13">
        <f>I73*H74</f>
        <v>0</v>
      </c>
      <c r="J74" s="82"/>
    </row>
    <row r="75" spans="1:10" ht="13" x14ac:dyDescent="0.3">
      <c r="A75" s="292" t="s">
        <v>131</v>
      </c>
      <c r="B75" s="292"/>
      <c r="C75" s="292"/>
      <c r="D75" s="292"/>
      <c r="E75" s="292"/>
      <c r="F75" s="292"/>
      <c r="G75" s="292"/>
      <c r="H75" s="26"/>
      <c r="I75" s="27">
        <f>SUM(I73:I74)</f>
        <v>0</v>
      </c>
    </row>
    <row r="76" spans="1:10" ht="13" x14ac:dyDescent="0.3">
      <c r="A76" s="8"/>
      <c r="B76" s="318"/>
      <c r="C76" s="318"/>
      <c r="D76" s="318"/>
      <c r="E76" s="318"/>
      <c r="F76" s="318"/>
      <c r="G76" s="318"/>
      <c r="H76" s="318"/>
      <c r="I76" s="13"/>
    </row>
    <row r="77" spans="1:10" ht="13" x14ac:dyDescent="0.3">
      <c r="A77" s="3"/>
      <c r="B77" s="21"/>
      <c r="C77" s="21"/>
      <c r="D77" s="21"/>
      <c r="E77" s="21"/>
      <c r="F77" s="21"/>
      <c r="G77" s="21"/>
      <c r="H77" s="21"/>
      <c r="I77" s="7"/>
    </row>
    <row r="78" spans="1:10" x14ac:dyDescent="0.25">
      <c r="A78" s="508" t="s">
        <v>285</v>
      </c>
      <c r="B78" s="508"/>
      <c r="C78" s="508"/>
      <c r="D78" s="508"/>
      <c r="E78" s="508"/>
      <c r="F78" s="508"/>
      <c r="G78" s="508"/>
      <c r="H78" s="508"/>
      <c r="I78" s="508"/>
    </row>
    <row r="79" spans="1:10" x14ac:dyDescent="0.25">
      <c r="A79" s="508"/>
      <c r="B79" s="508"/>
      <c r="C79" s="508"/>
      <c r="D79" s="508"/>
      <c r="E79" s="508"/>
      <c r="F79" s="508"/>
      <c r="G79" s="508"/>
      <c r="H79" s="508"/>
      <c r="I79" s="508"/>
    </row>
    <row r="80" spans="1:10" x14ac:dyDescent="0.25">
      <c r="A80" s="508"/>
      <c r="B80" s="508"/>
      <c r="C80" s="508"/>
      <c r="D80" s="508"/>
      <c r="E80" s="508"/>
      <c r="F80" s="508"/>
      <c r="G80" s="508"/>
      <c r="H80" s="508"/>
      <c r="I80" s="508"/>
    </row>
    <row r="81" spans="1:9" x14ac:dyDescent="0.25">
      <c r="A81" s="508"/>
      <c r="B81" s="508"/>
      <c r="C81" s="508"/>
      <c r="D81" s="508"/>
      <c r="E81" s="508"/>
      <c r="F81" s="508"/>
      <c r="G81" s="508"/>
      <c r="H81" s="508"/>
      <c r="I81" s="508"/>
    </row>
    <row r="82" spans="1:9" x14ac:dyDescent="0.25">
      <c r="A82" s="508"/>
      <c r="B82" s="508"/>
      <c r="C82" s="508"/>
      <c r="D82" s="508"/>
      <c r="E82" s="508"/>
      <c r="F82" s="508"/>
      <c r="G82" s="508"/>
      <c r="H82" s="508"/>
      <c r="I82" s="508"/>
    </row>
    <row r="83" spans="1:9" ht="13" x14ac:dyDescent="0.3">
      <c r="A83" s="205"/>
      <c r="B83" s="205"/>
      <c r="C83" s="205"/>
      <c r="D83" s="205"/>
      <c r="E83" s="205"/>
      <c r="F83" s="205"/>
      <c r="G83" s="205"/>
      <c r="H83" s="205"/>
      <c r="I83" s="205"/>
    </row>
    <row r="84" spans="1:9" ht="16" thickBot="1" x14ac:dyDescent="0.35">
      <c r="A84" s="204"/>
      <c r="D84" s="205"/>
      <c r="E84" s="205"/>
      <c r="F84" s="205"/>
      <c r="G84" s="205"/>
      <c r="H84" s="205"/>
      <c r="I84" s="205"/>
    </row>
    <row r="85" spans="1:9" ht="26.5" thickBot="1" x14ac:dyDescent="0.35">
      <c r="A85" s="93" t="s">
        <v>199</v>
      </c>
      <c r="B85" s="94" t="s">
        <v>286</v>
      </c>
      <c r="C85" s="94" t="s">
        <v>287</v>
      </c>
      <c r="D85" s="205"/>
      <c r="E85" s="205"/>
      <c r="F85" s="205"/>
      <c r="G85" s="205"/>
      <c r="H85" s="205"/>
      <c r="I85" s="205"/>
    </row>
    <row r="86" spans="1:9" ht="13.5" thickBot="1" x14ac:dyDescent="0.35">
      <c r="A86" s="95" t="s">
        <v>288</v>
      </c>
      <c r="B86" s="96">
        <v>8.3299999999999999E-2</v>
      </c>
      <c r="C86" s="96">
        <v>6.9410000000000001E-3</v>
      </c>
      <c r="D86" s="205"/>
      <c r="E86" s="205"/>
      <c r="F86" s="205"/>
      <c r="G86" s="205"/>
      <c r="H86" s="205"/>
      <c r="I86" s="205"/>
    </row>
    <row r="87" spans="1:9" ht="38" thickBot="1" x14ac:dyDescent="0.35">
      <c r="A87" s="95" t="s">
        <v>289</v>
      </c>
      <c r="B87" s="96">
        <v>2.7799999999999998E-2</v>
      </c>
      <c r="C87" s="96">
        <v>2.3159999999999999E-3</v>
      </c>
      <c r="D87" s="205"/>
      <c r="E87" s="205"/>
      <c r="F87" s="205"/>
      <c r="G87" s="205"/>
      <c r="H87" s="205"/>
      <c r="I87" s="205"/>
    </row>
    <row r="88" spans="1:9" ht="26.5" thickBot="1" x14ac:dyDescent="0.35">
      <c r="A88" s="97" t="s">
        <v>290</v>
      </c>
      <c r="B88" s="98">
        <v>0.1111</v>
      </c>
      <c r="C88" s="98">
        <v>9.2569999999999996E-3</v>
      </c>
      <c r="D88" s="205"/>
      <c r="E88" s="205"/>
      <c r="F88" s="205"/>
      <c r="G88" s="205"/>
      <c r="H88" s="205"/>
      <c r="I88" s="205"/>
    </row>
    <row r="89" spans="1:9" ht="84.75" customHeight="1" thickBot="1" x14ac:dyDescent="0.35">
      <c r="A89" s="97" t="s">
        <v>291</v>
      </c>
      <c r="B89" s="509">
        <v>0.12039999999999999</v>
      </c>
      <c r="C89" s="510"/>
      <c r="D89" s="205"/>
      <c r="E89" s="205"/>
      <c r="F89" s="205"/>
      <c r="G89" s="205"/>
      <c r="H89" s="205"/>
      <c r="I89" s="205"/>
    </row>
    <row r="90" spans="1:9" ht="69" customHeight="1" x14ac:dyDescent="0.3">
      <c r="A90" s="92"/>
      <c r="D90" s="205"/>
      <c r="E90" s="205"/>
      <c r="F90" s="205"/>
      <c r="G90" s="205"/>
      <c r="H90" s="205"/>
      <c r="I90" s="205"/>
    </row>
    <row r="91" spans="1:9" ht="15.5" x14ac:dyDescent="0.25">
      <c r="A91" s="511" t="s">
        <v>292</v>
      </c>
      <c r="B91" s="511"/>
      <c r="C91" s="511"/>
      <c r="D91" s="511"/>
      <c r="E91" s="511"/>
      <c r="F91" s="511"/>
      <c r="G91" s="511"/>
      <c r="H91" s="511"/>
      <c r="I91" s="511"/>
    </row>
    <row r="92" spans="1:9" ht="15.5" x14ac:dyDescent="0.25">
      <c r="A92" s="511" t="s">
        <v>293</v>
      </c>
      <c r="B92" s="511"/>
      <c r="C92" s="511"/>
      <c r="D92" s="511"/>
      <c r="E92" s="511"/>
      <c r="F92" s="511"/>
      <c r="G92" s="511"/>
      <c r="H92" s="511"/>
      <c r="I92" s="511"/>
    </row>
    <row r="93" spans="1:9" ht="13" x14ac:dyDescent="0.3">
      <c r="A93" s="3"/>
      <c r="B93" s="21"/>
      <c r="C93" s="21"/>
      <c r="D93" s="21"/>
      <c r="E93" s="21"/>
      <c r="F93" s="21"/>
      <c r="G93" s="21"/>
      <c r="H93" s="21"/>
      <c r="I93" s="7"/>
    </row>
    <row r="94" spans="1:9" ht="13" x14ac:dyDescent="0.3">
      <c r="A94" s="3"/>
      <c r="B94" s="21"/>
      <c r="C94" s="21"/>
      <c r="D94" s="21"/>
      <c r="E94" s="21"/>
      <c r="F94" s="21"/>
      <c r="G94" s="21"/>
      <c r="H94" s="21"/>
      <c r="I94" s="7"/>
    </row>
    <row r="95" spans="1:9" x14ac:dyDescent="0.25">
      <c r="A95" s="79" t="s">
        <v>294</v>
      </c>
    </row>
  </sheetData>
  <mergeCells count="50">
    <mergeCell ref="A78:I82"/>
    <mergeCell ref="B89:C89"/>
    <mergeCell ref="A91:I91"/>
    <mergeCell ref="A92:I92"/>
    <mergeCell ref="B62:I62"/>
    <mergeCell ref="B71:G71"/>
    <mergeCell ref="B74:G74"/>
    <mergeCell ref="A75:G75"/>
    <mergeCell ref="B76:H76"/>
    <mergeCell ref="B66:G66"/>
    <mergeCell ref="B67:G67"/>
    <mergeCell ref="B68:G68"/>
    <mergeCell ref="B69:G69"/>
    <mergeCell ref="B70:G70"/>
    <mergeCell ref="B72:G72"/>
    <mergeCell ref="A73:G73"/>
    <mergeCell ref="B33:G33"/>
    <mergeCell ref="B34:G34"/>
    <mergeCell ref="A9:I10"/>
    <mergeCell ref="A16:I16"/>
    <mergeCell ref="A19:I19"/>
    <mergeCell ref="B21:H21"/>
    <mergeCell ref="A17:I17"/>
    <mergeCell ref="A12:I12"/>
    <mergeCell ref="B20:H20"/>
    <mergeCell ref="A53:J57"/>
    <mergeCell ref="A59:A60"/>
    <mergeCell ref="A62:A63"/>
    <mergeCell ref="B22:H22"/>
    <mergeCell ref="B29:G29"/>
    <mergeCell ref="B31:G31"/>
    <mergeCell ref="B32:G32"/>
    <mergeCell ref="B28:G28"/>
    <mergeCell ref="B30:G30"/>
    <mergeCell ref="A35:G35"/>
    <mergeCell ref="A37:A43"/>
    <mergeCell ref="A45:A46"/>
    <mergeCell ref="A48:A49"/>
    <mergeCell ref="B48:I48"/>
    <mergeCell ref="A27:I27"/>
    <mergeCell ref="A23:G23"/>
    <mergeCell ref="A1:I1"/>
    <mergeCell ref="A13:I13"/>
    <mergeCell ref="A14:I14"/>
    <mergeCell ref="A15:I15"/>
    <mergeCell ref="A4:I4"/>
    <mergeCell ref="A5:I5"/>
    <mergeCell ref="A11:I11"/>
    <mergeCell ref="A6:I7"/>
    <mergeCell ref="A8:I8"/>
  </mergeCells>
  <hyperlinks>
    <hyperlink ref="A95"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9"/>
  <sheetViews>
    <sheetView topLeftCell="A45" zoomScale="124" zoomScaleNormal="124" workbookViewId="0">
      <selection activeCell="B56" sqref="B56:H56"/>
    </sheetView>
  </sheetViews>
  <sheetFormatPr defaultRowHeight="12.5" x14ac:dyDescent="0.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x14ac:dyDescent="0.35">
      <c r="A1" s="300" t="s">
        <v>10</v>
      </c>
      <c r="B1" s="301"/>
      <c r="C1" s="301"/>
      <c r="D1" s="301"/>
      <c r="E1" s="301"/>
      <c r="F1" s="301"/>
      <c r="G1" s="301"/>
      <c r="H1" s="301"/>
      <c r="I1" s="302"/>
    </row>
    <row r="2" spans="1:9" x14ac:dyDescent="0.25">
      <c r="A2" s="206"/>
      <c r="B2" s="206"/>
      <c r="C2" s="206"/>
      <c r="D2" s="206"/>
      <c r="E2" s="206"/>
      <c r="F2" s="206"/>
      <c r="G2" s="206"/>
      <c r="H2" s="206"/>
      <c r="I2" s="206"/>
    </row>
    <row r="3" spans="1:9" ht="13" x14ac:dyDescent="0.25">
      <c r="A3" s="303" t="s">
        <v>11</v>
      </c>
      <c r="B3" s="303"/>
      <c r="C3" s="303"/>
      <c r="D3" s="303"/>
      <c r="E3" s="303"/>
      <c r="F3" s="303"/>
      <c r="G3" s="206"/>
      <c r="H3" s="206"/>
      <c r="I3" s="206"/>
    </row>
    <row r="4" spans="1:9" ht="13" x14ac:dyDescent="0.25">
      <c r="A4" s="303" t="s">
        <v>12</v>
      </c>
      <c r="B4" s="303"/>
      <c r="C4" s="303"/>
      <c r="D4" s="303"/>
      <c r="E4" s="303"/>
      <c r="F4" s="303"/>
      <c r="G4" s="206"/>
      <c r="H4" s="206"/>
      <c r="I4" s="206"/>
    </row>
    <row r="5" spans="1:9" ht="13" x14ac:dyDescent="0.3">
      <c r="A5" s="9"/>
      <c r="B5" s="9"/>
      <c r="C5" s="9"/>
      <c r="D5" s="9"/>
      <c r="E5" s="9"/>
      <c r="F5" s="9"/>
      <c r="G5" s="9"/>
      <c r="H5" s="9"/>
      <c r="I5" s="9"/>
    </row>
    <row r="6" spans="1:9" ht="13" x14ac:dyDescent="0.3">
      <c r="A6" s="303" t="s">
        <v>13</v>
      </c>
      <c r="B6" s="303"/>
      <c r="C6" s="303"/>
      <c r="D6" s="303"/>
      <c r="E6" s="303"/>
      <c r="F6" s="303"/>
      <c r="G6" s="9"/>
      <c r="H6" s="9"/>
      <c r="I6" s="9"/>
    </row>
    <row r="7" spans="1:9" x14ac:dyDescent="0.25">
      <c r="A7" s="207"/>
      <c r="B7" s="207"/>
      <c r="C7" s="207"/>
      <c r="D7" s="207"/>
      <c r="E7" s="207"/>
      <c r="F7" s="207"/>
      <c r="G7" s="207"/>
      <c r="H7" s="207"/>
      <c r="I7" s="207"/>
    </row>
    <row r="8" spans="1:9" ht="13" x14ac:dyDescent="0.3">
      <c r="A8" s="292" t="s">
        <v>14</v>
      </c>
      <c r="B8" s="292"/>
      <c r="C8" s="292"/>
      <c r="D8" s="292"/>
      <c r="E8" s="292"/>
      <c r="F8" s="292"/>
      <c r="G8" s="292"/>
      <c r="H8" s="292"/>
      <c r="I8" s="292"/>
    </row>
    <row r="9" spans="1:9" x14ac:dyDescent="0.25">
      <c r="A9" s="208" t="s">
        <v>15</v>
      </c>
      <c r="B9" s="290" t="s">
        <v>16</v>
      </c>
      <c r="C9" s="291"/>
      <c r="D9" s="291"/>
      <c r="E9" s="291"/>
      <c r="F9" s="291"/>
      <c r="G9" s="291"/>
      <c r="H9" s="291"/>
      <c r="I9" s="75"/>
    </row>
    <row r="10" spans="1:9" x14ac:dyDescent="0.25">
      <c r="A10" s="208" t="s">
        <v>17</v>
      </c>
      <c r="B10" s="290" t="s">
        <v>18</v>
      </c>
      <c r="C10" s="291"/>
      <c r="D10" s="291"/>
      <c r="E10" s="291"/>
      <c r="F10" s="291"/>
      <c r="G10" s="291"/>
      <c r="H10" s="291"/>
      <c r="I10" s="100"/>
    </row>
    <row r="11" spans="1:9" x14ac:dyDescent="0.25">
      <c r="A11" s="208" t="s">
        <v>19</v>
      </c>
      <c r="B11" s="290" t="s">
        <v>20</v>
      </c>
      <c r="C11" s="290"/>
      <c r="D11" s="290"/>
      <c r="E11" s="290"/>
      <c r="F11" s="290"/>
      <c r="G11" s="290"/>
      <c r="H11" s="290"/>
      <c r="I11" s="100"/>
    </row>
    <row r="12" spans="1:9" x14ac:dyDescent="0.25">
      <c r="A12" s="208" t="s">
        <v>21</v>
      </c>
      <c r="B12" s="290" t="s">
        <v>22</v>
      </c>
      <c r="C12" s="291"/>
      <c r="D12" s="291"/>
      <c r="E12" s="291"/>
      <c r="F12" s="291"/>
      <c r="G12" s="291"/>
      <c r="H12" s="291"/>
      <c r="I12" s="101">
        <v>24</v>
      </c>
    </row>
    <row r="13" spans="1:9" x14ac:dyDescent="0.25">
      <c r="A13" s="206"/>
      <c r="B13" s="207"/>
      <c r="C13" s="207"/>
      <c r="D13" s="207"/>
      <c r="E13" s="207"/>
      <c r="F13" s="207"/>
      <c r="G13" s="207"/>
      <c r="H13" s="206"/>
      <c r="I13" s="206"/>
    </row>
    <row r="14" spans="1:9" ht="13" x14ac:dyDescent="0.3">
      <c r="A14" s="292" t="s">
        <v>23</v>
      </c>
      <c r="B14" s="292"/>
      <c r="C14" s="292"/>
      <c r="D14" s="292"/>
      <c r="E14" s="292"/>
      <c r="F14" s="292"/>
      <c r="G14" s="292"/>
      <c r="H14" s="292"/>
      <c r="I14" s="292"/>
    </row>
    <row r="15" spans="1:9" ht="13" x14ac:dyDescent="0.3">
      <c r="A15" s="293" t="s">
        <v>24</v>
      </c>
      <c r="B15" s="293"/>
      <c r="C15" s="293" t="s">
        <v>25</v>
      </c>
      <c r="D15" s="293"/>
      <c r="E15" s="293" t="s">
        <v>26</v>
      </c>
      <c r="F15" s="293"/>
      <c r="G15" s="293"/>
      <c r="H15" s="293"/>
      <c r="I15" s="293"/>
    </row>
    <row r="16" spans="1:9" x14ac:dyDescent="0.25">
      <c r="A16" s="305" t="s">
        <v>27</v>
      </c>
      <c r="B16" s="306"/>
      <c r="C16" s="305" t="s">
        <v>28</v>
      </c>
      <c r="D16" s="306"/>
      <c r="E16" s="307">
        <v>1</v>
      </c>
      <c r="F16" s="308"/>
      <c r="G16" s="308"/>
      <c r="H16" s="308"/>
      <c r="I16" s="308"/>
    </row>
    <row r="17" spans="1:9" x14ac:dyDescent="0.25">
      <c r="A17" s="23"/>
      <c r="B17" s="209"/>
      <c r="C17" s="24"/>
      <c r="D17" s="210"/>
      <c r="E17" s="25"/>
      <c r="F17" s="211"/>
      <c r="G17" s="211"/>
      <c r="H17" s="211"/>
      <c r="I17" s="211"/>
    </row>
    <row r="18" spans="1:9" ht="13" x14ac:dyDescent="0.25">
      <c r="A18" s="21" t="s">
        <v>29</v>
      </c>
      <c r="B18" s="209"/>
      <c r="C18" s="24"/>
      <c r="D18" s="210"/>
      <c r="E18" s="25"/>
      <c r="F18" s="211"/>
      <c r="G18" s="211"/>
      <c r="H18" s="211"/>
      <c r="I18" s="211"/>
    </row>
    <row r="19" spans="1:9" x14ac:dyDescent="0.25">
      <c r="A19" s="21" t="s">
        <v>30</v>
      </c>
      <c r="B19" s="209"/>
      <c r="C19" s="24"/>
      <c r="D19" s="210"/>
      <c r="E19" s="25"/>
      <c r="F19" s="211"/>
      <c r="G19" s="211"/>
      <c r="H19" s="211"/>
      <c r="I19" s="211"/>
    </row>
    <row r="20" spans="1:9" ht="13" x14ac:dyDescent="0.25">
      <c r="A20" s="21" t="s">
        <v>31</v>
      </c>
      <c r="B20" s="209"/>
      <c r="C20" s="24"/>
      <c r="D20" s="210"/>
      <c r="E20" s="25"/>
      <c r="F20" s="211"/>
      <c r="G20" s="211"/>
      <c r="H20" s="211"/>
      <c r="I20" s="211"/>
    </row>
    <row r="21" spans="1:9" x14ac:dyDescent="0.25">
      <c r="A21" s="21" t="s">
        <v>32</v>
      </c>
      <c r="B21" s="209"/>
      <c r="C21" s="24"/>
      <c r="D21" s="210"/>
      <c r="E21" s="25"/>
      <c r="F21" s="211"/>
      <c r="G21" s="211"/>
      <c r="H21" s="211"/>
      <c r="I21" s="211"/>
    </row>
    <row r="22" spans="1:9" ht="14" x14ac:dyDescent="0.25">
      <c r="A22" s="38"/>
      <c r="B22" s="209"/>
      <c r="C22" s="24"/>
      <c r="D22" s="210"/>
      <c r="E22" s="25"/>
      <c r="F22" s="211"/>
      <c r="G22" s="211"/>
      <c r="H22" s="211"/>
      <c r="I22" s="211"/>
    </row>
    <row r="23" spans="1:9" ht="13" x14ac:dyDescent="0.25">
      <c r="A23" s="22" t="s">
        <v>33</v>
      </c>
      <c r="B23" s="209"/>
      <c r="C23" s="24"/>
      <c r="D23" s="210"/>
      <c r="E23" s="25"/>
      <c r="F23" s="211"/>
      <c r="G23" s="211"/>
      <c r="H23" s="211"/>
      <c r="I23" s="211"/>
    </row>
    <row r="24" spans="1:9" x14ac:dyDescent="0.25">
      <c r="A24" s="23"/>
      <c r="B24" s="209"/>
      <c r="C24" s="24"/>
      <c r="D24" s="210"/>
      <c r="E24" s="25"/>
      <c r="F24" s="211"/>
      <c r="G24" s="211"/>
      <c r="H24" s="211"/>
      <c r="I24" s="211"/>
    </row>
    <row r="25" spans="1:9" ht="13" x14ac:dyDescent="0.25">
      <c r="A25" s="22" t="s">
        <v>34</v>
      </c>
      <c r="B25" s="209"/>
      <c r="C25" s="24"/>
      <c r="D25" s="210"/>
      <c r="E25" s="25"/>
      <c r="F25" s="211"/>
      <c r="G25" s="211"/>
      <c r="H25" s="211"/>
      <c r="I25" s="211"/>
    </row>
    <row r="26" spans="1:9" x14ac:dyDescent="0.25">
      <c r="A26" s="21" t="s">
        <v>35</v>
      </c>
      <c r="B26" s="209"/>
      <c r="C26" s="24"/>
      <c r="D26" s="210"/>
      <c r="E26" s="25"/>
      <c r="F26" s="211"/>
      <c r="G26" s="211"/>
      <c r="H26" s="211"/>
      <c r="I26" s="211"/>
    </row>
    <row r="27" spans="1:9" ht="13" x14ac:dyDescent="0.3">
      <c r="A27" s="292" t="s">
        <v>36</v>
      </c>
      <c r="B27" s="292"/>
      <c r="C27" s="292"/>
      <c r="D27" s="292"/>
      <c r="E27" s="292"/>
      <c r="F27" s="292"/>
      <c r="G27" s="292"/>
      <c r="H27" s="292"/>
      <c r="I27" s="292"/>
    </row>
    <row r="28" spans="1:9" x14ac:dyDescent="0.25">
      <c r="A28" s="212">
        <v>1</v>
      </c>
      <c r="B28" s="304" t="s">
        <v>37</v>
      </c>
      <c r="C28" s="304"/>
      <c r="D28" s="304"/>
      <c r="E28" s="304"/>
      <c r="F28" s="304"/>
      <c r="G28" s="304"/>
      <c r="H28" s="304"/>
      <c r="I28" s="103" t="s">
        <v>27</v>
      </c>
    </row>
    <row r="29" spans="1:9" x14ac:dyDescent="0.25">
      <c r="A29" s="208">
        <v>2</v>
      </c>
      <c r="B29" s="290" t="s">
        <v>38</v>
      </c>
      <c r="C29" s="290"/>
      <c r="D29" s="290"/>
      <c r="E29" s="290"/>
      <c r="F29" s="290"/>
      <c r="G29" s="290"/>
      <c r="H29" s="290"/>
      <c r="I29" s="11" t="s">
        <v>39</v>
      </c>
    </row>
    <row r="30" spans="1:9" x14ac:dyDescent="0.25">
      <c r="A30" s="208">
        <v>3</v>
      </c>
      <c r="B30" s="291" t="s">
        <v>40</v>
      </c>
      <c r="C30" s="291"/>
      <c r="D30" s="291"/>
      <c r="E30" s="291"/>
      <c r="F30" s="291"/>
      <c r="G30" s="291"/>
      <c r="H30" s="291"/>
      <c r="I30" s="74"/>
    </row>
    <row r="31" spans="1:9" x14ac:dyDescent="0.25">
      <c r="A31" s="212">
        <v>4</v>
      </c>
      <c r="B31" s="304" t="s">
        <v>41</v>
      </c>
      <c r="C31" s="304"/>
      <c r="D31" s="304"/>
      <c r="E31" s="304"/>
      <c r="F31" s="304"/>
      <c r="G31" s="304"/>
      <c r="H31" s="304"/>
      <c r="I31" s="103" t="s">
        <v>27</v>
      </c>
    </row>
    <row r="32" spans="1:9" x14ac:dyDescent="0.25">
      <c r="A32" s="208">
        <v>5</v>
      </c>
      <c r="B32" s="290" t="s">
        <v>42</v>
      </c>
      <c r="C32" s="291"/>
      <c r="D32" s="291"/>
      <c r="E32" s="291"/>
      <c r="F32" s="291"/>
      <c r="G32" s="291"/>
      <c r="H32" s="291"/>
      <c r="I32" s="75"/>
    </row>
    <row r="33" spans="1:9" x14ac:dyDescent="0.25">
      <c r="A33" s="206"/>
      <c r="B33" s="207"/>
      <c r="C33" s="207"/>
      <c r="D33" s="207"/>
      <c r="E33" s="207"/>
      <c r="F33" s="207"/>
      <c r="G33" s="207"/>
      <c r="H33" s="207"/>
      <c r="I33" s="213"/>
    </row>
    <row r="34" spans="1:9" ht="13" x14ac:dyDescent="0.25">
      <c r="A34" s="21" t="s">
        <v>43</v>
      </c>
      <c r="B34" s="207"/>
      <c r="C34" s="207"/>
      <c r="D34" s="207"/>
      <c r="E34" s="207"/>
      <c r="F34" s="207"/>
      <c r="G34" s="207"/>
      <c r="H34" s="207"/>
      <c r="I34" s="213"/>
    </row>
    <row r="35" spans="1:9" ht="13" x14ac:dyDescent="0.25">
      <c r="A35" s="21" t="s">
        <v>44</v>
      </c>
      <c r="B35" s="207"/>
      <c r="C35" s="207"/>
      <c r="D35" s="207"/>
      <c r="E35" s="207"/>
      <c r="F35" s="207"/>
      <c r="G35" s="207"/>
      <c r="H35" s="207"/>
      <c r="I35" s="213"/>
    </row>
    <row r="37" spans="1:9" ht="13" x14ac:dyDescent="0.3">
      <c r="A37" s="294" t="s">
        <v>45</v>
      </c>
      <c r="B37" s="294"/>
      <c r="C37" s="294"/>
      <c r="D37" s="294"/>
      <c r="E37" s="294"/>
      <c r="F37" s="294"/>
      <c r="G37" s="294"/>
      <c r="H37" s="294"/>
      <c r="I37" s="294"/>
    </row>
    <row r="38" spans="1:9" ht="13" x14ac:dyDescent="0.3">
      <c r="A38" s="8">
        <v>1</v>
      </c>
      <c r="B38" s="293" t="s">
        <v>46</v>
      </c>
      <c r="C38" s="293"/>
      <c r="D38" s="293"/>
      <c r="E38" s="293"/>
      <c r="F38" s="293"/>
      <c r="G38" s="293"/>
      <c r="H38" s="8" t="s">
        <v>47</v>
      </c>
      <c r="I38" s="8" t="s">
        <v>48</v>
      </c>
    </row>
    <row r="39" spans="1:9" ht="13" x14ac:dyDescent="0.3">
      <c r="A39" s="8" t="s">
        <v>15</v>
      </c>
      <c r="B39" s="290" t="s">
        <v>49</v>
      </c>
      <c r="C39" s="290"/>
      <c r="D39" s="290"/>
      <c r="E39" s="290"/>
      <c r="F39" s="290"/>
      <c r="G39" s="290"/>
      <c r="H39" s="10"/>
      <c r="I39" s="83">
        <f>I30</f>
        <v>0</v>
      </c>
    </row>
    <row r="40" spans="1:9" ht="13" x14ac:dyDescent="0.3">
      <c r="A40" s="8" t="s">
        <v>17</v>
      </c>
      <c r="B40" s="290" t="s">
        <v>50</v>
      </c>
      <c r="C40" s="290"/>
      <c r="D40" s="290"/>
      <c r="E40" s="290"/>
      <c r="F40" s="290"/>
      <c r="G40" s="290"/>
      <c r="H40" s="2"/>
      <c r="I40" s="83">
        <f>I39*H40</f>
        <v>0</v>
      </c>
    </row>
    <row r="41" spans="1:9" ht="13" x14ac:dyDescent="0.3">
      <c r="A41" s="8" t="s">
        <v>19</v>
      </c>
      <c r="B41" s="290" t="s">
        <v>51</v>
      </c>
      <c r="C41" s="290"/>
      <c r="D41" s="290"/>
      <c r="E41" s="290"/>
      <c r="F41" s="290"/>
      <c r="G41" s="290"/>
      <c r="H41" s="2"/>
      <c r="I41" s="83">
        <f>H41*I39</f>
        <v>0</v>
      </c>
    </row>
    <row r="42" spans="1:9" ht="13" x14ac:dyDescent="0.3">
      <c r="A42" s="8" t="s">
        <v>21</v>
      </c>
      <c r="B42" s="290" t="s">
        <v>52</v>
      </c>
      <c r="C42" s="290"/>
      <c r="D42" s="290"/>
      <c r="E42" s="290"/>
      <c r="F42" s="290"/>
      <c r="G42" s="290"/>
      <c r="H42" s="2"/>
      <c r="I42" s="83">
        <v>0</v>
      </c>
    </row>
    <row r="43" spans="1:9" ht="13" x14ac:dyDescent="0.3">
      <c r="A43" s="8" t="s">
        <v>53</v>
      </c>
      <c r="B43" s="290" t="s">
        <v>54</v>
      </c>
      <c r="C43" s="290"/>
      <c r="D43" s="290"/>
      <c r="E43" s="290"/>
      <c r="F43" s="290"/>
      <c r="G43" s="290"/>
      <c r="H43" s="5"/>
      <c r="I43" s="83">
        <v>0</v>
      </c>
    </row>
    <row r="44" spans="1:9" ht="13" x14ac:dyDescent="0.3">
      <c r="A44" s="8" t="s">
        <v>55</v>
      </c>
      <c r="B44" s="309" t="s">
        <v>298</v>
      </c>
      <c r="C44" s="310"/>
      <c r="D44" s="310"/>
      <c r="E44" s="310"/>
      <c r="F44" s="310"/>
      <c r="G44" s="311"/>
      <c r="H44" s="5"/>
      <c r="I44" s="83"/>
    </row>
    <row r="45" spans="1:9" ht="13" x14ac:dyDescent="0.3">
      <c r="A45" s="8" t="s">
        <v>80</v>
      </c>
      <c r="B45" s="290" t="s">
        <v>56</v>
      </c>
      <c r="C45" s="290"/>
      <c r="D45" s="290"/>
      <c r="E45" s="290"/>
      <c r="F45" s="290"/>
      <c r="G45" s="290"/>
      <c r="H45" s="2"/>
      <c r="I45" s="83">
        <v>0</v>
      </c>
    </row>
    <row r="46" spans="1:9" ht="13" x14ac:dyDescent="0.3">
      <c r="A46" s="299" t="s">
        <v>57</v>
      </c>
      <c r="B46" s="292"/>
      <c r="C46" s="292"/>
      <c r="D46" s="292"/>
      <c r="E46" s="292"/>
      <c r="F46" s="292"/>
      <c r="G46" s="292"/>
      <c r="H46" s="292"/>
      <c r="I46" s="84">
        <f>SUM(I39:I45)</f>
        <v>0</v>
      </c>
    </row>
    <row r="47" spans="1:9" ht="13" x14ac:dyDescent="0.3">
      <c r="A47" s="9"/>
      <c r="B47" s="9"/>
      <c r="C47" s="9"/>
      <c r="D47" s="9"/>
      <c r="E47" s="9"/>
      <c r="F47" s="9"/>
      <c r="G47" s="9"/>
      <c r="H47" s="9"/>
      <c r="I47" s="9"/>
    </row>
    <row r="48" spans="1:9" ht="13" x14ac:dyDescent="0.3">
      <c r="A48" s="21" t="s">
        <v>58</v>
      </c>
      <c r="B48" s="9"/>
      <c r="C48" s="9"/>
      <c r="D48" s="9"/>
      <c r="E48" s="9"/>
      <c r="F48" s="9"/>
      <c r="G48" s="9"/>
      <c r="H48" s="9"/>
      <c r="I48" s="9"/>
    </row>
    <row r="49" spans="1:9" ht="13" x14ac:dyDescent="0.3">
      <c r="A49" s="21" t="s">
        <v>59</v>
      </c>
      <c r="B49" s="9"/>
      <c r="C49" s="9"/>
      <c r="D49" s="9"/>
      <c r="E49" s="9"/>
      <c r="F49" s="9"/>
      <c r="G49" s="9"/>
      <c r="H49" s="9"/>
      <c r="I49" s="9"/>
    </row>
    <row r="50" spans="1:9" ht="13" x14ac:dyDescent="0.3">
      <c r="A50" s="3"/>
      <c r="B50" s="3"/>
      <c r="C50" s="3"/>
      <c r="D50" s="3"/>
      <c r="E50" s="3"/>
      <c r="F50" s="3"/>
      <c r="G50" s="3"/>
      <c r="H50" s="3"/>
      <c r="I50" s="4"/>
    </row>
    <row r="51" spans="1:9" ht="13" x14ac:dyDescent="0.3">
      <c r="A51" s="294" t="s">
        <v>60</v>
      </c>
      <c r="B51" s="294"/>
      <c r="C51" s="294"/>
      <c r="D51" s="294"/>
      <c r="E51" s="294"/>
      <c r="F51" s="294"/>
      <c r="G51" s="294"/>
      <c r="H51" s="294"/>
      <c r="I51" s="294"/>
    </row>
    <row r="52" spans="1:9" ht="13" x14ac:dyDescent="0.3">
      <c r="A52" s="31" t="s">
        <v>61</v>
      </c>
      <c r="B52" s="295" t="s">
        <v>62</v>
      </c>
      <c r="C52" s="296"/>
      <c r="D52" s="296"/>
      <c r="E52" s="296"/>
      <c r="F52" s="296"/>
      <c r="G52" s="297"/>
      <c r="H52" s="8" t="s">
        <v>47</v>
      </c>
      <c r="I52" s="8" t="s">
        <v>48</v>
      </c>
    </row>
    <row r="53" spans="1:9" ht="13" x14ac:dyDescent="0.3">
      <c r="A53" s="8" t="s">
        <v>15</v>
      </c>
      <c r="B53" s="290" t="s">
        <v>63</v>
      </c>
      <c r="C53" s="290"/>
      <c r="D53" s="290"/>
      <c r="E53" s="290"/>
      <c r="F53" s="290"/>
      <c r="G53" s="290"/>
      <c r="H53" s="1">
        <f>1/12</f>
        <v>8.3333333333333329E-2</v>
      </c>
      <c r="I53" s="13">
        <f>$I$46*H53</f>
        <v>0</v>
      </c>
    </row>
    <row r="54" spans="1:9" ht="13" x14ac:dyDescent="0.3">
      <c r="A54" s="8" t="s">
        <v>17</v>
      </c>
      <c r="B54" s="290" t="s">
        <v>64</v>
      </c>
      <c r="C54" s="290"/>
      <c r="D54" s="290"/>
      <c r="E54" s="290"/>
      <c r="F54" s="290"/>
      <c r="G54" s="290"/>
      <c r="H54" s="12">
        <v>0.121</v>
      </c>
      <c r="I54" s="13">
        <f>$I$46*H54</f>
        <v>0</v>
      </c>
    </row>
    <row r="55" spans="1:9" ht="13" x14ac:dyDescent="0.3">
      <c r="A55" s="292" t="s">
        <v>65</v>
      </c>
      <c r="B55" s="292"/>
      <c r="C55" s="292"/>
      <c r="D55" s="292"/>
      <c r="E55" s="292"/>
      <c r="F55" s="292"/>
      <c r="G55" s="292"/>
      <c r="H55" s="26">
        <f>TRUNC(SUM(H53:H54),4)</f>
        <v>0.20430000000000001</v>
      </c>
      <c r="I55" s="27">
        <f>SUM(I53:I54)</f>
        <v>0</v>
      </c>
    </row>
    <row r="56" spans="1:9" ht="13" x14ac:dyDescent="0.25">
      <c r="A56" s="31" t="s">
        <v>19</v>
      </c>
      <c r="B56" s="500" t="s">
        <v>330</v>
      </c>
      <c r="C56" s="501"/>
      <c r="D56" s="501"/>
      <c r="E56" s="501"/>
      <c r="F56" s="501"/>
      <c r="G56" s="502"/>
      <c r="H56" s="80">
        <f>H55*H76</f>
        <v>7.518240000000001E-2</v>
      </c>
      <c r="I56" s="81">
        <f>$I$46*H56</f>
        <v>0</v>
      </c>
    </row>
    <row r="57" spans="1:9" ht="13" x14ac:dyDescent="0.3">
      <c r="A57" s="292" t="s">
        <v>66</v>
      </c>
      <c r="B57" s="292"/>
      <c r="C57" s="292"/>
      <c r="D57" s="292"/>
      <c r="E57" s="292"/>
      <c r="F57" s="292"/>
      <c r="G57" s="292"/>
      <c r="H57" s="26">
        <f>TRUNC(SUM(H55:H56),4)</f>
        <v>0.27939999999999998</v>
      </c>
      <c r="I57" s="27">
        <f>SUM(I55:I56)</f>
        <v>0</v>
      </c>
    </row>
    <row r="58" spans="1:9" ht="13" x14ac:dyDescent="0.3">
      <c r="A58" s="3"/>
      <c r="B58" s="3"/>
      <c r="C58" s="3"/>
      <c r="D58" s="3"/>
      <c r="E58" s="3"/>
      <c r="F58" s="3"/>
      <c r="G58" s="3"/>
      <c r="H58" s="28"/>
      <c r="I58" s="4"/>
    </row>
    <row r="59" spans="1:9" ht="13" x14ac:dyDescent="0.3">
      <c r="A59" s="21" t="s">
        <v>67</v>
      </c>
      <c r="B59" s="3"/>
      <c r="C59" s="3"/>
      <c r="D59" s="3"/>
      <c r="E59" s="3"/>
      <c r="F59" s="3"/>
      <c r="G59" s="3"/>
      <c r="H59" s="28"/>
      <c r="I59" s="4"/>
    </row>
    <row r="60" spans="1:9" ht="13" x14ac:dyDescent="0.3">
      <c r="A60" s="21" t="s">
        <v>68</v>
      </c>
      <c r="B60" s="3"/>
      <c r="C60" s="3"/>
      <c r="D60" s="3"/>
      <c r="E60" s="3"/>
      <c r="F60" s="3"/>
      <c r="G60" s="3"/>
      <c r="H60" s="28"/>
      <c r="I60" s="4"/>
    </row>
    <row r="61" spans="1:9" ht="13" x14ac:dyDescent="0.3">
      <c r="A61" s="21" t="s">
        <v>69</v>
      </c>
      <c r="B61" s="3"/>
      <c r="C61" s="3"/>
      <c r="D61" s="3"/>
      <c r="E61" s="3"/>
      <c r="F61" s="3"/>
      <c r="G61" s="3"/>
      <c r="H61" s="28"/>
      <c r="I61" s="4"/>
    </row>
    <row r="62" spans="1:9" ht="13" x14ac:dyDescent="0.3">
      <c r="A62" s="21" t="s">
        <v>70</v>
      </c>
      <c r="B62" s="9"/>
      <c r="C62" s="9"/>
      <c r="D62" s="9"/>
      <c r="E62" s="9"/>
      <c r="F62" s="9"/>
      <c r="G62" s="9"/>
      <c r="H62" s="9"/>
      <c r="I62" s="9"/>
    </row>
    <row r="63" spans="1:9" ht="13" x14ac:dyDescent="0.3">
      <c r="A63" s="21" t="s">
        <v>71</v>
      </c>
      <c r="B63" s="9"/>
      <c r="C63" s="9"/>
      <c r="D63" s="9"/>
      <c r="E63" s="9"/>
      <c r="F63" s="9"/>
      <c r="G63" s="9"/>
      <c r="H63" s="9"/>
      <c r="I63" s="9"/>
    </row>
    <row r="64" spans="1:9" ht="13" x14ac:dyDescent="0.3">
      <c r="A64" s="21"/>
      <c r="B64" s="9"/>
      <c r="C64" s="9"/>
      <c r="D64" s="9"/>
      <c r="E64" s="9"/>
      <c r="F64" s="9"/>
      <c r="G64" s="9"/>
      <c r="H64" s="9"/>
      <c r="I64" s="9"/>
    </row>
    <row r="65" spans="1:9" ht="13" x14ac:dyDescent="0.3">
      <c r="A65" s="21"/>
      <c r="B65" s="9"/>
      <c r="C65" s="9"/>
      <c r="D65" s="9"/>
      <c r="E65" s="9"/>
      <c r="F65" s="9"/>
      <c r="G65" s="9"/>
      <c r="H65" s="9"/>
      <c r="I65" s="9"/>
    </row>
    <row r="66" spans="1:9" ht="13" x14ac:dyDescent="0.3">
      <c r="A66" s="29"/>
      <c r="B66" s="29"/>
      <c r="C66" s="29"/>
      <c r="D66" s="29"/>
      <c r="E66" s="29"/>
      <c r="F66" s="29"/>
      <c r="G66" s="29"/>
      <c r="H66" s="29"/>
      <c r="I66" s="29"/>
    </row>
    <row r="67" spans="1:9" ht="13" x14ac:dyDescent="0.3">
      <c r="A67" s="33" t="s">
        <v>72</v>
      </c>
      <c r="B67" s="315" t="s">
        <v>73</v>
      </c>
      <c r="C67" s="316"/>
      <c r="D67" s="316"/>
      <c r="E67" s="316"/>
      <c r="F67" s="316"/>
      <c r="G67" s="317"/>
      <c r="H67" s="19" t="s">
        <v>47</v>
      </c>
      <c r="I67" s="19" t="s">
        <v>48</v>
      </c>
    </row>
    <row r="68" spans="1:9" ht="13" x14ac:dyDescent="0.3">
      <c r="A68" s="8" t="s">
        <v>15</v>
      </c>
      <c r="B68" s="290" t="s">
        <v>74</v>
      </c>
      <c r="C68" s="290"/>
      <c r="D68" s="290"/>
      <c r="E68" s="290"/>
      <c r="F68" s="290"/>
      <c r="G68" s="290"/>
      <c r="H68" s="1">
        <v>0.2</v>
      </c>
      <c r="I68" s="13">
        <f t="shared" ref="I68:I75" si="0">H68*($I$46)</f>
        <v>0</v>
      </c>
    </row>
    <row r="69" spans="1:9" ht="13" x14ac:dyDescent="0.3">
      <c r="A69" s="8" t="s">
        <v>17</v>
      </c>
      <c r="B69" s="290" t="s">
        <v>75</v>
      </c>
      <c r="C69" s="290"/>
      <c r="D69" s="290"/>
      <c r="E69" s="290"/>
      <c r="F69" s="290"/>
      <c r="G69" s="290"/>
      <c r="H69" s="1">
        <v>2.5000000000000001E-2</v>
      </c>
      <c r="I69" s="13">
        <f t="shared" si="0"/>
        <v>0</v>
      </c>
    </row>
    <row r="70" spans="1:9" ht="13" x14ac:dyDescent="0.3">
      <c r="A70" s="8" t="s">
        <v>19</v>
      </c>
      <c r="B70" s="290" t="s">
        <v>76</v>
      </c>
      <c r="C70" s="290"/>
      <c r="D70" s="290"/>
      <c r="E70" s="290"/>
      <c r="F70" s="290"/>
      <c r="G70" s="290"/>
      <c r="H70" s="1">
        <v>0.03</v>
      </c>
      <c r="I70" s="13">
        <f t="shared" si="0"/>
        <v>0</v>
      </c>
    </row>
    <row r="71" spans="1:9" ht="13" x14ac:dyDescent="0.3">
      <c r="A71" s="8" t="s">
        <v>21</v>
      </c>
      <c r="B71" s="290" t="s">
        <v>77</v>
      </c>
      <c r="C71" s="290"/>
      <c r="D71" s="290"/>
      <c r="E71" s="290"/>
      <c r="F71" s="290"/>
      <c r="G71" s="290"/>
      <c r="H71" s="1">
        <v>1.4999999999999999E-2</v>
      </c>
      <c r="I71" s="13">
        <f t="shared" si="0"/>
        <v>0</v>
      </c>
    </row>
    <row r="72" spans="1:9" ht="13" x14ac:dyDescent="0.3">
      <c r="A72" s="8" t="s">
        <v>53</v>
      </c>
      <c r="B72" s="290" t="s">
        <v>78</v>
      </c>
      <c r="C72" s="290"/>
      <c r="D72" s="290"/>
      <c r="E72" s="290"/>
      <c r="F72" s="290"/>
      <c r="G72" s="290"/>
      <c r="H72" s="1">
        <v>0.01</v>
      </c>
      <c r="I72" s="13">
        <f t="shared" si="0"/>
        <v>0</v>
      </c>
    </row>
    <row r="73" spans="1:9" ht="13" x14ac:dyDescent="0.3">
      <c r="A73" s="8" t="s">
        <v>55</v>
      </c>
      <c r="B73" s="290" t="s">
        <v>79</v>
      </c>
      <c r="C73" s="290"/>
      <c r="D73" s="290"/>
      <c r="E73" s="290"/>
      <c r="F73" s="290"/>
      <c r="G73" s="290"/>
      <c r="H73" s="1">
        <v>6.0000000000000001E-3</v>
      </c>
      <c r="I73" s="13">
        <f t="shared" si="0"/>
        <v>0</v>
      </c>
    </row>
    <row r="74" spans="1:9" ht="13" x14ac:dyDescent="0.3">
      <c r="A74" s="8" t="s">
        <v>80</v>
      </c>
      <c r="B74" s="290" t="s">
        <v>81</v>
      </c>
      <c r="C74" s="290"/>
      <c r="D74" s="290"/>
      <c r="E74" s="290"/>
      <c r="F74" s="290"/>
      <c r="G74" s="290"/>
      <c r="H74" s="1">
        <v>2E-3</v>
      </c>
      <c r="I74" s="13">
        <f t="shared" si="0"/>
        <v>0</v>
      </c>
    </row>
    <row r="75" spans="1:9" ht="13" x14ac:dyDescent="0.3">
      <c r="A75" s="8" t="s">
        <v>82</v>
      </c>
      <c r="B75" s="290" t="s">
        <v>83</v>
      </c>
      <c r="C75" s="290"/>
      <c r="D75" s="290"/>
      <c r="E75" s="290"/>
      <c r="F75" s="290"/>
      <c r="G75" s="290"/>
      <c r="H75" s="1">
        <v>0.08</v>
      </c>
      <c r="I75" s="13">
        <f t="shared" si="0"/>
        <v>0</v>
      </c>
    </row>
    <row r="76" spans="1:9" ht="13" x14ac:dyDescent="0.3">
      <c r="A76" s="292" t="s">
        <v>84</v>
      </c>
      <c r="B76" s="292"/>
      <c r="C76" s="292"/>
      <c r="D76" s="292"/>
      <c r="E76" s="292"/>
      <c r="F76" s="292"/>
      <c r="G76" s="292"/>
      <c r="H76" s="26">
        <f>SUM(H68:H75)</f>
        <v>0.36800000000000005</v>
      </c>
      <c r="I76" s="27">
        <f>SUM(I68:I75)</f>
        <v>0</v>
      </c>
    </row>
    <row r="77" spans="1:9" ht="13" x14ac:dyDescent="0.3">
      <c r="A77" s="3"/>
      <c r="B77" s="3"/>
      <c r="C77" s="3"/>
      <c r="D77" s="3"/>
      <c r="E77" s="3"/>
      <c r="F77" s="3"/>
      <c r="G77" s="3"/>
      <c r="H77" s="28"/>
      <c r="I77" s="4"/>
    </row>
    <row r="78" spans="1:9" ht="13" x14ac:dyDescent="0.3">
      <c r="A78" s="21" t="s">
        <v>85</v>
      </c>
      <c r="B78" s="3"/>
      <c r="C78" s="3"/>
      <c r="D78" s="3"/>
      <c r="E78" s="3"/>
      <c r="F78" s="3"/>
      <c r="G78" s="3"/>
      <c r="H78" s="28"/>
      <c r="I78" s="4"/>
    </row>
    <row r="79" spans="1:9" ht="13" x14ac:dyDescent="0.3">
      <c r="A79" s="21" t="s">
        <v>86</v>
      </c>
      <c r="B79" s="3"/>
      <c r="C79" s="3"/>
      <c r="D79" s="3"/>
      <c r="E79" s="3"/>
      <c r="F79" s="3"/>
      <c r="G79" s="3"/>
      <c r="H79" s="28"/>
      <c r="I79" s="4"/>
    </row>
    <row r="80" spans="1:9" ht="13" x14ac:dyDescent="0.3">
      <c r="A80" s="21" t="s">
        <v>87</v>
      </c>
      <c r="B80" s="3"/>
      <c r="C80" s="3"/>
      <c r="D80" s="3"/>
      <c r="E80" s="3"/>
      <c r="F80" s="3"/>
      <c r="G80" s="3"/>
      <c r="H80" s="28"/>
      <c r="I80" s="4"/>
    </row>
    <row r="81" spans="1:9" ht="13" x14ac:dyDescent="0.3">
      <c r="A81" s="21" t="s">
        <v>88</v>
      </c>
      <c r="B81" s="3"/>
      <c r="C81" s="3"/>
      <c r="D81" s="3"/>
      <c r="E81" s="3"/>
      <c r="F81" s="3"/>
      <c r="G81" s="3"/>
      <c r="H81" s="28"/>
      <c r="I81" s="4"/>
    </row>
    <row r="82" spans="1:9" ht="13" x14ac:dyDescent="0.3">
      <c r="A82" s="21" t="s">
        <v>89</v>
      </c>
      <c r="B82" s="3"/>
      <c r="C82" s="3"/>
      <c r="D82" s="3"/>
      <c r="E82" s="3"/>
      <c r="F82" s="3"/>
      <c r="G82" s="3"/>
      <c r="H82" s="28"/>
      <c r="I82" s="4"/>
    </row>
    <row r="83" spans="1:9" ht="13" x14ac:dyDescent="0.3">
      <c r="A83" s="9"/>
      <c r="B83" s="9"/>
      <c r="C83" s="9"/>
      <c r="D83" s="9"/>
      <c r="E83" s="9"/>
      <c r="F83" s="9"/>
      <c r="G83" s="9"/>
      <c r="H83" s="9"/>
      <c r="I83" s="9"/>
    </row>
    <row r="84" spans="1:9" ht="13" x14ac:dyDescent="0.3">
      <c r="A84" s="33" t="s">
        <v>90</v>
      </c>
      <c r="B84" s="312" t="s">
        <v>91</v>
      </c>
      <c r="C84" s="313"/>
      <c r="D84" s="313"/>
      <c r="E84" s="313"/>
      <c r="F84" s="313"/>
      <c r="G84" s="314"/>
      <c r="H84" s="26"/>
      <c r="I84" s="19" t="s">
        <v>48</v>
      </c>
    </row>
    <row r="85" spans="1:9" ht="13" x14ac:dyDescent="0.3">
      <c r="A85" s="8" t="s">
        <v>15</v>
      </c>
      <c r="B85" s="319" t="s">
        <v>92</v>
      </c>
      <c r="C85" s="319"/>
      <c r="D85" s="319"/>
      <c r="E85" s="319"/>
      <c r="F85" s="319"/>
      <c r="G85" s="319"/>
      <c r="H85" s="11" t="s">
        <v>93</v>
      </c>
      <c r="I85" s="15">
        <f>'Mód2.3'!E12</f>
        <v>0</v>
      </c>
    </row>
    <row r="86" spans="1:9" ht="13" x14ac:dyDescent="0.3">
      <c r="A86" s="8" t="s">
        <v>17</v>
      </c>
      <c r="B86" s="319" t="s">
        <v>94</v>
      </c>
      <c r="C86" s="319"/>
      <c r="D86" s="319"/>
      <c r="E86" s="319"/>
      <c r="F86" s="319"/>
      <c r="G86" s="319"/>
      <c r="H86" s="11" t="s">
        <v>93</v>
      </c>
      <c r="I86" s="15">
        <f>'Mód2.3'!E25</f>
        <v>0</v>
      </c>
    </row>
    <row r="87" spans="1:9" ht="13" x14ac:dyDescent="0.3">
      <c r="A87" s="8" t="s">
        <v>19</v>
      </c>
      <c r="B87" s="319" t="s">
        <v>302</v>
      </c>
      <c r="C87" s="319"/>
      <c r="D87" s="319"/>
      <c r="E87" s="319"/>
      <c r="F87" s="319"/>
      <c r="G87" s="319"/>
      <c r="H87" s="11" t="s">
        <v>93</v>
      </c>
      <c r="I87" s="15">
        <f>'Mód2.3'!E33</f>
        <v>0</v>
      </c>
    </row>
    <row r="88" spans="1:9" ht="26.4" customHeight="1" x14ac:dyDescent="0.25">
      <c r="A88" s="31" t="s">
        <v>21</v>
      </c>
      <c r="B88" s="320" t="s">
        <v>300</v>
      </c>
      <c r="C88" s="320"/>
      <c r="D88" s="320"/>
      <c r="E88" s="320"/>
      <c r="F88" s="320"/>
      <c r="G88" s="320"/>
      <c r="H88" s="20" t="s">
        <v>93</v>
      </c>
      <c r="I88" s="85">
        <f>'Mód2.3'!E42</f>
        <v>0</v>
      </c>
    </row>
    <row r="89" spans="1:9" ht="13" x14ac:dyDescent="0.3">
      <c r="A89" s="8" t="s">
        <v>53</v>
      </c>
      <c r="B89" s="319" t="s">
        <v>95</v>
      </c>
      <c r="C89" s="319"/>
      <c r="D89" s="319"/>
      <c r="E89" s="319"/>
      <c r="F89" s="319"/>
      <c r="G89" s="319"/>
      <c r="H89" s="11" t="s">
        <v>93</v>
      </c>
      <c r="I89" s="15">
        <f>'Mód2.3'!E52</f>
        <v>0</v>
      </c>
    </row>
    <row r="90" spans="1:9" ht="13" x14ac:dyDescent="0.3">
      <c r="A90" s="8" t="s">
        <v>55</v>
      </c>
      <c r="B90" s="319" t="s">
        <v>96</v>
      </c>
      <c r="C90" s="319"/>
      <c r="D90" s="319"/>
      <c r="E90" s="319"/>
      <c r="F90" s="319"/>
      <c r="G90" s="319"/>
      <c r="H90" s="11" t="s">
        <v>93</v>
      </c>
      <c r="I90" s="15">
        <f>'Mód2.3'!E60</f>
        <v>0</v>
      </c>
    </row>
    <row r="91" spans="1:9" ht="13" x14ac:dyDescent="0.3">
      <c r="A91" s="8" t="s">
        <v>80</v>
      </c>
      <c r="B91" s="319" t="s">
        <v>305</v>
      </c>
      <c r="C91" s="319"/>
      <c r="D91" s="319"/>
      <c r="E91" s="319"/>
      <c r="F91" s="319"/>
      <c r="G91" s="319"/>
      <c r="H91" s="11" t="s">
        <v>93</v>
      </c>
      <c r="I91" s="15">
        <f>'Mód2.3'!E66</f>
        <v>0</v>
      </c>
    </row>
    <row r="92" spans="1:9" ht="13" x14ac:dyDescent="0.3">
      <c r="A92" s="8" t="s">
        <v>82</v>
      </c>
      <c r="B92" s="319" t="s">
        <v>97</v>
      </c>
      <c r="C92" s="319"/>
      <c r="D92" s="319"/>
      <c r="E92" s="319"/>
      <c r="F92" s="319"/>
      <c r="G92" s="319"/>
      <c r="H92" s="11" t="s">
        <v>93</v>
      </c>
      <c r="I92" s="15"/>
    </row>
    <row r="93" spans="1:9" ht="13" x14ac:dyDescent="0.3">
      <c r="A93" s="292" t="s">
        <v>98</v>
      </c>
      <c r="B93" s="292"/>
      <c r="C93" s="292"/>
      <c r="D93" s="292"/>
      <c r="E93" s="292"/>
      <c r="F93" s="292"/>
      <c r="G93" s="292"/>
      <c r="H93" s="292"/>
      <c r="I93" s="27">
        <f>SUM(I85:I92)</f>
        <v>0</v>
      </c>
    </row>
    <row r="94" spans="1:9" ht="13" x14ac:dyDescent="0.3">
      <c r="A94" s="3"/>
      <c r="B94" s="3"/>
      <c r="C94" s="3"/>
      <c r="D94" s="3"/>
      <c r="E94" s="3"/>
      <c r="F94" s="3"/>
      <c r="G94" s="3"/>
      <c r="H94" s="3"/>
      <c r="I94" s="4"/>
    </row>
    <row r="95" spans="1:9" ht="13" x14ac:dyDescent="0.3">
      <c r="A95" s="21" t="s">
        <v>99</v>
      </c>
      <c r="B95" s="3"/>
      <c r="C95" s="3"/>
      <c r="D95" s="3"/>
      <c r="E95" s="3"/>
      <c r="F95" s="3"/>
      <c r="H95" s="3"/>
      <c r="I95" s="4"/>
    </row>
    <row r="96" spans="1:9" ht="13" x14ac:dyDescent="0.3">
      <c r="A96" s="21" t="s">
        <v>100</v>
      </c>
      <c r="B96" s="3"/>
      <c r="C96" s="3"/>
      <c r="D96" s="3"/>
      <c r="E96" s="3"/>
      <c r="F96" s="3"/>
      <c r="G96" s="3"/>
      <c r="H96" s="3"/>
      <c r="I96" s="4"/>
    </row>
    <row r="97" spans="1:9" ht="13" x14ac:dyDescent="0.3">
      <c r="A97" s="21" t="s">
        <v>101</v>
      </c>
      <c r="B97" s="3"/>
      <c r="C97" s="3"/>
      <c r="D97" s="3"/>
      <c r="E97" s="3"/>
      <c r="F97" s="3"/>
      <c r="G97" s="3"/>
      <c r="H97" s="3"/>
      <c r="I97" s="4"/>
    </row>
    <row r="98" spans="1:9" ht="13" x14ac:dyDescent="0.3">
      <c r="A98" s="21" t="s">
        <v>102</v>
      </c>
      <c r="B98" s="3"/>
      <c r="C98" s="3"/>
      <c r="D98" s="3"/>
      <c r="E98" s="3"/>
      <c r="F98" s="3"/>
      <c r="G98" s="3"/>
      <c r="H98" s="3"/>
      <c r="I98" s="4"/>
    </row>
    <row r="99" spans="1:9" ht="13" x14ac:dyDescent="0.3">
      <c r="A99" s="9"/>
      <c r="B99" s="9"/>
      <c r="C99" s="9"/>
      <c r="D99" s="9"/>
      <c r="E99" s="9"/>
      <c r="F99" s="9"/>
      <c r="G99" s="9"/>
      <c r="H99" s="9"/>
      <c r="I99" s="9"/>
    </row>
    <row r="100" spans="1:9" ht="13" x14ac:dyDescent="0.3">
      <c r="A100" s="33">
        <v>2</v>
      </c>
      <c r="B100" s="32" t="s">
        <v>103</v>
      </c>
      <c r="C100" s="32"/>
      <c r="D100" s="32"/>
      <c r="E100" s="32"/>
      <c r="F100" s="32"/>
      <c r="G100" s="32"/>
      <c r="H100" s="32"/>
      <c r="I100" s="32"/>
    </row>
    <row r="101" spans="1:9" ht="13" x14ac:dyDescent="0.3">
      <c r="A101" s="293" t="s">
        <v>104</v>
      </c>
      <c r="B101" s="293"/>
      <c r="C101" s="293"/>
      <c r="D101" s="293"/>
      <c r="E101" s="293"/>
      <c r="F101" s="293"/>
      <c r="G101" s="293"/>
      <c r="H101" s="293"/>
      <c r="I101" s="8" t="s">
        <v>48</v>
      </c>
    </row>
    <row r="102" spans="1:9" ht="13" x14ac:dyDescent="0.3">
      <c r="A102" s="8" t="s">
        <v>61</v>
      </c>
      <c r="B102" s="318" t="s">
        <v>105</v>
      </c>
      <c r="C102" s="318"/>
      <c r="D102" s="318"/>
      <c r="E102" s="318"/>
      <c r="F102" s="318"/>
      <c r="G102" s="318"/>
      <c r="H102" s="318"/>
      <c r="I102" s="13">
        <f>I57</f>
        <v>0</v>
      </c>
    </row>
    <row r="103" spans="1:9" ht="13" x14ac:dyDescent="0.3">
      <c r="A103" s="8" t="s">
        <v>72</v>
      </c>
      <c r="B103" s="318" t="s">
        <v>106</v>
      </c>
      <c r="C103" s="318"/>
      <c r="D103" s="318"/>
      <c r="E103" s="318"/>
      <c r="F103" s="318"/>
      <c r="G103" s="318"/>
      <c r="H103" s="318"/>
      <c r="I103" s="13">
        <f>I76</f>
        <v>0</v>
      </c>
    </row>
    <row r="104" spans="1:9" ht="13" x14ac:dyDescent="0.3">
      <c r="A104" s="8" t="s">
        <v>90</v>
      </c>
      <c r="B104" s="318" t="s">
        <v>107</v>
      </c>
      <c r="C104" s="318"/>
      <c r="D104" s="318"/>
      <c r="E104" s="318"/>
      <c r="F104" s="318"/>
      <c r="G104" s="318"/>
      <c r="H104" s="318"/>
      <c r="I104" s="13">
        <f>I93</f>
        <v>0</v>
      </c>
    </row>
    <row r="105" spans="1:9" ht="13" x14ac:dyDescent="0.3">
      <c r="A105" s="299" t="s">
        <v>108</v>
      </c>
      <c r="B105" s="299"/>
      <c r="C105" s="299"/>
      <c r="D105" s="299"/>
      <c r="E105" s="299"/>
      <c r="F105" s="299"/>
      <c r="G105" s="299"/>
      <c r="H105" s="299"/>
      <c r="I105" s="216">
        <f>SUM(I102:I104)</f>
        <v>0</v>
      </c>
    </row>
    <row r="106" spans="1:9" ht="13" x14ac:dyDescent="0.3">
      <c r="A106" s="324"/>
      <c r="B106" s="325"/>
      <c r="C106" s="325"/>
      <c r="D106" s="325"/>
      <c r="E106" s="325"/>
      <c r="F106" s="325"/>
      <c r="G106" s="325"/>
      <c r="H106" s="325"/>
      <c r="I106" s="325"/>
    </row>
    <row r="107" spans="1:9" ht="13" x14ac:dyDescent="0.3">
      <c r="A107" s="294" t="s">
        <v>109</v>
      </c>
      <c r="B107" s="294"/>
      <c r="C107" s="294"/>
      <c r="D107" s="294"/>
      <c r="E107" s="294"/>
      <c r="F107" s="294"/>
      <c r="G107" s="294"/>
      <c r="H107" s="294"/>
      <c r="I107" s="294"/>
    </row>
    <row r="108" spans="1:9" ht="13" x14ac:dyDescent="0.3">
      <c r="A108" s="8">
        <v>3</v>
      </c>
      <c r="B108" s="293" t="s">
        <v>110</v>
      </c>
      <c r="C108" s="293"/>
      <c r="D108" s="293"/>
      <c r="E108" s="293"/>
      <c r="F108" s="293"/>
      <c r="G108" s="293"/>
      <c r="H108" s="8" t="s">
        <v>47</v>
      </c>
      <c r="I108" s="8" t="s">
        <v>48</v>
      </c>
    </row>
    <row r="109" spans="1:9" ht="13" x14ac:dyDescent="0.3">
      <c r="A109" s="8" t="s">
        <v>15</v>
      </c>
      <c r="B109" s="290" t="s">
        <v>111</v>
      </c>
      <c r="C109" s="290"/>
      <c r="D109" s="290"/>
      <c r="E109" s="290"/>
      <c r="F109" s="290"/>
      <c r="G109" s="290"/>
      <c r="H109" s="1">
        <v>4.1999999999999997E-3</v>
      </c>
      <c r="I109" s="13">
        <f>H109*I46</f>
        <v>0</v>
      </c>
    </row>
    <row r="110" spans="1:9" ht="13" x14ac:dyDescent="0.25">
      <c r="A110" s="31" t="s">
        <v>17</v>
      </c>
      <c r="B110" s="298" t="s">
        <v>112</v>
      </c>
      <c r="C110" s="298"/>
      <c r="D110" s="298"/>
      <c r="E110" s="298"/>
      <c r="F110" s="298"/>
      <c r="G110" s="298"/>
      <c r="H110" s="80">
        <f>H75</f>
        <v>0.08</v>
      </c>
      <c r="I110" s="81">
        <f>I109*H110</f>
        <v>0</v>
      </c>
    </row>
    <row r="111" spans="1:9" ht="13.5" x14ac:dyDescent="0.25">
      <c r="A111" s="31" t="s">
        <v>19</v>
      </c>
      <c r="B111" s="298" t="s">
        <v>113</v>
      </c>
      <c r="C111" s="298"/>
      <c r="D111" s="298"/>
      <c r="E111" s="298"/>
      <c r="F111" s="298"/>
      <c r="G111" s="298"/>
      <c r="H111" s="80">
        <v>2E-3</v>
      </c>
      <c r="I111" s="81">
        <f>H111*I46</f>
        <v>0</v>
      </c>
    </row>
    <row r="112" spans="1:9" ht="13" x14ac:dyDescent="0.3">
      <c r="A112" s="8" t="s">
        <v>21</v>
      </c>
      <c r="B112" s="290" t="s">
        <v>114</v>
      </c>
      <c r="C112" s="290"/>
      <c r="D112" s="290"/>
      <c r="E112" s="290"/>
      <c r="F112" s="290"/>
      <c r="G112" s="290"/>
      <c r="H112" s="1">
        <v>1.9400000000000001E-2</v>
      </c>
      <c r="I112" s="13">
        <f>H112*I46</f>
        <v>0</v>
      </c>
    </row>
    <row r="113" spans="1:9" ht="13" x14ac:dyDescent="0.3">
      <c r="A113" s="8" t="s">
        <v>53</v>
      </c>
      <c r="B113" s="321" t="s">
        <v>115</v>
      </c>
      <c r="C113" s="321"/>
      <c r="D113" s="321"/>
      <c r="E113" s="321"/>
      <c r="F113" s="321"/>
      <c r="G113" s="321"/>
      <c r="H113" s="12">
        <f>H76</f>
        <v>0.36800000000000005</v>
      </c>
      <c r="I113" s="13">
        <f>I112*H113</f>
        <v>0</v>
      </c>
    </row>
    <row r="114" spans="1:9" ht="13.5" x14ac:dyDescent="0.25">
      <c r="A114" s="31" t="s">
        <v>55</v>
      </c>
      <c r="B114" s="298" t="s">
        <v>116</v>
      </c>
      <c r="C114" s="298"/>
      <c r="D114" s="298"/>
      <c r="E114" s="298"/>
      <c r="F114" s="298"/>
      <c r="G114" s="298"/>
      <c r="H114" s="80">
        <v>3.7999999999999999E-2</v>
      </c>
      <c r="I114" s="81">
        <f>H114*I46</f>
        <v>0</v>
      </c>
    </row>
    <row r="115" spans="1:9" ht="13" x14ac:dyDescent="0.3">
      <c r="A115" s="299" t="s">
        <v>117</v>
      </c>
      <c r="B115" s="299"/>
      <c r="C115" s="299"/>
      <c r="D115" s="299"/>
      <c r="E115" s="299"/>
      <c r="F115" s="299"/>
      <c r="G115" s="299"/>
      <c r="H115" s="26"/>
      <c r="I115" s="73">
        <f>SUM(I109:I114)</f>
        <v>0</v>
      </c>
    </row>
    <row r="116" spans="1:9" ht="13" x14ac:dyDescent="0.3">
      <c r="A116" s="322"/>
      <c r="B116" s="323"/>
      <c r="C116" s="323"/>
      <c r="D116" s="323"/>
      <c r="E116" s="323"/>
      <c r="F116" s="323"/>
      <c r="G116" s="323"/>
      <c r="H116" s="323"/>
      <c r="I116" s="323"/>
    </row>
    <row r="117" spans="1:9" ht="13" x14ac:dyDescent="0.3">
      <c r="A117" s="294" t="s">
        <v>118</v>
      </c>
      <c r="B117" s="294"/>
      <c r="C117" s="294"/>
      <c r="D117" s="294"/>
      <c r="E117" s="294"/>
      <c r="F117" s="294"/>
      <c r="G117" s="294"/>
      <c r="H117" s="294"/>
      <c r="I117" s="294"/>
    </row>
    <row r="118" spans="1:9" ht="13" x14ac:dyDescent="0.3">
      <c r="A118" s="3"/>
      <c r="B118" s="3"/>
      <c r="C118" s="3"/>
      <c r="D118" s="3"/>
      <c r="E118" s="3"/>
      <c r="F118" s="3"/>
      <c r="G118" s="3"/>
      <c r="H118" s="3"/>
      <c r="I118" s="3"/>
    </row>
    <row r="119" spans="1:9" ht="13" x14ac:dyDescent="0.3">
      <c r="A119" s="21" t="s">
        <v>119</v>
      </c>
      <c r="B119" s="3"/>
      <c r="C119" s="3"/>
      <c r="D119" s="3"/>
      <c r="E119" s="3"/>
      <c r="F119" s="3"/>
      <c r="G119" s="3"/>
      <c r="H119" s="3"/>
      <c r="I119" s="3"/>
    </row>
    <row r="120" spans="1:9" ht="13" x14ac:dyDescent="0.3">
      <c r="A120" s="21" t="s">
        <v>120</v>
      </c>
      <c r="B120" s="3"/>
      <c r="C120" s="3"/>
      <c r="D120" s="3"/>
      <c r="E120" s="3"/>
      <c r="F120" s="3"/>
      <c r="G120" s="3"/>
      <c r="H120" s="3"/>
      <c r="I120" s="3"/>
    </row>
    <row r="121" spans="1:9" ht="13" x14ac:dyDescent="0.3">
      <c r="A121" s="3"/>
      <c r="B121" s="3"/>
      <c r="C121" s="3"/>
      <c r="D121" s="3"/>
      <c r="E121" s="3"/>
      <c r="F121" s="3"/>
      <c r="G121" s="3"/>
      <c r="H121" s="3"/>
      <c r="I121" s="3"/>
    </row>
    <row r="122" spans="1:9" ht="13" x14ac:dyDescent="0.3">
      <c r="A122" s="33" t="s">
        <v>121</v>
      </c>
      <c r="B122" s="292" t="s">
        <v>122</v>
      </c>
      <c r="C122" s="292"/>
      <c r="D122" s="292"/>
      <c r="E122" s="292"/>
      <c r="F122" s="292"/>
      <c r="G122" s="292"/>
      <c r="H122" s="19" t="s">
        <v>47</v>
      </c>
      <c r="I122" s="19" t="s">
        <v>48</v>
      </c>
    </row>
    <row r="123" spans="1:9" ht="13" x14ac:dyDescent="0.3">
      <c r="A123" s="33" t="s">
        <v>15</v>
      </c>
      <c r="B123" s="290" t="s">
        <v>123</v>
      </c>
      <c r="C123" s="290"/>
      <c r="D123" s="290"/>
      <c r="E123" s="290"/>
      <c r="F123" s="290"/>
      <c r="G123" s="290"/>
      <c r="H123" s="27"/>
      <c r="I123" s="27"/>
    </row>
    <row r="124" spans="1:9" ht="13" x14ac:dyDescent="0.3">
      <c r="A124" s="8" t="s">
        <v>17</v>
      </c>
      <c r="B124" s="290" t="s">
        <v>124</v>
      </c>
      <c r="C124" s="290"/>
      <c r="D124" s="290"/>
      <c r="E124" s="290"/>
      <c r="F124" s="290"/>
      <c r="G124" s="290"/>
      <c r="H124" s="89">
        <v>1.67E-2</v>
      </c>
      <c r="I124" s="13">
        <f>H124*$I$46</f>
        <v>0</v>
      </c>
    </row>
    <row r="125" spans="1:9" ht="13" x14ac:dyDescent="0.3">
      <c r="A125" s="8" t="s">
        <v>19</v>
      </c>
      <c r="B125" s="290" t="s">
        <v>125</v>
      </c>
      <c r="C125" s="290"/>
      <c r="D125" s="290"/>
      <c r="E125" s="290"/>
      <c r="F125" s="290"/>
      <c r="G125" s="290"/>
      <c r="H125" s="89">
        <v>2.0000000000000001E-4</v>
      </c>
      <c r="I125" s="13">
        <f>H125*$I$46</f>
        <v>0</v>
      </c>
    </row>
    <row r="126" spans="1:9" ht="13.5" x14ac:dyDescent="0.25">
      <c r="A126" s="31" t="s">
        <v>21</v>
      </c>
      <c r="B126" s="298" t="s">
        <v>126</v>
      </c>
      <c r="C126" s="298"/>
      <c r="D126" s="298"/>
      <c r="E126" s="298"/>
      <c r="F126" s="298"/>
      <c r="G126" s="298"/>
      <c r="H126" s="80">
        <v>6.9999999999999999E-4</v>
      </c>
      <c r="I126" s="81">
        <f>H126*$I$46</f>
        <v>0</v>
      </c>
    </row>
    <row r="127" spans="1:9" ht="13" x14ac:dyDescent="0.3">
      <c r="A127" s="8" t="s">
        <v>53</v>
      </c>
      <c r="B127" s="290" t="s">
        <v>127</v>
      </c>
      <c r="C127" s="290"/>
      <c r="D127" s="290"/>
      <c r="E127" s="290"/>
      <c r="F127" s="290"/>
      <c r="G127" s="290"/>
      <c r="H127" s="89">
        <v>2.8999999999999998E-3</v>
      </c>
      <c r="I127" s="13">
        <f>H127*$I$46</f>
        <v>0</v>
      </c>
    </row>
    <row r="128" spans="1:9" ht="13" x14ac:dyDescent="0.3">
      <c r="A128" s="8" t="s">
        <v>55</v>
      </c>
      <c r="B128" s="290" t="s">
        <v>128</v>
      </c>
      <c r="C128" s="290"/>
      <c r="D128" s="290"/>
      <c r="E128" s="290"/>
      <c r="F128" s="290"/>
      <c r="G128" s="290"/>
      <c r="H128" s="89"/>
      <c r="I128" s="13">
        <f t="shared" ref="I128" si="1">H128*$I$46</f>
        <v>0</v>
      </c>
    </row>
    <row r="129" spans="1:9" ht="13" x14ac:dyDescent="0.3">
      <c r="A129" s="292" t="s">
        <v>129</v>
      </c>
      <c r="B129" s="292"/>
      <c r="C129" s="292"/>
      <c r="D129" s="292"/>
      <c r="E129" s="292"/>
      <c r="F129" s="292"/>
      <c r="G129" s="292"/>
      <c r="H129" s="26"/>
      <c r="I129" s="27">
        <f>SUM(I124:I128)</f>
        <v>0</v>
      </c>
    </row>
    <row r="130" spans="1:9" ht="13" x14ac:dyDescent="0.3">
      <c r="A130" s="8" t="s">
        <v>55</v>
      </c>
      <c r="B130" s="290" t="s">
        <v>130</v>
      </c>
      <c r="C130" s="290"/>
      <c r="D130" s="290"/>
      <c r="E130" s="290"/>
      <c r="F130" s="290"/>
      <c r="G130" s="290"/>
      <c r="H130" s="1">
        <f>H76</f>
        <v>0.36800000000000005</v>
      </c>
      <c r="I130" s="13">
        <f>I129*H130</f>
        <v>0</v>
      </c>
    </row>
    <row r="131" spans="1:9" ht="13" x14ac:dyDescent="0.3">
      <c r="A131" s="292" t="s">
        <v>131</v>
      </c>
      <c r="B131" s="292"/>
      <c r="C131" s="292"/>
      <c r="D131" s="292"/>
      <c r="E131" s="292"/>
      <c r="F131" s="292"/>
      <c r="G131" s="292"/>
      <c r="H131" s="26"/>
      <c r="I131" s="27">
        <f>SUM(I129:I130)</f>
        <v>0</v>
      </c>
    </row>
    <row r="132" spans="1:9" ht="13" x14ac:dyDescent="0.3">
      <c r="A132" s="3"/>
      <c r="B132" s="3"/>
      <c r="C132" s="3"/>
      <c r="D132" s="3"/>
      <c r="E132" s="3"/>
      <c r="F132" s="3"/>
      <c r="G132" s="3"/>
      <c r="H132" s="3"/>
      <c r="I132" s="3"/>
    </row>
    <row r="133" spans="1:9" ht="13" x14ac:dyDescent="0.3">
      <c r="A133" s="33" t="s">
        <v>132</v>
      </c>
      <c r="B133" s="312" t="s">
        <v>133</v>
      </c>
      <c r="C133" s="313"/>
      <c r="D133" s="313"/>
      <c r="E133" s="313"/>
      <c r="F133" s="313"/>
      <c r="G133" s="314"/>
      <c r="H133" s="19" t="s">
        <v>47</v>
      </c>
      <c r="I133" s="19" t="s">
        <v>48</v>
      </c>
    </row>
    <row r="134" spans="1:9" ht="13" x14ac:dyDescent="0.3">
      <c r="A134" s="8" t="s">
        <v>15</v>
      </c>
      <c r="B134" s="309" t="s">
        <v>134</v>
      </c>
      <c r="C134" s="310"/>
      <c r="D134" s="310"/>
      <c r="E134" s="310"/>
      <c r="F134" s="310"/>
      <c r="G134" s="311"/>
      <c r="H134" s="89">
        <v>0</v>
      </c>
      <c r="I134" s="13">
        <v>0</v>
      </c>
    </row>
    <row r="135" spans="1:9" ht="13" x14ac:dyDescent="0.3">
      <c r="A135" s="312" t="s">
        <v>135</v>
      </c>
      <c r="B135" s="313"/>
      <c r="C135" s="313"/>
      <c r="D135" s="313"/>
      <c r="E135" s="313"/>
      <c r="F135" s="313"/>
      <c r="G135" s="314"/>
      <c r="H135" s="26">
        <f>TRUNC(SUM(H134),4)</f>
        <v>0</v>
      </c>
      <c r="I135" s="27">
        <f>SUM(I134)</f>
        <v>0</v>
      </c>
    </row>
    <row r="136" spans="1:9" ht="13" x14ac:dyDescent="0.3">
      <c r="A136" s="34"/>
      <c r="B136" s="29"/>
      <c r="C136" s="29"/>
      <c r="D136" s="29"/>
      <c r="E136" s="29"/>
      <c r="F136" s="29"/>
      <c r="G136" s="29"/>
      <c r="H136" s="29"/>
      <c r="I136" s="29"/>
    </row>
    <row r="137" spans="1:9" ht="13" x14ac:dyDescent="0.3">
      <c r="A137" s="292" t="s">
        <v>136</v>
      </c>
      <c r="B137" s="292"/>
      <c r="C137" s="292"/>
      <c r="D137" s="292"/>
      <c r="E137" s="292"/>
      <c r="F137" s="292"/>
      <c r="G137" s="292"/>
      <c r="H137" s="292"/>
      <c r="I137" s="292"/>
    </row>
    <row r="138" spans="1:9" ht="13" x14ac:dyDescent="0.3">
      <c r="A138" s="31">
        <v>4</v>
      </c>
      <c r="B138" s="326" t="s">
        <v>137</v>
      </c>
      <c r="C138" s="327"/>
      <c r="D138" s="327"/>
      <c r="E138" s="327"/>
      <c r="F138" s="327"/>
      <c r="G138" s="328"/>
      <c r="H138" s="30"/>
      <c r="I138" s="8" t="s">
        <v>48</v>
      </c>
    </row>
    <row r="139" spans="1:9" ht="13" x14ac:dyDescent="0.3">
      <c r="A139" s="8" t="s">
        <v>121</v>
      </c>
      <c r="B139" s="329" t="s">
        <v>138</v>
      </c>
      <c r="C139" s="330"/>
      <c r="D139" s="330"/>
      <c r="E139" s="330"/>
      <c r="F139" s="330"/>
      <c r="G139" s="331"/>
      <c r="H139" s="10"/>
      <c r="I139" s="13">
        <f>I131</f>
        <v>0</v>
      </c>
    </row>
    <row r="140" spans="1:9" ht="13" x14ac:dyDescent="0.3">
      <c r="A140" s="8" t="s">
        <v>132</v>
      </c>
      <c r="B140" s="329" t="s">
        <v>139</v>
      </c>
      <c r="C140" s="330"/>
      <c r="D140" s="330"/>
      <c r="E140" s="330"/>
      <c r="F140" s="330"/>
      <c r="G140" s="331"/>
      <c r="H140" s="10"/>
      <c r="I140" s="13">
        <f>I135</f>
        <v>0</v>
      </c>
    </row>
    <row r="141" spans="1:9" ht="13" x14ac:dyDescent="0.3">
      <c r="A141" s="299" t="s">
        <v>140</v>
      </c>
      <c r="B141" s="299"/>
      <c r="C141" s="299"/>
      <c r="D141" s="299"/>
      <c r="E141" s="299"/>
      <c r="F141" s="299"/>
      <c r="G141" s="299"/>
      <c r="H141" s="299"/>
      <c r="I141" s="73">
        <f>SUM(I139:I140)</f>
        <v>0</v>
      </c>
    </row>
    <row r="142" spans="1:9" ht="13" x14ac:dyDescent="0.3">
      <c r="A142" s="324"/>
      <c r="B142" s="325"/>
      <c r="C142" s="325"/>
      <c r="D142" s="325"/>
      <c r="E142" s="325"/>
      <c r="F142" s="325"/>
      <c r="G142" s="325"/>
      <c r="H142" s="325"/>
      <c r="I142" s="325"/>
    </row>
    <row r="143" spans="1:9" ht="13" x14ac:dyDescent="0.3">
      <c r="A143" s="294" t="s">
        <v>141</v>
      </c>
      <c r="B143" s="294"/>
      <c r="C143" s="294"/>
      <c r="D143" s="294"/>
      <c r="E143" s="294"/>
      <c r="F143" s="294"/>
      <c r="G143" s="294"/>
      <c r="H143" s="294"/>
      <c r="I143" s="294"/>
    </row>
    <row r="144" spans="1:9" ht="13" x14ac:dyDescent="0.3">
      <c r="A144" s="8">
        <v>5</v>
      </c>
      <c r="B144" s="293" t="s">
        <v>142</v>
      </c>
      <c r="C144" s="293"/>
      <c r="D144" s="293"/>
      <c r="E144" s="293"/>
      <c r="F144" s="293"/>
      <c r="G144" s="293"/>
      <c r="H144" s="8"/>
      <c r="I144" s="8" t="s">
        <v>48</v>
      </c>
    </row>
    <row r="145" spans="1:17" ht="13" x14ac:dyDescent="0.3">
      <c r="A145" s="8" t="s">
        <v>15</v>
      </c>
      <c r="B145" s="319" t="s">
        <v>143</v>
      </c>
      <c r="C145" s="319"/>
      <c r="D145" s="319"/>
      <c r="E145" s="319"/>
      <c r="F145" s="319"/>
      <c r="G145" s="319"/>
      <c r="H145" s="11" t="s">
        <v>93</v>
      </c>
      <c r="I145" s="13" cm="1">
        <f t="array" ref="I145:J145">'Uniforme - motorista'!K71:L71</f>
        <v>0</v>
      </c>
      <c r="J145">
        <v>0</v>
      </c>
    </row>
    <row r="146" spans="1:17" ht="13" x14ac:dyDescent="0.3">
      <c r="A146" s="8" t="s">
        <v>17</v>
      </c>
      <c r="B146" s="319" t="s">
        <v>144</v>
      </c>
      <c r="C146" s="319"/>
      <c r="D146" s="319"/>
      <c r="E146" s="319"/>
      <c r="F146" s="319"/>
      <c r="G146" s="319"/>
      <c r="H146" s="11" t="s">
        <v>93</v>
      </c>
      <c r="I146" s="13">
        <v>0</v>
      </c>
    </row>
    <row r="147" spans="1:17" ht="13" x14ac:dyDescent="0.3">
      <c r="A147" s="16" t="s">
        <v>19</v>
      </c>
      <c r="B147" s="319" t="s">
        <v>145</v>
      </c>
      <c r="C147" s="319"/>
      <c r="D147" s="319"/>
      <c r="E147" s="319"/>
      <c r="F147" s="319"/>
      <c r="G147" s="319"/>
      <c r="H147" s="11" t="s">
        <v>93</v>
      </c>
      <c r="I147" s="13">
        <v>0</v>
      </c>
    </row>
    <row r="148" spans="1:17" ht="13" x14ac:dyDescent="0.3">
      <c r="A148" s="16" t="s">
        <v>21</v>
      </c>
      <c r="B148" s="319" t="s">
        <v>97</v>
      </c>
      <c r="C148" s="319"/>
      <c r="D148" s="319"/>
      <c r="E148" s="319"/>
      <c r="F148" s="319"/>
      <c r="G148" s="319"/>
      <c r="H148" s="11" t="s">
        <v>93</v>
      </c>
      <c r="I148" s="13">
        <v>0</v>
      </c>
    </row>
    <row r="149" spans="1:17" ht="13" x14ac:dyDescent="0.3">
      <c r="A149" s="299" t="s">
        <v>146</v>
      </c>
      <c r="B149" s="299"/>
      <c r="C149" s="299"/>
      <c r="D149" s="299"/>
      <c r="E149" s="299"/>
      <c r="F149" s="299"/>
      <c r="G149" s="299"/>
      <c r="H149" s="26" t="s">
        <v>93</v>
      </c>
      <c r="I149" s="73">
        <f>SUM(I145:I148)</f>
        <v>0</v>
      </c>
    </row>
    <row r="150" spans="1:17" ht="13" x14ac:dyDescent="0.25">
      <c r="A150" s="36"/>
      <c r="B150" s="36"/>
      <c r="C150" s="36"/>
      <c r="D150" s="36"/>
      <c r="E150" s="36"/>
      <c r="F150" s="36"/>
      <c r="G150" s="36"/>
      <c r="H150" s="36"/>
      <c r="I150" s="36"/>
    </row>
    <row r="151" spans="1:17" ht="13" x14ac:dyDescent="0.3">
      <c r="A151" s="21" t="s">
        <v>147</v>
      </c>
      <c r="B151" s="3"/>
      <c r="C151" s="3"/>
      <c r="D151" s="3"/>
      <c r="E151" s="3"/>
      <c r="F151" s="3"/>
      <c r="G151" s="3"/>
      <c r="H151" s="3"/>
      <c r="I151" s="3"/>
    </row>
    <row r="152" spans="1:17" ht="13" x14ac:dyDescent="0.3">
      <c r="A152" s="35"/>
      <c r="B152" s="3"/>
      <c r="C152" s="3"/>
      <c r="D152" s="3"/>
      <c r="E152" s="3"/>
      <c r="F152" s="3"/>
      <c r="G152" s="3"/>
      <c r="H152" s="3"/>
      <c r="I152" s="3"/>
    </row>
    <row r="153" spans="1:17" ht="13" x14ac:dyDescent="0.3">
      <c r="A153" s="294" t="s">
        <v>148</v>
      </c>
      <c r="B153" s="294"/>
      <c r="C153" s="294"/>
      <c r="D153" s="294"/>
      <c r="E153" s="294"/>
      <c r="F153" s="294"/>
      <c r="G153" s="294"/>
      <c r="H153" s="294"/>
      <c r="I153" s="294"/>
      <c r="M153" s="218"/>
    </row>
    <row r="154" spans="1:17" ht="13" x14ac:dyDescent="0.3">
      <c r="A154" s="8">
        <v>6</v>
      </c>
      <c r="B154" s="293" t="s">
        <v>149</v>
      </c>
      <c r="C154" s="293"/>
      <c r="D154" s="293"/>
      <c r="E154" s="293"/>
      <c r="F154" s="293"/>
      <c r="G154" s="293"/>
      <c r="H154" s="8" t="s">
        <v>47</v>
      </c>
      <c r="I154" s="8" t="s">
        <v>48</v>
      </c>
      <c r="M154" s="218"/>
    </row>
    <row r="155" spans="1:17" ht="13" x14ac:dyDescent="0.3">
      <c r="A155" s="8" t="s">
        <v>15</v>
      </c>
      <c r="B155" s="290" t="s">
        <v>150</v>
      </c>
      <c r="C155" s="290"/>
      <c r="D155" s="290"/>
      <c r="E155" s="290"/>
      <c r="F155" s="290"/>
      <c r="G155" s="290"/>
      <c r="H155" s="17">
        <v>0.05</v>
      </c>
      <c r="I155" s="214">
        <f>H155*I173</f>
        <v>0</v>
      </c>
      <c r="M155" s="218"/>
    </row>
    <row r="156" spans="1:17" ht="13" x14ac:dyDescent="0.3">
      <c r="A156" s="8" t="s">
        <v>17</v>
      </c>
      <c r="B156" s="290" t="s">
        <v>151</v>
      </c>
      <c r="C156" s="290"/>
      <c r="D156" s="290"/>
      <c r="E156" s="290"/>
      <c r="F156" s="290"/>
      <c r="G156" s="290"/>
      <c r="H156" s="17">
        <v>0.1</v>
      </c>
      <c r="I156" s="214">
        <f>H156*(I155+I173)</f>
        <v>0</v>
      </c>
      <c r="M156" s="218"/>
    </row>
    <row r="157" spans="1:17" ht="13" x14ac:dyDescent="0.3">
      <c r="A157" s="8" t="s">
        <v>19</v>
      </c>
      <c r="B157" s="332" t="s">
        <v>152</v>
      </c>
      <c r="C157" s="332"/>
      <c r="D157" s="332"/>
      <c r="E157" s="332"/>
      <c r="F157" s="332"/>
      <c r="G157" s="332"/>
      <c r="H157" s="2"/>
      <c r="I157" s="18"/>
      <c r="M157" s="218"/>
    </row>
    <row r="158" spans="1:17" ht="13" x14ac:dyDescent="0.3">
      <c r="A158" s="8" t="s">
        <v>153</v>
      </c>
      <c r="B158" s="290" t="s">
        <v>154</v>
      </c>
      <c r="C158" s="290"/>
      <c r="D158" s="290"/>
      <c r="E158" s="290"/>
      <c r="F158" s="290"/>
      <c r="G158" s="290"/>
      <c r="H158" s="6">
        <v>1.6500000000000001E-2</v>
      </c>
      <c r="I158" s="214">
        <f>H158*$I$175</f>
        <v>0</v>
      </c>
      <c r="K158" s="225"/>
      <c r="M158" s="218"/>
    </row>
    <row r="159" spans="1:17" ht="13" x14ac:dyDescent="0.3">
      <c r="A159" s="8" t="s">
        <v>155</v>
      </c>
      <c r="B159" s="290" t="s">
        <v>156</v>
      </c>
      <c r="C159" s="290"/>
      <c r="D159" s="290"/>
      <c r="E159" s="290"/>
      <c r="F159" s="290"/>
      <c r="G159" s="290"/>
      <c r="H159" s="6">
        <v>7.5999999999999998E-2</v>
      </c>
      <c r="I159" s="214">
        <f t="shared" ref="I159" si="2">H159*$I$175</f>
        <v>0</v>
      </c>
      <c r="M159" s="218"/>
    </row>
    <row r="160" spans="1:17" ht="13" x14ac:dyDescent="0.3">
      <c r="A160" s="8" t="s">
        <v>157</v>
      </c>
      <c r="B160" s="290" t="s">
        <v>158</v>
      </c>
      <c r="C160" s="290"/>
      <c r="D160" s="290"/>
      <c r="E160" s="290"/>
      <c r="F160" s="290"/>
      <c r="G160" s="290"/>
      <c r="H160" s="6">
        <v>0.05</v>
      </c>
      <c r="I160" s="214">
        <f>H160*$I$175</f>
        <v>0</v>
      </c>
      <c r="M160" s="218"/>
      <c r="Q160" s="218"/>
    </row>
    <row r="161" spans="1:17" ht="13" x14ac:dyDescent="0.3">
      <c r="A161" s="299" t="s">
        <v>159</v>
      </c>
      <c r="B161" s="299"/>
      <c r="C161" s="299"/>
      <c r="D161" s="299"/>
      <c r="E161" s="299"/>
      <c r="F161" s="299"/>
      <c r="G161" s="299"/>
      <c r="H161" s="37">
        <f>SUM(H155:H160)</f>
        <v>0.29250000000000004</v>
      </c>
      <c r="I161" s="216">
        <f>SUM(I155:I160)</f>
        <v>0</v>
      </c>
      <c r="M161" s="218"/>
      <c r="Q161" s="218"/>
    </row>
    <row r="162" spans="1:17" x14ac:dyDescent="0.25">
      <c r="A162" s="227"/>
      <c r="B162" s="215"/>
      <c r="C162" s="215"/>
      <c r="D162" s="215"/>
      <c r="E162" s="215"/>
      <c r="F162" s="215"/>
      <c r="G162" s="215"/>
      <c r="H162" s="215"/>
      <c r="I162" s="215"/>
      <c r="M162" s="218"/>
      <c r="N162" s="218"/>
      <c r="O162" s="218"/>
      <c r="Q162" s="218"/>
    </row>
    <row r="163" spans="1:17" ht="13" x14ac:dyDescent="0.25">
      <c r="A163" s="21" t="s">
        <v>160</v>
      </c>
      <c r="B163" s="215"/>
      <c r="C163" s="215"/>
      <c r="D163" s="215"/>
      <c r="E163" s="215"/>
      <c r="F163" s="215"/>
      <c r="G163" s="215"/>
      <c r="H163" s="215"/>
      <c r="I163" s="215"/>
      <c r="M163" s="218"/>
      <c r="N163" s="218"/>
      <c r="O163" s="218"/>
      <c r="Q163" s="218"/>
    </row>
    <row r="164" spans="1:17" ht="13" x14ac:dyDescent="0.25">
      <c r="A164" s="21" t="s">
        <v>161</v>
      </c>
      <c r="B164" s="215"/>
      <c r="C164" s="215"/>
      <c r="D164" s="215"/>
      <c r="E164" s="215"/>
      <c r="F164" s="215"/>
      <c r="G164" s="215"/>
      <c r="H164" s="215"/>
      <c r="I164" s="215"/>
      <c r="M164" s="218"/>
      <c r="O164" s="218"/>
      <c r="Q164" s="218"/>
    </row>
    <row r="165" spans="1:17" ht="13" x14ac:dyDescent="0.3">
      <c r="A165" s="206"/>
      <c r="B165" s="206"/>
      <c r="C165" s="206"/>
      <c r="D165" s="206"/>
      <c r="E165" s="206"/>
      <c r="F165" s="206"/>
      <c r="G165" s="206"/>
      <c r="H165" s="206"/>
      <c r="I165" s="4"/>
      <c r="M165" s="218"/>
      <c r="Q165" s="218"/>
    </row>
    <row r="166" spans="1:17" ht="13" x14ac:dyDescent="0.3">
      <c r="A166" s="292" t="s">
        <v>162</v>
      </c>
      <c r="B166" s="292"/>
      <c r="C166" s="292"/>
      <c r="D166" s="292"/>
      <c r="E166" s="292"/>
      <c r="F166" s="292"/>
      <c r="G166" s="292"/>
      <c r="H166" s="292"/>
      <c r="I166" s="292"/>
      <c r="M166" s="218"/>
    </row>
    <row r="167" spans="1:17" ht="13" x14ac:dyDescent="0.3">
      <c r="A167" s="293" t="s">
        <v>163</v>
      </c>
      <c r="B167" s="293"/>
      <c r="C167" s="293"/>
      <c r="D167" s="293"/>
      <c r="E167" s="293"/>
      <c r="F167" s="293"/>
      <c r="G167" s="293"/>
      <c r="H167" s="293"/>
      <c r="I167" s="8" t="s">
        <v>48</v>
      </c>
      <c r="M167" s="218"/>
    </row>
    <row r="168" spans="1:17" x14ac:dyDescent="0.25">
      <c r="A168" s="208" t="s">
        <v>15</v>
      </c>
      <c r="B168" s="291" t="str">
        <f>A37</f>
        <v>MÓDULO 1 - COMPOSIÇÃO DA REMUNERAÇÃO</v>
      </c>
      <c r="C168" s="291"/>
      <c r="D168" s="291"/>
      <c r="E168" s="291"/>
      <c r="F168" s="291"/>
      <c r="G168" s="291"/>
      <c r="H168" s="291"/>
      <c r="I168" s="214">
        <f>I46</f>
        <v>0</v>
      </c>
      <c r="M168" s="218"/>
    </row>
    <row r="169" spans="1:17" x14ac:dyDescent="0.25">
      <c r="A169" s="208" t="s">
        <v>17</v>
      </c>
      <c r="B169" s="291" t="str">
        <f>A51</f>
        <v>MÓDULO 2 – ENCARGOS E BENEFÍCIOS ANUAIS, MENSAIS E DIÁRIOS</v>
      </c>
      <c r="C169" s="291"/>
      <c r="D169" s="291"/>
      <c r="E169" s="291"/>
      <c r="F169" s="291"/>
      <c r="G169" s="291"/>
      <c r="H169" s="291"/>
      <c r="I169" s="214">
        <f>I105</f>
        <v>0</v>
      </c>
      <c r="M169" s="218"/>
    </row>
    <row r="170" spans="1:17" x14ac:dyDescent="0.25">
      <c r="A170" s="208" t="s">
        <v>19</v>
      </c>
      <c r="B170" s="291" t="str">
        <f>A107</f>
        <v>MÓDULO 3 – PROVISÃO PARA RESCISÃO</v>
      </c>
      <c r="C170" s="291"/>
      <c r="D170" s="291"/>
      <c r="E170" s="291"/>
      <c r="F170" s="291"/>
      <c r="G170" s="291"/>
      <c r="H170" s="291"/>
      <c r="I170" s="214">
        <f>I115</f>
        <v>0</v>
      </c>
      <c r="M170" s="218"/>
      <c r="O170" s="218"/>
    </row>
    <row r="171" spans="1:17" x14ac:dyDescent="0.25">
      <c r="A171" s="11" t="s">
        <v>21</v>
      </c>
      <c r="B171" s="291" t="str">
        <f>A117</f>
        <v>MÓDULO 4 – CUSTO DE REPOSIÇÃO DO PROFISSIONAL AUSENTE</v>
      </c>
      <c r="C171" s="291"/>
      <c r="D171" s="291"/>
      <c r="E171" s="291"/>
      <c r="F171" s="291"/>
      <c r="G171" s="291"/>
      <c r="H171" s="291"/>
      <c r="I171" s="214">
        <f>I141</f>
        <v>0</v>
      </c>
      <c r="M171" s="218"/>
    </row>
    <row r="172" spans="1:17" x14ac:dyDescent="0.25">
      <c r="A172" s="11" t="s">
        <v>53</v>
      </c>
      <c r="B172" s="291" t="str">
        <f>A143</f>
        <v>MÓDULO 5 – INSUMOS DIVERSOS</v>
      </c>
      <c r="C172" s="291"/>
      <c r="D172" s="291"/>
      <c r="E172" s="291"/>
      <c r="F172" s="291"/>
      <c r="G172" s="291"/>
      <c r="H172" s="291"/>
      <c r="I172" s="214">
        <f>I149</f>
        <v>0</v>
      </c>
      <c r="M172" s="218"/>
    </row>
    <row r="173" spans="1:17" ht="13" x14ac:dyDescent="0.3">
      <c r="A173" s="8"/>
      <c r="B173" s="293" t="s">
        <v>164</v>
      </c>
      <c r="C173" s="293"/>
      <c r="D173" s="293"/>
      <c r="E173" s="293"/>
      <c r="F173" s="293"/>
      <c r="G173" s="293"/>
      <c r="H173" s="293"/>
      <c r="I173" s="14">
        <f>SUM(I168:I172)</f>
        <v>0</v>
      </c>
      <c r="J173" s="7"/>
      <c r="M173" s="218"/>
    </row>
    <row r="174" spans="1:17" x14ac:dyDescent="0.25">
      <c r="A174" s="11" t="s">
        <v>55</v>
      </c>
      <c r="B174" s="291" t="str">
        <f>A153</f>
        <v>MÓDULO 6 – CUSTOS INDIRETOS, TRIBUTOS E LUCRO</v>
      </c>
      <c r="C174" s="291"/>
      <c r="D174" s="291"/>
      <c r="E174" s="291"/>
      <c r="F174" s="291"/>
      <c r="G174" s="291"/>
      <c r="H174" s="291"/>
      <c r="I174" s="13">
        <f>I161</f>
        <v>0</v>
      </c>
      <c r="M174" s="218"/>
    </row>
    <row r="175" spans="1:17" ht="13" x14ac:dyDescent="0.3">
      <c r="A175" s="299" t="s">
        <v>165</v>
      </c>
      <c r="B175" s="299"/>
      <c r="C175" s="299"/>
      <c r="D175" s="299"/>
      <c r="E175" s="299"/>
      <c r="F175" s="299"/>
      <c r="G175" s="299"/>
      <c r="H175" s="299"/>
      <c r="I175" s="216">
        <f>ROUND(SUM(I46,I105,I115,I141,I149,I155,I156)/(1-SUM(H158:H160)),2)</f>
        <v>0</v>
      </c>
      <c r="J175" s="226"/>
      <c r="M175" s="218"/>
    </row>
    <row r="177" spans="5:9" x14ac:dyDescent="0.25">
      <c r="E177" s="287" t="s">
        <v>9</v>
      </c>
      <c r="F177" s="287"/>
      <c r="G177" s="287"/>
      <c r="H177" s="287"/>
      <c r="I177" s="11">
        <v>24</v>
      </c>
    </row>
    <row r="179" spans="5:9" ht="15.5" x14ac:dyDescent="0.35">
      <c r="E179" s="288" t="s">
        <v>323</v>
      </c>
      <c r="F179" s="288"/>
      <c r="G179" s="288"/>
      <c r="H179" s="289"/>
      <c r="I179" s="258">
        <f>I175*I177</f>
        <v>0</v>
      </c>
    </row>
  </sheetData>
  <mergeCells count="123">
    <mergeCell ref="B173:H173"/>
    <mergeCell ref="B174:H174"/>
    <mergeCell ref="A175:H175"/>
    <mergeCell ref="A167:H167"/>
    <mergeCell ref="B168:H168"/>
    <mergeCell ref="B169:H169"/>
    <mergeCell ref="B170:H170"/>
    <mergeCell ref="B171:H171"/>
    <mergeCell ref="B172:H172"/>
    <mergeCell ref="B157:G157"/>
    <mergeCell ref="B158:G158"/>
    <mergeCell ref="B159:G159"/>
    <mergeCell ref="B160:G160"/>
    <mergeCell ref="A161:G161"/>
    <mergeCell ref="A166:I166"/>
    <mergeCell ref="B148:G148"/>
    <mergeCell ref="A149:G149"/>
    <mergeCell ref="A153:I153"/>
    <mergeCell ref="B154:G154"/>
    <mergeCell ref="B155:G155"/>
    <mergeCell ref="B156:G156"/>
    <mergeCell ref="A142:I142"/>
    <mergeCell ref="A143:I143"/>
    <mergeCell ref="B144:G144"/>
    <mergeCell ref="B145:G145"/>
    <mergeCell ref="B146:G146"/>
    <mergeCell ref="B147:G147"/>
    <mergeCell ref="A135:G135"/>
    <mergeCell ref="A137:I137"/>
    <mergeCell ref="B138:G138"/>
    <mergeCell ref="B139:G139"/>
    <mergeCell ref="B140:G140"/>
    <mergeCell ref="A141:H141"/>
    <mergeCell ref="B128:G128"/>
    <mergeCell ref="A129:G129"/>
    <mergeCell ref="B130:G130"/>
    <mergeCell ref="A131:G131"/>
    <mergeCell ref="B133:G133"/>
    <mergeCell ref="B134:G134"/>
    <mergeCell ref="B122:G122"/>
    <mergeCell ref="B123:G123"/>
    <mergeCell ref="B124:G124"/>
    <mergeCell ref="B125:G125"/>
    <mergeCell ref="B126:G126"/>
    <mergeCell ref="B127:G127"/>
    <mergeCell ref="B112:G112"/>
    <mergeCell ref="B113:G113"/>
    <mergeCell ref="B114:G114"/>
    <mergeCell ref="A115:G115"/>
    <mergeCell ref="A116:I116"/>
    <mergeCell ref="A117:I117"/>
    <mergeCell ref="A106:I106"/>
    <mergeCell ref="A107:I107"/>
    <mergeCell ref="B108:G108"/>
    <mergeCell ref="B109:G109"/>
    <mergeCell ref="B110:G110"/>
    <mergeCell ref="B111:G111"/>
    <mergeCell ref="A93:H93"/>
    <mergeCell ref="A101:H101"/>
    <mergeCell ref="B102:H102"/>
    <mergeCell ref="B103:H103"/>
    <mergeCell ref="B104:H104"/>
    <mergeCell ref="A105:H105"/>
    <mergeCell ref="B85:G85"/>
    <mergeCell ref="B86:G86"/>
    <mergeCell ref="B87:G87"/>
    <mergeCell ref="B88:G88"/>
    <mergeCell ref="B89:G89"/>
    <mergeCell ref="B90:G90"/>
    <mergeCell ref="B92:G92"/>
    <mergeCell ref="B91:G91"/>
    <mergeCell ref="B44:G44"/>
    <mergeCell ref="B72:G72"/>
    <mergeCell ref="B73:G73"/>
    <mergeCell ref="B74:G74"/>
    <mergeCell ref="B75:G75"/>
    <mergeCell ref="A76:G76"/>
    <mergeCell ref="B84:G84"/>
    <mergeCell ref="A57:G57"/>
    <mergeCell ref="B67:G67"/>
    <mergeCell ref="B68:G68"/>
    <mergeCell ref="B69:G69"/>
    <mergeCell ref="B70:G70"/>
    <mergeCell ref="B71:G71"/>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E177:H177"/>
    <mergeCell ref="E179:H179"/>
    <mergeCell ref="B10:H10"/>
    <mergeCell ref="B11:H11"/>
    <mergeCell ref="B12:H12"/>
    <mergeCell ref="A14:I14"/>
    <mergeCell ref="A15:B15"/>
    <mergeCell ref="C15:D15"/>
    <mergeCell ref="E15:I15"/>
    <mergeCell ref="A37:I37"/>
    <mergeCell ref="B38:G38"/>
    <mergeCell ref="B39:G39"/>
    <mergeCell ref="A51:I51"/>
    <mergeCell ref="B52:G52"/>
    <mergeCell ref="B53:G53"/>
    <mergeCell ref="B54:G54"/>
    <mergeCell ref="A55:G55"/>
    <mergeCell ref="B56:G56"/>
    <mergeCell ref="B40:G40"/>
    <mergeCell ref="B41:G41"/>
    <mergeCell ref="B42:G42"/>
    <mergeCell ref="B43:G43"/>
    <mergeCell ref="B45:G45"/>
    <mergeCell ref="A46:H46"/>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59" workbookViewId="0">
      <selection activeCell="J58" sqref="J58:J63"/>
    </sheetView>
  </sheetViews>
  <sheetFormatPr defaultRowHeight="12.5" x14ac:dyDescent="0.25"/>
  <cols>
    <col min="1" max="1" width="3.6328125" style="132"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81640625" bestFit="1"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13" thickBot="1" x14ac:dyDescent="0.3">
      <c r="A1" s="416" t="s">
        <v>196</v>
      </c>
      <c r="B1" s="417"/>
      <c r="C1" s="417"/>
      <c r="D1" s="417"/>
      <c r="E1" s="417"/>
      <c r="F1" s="417"/>
      <c r="G1" s="417"/>
      <c r="H1" s="417"/>
      <c r="I1" s="417"/>
      <c r="J1" s="417"/>
      <c r="K1" s="417"/>
      <c r="L1" s="418"/>
    </row>
    <row r="2" spans="1:13" ht="13" x14ac:dyDescent="0.25">
      <c r="A2" s="104" t="s">
        <v>15</v>
      </c>
      <c r="B2" s="419"/>
      <c r="C2" s="420"/>
      <c r="D2" s="420"/>
      <c r="E2" s="105" t="s">
        <v>197</v>
      </c>
      <c r="F2" s="421"/>
      <c r="G2" s="420"/>
      <c r="H2" s="420"/>
      <c r="I2" s="420"/>
      <c r="J2" s="105" t="s">
        <v>198</v>
      </c>
      <c r="K2" s="420"/>
      <c r="L2" s="422"/>
    </row>
    <row r="3" spans="1:13" ht="13" x14ac:dyDescent="0.25">
      <c r="A3" s="106" t="s">
        <v>17</v>
      </c>
      <c r="B3" s="412"/>
      <c r="C3" s="412"/>
      <c r="D3" s="412"/>
      <c r="E3" s="107" t="s">
        <v>197</v>
      </c>
      <c r="F3" s="413"/>
      <c r="G3" s="423"/>
      <c r="H3" s="423"/>
      <c r="I3" s="423"/>
      <c r="J3" s="107" t="s">
        <v>198</v>
      </c>
      <c r="K3" s="414"/>
      <c r="L3" s="424"/>
    </row>
    <row r="4" spans="1:13" ht="13" x14ac:dyDescent="0.25">
      <c r="A4" s="108" t="s">
        <v>19</v>
      </c>
      <c r="B4" s="409"/>
      <c r="C4" s="409"/>
      <c r="D4" s="409"/>
      <c r="E4" s="109" t="s">
        <v>197</v>
      </c>
      <c r="F4" s="410"/>
      <c r="G4" s="409"/>
      <c r="H4" s="409"/>
      <c r="I4" s="409"/>
      <c r="J4" s="109" t="s">
        <v>198</v>
      </c>
      <c r="K4" s="409"/>
      <c r="L4" s="411"/>
    </row>
    <row r="5" spans="1:13" ht="13" x14ac:dyDescent="0.25">
      <c r="A5" s="106" t="s">
        <v>21</v>
      </c>
      <c r="B5" s="412"/>
      <c r="C5" s="412"/>
      <c r="D5" s="412"/>
      <c r="E5" s="107" t="s">
        <v>197</v>
      </c>
      <c r="F5" s="413"/>
      <c r="G5" s="414"/>
      <c r="H5" s="414"/>
      <c r="I5" s="414"/>
      <c r="J5" s="107" t="s">
        <v>198</v>
      </c>
      <c r="K5" s="412"/>
      <c r="L5" s="415"/>
    </row>
    <row r="6" spans="1:13" ht="13" x14ac:dyDescent="0.25">
      <c r="A6" s="110" t="s">
        <v>53</v>
      </c>
      <c r="B6" s="401"/>
      <c r="C6" s="401"/>
      <c r="D6" s="401"/>
      <c r="E6" s="111" t="s">
        <v>197</v>
      </c>
      <c r="F6" s="402"/>
      <c r="G6" s="403"/>
      <c r="H6" s="403"/>
      <c r="I6" s="403"/>
      <c r="J6" s="111" t="s">
        <v>198</v>
      </c>
      <c r="K6" s="401"/>
      <c r="L6" s="404"/>
    </row>
    <row r="7" spans="1:13" ht="13.5" thickBot="1" x14ac:dyDescent="0.3">
      <c r="A7" s="112" t="s">
        <v>55</v>
      </c>
      <c r="B7" s="405"/>
      <c r="C7" s="405"/>
      <c r="D7" s="405"/>
      <c r="E7" s="113" t="s">
        <v>197</v>
      </c>
      <c r="F7" s="406"/>
      <c r="G7" s="407"/>
      <c r="H7" s="407"/>
      <c r="I7" s="407"/>
      <c r="J7" s="114" t="s">
        <v>198</v>
      </c>
      <c r="K7" s="405"/>
      <c r="L7" s="408"/>
    </row>
    <row r="8" spans="1:13" ht="13.5" thickBot="1" x14ac:dyDescent="0.3">
      <c r="A8" s="386" t="s">
        <v>199</v>
      </c>
      <c r="B8" s="389" t="s">
        <v>200</v>
      </c>
      <c r="C8" s="392" t="s">
        <v>201</v>
      </c>
      <c r="D8" s="395" t="s">
        <v>202</v>
      </c>
      <c r="E8" s="398" t="s">
        <v>203</v>
      </c>
      <c r="F8" s="399"/>
      <c r="G8" s="399"/>
      <c r="H8" s="399"/>
      <c r="I8" s="399"/>
      <c r="J8" s="400"/>
      <c r="K8" s="425" t="s">
        <v>204</v>
      </c>
      <c r="L8" s="379"/>
    </row>
    <row r="9" spans="1:13" ht="13.5" x14ac:dyDescent="0.25">
      <c r="A9" s="387"/>
      <c r="B9" s="390"/>
      <c r="C9" s="393"/>
      <c r="D9" s="396"/>
      <c r="E9" s="115" t="s">
        <v>15</v>
      </c>
      <c r="F9" s="116" t="s">
        <v>17</v>
      </c>
      <c r="G9" s="116" t="s">
        <v>19</v>
      </c>
      <c r="H9" s="116" t="s">
        <v>21</v>
      </c>
      <c r="I9" s="116" t="s">
        <v>53</v>
      </c>
      <c r="J9" s="117" t="s">
        <v>55</v>
      </c>
      <c r="K9" s="426" t="s">
        <v>205</v>
      </c>
      <c r="L9" s="428" t="s">
        <v>206</v>
      </c>
    </row>
    <row r="10" spans="1:13" ht="13" thickBot="1" x14ac:dyDescent="0.3">
      <c r="A10" s="388"/>
      <c r="B10" s="391"/>
      <c r="C10" s="394"/>
      <c r="D10" s="397"/>
      <c r="E10" s="118" t="s">
        <v>207</v>
      </c>
      <c r="F10" s="119" t="s">
        <v>207</v>
      </c>
      <c r="G10" s="119" t="s">
        <v>207</v>
      </c>
      <c r="H10" s="119" t="s">
        <v>207</v>
      </c>
      <c r="I10" s="119" t="s">
        <v>207</v>
      </c>
      <c r="J10" s="120" t="s">
        <v>207</v>
      </c>
      <c r="K10" s="427"/>
      <c r="L10" s="429"/>
    </row>
    <row r="11" spans="1:13" ht="15.5" x14ac:dyDescent="0.25">
      <c r="A11" s="252">
        <v>1</v>
      </c>
      <c r="B11" s="253" t="s">
        <v>313</v>
      </c>
      <c r="C11" s="134" t="s">
        <v>201</v>
      </c>
      <c r="D11" s="163">
        <v>4</v>
      </c>
      <c r="E11" s="190"/>
      <c r="F11" s="190"/>
      <c r="G11" s="190"/>
      <c r="H11" s="190"/>
      <c r="I11" s="190"/>
      <c r="J11" s="190"/>
      <c r="K11" s="200">
        <f>J11</f>
        <v>0</v>
      </c>
      <c r="L11" s="192">
        <f t="shared" ref="L11:L17" si="0">K11*D11</f>
        <v>0</v>
      </c>
    </row>
    <row r="12" spans="1:13" ht="30" x14ac:dyDescent="0.25">
      <c r="A12" s="252">
        <v>2</v>
      </c>
      <c r="B12" s="254" t="s">
        <v>314</v>
      </c>
      <c r="C12" s="128" t="s">
        <v>201</v>
      </c>
      <c r="D12" s="164">
        <v>2</v>
      </c>
      <c r="E12" s="193"/>
      <c r="F12" s="193"/>
      <c r="G12" s="193"/>
      <c r="H12" s="193"/>
      <c r="I12" s="193"/>
      <c r="J12" s="193"/>
      <c r="K12" s="194">
        <f t="shared" ref="K12:K17" si="1">J12</f>
        <v>0</v>
      </c>
      <c r="L12" s="195">
        <f t="shared" si="0"/>
        <v>0</v>
      </c>
      <c r="M12" s="183"/>
    </row>
    <row r="13" spans="1:13" ht="15.5" x14ac:dyDescent="0.35">
      <c r="A13" s="252">
        <v>3</v>
      </c>
      <c r="B13" s="255" t="s">
        <v>315</v>
      </c>
      <c r="C13" s="127" t="s">
        <v>316</v>
      </c>
      <c r="D13" s="164">
        <v>2</v>
      </c>
      <c r="E13" s="193"/>
      <c r="F13" s="193"/>
      <c r="G13" s="193"/>
      <c r="H13" s="193"/>
      <c r="I13" s="193"/>
      <c r="J13" s="193"/>
      <c r="K13" s="194">
        <f t="shared" si="1"/>
        <v>0</v>
      </c>
      <c r="L13" s="195">
        <f t="shared" si="0"/>
        <v>0</v>
      </c>
    </row>
    <row r="14" spans="1:13" ht="15.5" x14ac:dyDescent="0.35">
      <c r="A14" s="252">
        <v>4</v>
      </c>
      <c r="B14" s="256" t="s">
        <v>317</v>
      </c>
      <c r="C14" s="127" t="s">
        <v>316</v>
      </c>
      <c r="D14" s="164">
        <v>4</v>
      </c>
      <c r="E14" s="193"/>
      <c r="F14" s="193"/>
      <c r="G14" s="193"/>
      <c r="H14" s="193"/>
      <c r="I14" s="193"/>
      <c r="J14" s="193"/>
      <c r="K14" s="194">
        <f t="shared" si="1"/>
        <v>0</v>
      </c>
      <c r="L14" s="195">
        <f t="shared" si="0"/>
        <v>0</v>
      </c>
    </row>
    <row r="15" spans="1:13" ht="15.5" x14ac:dyDescent="0.35">
      <c r="A15" s="252">
        <v>5</v>
      </c>
      <c r="B15" s="256" t="s">
        <v>318</v>
      </c>
      <c r="C15" s="127" t="s">
        <v>201</v>
      </c>
      <c r="D15" s="164">
        <v>1</v>
      </c>
      <c r="E15" s="193"/>
      <c r="F15" s="193"/>
      <c r="G15" s="193"/>
      <c r="H15" s="193"/>
      <c r="I15" s="193"/>
      <c r="J15" s="193"/>
      <c r="K15" s="194">
        <f t="shared" si="1"/>
        <v>0</v>
      </c>
      <c r="L15" s="195">
        <f t="shared" si="0"/>
        <v>0</v>
      </c>
      <c r="M15" s="185"/>
    </row>
    <row r="16" spans="1:13" ht="15.5" x14ac:dyDescent="0.35">
      <c r="A16" s="125">
        <v>6</v>
      </c>
      <c r="B16" s="219"/>
      <c r="C16" s="166"/>
      <c r="D16" s="167"/>
      <c r="E16" s="193"/>
      <c r="F16" s="193"/>
      <c r="G16" s="193"/>
      <c r="H16" s="193"/>
      <c r="I16" s="193"/>
      <c r="J16" s="193"/>
      <c r="K16" s="194">
        <f t="shared" si="1"/>
        <v>0</v>
      </c>
      <c r="L16" s="195">
        <f t="shared" si="0"/>
        <v>0</v>
      </c>
    </row>
    <row r="17" spans="1:12" ht="15.5" x14ac:dyDescent="0.35">
      <c r="A17" s="125">
        <v>7</v>
      </c>
      <c r="B17" s="220"/>
      <c r="C17" s="166"/>
      <c r="D17" s="167"/>
      <c r="E17" s="193"/>
      <c r="F17" s="193"/>
      <c r="G17" s="193"/>
      <c r="H17" s="193"/>
      <c r="I17" s="193"/>
      <c r="J17" s="193"/>
      <c r="K17" s="200">
        <f t="shared" si="1"/>
        <v>0</v>
      </c>
      <c r="L17" s="195">
        <f t="shared" si="0"/>
        <v>0</v>
      </c>
    </row>
    <row r="18" spans="1:12" ht="13" thickBot="1" x14ac:dyDescent="0.3">
      <c r="A18" s="125"/>
      <c r="B18" s="184"/>
      <c r="C18" s="166"/>
      <c r="D18" s="168"/>
      <c r="E18" s="193"/>
      <c r="F18" s="193"/>
      <c r="G18" s="193"/>
      <c r="H18" s="193"/>
      <c r="I18" s="193"/>
      <c r="J18" s="193"/>
      <c r="K18" s="194"/>
      <c r="L18" s="195"/>
    </row>
    <row r="19" spans="1:12" ht="13.5" thickBot="1" x14ac:dyDescent="0.3">
      <c r="A19" s="351" t="s">
        <v>208</v>
      </c>
      <c r="B19" s="352"/>
      <c r="C19" s="352"/>
      <c r="D19" s="353"/>
      <c r="E19" s="129"/>
      <c r="F19" s="130"/>
      <c r="G19" s="130"/>
      <c r="H19" s="130"/>
      <c r="I19" s="130"/>
      <c r="J19" s="131"/>
      <c r="K19" s="384">
        <f>SUM(L11:L18)</f>
        <v>0</v>
      </c>
      <c r="L19" s="385"/>
    </row>
    <row r="20" spans="1:12" ht="13" thickBot="1" x14ac:dyDescent="0.3">
      <c r="K20" s="196"/>
      <c r="L20" s="196"/>
    </row>
    <row r="21" spans="1:12" ht="13.5" thickBot="1" x14ac:dyDescent="0.35">
      <c r="A21" s="351" t="s">
        <v>209</v>
      </c>
      <c r="B21" s="352"/>
      <c r="C21" s="352"/>
      <c r="D21" s="352"/>
      <c r="E21" s="352"/>
      <c r="F21" s="352"/>
      <c r="G21" s="352"/>
      <c r="H21" s="352"/>
      <c r="I21" s="352"/>
      <c r="J21" s="353"/>
      <c r="K21" s="354">
        <f>K19/12</f>
        <v>0</v>
      </c>
      <c r="L21" s="355"/>
    </row>
    <row r="22" spans="1:12" x14ac:dyDescent="0.25">
      <c r="K22" s="196"/>
      <c r="L22" s="196"/>
    </row>
    <row r="23" spans="1:12" ht="13" thickBot="1" x14ac:dyDescent="0.3">
      <c r="A23" s="41"/>
      <c r="K23" s="196"/>
      <c r="L23" s="197"/>
    </row>
    <row r="24" spans="1:12" ht="15" thickBot="1" x14ac:dyDescent="0.3">
      <c r="A24" s="356"/>
      <c r="B24" s="357"/>
      <c r="C24" s="357"/>
      <c r="D24" s="357"/>
      <c r="E24" s="357"/>
      <c r="F24" s="357"/>
      <c r="G24" s="357"/>
      <c r="H24" s="357"/>
      <c r="I24" s="357"/>
      <c r="J24" s="357"/>
      <c r="K24" s="358"/>
      <c r="L24" s="359"/>
    </row>
    <row r="26" spans="1:12" ht="13" thickBot="1" x14ac:dyDescent="0.3"/>
    <row r="27" spans="1:12" x14ac:dyDescent="0.25">
      <c r="A27" s="360"/>
      <c r="B27" s="361"/>
      <c r="C27" s="366" t="s">
        <v>210</v>
      </c>
      <c r="D27" s="369"/>
      <c r="E27" s="370"/>
      <c r="F27" s="370"/>
      <c r="G27" s="370"/>
      <c r="H27" s="370"/>
      <c r="I27" s="370"/>
      <c r="J27" s="370"/>
      <c r="K27" s="370"/>
      <c r="L27" s="371"/>
    </row>
    <row r="28" spans="1:12" x14ac:dyDescent="0.25">
      <c r="A28" s="362"/>
      <c r="B28" s="363"/>
      <c r="C28" s="367"/>
      <c r="D28" s="372"/>
      <c r="E28" s="373"/>
      <c r="F28" s="373"/>
      <c r="G28" s="373"/>
      <c r="H28" s="373"/>
      <c r="I28" s="373"/>
      <c r="J28" s="373"/>
      <c r="K28" s="373"/>
      <c r="L28" s="374"/>
    </row>
    <row r="29" spans="1:12" x14ac:dyDescent="0.25">
      <c r="A29" s="362"/>
      <c r="B29" s="363"/>
      <c r="C29" s="367"/>
      <c r="D29" s="372"/>
      <c r="E29" s="373"/>
      <c r="F29" s="373"/>
      <c r="G29" s="373"/>
      <c r="H29" s="373"/>
      <c r="I29" s="373"/>
      <c r="J29" s="373"/>
      <c r="K29" s="373"/>
      <c r="L29" s="374"/>
    </row>
    <row r="30" spans="1:12" ht="13" thickBot="1" x14ac:dyDescent="0.3">
      <c r="A30" s="364"/>
      <c r="B30" s="365"/>
      <c r="C30" s="368"/>
      <c r="D30" s="375"/>
      <c r="E30" s="376"/>
      <c r="F30" s="376"/>
      <c r="G30" s="376"/>
      <c r="H30" s="376"/>
      <c r="I30" s="376"/>
      <c r="J30" s="376"/>
      <c r="K30" s="376"/>
      <c r="L30" s="377"/>
    </row>
    <row r="32" spans="1:12" ht="13" thickBot="1" x14ac:dyDescent="0.3"/>
    <row r="33" spans="1:12" x14ac:dyDescent="0.25">
      <c r="A33" s="333"/>
      <c r="B33" s="334"/>
      <c r="C33" s="334"/>
      <c r="D33" s="334"/>
      <c r="E33" s="334"/>
      <c r="F33" s="334"/>
      <c r="G33" s="334"/>
      <c r="H33" s="334"/>
      <c r="I33" s="334"/>
      <c r="J33" s="334"/>
      <c r="K33" s="334"/>
      <c r="L33" s="335"/>
    </row>
    <row r="34" spans="1:12" x14ac:dyDescent="0.25">
      <c r="A34" s="336"/>
      <c r="B34" s="337"/>
      <c r="C34" s="337"/>
      <c r="D34" s="337"/>
      <c r="E34" s="337"/>
      <c r="F34" s="337"/>
      <c r="G34" s="337"/>
      <c r="H34" s="337"/>
      <c r="I34" s="337"/>
      <c r="J34" s="337"/>
      <c r="K34" s="337"/>
      <c r="L34" s="338"/>
    </row>
    <row r="35" spans="1:12" x14ac:dyDescent="0.25">
      <c r="A35" s="336"/>
      <c r="B35" s="337"/>
      <c r="C35" s="337"/>
      <c r="D35" s="337"/>
      <c r="E35" s="337"/>
      <c r="F35" s="337"/>
      <c r="G35" s="337"/>
      <c r="H35" s="337"/>
      <c r="I35" s="337"/>
      <c r="J35" s="337"/>
      <c r="K35" s="337"/>
      <c r="L35" s="338"/>
    </row>
    <row r="36" spans="1:12" x14ac:dyDescent="0.25">
      <c r="A36" s="336"/>
      <c r="B36" s="337"/>
      <c r="C36" s="337"/>
      <c r="D36" s="337"/>
      <c r="E36" s="337"/>
      <c r="F36" s="337"/>
      <c r="G36" s="337"/>
      <c r="H36" s="337"/>
      <c r="I36" s="337"/>
      <c r="J36" s="337"/>
      <c r="K36" s="337"/>
      <c r="L36" s="338"/>
    </row>
    <row r="37" spans="1:12" ht="13" thickBot="1" x14ac:dyDescent="0.3">
      <c r="A37" s="339"/>
      <c r="B37" s="340"/>
      <c r="C37" s="340"/>
      <c r="D37" s="340"/>
      <c r="E37" s="340"/>
      <c r="F37" s="340"/>
      <c r="G37" s="340"/>
      <c r="H37" s="340"/>
      <c r="I37" s="340"/>
      <c r="J37" s="340"/>
      <c r="K37" s="340"/>
      <c r="L37" s="341"/>
    </row>
    <row r="38" spans="1:12" ht="13" thickBot="1" x14ac:dyDescent="0.3"/>
    <row r="39" spans="1:12" x14ac:dyDescent="0.25">
      <c r="A39" s="342" t="s">
        <v>211</v>
      </c>
      <c r="B39" s="343"/>
      <c r="C39" s="343"/>
      <c r="D39" s="343"/>
      <c r="E39" s="343"/>
      <c r="F39" s="343"/>
      <c r="G39" s="343"/>
      <c r="H39" s="344"/>
    </row>
    <row r="40" spans="1:12" x14ac:dyDescent="0.25">
      <c r="A40" s="345"/>
      <c r="B40" s="346"/>
      <c r="C40" s="346"/>
      <c r="D40" s="346"/>
      <c r="E40" s="346"/>
      <c r="F40" s="346"/>
      <c r="G40" s="346"/>
      <c r="H40" s="347"/>
    </row>
    <row r="41" spans="1:12" x14ac:dyDescent="0.25">
      <c r="A41" s="345"/>
      <c r="B41" s="346"/>
      <c r="C41" s="346"/>
      <c r="D41" s="346"/>
      <c r="E41" s="346"/>
      <c r="F41" s="346"/>
      <c r="G41" s="346"/>
      <c r="H41" s="347"/>
    </row>
    <row r="42" spans="1:12" ht="13" thickBot="1" x14ac:dyDescent="0.3">
      <c r="A42" s="348"/>
      <c r="B42" s="349"/>
      <c r="C42" s="349"/>
      <c r="D42" s="349"/>
      <c r="E42" s="349"/>
      <c r="F42" s="349"/>
      <c r="G42" s="349"/>
      <c r="H42" s="350"/>
    </row>
    <row r="47" spans="1:12" ht="13" thickBot="1" x14ac:dyDescent="0.3"/>
    <row r="48" spans="1:12" ht="13" thickBot="1" x14ac:dyDescent="0.3">
      <c r="A48" s="416" t="s">
        <v>196</v>
      </c>
      <c r="B48" s="417"/>
      <c r="C48" s="417"/>
      <c r="D48" s="417"/>
      <c r="E48" s="417"/>
      <c r="F48" s="417"/>
      <c r="G48" s="417"/>
      <c r="H48" s="417"/>
      <c r="I48" s="417"/>
      <c r="J48" s="417"/>
      <c r="K48" s="417"/>
      <c r="L48" s="418"/>
    </row>
    <row r="49" spans="1:13" ht="13" x14ac:dyDescent="0.25">
      <c r="A49" s="104" t="s">
        <v>15</v>
      </c>
      <c r="B49" s="419"/>
      <c r="C49" s="420"/>
      <c r="D49" s="420"/>
      <c r="E49" s="105" t="s">
        <v>197</v>
      </c>
      <c r="F49" s="421"/>
      <c r="G49" s="420"/>
      <c r="H49" s="420"/>
      <c r="I49" s="420"/>
      <c r="J49" s="105" t="s">
        <v>198</v>
      </c>
      <c r="K49" s="420"/>
      <c r="L49" s="422"/>
    </row>
    <row r="50" spans="1:13" ht="13" x14ac:dyDescent="0.25">
      <c r="A50" s="106" t="s">
        <v>17</v>
      </c>
      <c r="B50" s="412"/>
      <c r="C50" s="412"/>
      <c r="D50" s="412"/>
      <c r="E50" s="107" t="s">
        <v>197</v>
      </c>
      <c r="F50" s="413"/>
      <c r="G50" s="423"/>
      <c r="H50" s="423"/>
      <c r="I50" s="423"/>
      <c r="J50" s="107" t="s">
        <v>198</v>
      </c>
      <c r="K50" s="414"/>
      <c r="L50" s="424"/>
    </row>
    <row r="51" spans="1:13" ht="13" x14ac:dyDescent="0.25">
      <c r="A51" s="108" t="s">
        <v>19</v>
      </c>
      <c r="B51" s="409"/>
      <c r="C51" s="409"/>
      <c r="D51" s="409"/>
      <c r="E51" s="109" t="s">
        <v>197</v>
      </c>
      <c r="F51" s="410"/>
      <c r="G51" s="409"/>
      <c r="H51" s="409"/>
      <c r="I51" s="409"/>
      <c r="J51" s="109" t="s">
        <v>198</v>
      </c>
      <c r="K51" s="409"/>
      <c r="L51" s="411"/>
    </row>
    <row r="52" spans="1:13" ht="13" x14ac:dyDescent="0.25">
      <c r="A52" s="106" t="s">
        <v>21</v>
      </c>
      <c r="B52" s="412"/>
      <c r="C52" s="412"/>
      <c r="D52" s="412"/>
      <c r="E52" s="107" t="s">
        <v>197</v>
      </c>
      <c r="F52" s="413"/>
      <c r="G52" s="414"/>
      <c r="H52" s="414"/>
      <c r="I52" s="414"/>
      <c r="J52" s="107" t="s">
        <v>198</v>
      </c>
      <c r="K52" s="412"/>
      <c r="L52" s="415"/>
    </row>
    <row r="53" spans="1:13" ht="13" x14ac:dyDescent="0.25">
      <c r="A53" s="110" t="s">
        <v>53</v>
      </c>
      <c r="B53" s="401"/>
      <c r="C53" s="401"/>
      <c r="D53" s="401"/>
      <c r="E53" s="111" t="s">
        <v>197</v>
      </c>
      <c r="F53" s="402"/>
      <c r="G53" s="403"/>
      <c r="H53" s="403"/>
      <c r="I53" s="403"/>
      <c r="J53" s="111" t="s">
        <v>198</v>
      </c>
      <c r="K53" s="401"/>
      <c r="L53" s="404"/>
    </row>
    <row r="54" spans="1:13" ht="13.5" thickBot="1" x14ac:dyDescent="0.3">
      <c r="A54" s="112" t="s">
        <v>55</v>
      </c>
      <c r="B54" s="405"/>
      <c r="C54" s="405"/>
      <c r="D54" s="405"/>
      <c r="E54" s="113" t="s">
        <v>197</v>
      </c>
      <c r="F54" s="406"/>
      <c r="G54" s="407"/>
      <c r="H54" s="407"/>
      <c r="I54" s="407"/>
      <c r="J54" s="114" t="s">
        <v>198</v>
      </c>
      <c r="K54" s="405"/>
      <c r="L54" s="408"/>
    </row>
    <row r="55" spans="1:13" ht="13" x14ac:dyDescent="0.25">
      <c r="A55" s="386" t="s">
        <v>199</v>
      </c>
      <c r="B55" s="389" t="s">
        <v>212</v>
      </c>
      <c r="C55" s="392" t="s">
        <v>201</v>
      </c>
      <c r="D55" s="395" t="s">
        <v>202</v>
      </c>
      <c r="E55" s="398" t="s">
        <v>203</v>
      </c>
      <c r="F55" s="399"/>
      <c r="G55" s="399"/>
      <c r="H55" s="399"/>
      <c r="I55" s="399"/>
      <c r="J55" s="400"/>
      <c r="K55" s="378" t="s">
        <v>204</v>
      </c>
      <c r="L55" s="379"/>
    </row>
    <row r="56" spans="1:13" ht="13.5" x14ac:dyDescent="0.25">
      <c r="A56" s="387"/>
      <c r="B56" s="390"/>
      <c r="C56" s="393"/>
      <c r="D56" s="396"/>
      <c r="E56" s="115" t="s">
        <v>15</v>
      </c>
      <c r="F56" s="116" t="s">
        <v>17</v>
      </c>
      <c r="G56" s="116" t="s">
        <v>19</v>
      </c>
      <c r="H56" s="116" t="s">
        <v>21</v>
      </c>
      <c r="I56" s="116" t="s">
        <v>53</v>
      </c>
      <c r="J56" s="117" t="s">
        <v>55</v>
      </c>
      <c r="K56" s="380" t="s">
        <v>205</v>
      </c>
      <c r="L56" s="382" t="s">
        <v>206</v>
      </c>
    </row>
    <row r="57" spans="1:13" ht="13" thickBot="1" x14ac:dyDescent="0.3">
      <c r="A57" s="388"/>
      <c r="B57" s="391"/>
      <c r="C57" s="394"/>
      <c r="D57" s="397"/>
      <c r="E57" s="118" t="s">
        <v>207</v>
      </c>
      <c r="F57" s="119" t="s">
        <v>207</v>
      </c>
      <c r="G57" s="119" t="s">
        <v>207</v>
      </c>
      <c r="H57" s="119" t="s">
        <v>207</v>
      </c>
      <c r="I57" s="119" t="s">
        <v>207</v>
      </c>
      <c r="J57" s="120" t="s">
        <v>207</v>
      </c>
      <c r="K57" s="381"/>
      <c r="L57" s="383"/>
    </row>
    <row r="58" spans="1:13" ht="15.5" x14ac:dyDescent="0.25">
      <c r="A58" s="252">
        <v>1</v>
      </c>
      <c r="B58" s="253" t="s">
        <v>319</v>
      </c>
      <c r="C58" s="134" t="s">
        <v>201</v>
      </c>
      <c r="D58" s="163">
        <v>4</v>
      </c>
      <c r="E58" s="190"/>
      <c r="F58" s="190"/>
      <c r="G58" s="190"/>
      <c r="H58" s="190"/>
      <c r="I58" s="190"/>
      <c r="J58" s="190"/>
      <c r="K58" s="271">
        <f>J58</f>
        <v>0</v>
      </c>
      <c r="L58" s="192">
        <f t="shared" ref="L58:L64" si="2">K58*D58</f>
        <v>0</v>
      </c>
      <c r="M58" s="196"/>
    </row>
    <row r="59" spans="1:13" ht="15.5" x14ac:dyDescent="0.25">
      <c r="A59" s="252">
        <v>2</v>
      </c>
      <c r="B59" s="254" t="s">
        <v>320</v>
      </c>
      <c r="C59" s="128" t="s">
        <v>201</v>
      </c>
      <c r="D59" s="164">
        <v>2</v>
      </c>
      <c r="E59" s="193"/>
      <c r="F59" s="193"/>
      <c r="G59" s="193"/>
      <c r="H59" s="193"/>
      <c r="I59" s="193"/>
      <c r="J59" s="193"/>
      <c r="K59" s="194">
        <f t="shared" ref="K59:K64" si="3">J59</f>
        <v>0</v>
      </c>
      <c r="L59" s="195">
        <f t="shared" si="2"/>
        <v>0</v>
      </c>
      <c r="M59" s="196"/>
    </row>
    <row r="60" spans="1:13" ht="15.5" x14ac:dyDescent="0.35">
      <c r="A60" s="252">
        <v>3</v>
      </c>
      <c r="B60" s="255" t="s">
        <v>315</v>
      </c>
      <c r="C60" s="127" t="s">
        <v>316</v>
      </c>
      <c r="D60" s="164">
        <v>2</v>
      </c>
      <c r="E60" s="193"/>
      <c r="F60" s="193"/>
      <c r="G60" s="193"/>
      <c r="H60" s="193"/>
      <c r="I60" s="193"/>
      <c r="J60" s="193"/>
      <c r="K60" s="194">
        <f t="shared" si="3"/>
        <v>0</v>
      </c>
      <c r="L60" s="195">
        <f t="shared" si="2"/>
        <v>0</v>
      </c>
    </row>
    <row r="61" spans="1:13" ht="15.5" x14ac:dyDescent="0.35">
      <c r="A61" s="252">
        <v>4</v>
      </c>
      <c r="B61" s="256" t="s">
        <v>317</v>
      </c>
      <c r="C61" s="127" t="s">
        <v>316</v>
      </c>
      <c r="D61" s="164">
        <v>4</v>
      </c>
      <c r="E61" s="193"/>
      <c r="F61" s="193"/>
      <c r="G61" s="193"/>
      <c r="H61" s="193"/>
      <c r="I61" s="193"/>
      <c r="J61" s="193"/>
      <c r="K61" s="194">
        <f t="shared" si="3"/>
        <v>0</v>
      </c>
      <c r="L61" s="195">
        <f t="shared" si="2"/>
        <v>0</v>
      </c>
    </row>
    <row r="62" spans="1:13" ht="15.5" x14ac:dyDescent="0.35">
      <c r="A62" s="252">
        <v>5</v>
      </c>
      <c r="B62" s="256" t="s">
        <v>321</v>
      </c>
      <c r="C62" s="127" t="s">
        <v>201</v>
      </c>
      <c r="D62" s="164">
        <v>1</v>
      </c>
      <c r="E62" s="193"/>
      <c r="F62" s="193"/>
      <c r="G62" s="193"/>
      <c r="H62" s="193"/>
      <c r="I62" s="193"/>
      <c r="J62" s="193"/>
      <c r="K62" s="194">
        <f t="shared" si="3"/>
        <v>0</v>
      </c>
      <c r="L62" s="195">
        <f t="shared" si="2"/>
        <v>0</v>
      </c>
    </row>
    <row r="63" spans="1:13" ht="15.5" x14ac:dyDescent="0.35">
      <c r="A63" s="252">
        <v>6</v>
      </c>
      <c r="B63" s="256" t="s">
        <v>318</v>
      </c>
      <c r="C63" s="166" t="s">
        <v>201</v>
      </c>
      <c r="D63" s="167">
        <v>1</v>
      </c>
      <c r="E63" s="193"/>
      <c r="F63" s="193"/>
      <c r="G63" s="193"/>
      <c r="H63" s="193"/>
      <c r="I63" s="193"/>
      <c r="J63" s="193"/>
      <c r="K63" s="194">
        <f t="shared" si="3"/>
        <v>0</v>
      </c>
      <c r="L63" s="195">
        <f t="shared" si="2"/>
        <v>0</v>
      </c>
    </row>
    <row r="64" spans="1:13" ht="15.5" x14ac:dyDescent="0.35">
      <c r="A64" s="125">
        <v>7</v>
      </c>
      <c r="B64" s="219"/>
      <c r="C64" s="166"/>
      <c r="D64" s="167"/>
      <c r="E64" s="193"/>
      <c r="F64" s="193"/>
      <c r="G64" s="193"/>
      <c r="H64" s="193"/>
      <c r="I64" s="193"/>
      <c r="J64" s="193"/>
      <c r="K64" s="200">
        <f t="shared" si="3"/>
        <v>0</v>
      </c>
      <c r="L64" s="195">
        <f t="shared" si="2"/>
        <v>0</v>
      </c>
    </row>
    <row r="65" spans="1:12" ht="13" thickBot="1" x14ac:dyDescent="0.3">
      <c r="A65" s="125"/>
      <c r="B65" s="184"/>
      <c r="C65" s="166"/>
      <c r="D65" s="168"/>
      <c r="E65" s="193"/>
      <c r="F65" s="193"/>
      <c r="G65" s="193"/>
      <c r="H65" s="193"/>
      <c r="I65" s="193"/>
      <c r="J65" s="193"/>
      <c r="K65" s="194"/>
      <c r="L65" s="195"/>
    </row>
    <row r="66" spans="1:12" ht="13.5" thickBot="1" x14ac:dyDescent="0.3">
      <c r="A66" s="351" t="s">
        <v>208</v>
      </c>
      <c r="B66" s="352"/>
      <c r="C66" s="352"/>
      <c r="D66" s="353"/>
      <c r="E66" s="129"/>
      <c r="F66" s="130"/>
      <c r="G66" s="130"/>
      <c r="H66" s="130"/>
      <c r="I66" s="130"/>
      <c r="J66" s="131"/>
      <c r="K66" s="384">
        <f>SUM(L58:L65)</f>
        <v>0</v>
      </c>
      <c r="L66" s="385"/>
    </row>
    <row r="67" spans="1:12" ht="13" thickBot="1" x14ac:dyDescent="0.3">
      <c r="K67" s="196"/>
      <c r="L67" s="196"/>
    </row>
    <row r="68" spans="1:12" ht="13.5" thickBot="1" x14ac:dyDescent="0.35">
      <c r="A68" s="351" t="s">
        <v>209</v>
      </c>
      <c r="B68" s="352"/>
      <c r="C68" s="352"/>
      <c r="D68" s="352"/>
      <c r="E68" s="352"/>
      <c r="F68" s="352"/>
      <c r="G68" s="352"/>
      <c r="H68" s="352"/>
      <c r="I68" s="352"/>
      <c r="J68" s="353"/>
      <c r="K68" s="354">
        <f>K66/12</f>
        <v>0</v>
      </c>
      <c r="L68" s="355"/>
    </row>
    <row r="69" spans="1:12" x14ac:dyDescent="0.25">
      <c r="K69" s="196"/>
      <c r="L69" s="196"/>
    </row>
    <row r="70" spans="1:12" ht="13" thickBot="1" x14ac:dyDescent="0.3">
      <c r="A70" s="41"/>
      <c r="K70" s="196"/>
      <c r="L70" s="197"/>
    </row>
    <row r="71" spans="1:12" ht="15" thickBot="1" x14ac:dyDescent="0.3">
      <c r="A71" s="356" t="s">
        <v>213</v>
      </c>
      <c r="B71" s="357"/>
      <c r="C71" s="357"/>
      <c r="D71" s="357"/>
      <c r="E71" s="357"/>
      <c r="F71" s="357"/>
      <c r="G71" s="357"/>
      <c r="H71" s="357"/>
      <c r="I71" s="357"/>
      <c r="J71" s="357"/>
      <c r="K71" s="358">
        <f>(K21+K68)/2</f>
        <v>0</v>
      </c>
      <c r="L71" s="359"/>
    </row>
    <row r="73" spans="1:12" ht="13" thickBot="1" x14ac:dyDescent="0.3"/>
    <row r="74" spans="1:12" x14ac:dyDescent="0.25">
      <c r="A74" s="360"/>
      <c r="B74" s="361"/>
      <c r="C74" s="366" t="s">
        <v>210</v>
      </c>
      <c r="D74" s="369"/>
      <c r="E74" s="370"/>
      <c r="F74" s="370"/>
      <c r="G74" s="370"/>
      <c r="H74" s="370"/>
      <c r="I74" s="370"/>
      <c r="J74" s="370"/>
      <c r="K74" s="370"/>
      <c r="L74" s="371"/>
    </row>
    <row r="75" spans="1:12" x14ac:dyDescent="0.25">
      <c r="A75" s="362"/>
      <c r="B75" s="363"/>
      <c r="C75" s="367"/>
      <c r="D75" s="372"/>
      <c r="E75" s="373"/>
      <c r="F75" s="373"/>
      <c r="G75" s="373"/>
      <c r="H75" s="373"/>
      <c r="I75" s="373"/>
      <c r="J75" s="373"/>
      <c r="K75" s="373"/>
      <c r="L75" s="374"/>
    </row>
    <row r="76" spans="1:12" x14ac:dyDescent="0.25">
      <c r="A76" s="362"/>
      <c r="B76" s="363"/>
      <c r="C76" s="367"/>
      <c r="D76" s="372"/>
      <c r="E76" s="373"/>
      <c r="F76" s="373"/>
      <c r="G76" s="373"/>
      <c r="H76" s="373"/>
      <c r="I76" s="373"/>
      <c r="J76" s="373"/>
      <c r="K76" s="373"/>
      <c r="L76" s="374"/>
    </row>
    <row r="77" spans="1:12" ht="13" thickBot="1" x14ac:dyDescent="0.3">
      <c r="A77" s="364"/>
      <c r="B77" s="365"/>
      <c r="C77" s="368"/>
      <c r="D77" s="375"/>
      <c r="E77" s="376"/>
      <c r="F77" s="376"/>
      <c r="G77" s="376"/>
      <c r="H77" s="376"/>
      <c r="I77" s="376"/>
      <c r="J77" s="376"/>
      <c r="K77" s="376"/>
      <c r="L77" s="377"/>
    </row>
    <row r="79" spans="1:12" ht="13" thickBot="1" x14ac:dyDescent="0.3"/>
    <row r="80" spans="1:12" x14ac:dyDescent="0.25">
      <c r="A80" s="333"/>
      <c r="B80" s="334"/>
      <c r="C80" s="334"/>
      <c r="D80" s="334"/>
      <c r="E80" s="334"/>
      <c r="F80" s="334"/>
      <c r="G80" s="334"/>
      <c r="H80" s="334"/>
      <c r="I80" s="334"/>
      <c r="J80" s="334"/>
      <c r="K80" s="334"/>
      <c r="L80" s="335"/>
    </row>
    <row r="81" spans="1:12" x14ac:dyDescent="0.25">
      <c r="A81" s="336"/>
      <c r="B81" s="337"/>
      <c r="C81" s="337"/>
      <c r="D81" s="337"/>
      <c r="E81" s="337"/>
      <c r="F81" s="337"/>
      <c r="G81" s="337"/>
      <c r="H81" s="337"/>
      <c r="I81" s="337"/>
      <c r="J81" s="337"/>
      <c r="K81" s="337"/>
      <c r="L81" s="338"/>
    </row>
    <row r="82" spans="1:12" x14ac:dyDescent="0.25">
      <c r="A82" s="336"/>
      <c r="B82" s="337"/>
      <c r="C82" s="337"/>
      <c r="D82" s="337"/>
      <c r="E82" s="337"/>
      <c r="F82" s="337"/>
      <c r="G82" s="337"/>
      <c r="H82" s="337"/>
      <c r="I82" s="337"/>
      <c r="J82" s="337"/>
      <c r="K82" s="337"/>
      <c r="L82" s="338"/>
    </row>
    <row r="83" spans="1:12" x14ac:dyDescent="0.25">
      <c r="A83" s="336"/>
      <c r="B83" s="337"/>
      <c r="C83" s="337"/>
      <c r="D83" s="337"/>
      <c r="E83" s="337"/>
      <c r="F83" s="337"/>
      <c r="G83" s="337"/>
      <c r="H83" s="337"/>
      <c r="I83" s="337"/>
      <c r="J83" s="337"/>
      <c r="K83" s="337"/>
      <c r="L83" s="338"/>
    </row>
    <row r="84" spans="1:12" ht="13" thickBot="1" x14ac:dyDescent="0.3">
      <c r="A84" s="339"/>
      <c r="B84" s="340"/>
      <c r="C84" s="340"/>
      <c r="D84" s="340"/>
      <c r="E84" s="340"/>
      <c r="F84" s="340"/>
      <c r="G84" s="340"/>
      <c r="H84" s="340"/>
      <c r="I84" s="340"/>
      <c r="J84" s="340"/>
      <c r="K84" s="340"/>
      <c r="L84" s="341"/>
    </row>
    <row r="85" spans="1:12" ht="13" thickBot="1" x14ac:dyDescent="0.3"/>
    <row r="86" spans="1:12" x14ac:dyDescent="0.25">
      <c r="A86" s="342" t="s">
        <v>211</v>
      </c>
      <c r="B86" s="343"/>
      <c r="C86" s="343"/>
      <c r="D86" s="343"/>
      <c r="E86" s="343"/>
      <c r="F86" s="343"/>
      <c r="G86" s="343"/>
      <c r="H86" s="344"/>
    </row>
    <row r="87" spans="1:12" x14ac:dyDescent="0.25">
      <c r="A87" s="345"/>
      <c r="B87" s="346"/>
      <c r="C87" s="346"/>
      <c r="D87" s="346"/>
      <c r="E87" s="346"/>
      <c r="F87" s="346"/>
      <c r="G87" s="346"/>
      <c r="H87" s="347"/>
    </row>
    <row r="88" spans="1:12" x14ac:dyDescent="0.25">
      <c r="A88" s="345"/>
      <c r="B88" s="346"/>
      <c r="C88" s="346"/>
      <c r="D88" s="346"/>
      <c r="E88" s="346"/>
      <c r="F88" s="346"/>
      <c r="G88" s="346"/>
      <c r="H88" s="347"/>
    </row>
    <row r="89" spans="1:12" ht="13" thickBot="1" x14ac:dyDescent="0.3">
      <c r="A89" s="348"/>
      <c r="B89" s="349"/>
      <c r="C89" s="349"/>
      <c r="D89" s="349"/>
      <c r="E89" s="349"/>
      <c r="F89" s="349"/>
      <c r="G89" s="349"/>
      <c r="H89" s="350"/>
    </row>
  </sheetData>
  <mergeCells count="76">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 ref="A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B54:D54"/>
    <mergeCell ref="F54:I54"/>
    <mergeCell ref="K54:L54"/>
    <mergeCell ref="K55:L55"/>
    <mergeCell ref="K56:K57"/>
    <mergeCell ref="L56:L57"/>
    <mergeCell ref="A66:D66"/>
    <mergeCell ref="K66:L66"/>
    <mergeCell ref="A55:A57"/>
    <mergeCell ref="B55:B57"/>
    <mergeCell ref="C55:C57"/>
    <mergeCell ref="D55:D57"/>
    <mergeCell ref="E55:J55"/>
    <mergeCell ref="A80:L84"/>
    <mergeCell ref="A86:H89"/>
    <mergeCell ref="A68:J68"/>
    <mergeCell ref="K68:L68"/>
    <mergeCell ref="A71:J71"/>
    <mergeCell ref="K71:L71"/>
    <mergeCell ref="A74:B77"/>
    <mergeCell ref="C74:C77"/>
    <mergeCell ref="D74:L77"/>
  </mergeCells>
  <pageMargins left="0.511811024" right="0.511811024" top="0.78740157499999996" bottom="0.78740157499999996" header="0.31496062000000002" footer="0.31496062000000002"/>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B1:AB66"/>
  <sheetViews>
    <sheetView topLeftCell="B1" zoomScaleNormal="100" workbookViewId="0">
      <selection activeCell="E64" sqref="E64"/>
    </sheetView>
  </sheetViews>
  <sheetFormatPr defaultRowHeight="12.5" x14ac:dyDescent="0.25"/>
  <cols>
    <col min="2" max="2" width="16.36328125" bestFit="1" customWidth="1"/>
    <col min="3" max="3" width="10.6328125" customWidth="1"/>
    <col min="4" max="4" width="51.26953125" customWidth="1"/>
    <col min="5" max="6" width="15.26953125" customWidth="1"/>
    <col min="7" max="7" width="16.54296875" customWidth="1"/>
    <col min="8" max="8" width="35.36328125" customWidth="1"/>
  </cols>
  <sheetData>
    <row r="1" spans="2:8" ht="13" thickBot="1" x14ac:dyDescent="0.3"/>
    <row r="2" spans="2:8" ht="13.5" thickBot="1" x14ac:dyDescent="0.3">
      <c r="B2" s="430" t="s">
        <v>166</v>
      </c>
      <c r="C2" s="431"/>
      <c r="D2" s="431"/>
      <c r="E2" s="432"/>
      <c r="F2" s="231"/>
    </row>
    <row r="3" spans="2:8" ht="13" x14ac:dyDescent="0.25">
      <c r="B3" s="41"/>
      <c r="E3" s="42"/>
      <c r="G3" s="36"/>
      <c r="H3" s="36"/>
    </row>
    <row r="4" spans="2:8" x14ac:dyDescent="0.25">
      <c r="B4" s="49" t="s">
        <v>167</v>
      </c>
      <c r="C4" s="40"/>
      <c r="D4" s="40"/>
      <c r="E4" s="72"/>
      <c r="F4" s="232"/>
    </row>
    <row r="5" spans="2:8" x14ac:dyDescent="0.25">
      <c r="B5" s="49" t="s">
        <v>168</v>
      </c>
      <c r="C5" s="40"/>
      <c r="D5" s="40"/>
      <c r="E5" s="71">
        <v>2</v>
      </c>
      <c r="F5" s="233"/>
    </row>
    <row r="6" spans="2:8" x14ac:dyDescent="0.25">
      <c r="B6" s="49" t="s">
        <v>169</v>
      </c>
      <c r="C6" s="40"/>
      <c r="D6" s="40"/>
      <c r="E6" s="71">
        <v>22</v>
      </c>
      <c r="F6" s="233"/>
    </row>
    <row r="7" spans="2:8" x14ac:dyDescent="0.25">
      <c r="B7" s="49" t="s">
        <v>170</v>
      </c>
      <c r="C7" s="40"/>
      <c r="D7" s="40"/>
      <c r="E7" s="102">
        <v>0.06</v>
      </c>
      <c r="F7" s="234"/>
    </row>
    <row r="8" spans="2:8" x14ac:dyDescent="0.25">
      <c r="B8" s="41"/>
      <c r="E8" s="42"/>
    </row>
    <row r="9" spans="2:8" x14ac:dyDescent="0.25">
      <c r="B9" s="50" t="s">
        <v>171</v>
      </c>
      <c r="C9" s="40"/>
      <c r="D9" s="40"/>
      <c r="E9" s="52">
        <f>(E4*E5*E6)</f>
        <v>0</v>
      </c>
      <c r="F9" s="235"/>
    </row>
    <row r="10" spans="2:8" x14ac:dyDescent="0.25">
      <c r="B10" s="50" t="s">
        <v>172</v>
      </c>
      <c r="C10" s="40"/>
      <c r="D10" s="40"/>
      <c r="E10" s="52">
        <f>Motorista!I39*E7</f>
        <v>0</v>
      </c>
      <c r="F10" s="235"/>
    </row>
    <row r="11" spans="2:8" ht="13" thickBot="1" x14ac:dyDescent="0.3">
      <c r="B11" s="41"/>
      <c r="E11" s="42"/>
    </row>
    <row r="12" spans="2:8" ht="13.5" thickBot="1" x14ac:dyDescent="0.35">
      <c r="B12" s="43" t="s">
        <v>173</v>
      </c>
      <c r="C12" s="44"/>
      <c r="D12" s="44"/>
      <c r="E12" s="48">
        <f>E9-E10</f>
        <v>0</v>
      </c>
      <c r="F12" s="4"/>
    </row>
    <row r="13" spans="2:8" x14ac:dyDescent="0.25">
      <c r="E13" s="7"/>
      <c r="F13" s="7"/>
    </row>
    <row r="14" spans="2:8" ht="13" thickBot="1" x14ac:dyDescent="0.3">
      <c r="E14" s="7"/>
      <c r="F14" s="7"/>
    </row>
    <row r="15" spans="2:8" ht="13.5" thickBot="1" x14ac:dyDescent="0.3">
      <c r="B15" s="430" t="s">
        <v>174</v>
      </c>
      <c r="C15" s="431"/>
      <c r="D15" s="431"/>
      <c r="E15" s="250" t="s">
        <v>27</v>
      </c>
      <c r="F15" s="246" t="s">
        <v>306</v>
      </c>
    </row>
    <row r="16" spans="2:8" x14ac:dyDescent="0.25">
      <c r="B16" s="41"/>
      <c r="E16" s="10"/>
      <c r="F16" s="247"/>
    </row>
    <row r="17" spans="2:6" x14ac:dyDescent="0.25">
      <c r="B17" s="49" t="s">
        <v>175</v>
      </c>
      <c r="C17" s="40"/>
      <c r="D17" s="40"/>
      <c r="E17" s="242"/>
      <c r="F17" s="72"/>
    </row>
    <row r="18" spans="2:6" x14ac:dyDescent="0.25">
      <c r="B18" s="49" t="s">
        <v>169</v>
      </c>
      <c r="C18" s="40"/>
      <c r="D18" s="40"/>
      <c r="E18" s="243">
        <v>22</v>
      </c>
      <c r="F18" s="71">
        <v>22</v>
      </c>
    </row>
    <row r="19" spans="2:6" x14ac:dyDescent="0.25">
      <c r="B19" s="49" t="s">
        <v>176</v>
      </c>
      <c r="C19" s="40"/>
      <c r="D19" s="40"/>
      <c r="E19" s="244">
        <v>0</v>
      </c>
      <c r="F19" s="162">
        <v>0</v>
      </c>
    </row>
    <row r="20" spans="2:6" x14ac:dyDescent="0.25">
      <c r="B20" s="41"/>
      <c r="E20" s="10"/>
      <c r="F20" s="247"/>
    </row>
    <row r="21" spans="2:6" x14ac:dyDescent="0.25">
      <c r="B21" s="50" t="s">
        <v>177</v>
      </c>
      <c r="C21" s="40"/>
      <c r="D21" s="40"/>
      <c r="E21" s="13">
        <f>E17*E18</f>
        <v>0</v>
      </c>
      <c r="F21" s="51">
        <f>F17*F18</f>
        <v>0</v>
      </c>
    </row>
    <row r="22" spans="2:6" x14ac:dyDescent="0.25">
      <c r="B22" s="50" t="s">
        <v>178</v>
      </c>
      <c r="C22" s="40"/>
      <c r="D22" s="40"/>
      <c r="E22" s="245">
        <v>0</v>
      </c>
      <c r="F22" s="90"/>
    </row>
    <row r="23" spans="2:6" x14ac:dyDescent="0.25">
      <c r="B23" s="50" t="s">
        <v>172</v>
      </c>
      <c r="C23" s="40"/>
      <c r="D23" s="40"/>
      <c r="E23" s="13">
        <f>E21*E19</f>
        <v>0</v>
      </c>
      <c r="F23" s="51">
        <f>F21*F19</f>
        <v>0</v>
      </c>
    </row>
    <row r="24" spans="2:6" ht="13" thickBot="1" x14ac:dyDescent="0.3">
      <c r="B24" s="41"/>
      <c r="E24" s="10"/>
      <c r="F24" s="247"/>
    </row>
    <row r="25" spans="2:6" ht="13.5" thickBot="1" x14ac:dyDescent="0.35">
      <c r="B25" s="43" t="s">
        <v>179</v>
      </c>
      <c r="C25" s="44"/>
      <c r="D25" s="44"/>
      <c r="E25" s="248">
        <f>E21-E23+E22</f>
        <v>0</v>
      </c>
      <c r="F25" s="249">
        <f>F21-F23+F22</f>
        <v>0</v>
      </c>
    </row>
    <row r="26" spans="2:6" x14ac:dyDescent="0.25">
      <c r="E26" s="7"/>
      <c r="F26" s="7"/>
    </row>
    <row r="27" spans="2:6" ht="13" thickBot="1" x14ac:dyDescent="0.3">
      <c r="E27" s="7"/>
      <c r="F27" s="7"/>
    </row>
    <row r="28" spans="2:6" ht="13.5" thickBot="1" x14ac:dyDescent="0.3">
      <c r="B28" s="430" t="s">
        <v>180</v>
      </c>
      <c r="C28" s="431"/>
      <c r="D28" s="431"/>
      <c r="E28" s="432"/>
      <c r="F28" s="231"/>
    </row>
    <row r="29" spans="2:6" x14ac:dyDescent="0.25">
      <c r="B29" s="41"/>
      <c r="E29" s="42"/>
    </row>
    <row r="30" spans="2:6" x14ac:dyDescent="0.25">
      <c r="B30" s="49" t="s">
        <v>301</v>
      </c>
      <c r="C30" s="40"/>
      <c r="D30" s="40"/>
      <c r="E30" s="72"/>
      <c r="F30" s="232"/>
    </row>
    <row r="31" spans="2:6" x14ac:dyDescent="0.25">
      <c r="B31" s="49" t="s">
        <v>181</v>
      </c>
      <c r="C31" s="40"/>
      <c r="D31" s="40"/>
      <c r="E31" s="91"/>
      <c r="F31" s="236"/>
    </row>
    <row r="32" spans="2:6" ht="13" thickBot="1" x14ac:dyDescent="0.3">
      <c r="B32" s="41"/>
      <c r="E32" s="42"/>
    </row>
    <row r="33" spans="2:28" ht="13.5" thickBot="1" x14ac:dyDescent="0.35">
      <c r="B33" s="43" t="s">
        <v>182</v>
      </c>
      <c r="C33" s="44"/>
      <c r="D33" s="44"/>
      <c r="E33" s="48">
        <f>E30-(E30*E31)</f>
        <v>0</v>
      </c>
      <c r="F33" s="4"/>
    </row>
    <row r="34" spans="2:28" x14ac:dyDescent="0.25">
      <c r="E34" s="7"/>
      <c r="F34" s="7"/>
    </row>
    <row r="35" spans="2:28" ht="13.5" customHeight="1" thickBot="1" x14ac:dyDescent="0.3">
      <c r="E35" s="7"/>
      <c r="F35" s="7"/>
      <c r="T35" s="66"/>
      <c r="U35" s="66"/>
      <c r="V35" s="66"/>
      <c r="W35" s="66"/>
      <c r="X35" s="66"/>
      <c r="Y35" s="66"/>
      <c r="Z35" s="66"/>
      <c r="AA35" s="66"/>
      <c r="AB35" s="66"/>
    </row>
    <row r="36" spans="2:28" ht="13.5" thickBot="1" x14ac:dyDescent="0.3">
      <c r="B36" s="430" t="s">
        <v>299</v>
      </c>
      <c r="C36" s="431"/>
      <c r="D36" s="431"/>
      <c r="E36" s="432"/>
      <c r="F36" s="231"/>
      <c r="T36" s="66"/>
      <c r="U36" s="66"/>
      <c r="V36" s="66"/>
      <c r="W36" s="66"/>
      <c r="X36" s="66"/>
      <c r="Y36" s="66"/>
      <c r="Z36" s="66"/>
      <c r="AA36" s="66"/>
      <c r="AB36" s="66"/>
    </row>
    <row r="37" spans="2:28" x14ac:dyDescent="0.25">
      <c r="B37" s="54"/>
      <c r="C37" s="55"/>
      <c r="D37" s="55"/>
      <c r="E37" s="56"/>
      <c r="T37" s="66"/>
      <c r="U37" s="66"/>
      <c r="V37" s="66"/>
      <c r="W37" s="66"/>
      <c r="X37" s="66"/>
      <c r="Y37" s="66"/>
      <c r="Z37" s="66"/>
      <c r="AA37" s="66"/>
      <c r="AB37" s="66"/>
    </row>
    <row r="38" spans="2:28" x14ac:dyDescent="0.25">
      <c r="B38" s="49" t="s">
        <v>183</v>
      </c>
      <c r="C38" s="40"/>
      <c r="D38" s="40"/>
      <c r="E38" s="72"/>
      <c r="F38" s="232"/>
      <c r="T38" s="66"/>
      <c r="U38" s="66"/>
      <c r="V38" s="66"/>
      <c r="W38" s="66"/>
      <c r="X38" s="66"/>
      <c r="Y38" s="66"/>
      <c r="Z38" s="66"/>
      <c r="AA38" s="66"/>
      <c r="AB38" s="66"/>
    </row>
    <row r="39" spans="2:28" x14ac:dyDescent="0.25">
      <c r="B39" s="49" t="s">
        <v>181</v>
      </c>
      <c r="C39" s="40"/>
      <c r="D39" s="40"/>
      <c r="E39" s="71">
        <v>0</v>
      </c>
      <c r="F39" s="233"/>
      <c r="T39" s="66"/>
      <c r="U39" s="66"/>
      <c r="V39" s="66"/>
      <c r="W39" s="66"/>
      <c r="X39" s="66"/>
      <c r="Y39" s="66"/>
      <c r="Z39" s="66"/>
      <c r="AA39" s="66"/>
      <c r="AB39" s="66"/>
    </row>
    <row r="40" spans="2:28" x14ac:dyDescent="0.25">
      <c r="B40" s="49" t="s">
        <v>184</v>
      </c>
      <c r="C40" s="40"/>
      <c r="D40" s="53"/>
      <c r="E40" s="76">
        <v>9.5500000000000004E-5</v>
      </c>
      <c r="F40" s="237"/>
      <c r="T40" s="66"/>
      <c r="U40" s="66"/>
      <c r="V40" s="66"/>
      <c r="W40" s="66"/>
      <c r="X40" s="66"/>
      <c r="Y40" s="66"/>
      <c r="Z40" s="66"/>
      <c r="AA40" s="66"/>
      <c r="AB40" s="66"/>
    </row>
    <row r="41" spans="2:28" ht="13" thickBot="1" x14ac:dyDescent="0.3">
      <c r="B41" s="57"/>
      <c r="C41" s="58"/>
      <c r="D41" s="58"/>
      <c r="E41" s="59"/>
      <c r="T41" s="66"/>
      <c r="U41" s="66"/>
      <c r="V41" s="66"/>
      <c r="W41" s="66"/>
      <c r="X41" s="66"/>
      <c r="Y41" s="66"/>
      <c r="Z41" s="66"/>
      <c r="AA41" s="66"/>
      <c r="AB41" s="66"/>
    </row>
    <row r="42" spans="2:28" ht="13.5" thickBot="1" x14ac:dyDescent="0.35">
      <c r="B42" s="43" t="s">
        <v>185</v>
      </c>
      <c r="C42" s="44"/>
      <c r="D42" s="44"/>
      <c r="E42" s="48">
        <f>E38-E39</f>
        <v>0</v>
      </c>
      <c r="F42" s="4"/>
    </row>
    <row r="43" spans="2:28" x14ac:dyDescent="0.25">
      <c r="E43" s="7"/>
      <c r="F43" s="7"/>
    </row>
    <row r="44" spans="2:28" ht="14.5" thickBot="1" x14ac:dyDescent="0.35">
      <c r="E44" s="7"/>
      <c r="F44" s="7"/>
      <c r="H44" s="64"/>
      <c r="I44" s="65"/>
      <c r="J44" s="65"/>
      <c r="K44" s="65"/>
      <c r="L44" s="38"/>
      <c r="N44" s="65"/>
      <c r="O44" s="65"/>
      <c r="P44" s="65"/>
      <c r="Q44" s="65"/>
      <c r="R44" s="65"/>
    </row>
    <row r="45" spans="2:28" ht="13.5" thickBot="1" x14ac:dyDescent="0.3">
      <c r="B45" s="433" t="s">
        <v>186</v>
      </c>
      <c r="C45" s="434"/>
      <c r="D45" s="434"/>
      <c r="E45" s="435"/>
      <c r="F45" s="238"/>
    </row>
    <row r="46" spans="2:28" x14ac:dyDescent="0.25">
      <c r="B46" s="54"/>
      <c r="C46" s="55"/>
      <c r="D46" s="55"/>
      <c r="E46" s="56"/>
    </row>
    <row r="47" spans="2:28" x14ac:dyDescent="0.25">
      <c r="B47" s="49" t="s">
        <v>187</v>
      </c>
      <c r="C47" s="40"/>
      <c r="D47" s="40"/>
      <c r="E47" s="72"/>
      <c r="F47" s="232"/>
    </row>
    <row r="48" spans="2:28" x14ac:dyDescent="0.25">
      <c r="B48" s="49" t="s">
        <v>188</v>
      </c>
      <c r="C48" s="40"/>
      <c r="D48" s="40"/>
      <c r="E48" s="72"/>
      <c r="F48" s="232"/>
    </row>
    <row r="49" spans="2:21" x14ac:dyDescent="0.25">
      <c r="B49" s="49" t="s">
        <v>189</v>
      </c>
      <c r="C49" s="40"/>
      <c r="D49" s="53"/>
      <c r="E49" s="77"/>
      <c r="F49" s="239"/>
    </row>
    <row r="50" spans="2:21" ht="13" thickBot="1" x14ac:dyDescent="0.3">
      <c r="B50" s="57" t="s">
        <v>190</v>
      </c>
      <c r="C50" s="58"/>
      <c r="D50" s="58"/>
      <c r="E50" s="69">
        <v>1</v>
      </c>
      <c r="F50" s="25"/>
    </row>
    <row r="51" spans="2:21" ht="13.5" thickBot="1" x14ac:dyDescent="0.35">
      <c r="B51" s="43" t="s">
        <v>191</v>
      </c>
      <c r="C51" s="44"/>
      <c r="D51" s="44"/>
      <c r="E51" s="67">
        <f>((E47*E49)+(E48*E49))/E50</f>
        <v>0</v>
      </c>
      <c r="F51" s="240"/>
    </row>
    <row r="52" spans="2:21" ht="13.5" thickBot="1" x14ac:dyDescent="0.3">
      <c r="B52" s="45" t="s">
        <v>192</v>
      </c>
      <c r="C52" s="44"/>
      <c r="D52" s="44"/>
      <c r="E52" s="68">
        <f>E51/12</f>
        <v>0</v>
      </c>
      <c r="F52" s="241"/>
    </row>
    <row r="53" spans="2:21" ht="13" thickBot="1" x14ac:dyDescent="0.3"/>
    <row r="54" spans="2:21" ht="13.5" thickBot="1" x14ac:dyDescent="0.3">
      <c r="B54" s="430" t="s">
        <v>193</v>
      </c>
      <c r="C54" s="431"/>
      <c r="D54" s="431"/>
      <c r="E54" s="432"/>
      <c r="F54" s="231"/>
    </row>
    <row r="55" spans="2:21" ht="13" x14ac:dyDescent="0.25">
      <c r="B55" s="60"/>
      <c r="C55" s="61"/>
      <c r="D55" s="61"/>
      <c r="E55" s="62"/>
      <c r="F55" s="99"/>
    </row>
    <row r="56" spans="2:21" x14ac:dyDescent="0.25">
      <c r="B56" s="63" t="s">
        <v>194</v>
      </c>
      <c r="C56" s="40"/>
      <c r="D56" s="40"/>
      <c r="E56" s="72"/>
      <c r="F56" s="232"/>
    </row>
    <row r="57" spans="2:21" ht="12.75" customHeight="1" x14ac:dyDescent="0.25">
      <c r="B57" s="63" t="s">
        <v>184</v>
      </c>
      <c r="C57" s="40"/>
      <c r="D57" s="40"/>
      <c r="E57" s="71">
        <v>1.9900000000000001E-2</v>
      </c>
      <c r="F57" s="233"/>
      <c r="H57" s="337"/>
      <c r="I57" s="337"/>
      <c r="J57" s="337"/>
      <c r="K57" s="337"/>
      <c r="L57" s="337"/>
      <c r="M57" s="337"/>
      <c r="N57" s="337"/>
      <c r="O57" s="337"/>
      <c r="P57" s="337"/>
      <c r="Q57" s="337"/>
      <c r="R57" s="337"/>
      <c r="S57" s="337"/>
      <c r="T57" s="337"/>
      <c r="U57" s="337"/>
    </row>
    <row r="58" spans="2:21" ht="13.5" customHeight="1" thickBot="1" x14ac:dyDescent="0.3">
      <c r="B58" s="57" t="s">
        <v>195</v>
      </c>
      <c r="C58" s="58"/>
      <c r="D58" s="58"/>
      <c r="E58" s="78">
        <v>2</v>
      </c>
      <c r="F58" s="233"/>
      <c r="H58" s="337"/>
      <c r="I58" s="337"/>
      <c r="J58" s="337"/>
      <c r="K58" s="337"/>
      <c r="L58" s="337"/>
      <c r="M58" s="337"/>
      <c r="N58" s="337"/>
      <c r="O58" s="337"/>
      <c r="P58" s="337"/>
      <c r="Q58" s="337"/>
      <c r="R58" s="337"/>
      <c r="S58" s="337"/>
      <c r="T58" s="337"/>
      <c r="U58" s="337"/>
    </row>
    <row r="59" spans="2:21" ht="13.5" thickBot="1" x14ac:dyDescent="0.3">
      <c r="B59" s="70" t="s">
        <v>191</v>
      </c>
      <c r="C59" s="44"/>
      <c r="D59" s="44"/>
      <c r="E59" s="67">
        <f>E56*E57*E58</f>
        <v>0</v>
      </c>
      <c r="F59" s="240"/>
      <c r="H59" s="337"/>
      <c r="I59" s="337"/>
      <c r="J59" s="337"/>
      <c r="K59" s="337"/>
      <c r="L59" s="337"/>
      <c r="M59" s="337"/>
      <c r="N59" s="337"/>
      <c r="O59" s="337"/>
      <c r="P59" s="337"/>
      <c r="Q59" s="337"/>
      <c r="R59" s="337"/>
      <c r="S59" s="337"/>
      <c r="T59" s="337"/>
      <c r="U59" s="337"/>
    </row>
    <row r="60" spans="2:21" ht="13.5" thickBot="1" x14ac:dyDescent="0.3">
      <c r="B60" s="54" t="s">
        <v>192</v>
      </c>
      <c r="C60" s="44"/>
      <c r="D60" s="44"/>
      <c r="E60" s="68">
        <f>E59/12</f>
        <v>0</v>
      </c>
      <c r="F60" s="241"/>
    </row>
    <row r="61" spans="2:21" ht="13" thickBot="1" x14ac:dyDescent="0.3">
      <c r="B61" s="55"/>
    </row>
    <row r="62" spans="2:21" ht="13.5" thickBot="1" x14ac:dyDescent="0.3">
      <c r="B62" s="430" t="s">
        <v>303</v>
      </c>
      <c r="C62" s="431"/>
      <c r="D62" s="431"/>
      <c r="E62" s="432"/>
      <c r="F62" s="231"/>
    </row>
    <row r="63" spans="2:21" ht="13" x14ac:dyDescent="0.25">
      <c r="B63" s="60"/>
      <c r="C63" s="61"/>
      <c r="D63" s="61"/>
      <c r="E63" s="62"/>
      <c r="F63" s="99"/>
    </row>
    <row r="64" spans="2:21" ht="13" thickBot="1" x14ac:dyDescent="0.3">
      <c r="B64" s="63" t="s">
        <v>304</v>
      </c>
      <c r="C64" s="40"/>
      <c r="D64" s="40"/>
      <c r="E64" s="72"/>
      <c r="F64" s="232"/>
    </row>
    <row r="65" spans="2:6" ht="13.5" thickBot="1" x14ac:dyDescent="0.3">
      <c r="B65" s="70" t="s">
        <v>191</v>
      </c>
      <c r="C65" s="44"/>
      <c r="D65" s="44"/>
      <c r="E65" s="67">
        <f>E64*12</f>
        <v>0</v>
      </c>
      <c r="F65" s="240"/>
    </row>
    <row r="66" spans="2:6" ht="13.5" thickBot="1" x14ac:dyDescent="0.3">
      <c r="B66" s="45" t="s">
        <v>192</v>
      </c>
      <c r="C66" s="44"/>
      <c r="D66" s="44"/>
      <c r="E66" s="68">
        <f>E65/12</f>
        <v>0</v>
      </c>
      <c r="F66" s="241"/>
    </row>
  </sheetData>
  <mergeCells count="9">
    <mergeCell ref="B62:E62"/>
    <mergeCell ref="H57:U57"/>
    <mergeCell ref="H58:U59"/>
    <mergeCell ref="B2:E2"/>
    <mergeCell ref="B28:E28"/>
    <mergeCell ref="B36:E36"/>
    <mergeCell ref="B45:E45"/>
    <mergeCell ref="B54:E54"/>
    <mergeCell ref="B15:D15"/>
  </mergeCells>
  <pageMargins left="0.511811024" right="0.511811024" top="0.78740157499999996" bottom="0.78740157499999996" header="0.31496062000000002" footer="0.31496062000000002"/>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workbookViewId="0">
      <selection activeCell="D56" sqref="D56:D57"/>
    </sheetView>
  </sheetViews>
  <sheetFormatPr defaultRowHeight="12.5" x14ac:dyDescent="0.25"/>
  <cols>
    <col min="1" max="1" width="3.6328125" style="132" bestFit="1" customWidth="1"/>
    <col min="2" max="2" width="47.6328125" customWidth="1"/>
    <col min="3" max="3" width="6.6328125" customWidth="1"/>
    <col min="4" max="4" width="5.54296875" customWidth="1"/>
    <col min="5" max="5" width="9.54296875" bestFit="1" customWidth="1"/>
    <col min="6" max="6" width="10.90625" customWidth="1"/>
    <col min="7" max="7" width="9.54296875" bestFit="1" customWidth="1"/>
    <col min="8" max="8" width="9" customWidth="1"/>
    <col min="9" max="9" width="9.08984375" customWidth="1"/>
    <col min="10" max="10" width="9.36328125" customWidth="1"/>
    <col min="11" max="11" width="10" customWidth="1"/>
    <col min="12" max="12" width="11" customWidth="1"/>
    <col min="13" max="13" width="40.36328125" customWidth="1"/>
    <col min="208" max="208" width="3.6328125" bestFit="1" customWidth="1"/>
    <col min="209" max="209" width="52.90625" customWidth="1"/>
    <col min="210" max="210" width="6.6328125" customWidth="1"/>
    <col min="211" max="211" width="5.54296875" customWidth="1"/>
    <col min="212" max="212" width="9.08984375" customWidth="1"/>
    <col min="213" max="213" width="8.90625" customWidth="1"/>
    <col min="214" max="214" width="8.6328125" customWidth="1"/>
    <col min="215" max="215" width="9" customWidth="1"/>
    <col min="216" max="216" width="9.08984375" customWidth="1"/>
    <col min="217" max="217" width="9.36328125" customWidth="1"/>
    <col min="218" max="218" width="10" customWidth="1"/>
    <col min="219" max="219" width="11" customWidth="1"/>
    <col min="464" max="464" width="3.6328125" bestFit="1" customWidth="1"/>
    <col min="465" max="465" width="52.90625" customWidth="1"/>
    <col min="466" max="466" width="6.6328125" customWidth="1"/>
    <col min="467" max="467" width="5.54296875" customWidth="1"/>
    <col min="468" max="468" width="9.08984375" customWidth="1"/>
    <col min="469" max="469" width="8.90625" customWidth="1"/>
    <col min="470" max="470" width="8.6328125" customWidth="1"/>
    <col min="471" max="471" width="9" customWidth="1"/>
    <col min="472" max="472" width="9.08984375" customWidth="1"/>
    <col min="473" max="473" width="9.36328125" customWidth="1"/>
    <col min="474" max="474" width="10" customWidth="1"/>
    <col min="475" max="475" width="11" customWidth="1"/>
    <col min="720" max="720" width="3.6328125" bestFit="1" customWidth="1"/>
    <col min="721" max="721" width="52.90625" customWidth="1"/>
    <col min="722" max="722" width="6.6328125" customWidth="1"/>
    <col min="723" max="723" width="5.54296875" customWidth="1"/>
    <col min="724" max="724" width="9.08984375" customWidth="1"/>
    <col min="725" max="725" width="8.90625" customWidth="1"/>
    <col min="726" max="726" width="8.6328125" customWidth="1"/>
    <col min="727" max="727" width="9" customWidth="1"/>
    <col min="728" max="728" width="9.08984375" customWidth="1"/>
    <col min="729" max="729" width="9.36328125" customWidth="1"/>
    <col min="730" max="730" width="10" customWidth="1"/>
    <col min="731" max="731" width="11" customWidth="1"/>
    <col min="976" max="976" width="3.6328125" bestFit="1" customWidth="1"/>
    <col min="977" max="977" width="52.90625" customWidth="1"/>
    <col min="978" max="978" width="6.6328125" customWidth="1"/>
    <col min="979" max="979" width="5.54296875" customWidth="1"/>
    <col min="980" max="980" width="9.08984375" customWidth="1"/>
    <col min="981" max="981" width="8.90625" customWidth="1"/>
    <col min="982" max="982" width="8.6328125" customWidth="1"/>
    <col min="983" max="983" width="9" customWidth="1"/>
    <col min="984" max="984" width="9.08984375" customWidth="1"/>
    <col min="985" max="985" width="9.36328125" customWidth="1"/>
    <col min="986" max="986" width="10" customWidth="1"/>
    <col min="987" max="987" width="11" customWidth="1"/>
    <col min="1232" max="1232" width="3.6328125" bestFit="1" customWidth="1"/>
    <col min="1233" max="1233" width="52.90625" customWidth="1"/>
    <col min="1234" max="1234" width="6.6328125" customWidth="1"/>
    <col min="1235" max="1235" width="5.54296875" customWidth="1"/>
    <col min="1236" max="1236" width="9.08984375" customWidth="1"/>
    <col min="1237" max="1237" width="8.90625" customWidth="1"/>
    <col min="1238" max="1238" width="8.6328125" customWidth="1"/>
    <col min="1239" max="1239" width="9" customWidth="1"/>
    <col min="1240" max="1240" width="9.08984375" customWidth="1"/>
    <col min="1241" max="1241" width="9.36328125" customWidth="1"/>
    <col min="1242" max="1242" width="10" customWidth="1"/>
    <col min="1243" max="1243" width="11" customWidth="1"/>
    <col min="1488" max="1488" width="3.6328125" bestFit="1" customWidth="1"/>
    <col min="1489" max="1489" width="52.90625" customWidth="1"/>
    <col min="1490" max="1490" width="6.6328125" customWidth="1"/>
    <col min="1491" max="1491" width="5.54296875" customWidth="1"/>
    <col min="1492" max="1492" width="9.08984375" customWidth="1"/>
    <col min="1493" max="1493" width="8.90625" customWidth="1"/>
    <col min="1494" max="1494" width="8.6328125" customWidth="1"/>
    <col min="1495" max="1495" width="9" customWidth="1"/>
    <col min="1496" max="1496" width="9.08984375" customWidth="1"/>
    <col min="1497" max="1497" width="9.36328125" customWidth="1"/>
    <col min="1498" max="1498" width="10" customWidth="1"/>
    <col min="1499" max="1499" width="11" customWidth="1"/>
    <col min="1744" max="1744" width="3.6328125" bestFit="1" customWidth="1"/>
    <col min="1745" max="1745" width="52.90625" customWidth="1"/>
    <col min="1746" max="1746" width="6.6328125" customWidth="1"/>
    <col min="1747" max="1747" width="5.54296875" customWidth="1"/>
    <col min="1748" max="1748" width="9.08984375" customWidth="1"/>
    <col min="1749" max="1749" width="8.90625" customWidth="1"/>
    <col min="1750" max="1750" width="8.6328125" customWidth="1"/>
    <col min="1751" max="1751" width="9" customWidth="1"/>
    <col min="1752" max="1752" width="9.08984375" customWidth="1"/>
    <col min="1753" max="1753" width="9.36328125" customWidth="1"/>
    <col min="1754" max="1754" width="10" customWidth="1"/>
    <col min="1755" max="1755" width="11" customWidth="1"/>
    <col min="2000" max="2000" width="3.6328125" bestFit="1" customWidth="1"/>
    <col min="2001" max="2001" width="52.90625" customWidth="1"/>
    <col min="2002" max="2002" width="6.6328125" customWidth="1"/>
    <col min="2003" max="2003" width="5.54296875" customWidth="1"/>
    <col min="2004" max="2004" width="9.08984375" customWidth="1"/>
    <col min="2005" max="2005" width="8.90625" customWidth="1"/>
    <col min="2006" max="2006" width="8.6328125" customWidth="1"/>
    <col min="2007" max="2007" width="9" customWidth="1"/>
    <col min="2008" max="2008" width="9.08984375" customWidth="1"/>
    <col min="2009" max="2009" width="9.36328125" customWidth="1"/>
    <col min="2010" max="2010" width="10" customWidth="1"/>
    <col min="2011" max="2011" width="11" customWidth="1"/>
    <col min="2256" max="2256" width="3.6328125" bestFit="1" customWidth="1"/>
    <col min="2257" max="2257" width="52.90625" customWidth="1"/>
    <col min="2258" max="2258" width="6.6328125" customWidth="1"/>
    <col min="2259" max="2259" width="5.54296875" customWidth="1"/>
    <col min="2260" max="2260" width="9.08984375" customWidth="1"/>
    <col min="2261" max="2261" width="8.90625" customWidth="1"/>
    <col min="2262" max="2262" width="8.6328125" customWidth="1"/>
    <col min="2263" max="2263" width="9" customWidth="1"/>
    <col min="2264" max="2264" width="9.08984375" customWidth="1"/>
    <col min="2265" max="2265" width="9.36328125" customWidth="1"/>
    <col min="2266" max="2266" width="10" customWidth="1"/>
    <col min="2267" max="2267" width="11" customWidth="1"/>
    <col min="2512" max="2512" width="3.6328125" bestFit="1" customWidth="1"/>
    <col min="2513" max="2513" width="52.90625" customWidth="1"/>
    <col min="2514" max="2514" width="6.6328125" customWidth="1"/>
    <col min="2515" max="2515" width="5.54296875" customWidth="1"/>
    <col min="2516" max="2516" width="9.08984375" customWidth="1"/>
    <col min="2517" max="2517" width="8.90625" customWidth="1"/>
    <col min="2518" max="2518" width="8.6328125" customWidth="1"/>
    <col min="2519" max="2519" width="9" customWidth="1"/>
    <col min="2520" max="2520" width="9.08984375" customWidth="1"/>
    <col min="2521" max="2521" width="9.36328125" customWidth="1"/>
    <col min="2522" max="2522" width="10" customWidth="1"/>
    <col min="2523" max="2523" width="11" customWidth="1"/>
    <col min="2768" max="2768" width="3.6328125" bestFit="1" customWidth="1"/>
    <col min="2769" max="2769" width="52.90625" customWidth="1"/>
    <col min="2770" max="2770" width="6.6328125" customWidth="1"/>
    <col min="2771" max="2771" width="5.54296875" customWidth="1"/>
    <col min="2772" max="2772" width="9.08984375" customWidth="1"/>
    <col min="2773" max="2773" width="8.90625" customWidth="1"/>
    <col min="2774" max="2774" width="8.6328125" customWidth="1"/>
    <col min="2775" max="2775" width="9" customWidth="1"/>
    <col min="2776" max="2776" width="9.08984375" customWidth="1"/>
    <col min="2777" max="2777" width="9.36328125" customWidth="1"/>
    <col min="2778" max="2778" width="10" customWidth="1"/>
    <col min="2779" max="2779" width="11" customWidth="1"/>
    <col min="3024" max="3024" width="3.6328125" bestFit="1" customWidth="1"/>
    <col min="3025" max="3025" width="52.90625" customWidth="1"/>
    <col min="3026" max="3026" width="6.6328125" customWidth="1"/>
    <col min="3027" max="3027" width="5.54296875" customWidth="1"/>
    <col min="3028" max="3028" width="9.08984375" customWidth="1"/>
    <col min="3029" max="3029" width="8.90625" customWidth="1"/>
    <col min="3030" max="3030" width="8.6328125" customWidth="1"/>
    <col min="3031" max="3031" width="9" customWidth="1"/>
    <col min="3032" max="3032" width="9.08984375" customWidth="1"/>
    <col min="3033" max="3033" width="9.36328125" customWidth="1"/>
    <col min="3034" max="3034" width="10" customWidth="1"/>
    <col min="3035" max="3035" width="11" customWidth="1"/>
    <col min="3280" max="3280" width="3.6328125" bestFit="1" customWidth="1"/>
    <col min="3281" max="3281" width="52.90625" customWidth="1"/>
    <col min="3282" max="3282" width="6.6328125" customWidth="1"/>
    <col min="3283" max="3283" width="5.54296875" customWidth="1"/>
    <col min="3284" max="3284" width="9.08984375" customWidth="1"/>
    <col min="3285" max="3285" width="8.90625" customWidth="1"/>
    <col min="3286" max="3286" width="8.6328125" customWidth="1"/>
    <col min="3287" max="3287" width="9" customWidth="1"/>
    <col min="3288" max="3288" width="9.08984375" customWidth="1"/>
    <col min="3289" max="3289" width="9.36328125" customWidth="1"/>
    <col min="3290" max="3290" width="10" customWidth="1"/>
    <col min="3291" max="3291" width="11" customWidth="1"/>
    <col min="3536" max="3536" width="3.6328125" bestFit="1" customWidth="1"/>
    <col min="3537" max="3537" width="52.90625" customWidth="1"/>
    <col min="3538" max="3538" width="6.6328125" customWidth="1"/>
    <col min="3539" max="3539" width="5.54296875" customWidth="1"/>
    <col min="3540" max="3540" width="9.08984375" customWidth="1"/>
    <col min="3541" max="3541" width="8.90625" customWidth="1"/>
    <col min="3542" max="3542" width="8.6328125" customWidth="1"/>
    <col min="3543" max="3543" width="9" customWidth="1"/>
    <col min="3544" max="3544" width="9.08984375" customWidth="1"/>
    <col min="3545" max="3545" width="9.36328125" customWidth="1"/>
    <col min="3546" max="3546" width="10" customWidth="1"/>
    <col min="3547" max="3547" width="11" customWidth="1"/>
    <col min="3792" max="3792" width="3.6328125" bestFit="1" customWidth="1"/>
    <col min="3793" max="3793" width="52.90625" customWidth="1"/>
    <col min="3794" max="3794" width="6.6328125" customWidth="1"/>
    <col min="3795" max="3795" width="5.54296875" customWidth="1"/>
    <col min="3796" max="3796" width="9.08984375" customWidth="1"/>
    <col min="3797" max="3797" width="8.90625" customWidth="1"/>
    <col min="3798" max="3798" width="8.6328125" customWidth="1"/>
    <col min="3799" max="3799" width="9" customWidth="1"/>
    <col min="3800" max="3800" width="9.08984375" customWidth="1"/>
    <col min="3801" max="3801" width="9.36328125" customWidth="1"/>
    <col min="3802" max="3802" width="10" customWidth="1"/>
    <col min="3803" max="3803" width="11" customWidth="1"/>
    <col min="4048" max="4048" width="3.6328125" bestFit="1" customWidth="1"/>
    <col min="4049" max="4049" width="52.90625" customWidth="1"/>
    <col min="4050" max="4050" width="6.6328125" customWidth="1"/>
    <col min="4051" max="4051" width="5.54296875" customWidth="1"/>
    <col min="4052" max="4052" width="9.08984375" customWidth="1"/>
    <col min="4053" max="4053" width="8.90625" customWidth="1"/>
    <col min="4054" max="4054" width="8.6328125" customWidth="1"/>
    <col min="4055" max="4055" width="9" customWidth="1"/>
    <col min="4056" max="4056" width="9.08984375" customWidth="1"/>
    <col min="4057" max="4057" width="9.36328125" customWidth="1"/>
    <col min="4058" max="4058" width="10" customWidth="1"/>
    <col min="4059" max="4059" width="11" customWidth="1"/>
    <col min="4304" max="4304" width="3.6328125" bestFit="1" customWidth="1"/>
    <col min="4305" max="4305" width="52.90625" customWidth="1"/>
    <col min="4306" max="4306" width="6.6328125" customWidth="1"/>
    <col min="4307" max="4307" width="5.54296875" customWidth="1"/>
    <col min="4308" max="4308" width="9.08984375" customWidth="1"/>
    <col min="4309" max="4309" width="8.90625" customWidth="1"/>
    <col min="4310" max="4310" width="8.6328125" customWidth="1"/>
    <col min="4311" max="4311" width="9" customWidth="1"/>
    <col min="4312" max="4312" width="9.08984375" customWidth="1"/>
    <col min="4313" max="4313" width="9.36328125" customWidth="1"/>
    <col min="4314" max="4314" width="10" customWidth="1"/>
    <col min="4315" max="4315" width="11" customWidth="1"/>
    <col min="4560" max="4560" width="3.6328125" bestFit="1" customWidth="1"/>
    <col min="4561" max="4561" width="52.90625" customWidth="1"/>
    <col min="4562" max="4562" width="6.6328125" customWidth="1"/>
    <col min="4563" max="4563" width="5.54296875" customWidth="1"/>
    <col min="4564" max="4564" width="9.08984375" customWidth="1"/>
    <col min="4565" max="4565" width="8.90625" customWidth="1"/>
    <col min="4566" max="4566" width="8.6328125" customWidth="1"/>
    <col min="4567" max="4567" width="9" customWidth="1"/>
    <col min="4568" max="4568" width="9.08984375" customWidth="1"/>
    <col min="4569" max="4569" width="9.36328125" customWidth="1"/>
    <col min="4570" max="4570" width="10" customWidth="1"/>
    <col min="4571" max="4571" width="11" customWidth="1"/>
    <col min="4816" max="4816" width="3.6328125" bestFit="1" customWidth="1"/>
    <col min="4817" max="4817" width="52.90625" customWidth="1"/>
    <col min="4818" max="4818" width="6.6328125" customWidth="1"/>
    <col min="4819" max="4819" width="5.54296875" customWidth="1"/>
    <col min="4820" max="4820" width="9.08984375" customWidth="1"/>
    <col min="4821" max="4821" width="8.90625" customWidth="1"/>
    <col min="4822" max="4822" width="8.6328125" customWidth="1"/>
    <col min="4823" max="4823" width="9" customWidth="1"/>
    <col min="4824" max="4824" width="9.08984375" customWidth="1"/>
    <col min="4825" max="4825" width="9.36328125" customWidth="1"/>
    <col min="4826" max="4826" width="10" customWidth="1"/>
    <col min="4827" max="4827" width="11" customWidth="1"/>
    <col min="5072" max="5072" width="3.6328125" bestFit="1" customWidth="1"/>
    <col min="5073" max="5073" width="52.90625" customWidth="1"/>
    <col min="5074" max="5074" width="6.6328125" customWidth="1"/>
    <col min="5075" max="5075" width="5.54296875" customWidth="1"/>
    <col min="5076" max="5076" width="9.08984375" customWidth="1"/>
    <col min="5077" max="5077" width="8.90625" customWidth="1"/>
    <col min="5078" max="5078" width="8.6328125" customWidth="1"/>
    <col min="5079" max="5079" width="9" customWidth="1"/>
    <col min="5080" max="5080" width="9.08984375" customWidth="1"/>
    <col min="5081" max="5081" width="9.36328125" customWidth="1"/>
    <col min="5082" max="5082" width="10" customWidth="1"/>
    <col min="5083" max="5083" width="11" customWidth="1"/>
    <col min="5328" max="5328" width="3.6328125" bestFit="1" customWidth="1"/>
    <col min="5329" max="5329" width="52.90625" customWidth="1"/>
    <col min="5330" max="5330" width="6.6328125" customWidth="1"/>
    <col min="5331" max="5331" width="5.54296875" customWidth="1"/>
    <col min="5332" max="5332" width="9.08984375" customWidth="1"/>
    <col min="5333" max="5333" width="8.90625" customWidth="1"/>
    <col min="5334" max="5334" width="8.6328125" customWidth="1"/>
    <col min="5335" max="5335" width="9" customWidth="1"/>
    <col min="5336" max="5336" width="9.08984375" customWidth="1"/>
    <col min="5337" max="5337" width="9.36328125" customWidth="1"/>
    <col min="5338" max="5338" width="10" customWidth="1"/>
    <col min="5339" max="5339" width="11" customWidth="1"/>
    <col min="5584" max="5584" width="3.6328125" bestFit="1" customWidth="1"/>
    <col min="5585" max="5585" width="52.90625" customWidth="1"/>
    <col min="5586" max="5586" width="6.6328125" customWidth="1"/>
    <col min="5587" max="5587" width="5.54296875" customWidth="1"/>
    <col min="5588" max="5588" width="9.08984375" customWidth="1"/>
    <col min="5589" max="5589" width="8.90625" customWidth="1"/>
    <col min="5590" max="5590" width="8.6328125" customWidth="1"/>
    <col min="5591" max="5591" width="9" customWidth="1"/>
    <col min="5592" max="5592" width="9.08984375" customWidth="1"/>
    <col min="5593" max="5593" width="9.36328125" customWidth="1"/>
    <col min="5594" max="5594" width="10" customWidth="1"/>
    <col min="5595" max="5595" width="11" customWidth="1"/>
    <col min="5840" max="5840" width="3.6328125" bestFit="1" customWidth="1"/>
    <col min="5841" max="5841" width="52.90625" customWidth="1"/>
    <col min="5842" max="5842" width="6.6328125" customWidth="1"/>
    <col min="5843" max="5843" width="5.54296875" customWidth="1"/>
    <col min="5844" max="5844" width="9.08984375" customWidth="1"/>
    <col min="5845" max="5845" width="8.90625" customWidth="1"/>
    <col min="5846" max="5846" width="8.6328125" customWidth="1"/>
    <col min="5847" max="5847" width="9" customWidth="1"/>
    <col min="5848" max="5848" width="9.08984375" customWidth="1"/>
    <col min="5849" max="5849" width="9.36328125" customWidth="1"/>
    <col min="5850" max="5850" width="10" customWidth="1"/>
    <col min="5851" max="5851" width="11" customWidth="1"/>
    <col min="6096" max="6096" width="3.6328125" bestFit="1" customWidth="1"/>
    <col min="6097" max="6097" width="52.90625" customWidth="1"/>
    <col min="6098" max="6098" width="6.6328125" customWidth="1"/>
    <col min="6099" max="6099" width="5.54296875" customWidth="1"/>
    <col min="6100" max="6100" width="9.08984375" customWidth="1"/>
    <col min="6101" max="6101" width="8.90625" customWidth="1"/>
    <col min="6102" max="6102" width="8.6328125" customWidth="1"/>
    <col min="6103" max="6103" width="9" customWidth="1"/>
    <col min="6104" max="6104" width="9.08984375" customWidth="1"/>
    <col min="6105" max="6105" width="9.36328125" customWidth="1"/>
    <col min="6106" max="6106" width="10" customWidth="1"/>
    <col min="6107" max="6107" width="11" customWidth="1"/>
    <col min="6352" max="6352" width="3.6328125" bestFit="1" customWidth="1"/>
    <col min="6353" max="6353" width="52.90625" customWidth="1"/>
    <col min="6354" max="6354" width="6.6328125" customWidth="1"/>
    <col min="6355" max="6355" width="5.54296875" customWidth="1"/>
    <col min="6356" max="6356" width="9.08984375" customWidth="1"/>
    <col min="6357" max="6357" width="8.90625" customWidth="1"/>
    <col min="6358" max="6358" width="8.6328125" customWidth="1"/>
    <col min="6359" max="6359" width="9" customWidth="1"/>
    <col min="6360" max="6360" width="9.08984375" customWidth="1"/>
    <col min="6361" max="6361" width="9.36328125" customWidth="1"/>
    <col min="6362" max="6362" width="10" customWidth="1"/>
    <col min="6363" max="6363" width="11" customWidth="1"/>
    <col min="6608" max="6608" width="3.6328125" bestFit="1" customWidth="1"/>
    <col min="6609" max="6609" width="52.90625" customWidth="1"/>
    <col min="6610" max="6610" width="6.6328125" customWidth="1"/>
    <col min="6611" max="6611" width="5.54296875" customWidth="1"/>
    <col min="6612" max="6612" width="9.08984375" customWidth="1"/>
    <col min="6613" max="6613" width="8.90625" customWidth="1"/>
    <col min="6614" max="6614" width="8.6328125" customWidth="1"/>
    <col min="6615" max="6615" width="9" customWidth="1"/>
    <col min="6616" max="6616" width="9.08984375" customWidth="1"/>
    <col min="6617" max="6617" width="9.36328125" customWidth="1"/>
    <col min="6618" max="6618" width="10" customWidth="1"/>
    <col min="6619" max="6619" width="11" customWidth="1"/>
    <col min="6864" max="6864" width="3.6328125" bestFit="1" customWidth="1"/>
    <col min="6865" max="6865" width="52.90625" customWidth="1"/>
    <col min="6866" max="6866" width="6.6328125" customWidth="1"/>
    <col min="6867" max="6867" width="5.54296875" customWidth="1"/>
    <col min="6868" max="6868" width="9.08984375" customWidth="1"/>
    <col min="6869" max="6869" width="8.90625" customWidth="1"/>
    <col min="6870" max="6870" width="8.6328125" customWidth="1"/>
    <col min="6871" max="6871" width="9" customWidth="1"/>
    <col min="6872" max="6872" width="9.08984375" customWidth="1"/>
    <col min="6873" max="6873" width="9.36328125" customWidth="1"/>
    <col min="6874" max="6874" width="10" customWidth="1"/>
    <col min="6875" max="6875" width="11" customWidth="1"/>
    <col min="7120" max="7120" width="3.6328125" bestFit="1" customWidth="1"/>
    <col min="7121" max="7121" width="52.90625" customWidth="1"/>
    <col min="7122" max="7122" width="6.6328125" customWidth="1"/>
    <col min="7123" max="7123" width="5.54296875" customWidth="1"/>
    <col min="7124" max="7124" width="9.08984375" customWidth="1"/>
    <col min="7125" max="7125" width="8.90625" customWidth="1"/>
    <col min="7126" max="7126" width="8.6328125" customWidth="1"/>
    <col min="7127" max="7127" width="9" customWidth="1"/>
    <col min="7128" max="7128" width="9.08984375" customWidth="1"/>
    <col min="7129" max="7129" width="9.36328125" customWidth="1"/>
    <col min="7130" max="7130" width="10" customWidth="1"/>
    <col min="7131" max="7131" width="11" customWidth="1"/>
    <col min="7376" max="7376" width="3.6328125" bestFit="1" customWidth="1"/>
    <col min="7377" max="7377" width="52.90625" customWidth="1"/>
    <col min="7378" max="7378" width="6.6328125" customWidth="1"/>
    <col min="7379" max="7379" width="5.54296875" customWidth="1"/>
    <col min="7380" max="7380" width="9.08984375" customWidth="1"/>
    <col min="7381" max="7381" width="8.90625" customWidth="1"/>
    <col min="7382" max="7382" width="8.6328125" customWidth="1"/>
    <col min="7383" max="7383" width="9" customWidth="1"/>
    <col min="7384" max="7384" width="9.08984375" customWidth="1"/>
    <col min="7385" max="7385" width="9.36328125" customWidth="1"/>
    <col min="7386" max="7386" width="10" customWidth="1"/>
    <col min="7387" max="7387" width="11" customWidth="1"/>
    <col min="7632" max="7632" width="3.6328125" bestFit="1" customWidth="1"/>
    <col min="7633" max="7633" width="52.90625" customWidth="1"/>
    <col min="7634" max="7634" width="6.6328125" customWidth="1"/>
    <col min="7635" max="7635" width="5.54296875" customWidth="1"/>
    <col min="7636" max="7636" width="9.08984375" customWidth="1"/>
    <col min="7637" max="7637" width="8.90625" customWidth="1"/>
    <col min="7638" max="7638" width="8.6328125" customWidth="1"/>
    <col min="7639" max="7639" width="9" customWidth="1"/>
    <col min="7640" max="7640" width="9.08984375" customWidth="1"/>
    <col min="7641" max="7641" width="9.36328125" customWidth="1"/>
    <col min="7642" max="7642" width="10" customWidth="1"/>
    <col min="7643" max="7643" width="11" customWidth="1"/>
    <col min="7888" max="7888" width="3.6328125" bestFit="1" customWidth="1"/>
    <col min="7889" max="7889" width="52.90625" customWidth="1"/>
    <col min="7890" max="7890" width="6.6328125" customWidth="1"/>
    <col min="7891" max="7891" width="5.54296875" customWidth="1"/>
    <col min="7892" max="7892" width="9.08984375" customWidth="1"/>
    <col min="7893" max="7893" width="8.90625" customWidth="1"/>
    <col min="7894" max="7894" width="8.6328125" customWidth="1"/>
    <col min="7895" max="7895" width="9" customWidth="1"/>
    <col min="7896" max="7896" width="9.08984375" customWidth="1"/>
    <col min="7897" max="7897" width="9.36328125" customWidth="1"/>
    <col min="7898" max="7898" width="10" customWidth="1"/>
    <col min="7899" max="7899" width="11" customWidth="1"/>
    <col min="8144" max="8144" width="3.6328125" bestFit="1" customWidth="1"/>
    <col min="8145" max="8145" width="52.90625" customWidth="1"/>
    <col min="8146" max="8146" width="6.6328125" customWidth="1"/>
    <col min="8147" max="8147" width="5.54296875" customWidth="1"/>
    <col min="8148" max="8148" width="9.08984375" customWidth="1"/>
    <col min="8149" max="8149" width="8.90625" customWidth="1"/>
    <col min="8150" max="8150" width="8.6328125" customWidth="1"/>
    <col min="8151" max="8151" width="9" customWidth="1"/>
    <col min="8152" max="8152" width="9.08984375" customWidth="1"/>
    <col min="8153" max="8153" width="9.36328125" customWidth="1"/>
    <col min="8154" max="8154" width="10" customWidth="1"/>
    <col min="8155" max="8155" width="11" customWidth="1"/>
    <col min="8400" max="8400" width="3.6328125" bestFit="1" customWidth="1"/>
    <col min="8401" max="8401" width="52.90625" customWidth="1"/>
    <col min="8402" max="8402" width="6.6328125" customWidth="1"/>
    <col min="8403" max="8403" width="5.54296875" customWidth="1"/>
    <col min="8404" max="8404" width="9.08984375" customWidth="1"/>
    <col min="8405" max="8405" width="8.90625" customWidth="1"/>
    <col min="8406" max="8406" width="8.6328125" customWidth="1"/>
    <col min="8407" max="8407" width="9" customWidth="1"/>
    <col min="8408" max="8408" width="9.08984375" customWidth="1"/>
    <col min="8409" max="8409" width="9.36328125" customWidth="1"/>
    <col min="8410" max="8410" width="10" customWidth="1"/>
    <col min="8411" max="8411" width="11" customWidth="1"/>
    <col min="8656" max="8656" width="3.6328125" bestFit="1" customWidth="1"/>
    <col min="8657" max="8657" width="52.90625" customWidth="1"/>
    <col min="8658" max="8658" width="6.6328125" customWidth="1"/>
    <col min="8659" max="8659" width="5.54296875" customWidth="1"/>
    <col min="8660" max="8660" width="9.08984375" customWidth="1"/>
    <col min="8661" max="8661" width="8.90625" customWidth="1"/>
    <col min="8662" max="8662" width="8.6328125" customWidth="1"/>
    <col min="8663" max="8663" width="9" customWidth="1"/>
    <col min="8664" max="8664" width="9.08984375" customWidth="1"/>
    <col min="8665" max="8665" width="9.36328125" customWidth="1"/>
    <col min="8666" max="8666" width="10" customWidth="1"/>
    <col min="8667" max="8667" width="11" customWidth="1"/>
    <col min="8912" max="8912" width="3.6328125" bestFit="1" customWidth="1"/>
    <col min="8913" max="8913" width="52.90625" customWidth="1"/>
    <col min="8914" max="8914" width="6.6328125" customWidth="1"/>
    <col min="8915" max="8915" width="5.54296875" customWidth="1"/>
    <col min="8916" max="8916" width="9.08984375" customWidth="1"/>
    <col min="8917" max="8917" width="8.90625" customWidth="1"/>
    <col min="8918" max="8918" width="8.6328125" customWidth="1"/>
    <col min="8919" max="8919" width="9" customWidth="1"/>
    <col min="8920" max="8920" width="9.08984375" customWidth="1"/>
    <col min="8921" max="8921" width="9.36328125" customWidth="1"/>
    <col min="8922" max="8922" width="10" customWidth="1"/>
    <col min="8923" max="8923" width="11" customWidth="1"/>
    <col min="9168" max="9168" width="3.6328125" bestFit="1" customWidth="1"/>
    <col min="9169" max="9169" width="52.90625" customWidth="1"/>
    <col min="9170" max="9170" width="6.6328125" customWidth="1"/>
    <col min="9171" max="9171" width="5.54296875" customWidth="1"/>
    <col min="9172" max="9172" width="9.08984375" customWidth="1"/>
    <col min="9173" max="9173" width="8.90625" customWidth="1"/>
    <col min="9174" max="9174" width="8.6328125" customWidth="1"/>
    <col min="9175" max="9175" width="9" customWidth="1"/>
    <col min="9176" max="9176" width="9.08984375" customWidth="1"/>
    <col min="9177" max="9177" width="9.36328125" customWidth="1"/>
    <col min="9178" max="9178" width="10" customWidth="1"/>
    <col min="9179" max="9179" width="11" customWidth="1"/>
    <col min="9424" max="9424" width="3.6328125" bestFit="1" customWidth="1"/>
    <col min="9425" max="9425" width="52.90625" customWidth="1"/>
    <col min="9426" max="9426" width="6.6328125" customWidth="1"/>
    <col min="9427" max="9427" width="5.54296875" customWidth="1"/>
    <col min="9428" max="9428" width="9.08984375" customWidth="1"/>
    <col min="9429" max="9429" width="8.90625" customWidth="1"/>
    <col min="9430" max="9430" width="8.6328125" customWidth="1"/>
    <col min="9431" max="9431" width="9" customWidth="1"/>
    <col min="9432" max="9432" width="9.08984375" customWidth="1"/>
    <col min="9433" max="9433" width="9.36328125" customWidth="1"/>
    <col min="9434" max="9434" width="10" customWidth="1"/>
    <col min="9435" max="9435" width="11" customWidth="1"/>
    <col min="9680" max="9680" width="3.6328125" bestFit="1" customWidth="1"/>
    <col min="9681" max="9681" width="52.90625" customWidth="1"/>
    <col min="9682" max="9682" width="6.6328125" customWidth="1"/>
    <col min="9683" max="9683" width="5.54296875" customWidth="1"/>
    <col min="9684" max="9684" width="9.08984375" customWidth="1"/>
    <col min="9685" max="9685" width="8.90625" customWidth="1"/>
    <col min="9686" max="9686" width="8.6328125" customWidth="1"/>
    <col min="9687" max="9687" width="9" customWidth="1"/>
    <col min="9688" max="9688" width="9.08984375" customWidth="1"/>
    <col min="9689" max="9689" width="9.36328125" customWidth="1"/>
    <col min="9690" max="9690" width="10" customWidth="1"/>
    <col min="9691" max="9691" width="11" customWidth="1"/>
    <col min="9936" max="9936" width="3.6328125" bestFit="1" customWidth="1"/>
    <col min="9937" max="9937" width="52.90625" customWidth="1"/>
    <col min="9938" max="9938" width="6.6328125" customWidth="1"/>
    <col min="9939" max="9939" width="5.54296875" customWidth="1"/>
    <col min="9940" max="9940" width="9.08984375" customWidth="1"/>
    <col min="9941" max="9941" width="8.90625" customWidth="1"/>
    <col min="9942" max="9942" width="8.6328125" customWidth="1"/>
    <col min="9943" max="9943" width="9" customWidth="1"/>
    <col min="9944" max="9944" width="9.08984375" customWidth="1"/>
    <col min="9945" max="9945" width="9.36328125" customWidth="1"/>
    <col min="9946" max="9946" width="10" customWidth="1"/>
    <col min="9947" max="9947" width="11" customWidth="1"/>
    <col min="10192" max="10192" width="3.6328125" bestFit="1" customWidth="1"/>
    <col min="10193" max="10193" width="52.90625" customWidth="1"/>
    <col min="10194" max="10194" width="6.6328125" customWidth="1"/>
    <col min="10195" max="10195" width="5.54296875" customWidth="1"/>
    <col min="10196" max="10196" width="9.08984375" customWidth="1"/>
    <col min="10197" max="10197" width="8.90625" customWidth="1"/>
    <col min="10198" max="10198" width="8.6328125" customWidth="1"/>
    <col min="10199" max="10199" width="9" customWidth="1"/>
    <col min="10200" max="10200" width="9.08984375" customWidth="1"/>
    <col min="10201" max="10201" width="9.36328125" customWidth="1"/>
    <col min="10202" max="10202" width="10" customWidth="1"/>
    <col min="10203" max="10203" width="11" customWidth="1"/>
    <col min="10448" max="10448" width="3.6328125" bestFit="1" customWidth="1"/>
    <col min="10449" max="10449" width="52.90625" customWidth="1"/>
    <col min="10450" max="10450" width="6.6328125" customWidth="1"/>
    <col min="10451" max="10451" width="5.54296875" customWidth="1"/>
    <col min="10452" max="10452" width="9.08984375" customWidth="1"/>
    <col min="10453" max="10453" width="8.90625" customWidth="1"/>
    <col min="10454" max="10454" width="8.6328125" customWidth="1"/>
    <col min="10455" max="10455" width="9" customWidth="1"/>
    <col min="10456" max="10456" width="9.08984375" customWidth="1"/>
    <col min="10457" max="10457" width="9.36328125" customWidth="1"/>
    <col min="10458" max="10458" width="10" customWidth="1"/>
    <col min="10459" max="10459" width="11" customWidth="1"/>
    <col min="10704" max="10704" width="3.6328125" bestFit="1" customWidth="1"/>
    <col min="10705" max="10705" width="52.90625" customWidth="1"/>
    <col min="10706" max="10706" width="6.6328125" customWidth="1"/>
    <col min="10707" max="10707" width="5.54296875" customWidth="1"/>
    <col min="10708" max="10708" width="9.08984375" customWidth="1"/>
    <col min="10709" max="10709" width="8.90625" customWidth="1"/>
    <col min="10710" max="10710" width="8.6328125" customWidth="1"/>
    <col min="10711" max="10711" width="9" customWidth="1"/>
    <col min="10712" max="10712" width="9.08984375" customWidth="1"/>
    <col min="10713" max="10713" width="9.36328125" customWidth="1"/>
    <col min="10714" max="10714" width="10" customWidth="1"/>
    <col min="10715" max="10715" width="11" customWidth="1"/>
    <col min="10960" max="10960" width="3.6328125" bestFit="1" customWidth="1"/>
    <col min="10961" max="10961" width="52.90625" customWidth="1"/>
    <col min="10962" max="10962" width="6.6328125" customWidth="1"/>
    <col min="10963" max="10963" width="5.54296875" customWidth="1"/>
    <col min="10964" max="10964" width="9.08984375" customWidth="1"/>
    <col min="10965" max="10965" width="8.90625" customWidth="1"/>
    <col min="10966" max="10966" width="8.6328125" customWidth="1"/>
    <col min="10967" max="10967" width="9" customWidth="1"/>
    <col min="10968" max="10968" width="9.08984375" customWidth="1"/>
    <col min="10969" max="10969" width="9.36328125" customWidth="1"/>
    <col min="10970" max="10970" width="10" customWidth="1"/>
    <col min="10971" max="10971" width="11" customWidth="1"/>
    <col min="11216" max="11216" width="3.6328125" bestFit="1" customWidth="1"/>
    <col min="11217" max="11217" width="52.90625" customWidth="1"/>
    <col min="11218" max="11218" width="6.6328125" customWidth="1"/>
    <col min="11219" max="11219" width="5.54296875" customWidth="1"/>
    <col min="11220" max="11220" width="9.08984375" customWidth="1"/>
    <col min="11221" max="11221" width="8.90625" customWidth="1"/>
    <col min="11222" max="11222" width="8.6328125" customWidth="1"/>
    <col min="11223" max="11223" width="9" customWidth="1"/>
    <col min="11224" max="11224" width="9.08984375" customWidth="1"/>
    <col min="11225" max="11225" width="9.36328125" customWidth="1"/>
    <col min="11226" max="11226" width="10" customWidth="1"/>
    <col min="11227" max="11227" width="11" customWidth="1"/>
    <col min="11472" max="11472" width="3.6328125" bestFit="1" customWidth="1"/>
    <col min="11473" max="11473" width="52.90625" customWidth="1"/>
    <col min="11474" max="11474" width="6.6328125" customWidth="1"/>
    <col min="11475" max="11475" width="5.54296875" customWidth="1"/>
    <col min="11476" max="11476" width="9.08984375" customWidth="1"/>
    <col min="11477" max="11477" width="8.90625" customWidth="1"/>
    <col min="11478" max="11478" width="8.6328125" customWidth="1"/>
    <col min="11479" max="11479" width="9" customWidth="1"/>
    <col min="11480" max="11480" width="9.08984375" customWidth="1"/>
    <col min="11481" max="11481" width="9.36328125" customWidth="1"/>
    <col min="11482" max="11482" width="10" customWidth="1"/>
    <col min="11483" max="11483" width="11" customWidth="1"/>
    <col min="11728" max="11728" width="3.6328125" bestFit="1" customWidth="1"/>
    <col min="11729" max="11729" width="52.90625" customWidth="1"/>
    <col min="11730" max="11730" width="6.6328125" customWidth="1"/>
    <col min="11731" max="11731" width="5.54296875" customWidth="1"/>
    <col min="11732" max="11732" width="9.08984375" customWidth="1"/>
    <col min="11733" max="11733" width="8.90625" customWidth="1"/>
    <col min="11734" max="11734" width="8.6328125" customWidth="1"/>
    <col min="11735" max="11735" width="9" customWidth="1"/>
    <col min="11736" max="11736" width="9.08984375" customWidth="1"/>
    <col min="11737" max="11737" width="9.36328125" customWidth="1"/>
    <col min="11738" max="11738" width="10" customWidth="1"/>
    <col min="11739" max="11739" width="11" customWidth="1"/>
    <col min="11984" max="11984" width="3.6328125" bestFit="1" customWidth="1"/>
    <col min="11985" max="11985" width="52.90625" customWidth="1"/>
    <col min="11986" max="11986" width="6.6328125" customWidth="1"/>
    <col min="11987" max="11987" width="5.54296875" customWidth="1"/>
    <col min="11988" max="11988" width="9.08984375" customWidth="1"/>
    <col min="11989" max="11989" width="8.90625" customWidth="1"/>
    <col min="11990" max="11990" width="8.6328125" customWidth="1"/>
    <col min="11991" max="11991" width="9" customWidth="1"/>
    <col min="11992" max="11992" width="9.08984375" customWidth="1"/>
    <col min="11993" max="11993" width="9.36328125" customWidth="1"/>
    <col min="11994" max="11994" width="10" customWidth="1"/>
    <col min="11995" max="11995" width="11" customWidth="1"/>
    <col min="12240" max="12240" width="3.6328125" bestFit="1" customWidth="1"/>
    <col min="12241" max="12241" width="52.90625" customWidth="1"/>
    <col min="12242" max="12242" width="6.6328125" customWidth="1"/>
    <col min="12243" max="12243" width="5.54296875" customWidth="1"/>
    <col min="12244" max="12244" width="9.08984375" customWidth="1"/>
    <col min="12245" max="12245" width="8.90625" customWidth="1"/>
    <col min="12246" max="12246" width="8.6328125" customWidth="1"/>
    <col min="12247" max="12247" width="9" customWidth="1"/>
    <col min="12248" max="12248" width="9.08984375" customWidth="1"/>
    <col min="12249" max="12249" width="9.36328125" customWidth="1"/>
    <col min="12250" max="12250" width="10" customWidth="1"/>
    <col min="12251" max="12251" width="11" customWidth="1"/>
    <col min="12496" max="12496" width="3.6328125" bestFit="1" customWidth="1"/>
    <col min="12497" max="12497" width="52.90625" customWidth="1"/>
    <col min="12498" max="12498" width="6.6328125" customWidth="1"/>
    <col min="12499" max="12499" width="5.54296875" customWidth="1"/>
    <col min="12500" max="12500" width="9.08984375" customWidth="1"/>
    <col min="12501" max="12501" width="8.90625" customWidth="1"/>
    <col min="12502" max="12502" width="8.6328125" customWidth="1"/>
    <col min="12503" max="12503" width="9" customWidth="1"/>
    <col min="12504" max="12504" width="9.08984375" customWidth="1"/>
    <col min="12505" max="12505" width="9.36328125" customWidth="1"/>
    <col min="12506" max="12506" width="10" customWidth="1"/>
    <col min="12507" max="12507" width="11" customWidth="1"/>
    <col min="12752" max="12752" width="3.6328125" bestFit="1" customWidth="1"/>
    <col min="12753" max="12753" width="52.90625" customWidth="1"/>
    <col min="12754" max="12754" width="6.6328125" customWidth="1"/>
    <col min="12755" max="12755" width="5.54296875" customWidth="1"/>
    <col min="12756" max="12756" width="9.08984375" customWidth="1"/>
    <col min="12757" max="12757" width="8.90625" customWidth="1"/>
    <col min="12758" max="12758" width="8.6328125" customWidth="1"/>
    <col min="12759" max="12759" width="9" customWidth="1"/>
    <col min="12760" max="12760" width="9.08984375" customWidth="1"/>
    <col min="12761" max="12761" width="9.36328125" customWidth="1"/>
    <col min="12762" max="12762" width="10" customWidth="1"/>
    <col min="12763" max="12763" width="11" customWidth="1"/>
    <col min="13008" max="13008" width="3.6328125" bestFit="1" customWidth="1"/>
    <col min="13009" max="13009" width="52.90625" customWidth="1"/>
    <col min="13010" max="13010" width="6.6328125" customWidth="1"/>
    <col min="13011" max="13011" width="5.54296875" customWidth="1"/>
    <col min="13012" max="13012" width="9.08984375" customWidth="1"/>
    <col min="13013" max="13013" width="8.90625" customWidth="1"/>
    <col min="13014" max="13014" width="8.6328125" customWidth="1"/>
    <col min="13015" max="13015" width="9" customWidth="1"/>
    <col min="13016" max="13016" width="9.08984375" customWidth="1"/>
    <col min="13017" max="13017" width="9.36328125" customWidth="1"/>
    <col min="13018" max="13018" width="10" customWidth="1"/>
    <col min="13019" max="13019" width="11" customWidth="1"/>
    <col min="13264" max="13264" width="3.6328125" bestFit="1" customWidth="1"/>
    <col min="13265" max="13265" width="52.90625" customWidth="1"/>
    <col min="13266" max="13266" width="6.6328125" customWidth="1"/>
    <col min="13267" max="13267" width="5.54296875" customWidth="1"/>
    <col min="13268" max="13268" width="9.08984375" customWidth="1"/>
    <col min="13269" max="13269" width="8.90625" customWidth="1"/>
    <col min="13270" max="13270" width="8.6328125" customWidth="1"/>
    <col min="13271" max="13271" width="9" customWidth="1"/>
    <col min="13272" max="13272" width="9.08984375" customWidth="1"/>
    <col min="13273" max="13273" width="9.36328125" customWidth="1"/>
    <col min="13274" max="13274" width="10" customWidth="1"/>
    <col min="13275" max="13275" width="11" customWidth="1"/>
    <col min="13520" max="13520" width="3.6328125" bestFit="1" customWidth="1"/>
    <col min="13521" max="13521" width="52.90625" customWidth="1"/>
    <col min="13522" max="13522" width="6.6328125" customWidth="1"/>
    <col min="13523" max="13523" width="5.54296875" customWidth="1"/>
    <col min="13524" max="13524" width="9.08984375" customWidth="1"/>
    <col min="13525" max="13525" width="8.90625" customWidth="1"/>
    <col min="13526" max="13526" width="8.6328125" customWidth="1"/>
    <col min="13527" max="13527" width="9" customWidth="1"/>
    <col min="13528" max="13528" width="9.08984375" customWidth="1"/>
    <col min="13529" max="13529" width="9.36328125" customWidth="1"/>
    <col min="13530" max="13530" width="10" customWidth="1"/>
    <col min="13531" max="13531" width="11" customWidth="1"/>
    <col min="13776" max="13776" width="3.6328125" bestFit="1" customWidth="1"/>
    <col min="13777" max="13777" width="52.90625" customWidth="1"/>
    <col min="13778" max="13778" width="6.6328125" customWidth="1"/>
    <col min="13779" max="13779" width="5.54296875" customWidth="1"/>
    <col min="13780" max="13780" width="9.08984375" customWidth="1"/>
    <col min="13781" max="13781" width="8.90625" customWidth="1"/>
    <col min="13782" max="13782" width="8.6328125" customWidth="1"/>
    <col min="13783" max="13783" width="9" customWidth="1"/>
    <col min="13784" max="13784" width="9.08984375" customWidth="1"/>
    <col min="13785" max="13785" width="9.36328125" customWidth="1"/>
    <col min="13786" max="13786" width="10" customWidth="1"/>
    <col min="13787" max="13787" width="11" customWidth="1"/>
    <col min="14032" max="14032" width="3.6328125" bestFit="1" customWidth="1"/>
    <col min="14033" max="14033" width="52.90625" customWidth="1"/>
    <col min="14034" max="14034" width="6.6328125" customWidth="1"/>
    <col min="14035" max="14035" width="5.54296875" customWidth="1"/>
    <col min="14036" max="14036" width="9.08984375" customWidth="1"/>
    <col min="14037" max="14037" width="8.90625" customWidth="1"/>
    <col min="14038" max="14038" width="8.6328125" customWidth="1"/>
    <col min="14039" max="14039" width="9" customWidth="1"/>
    <col min="14040" max="14040" width="9.08984375" customWidth="1"/>
    <col min="14041" max="14041" width="9.36328125" customWidth="1"/>
    <col min="14042" max="14042" width="10" customWidth="1"/>
    <col min="14043" max="14043" width="11" customWidth="1"/>
    <col min="14288" max="14288" width="3.6328125" bestFit="1" customWidth="1"/>
    <col min="14289" max="14289" width="52.90625" customWidth="1"/>
    <col min="14290" max="14290" width="6.6328125" customWidth="1"/>
    <col min="14291" max="14291" width="5.54296875" customWidth="1"/>
    <col min="14292" max="14292" width="9.08984375" customWidth="1"/>
    <col min="14293" max="14293" width="8.90625" customWidth="1"/>
    <col min="14294" max="14294" width="8.6328125" customWidth="1"/>
    <col min="14295" max="14295" width="9" customWidth="1"/>
    <col min="14296" max="14296" width="9.08984375" customWidth="1"/>
    <col min="14297" max="14297" width="9.36328125" customWidth="1"/>
    <col min="14298" max="14298" width="10" customWidth="1"/>
    <col min="14299" max="14299" width="11" customWidth="1"/>
    <col min="14544" max="14544" width="3.6328125" bestFit="1" customWidth="1"/>
    <col min="14545" max="14545" width="52.90625" customWidth="1"/>
    <col min="14546" max="14546" width="6.6328125" customWidth="1"/>
    <col min="14547" max="14547" width="5.54296875" customWidth="1"/>
    <col min="14548" max="14548" width="9.08984375" customWidth="1"/>
    <col min="14549" max="14549" width="8.90625" customWidth="1"/>
    <col min="14550" max="14550" width="8.6328125" customWidth="1"/>
    <col min="14551" max="14551" width="9" customWidth="1"/>
    <col min="14552" max="14552" width="9.08984375" customWidth="1"/>
    <col min="14553" max="14553" width="9.36328125" customWidth="1"/>
    <col min="14554" max="14554" width="10" customWidth="1"/>
    <col min="14555" max="14555" width="11" customWidth="1"/>
    <col min="14800" max="14800" width="3.6328125" bestFit="1" customWidth="1"/>
    <col min="14801" max="14801" width="52.90625" customWidth="1"/>
    <col min="14802" max="14802" width="6.6328125" customWidth="1"/>
    <col min="14803" max="14803" width="5.54296875" customWidth="1"/>
    <col min="14804" max="14804" width="9.08984375" customWidth="1"/>
    <col min="14805" max="14805" width="8.90625" customWidth="1"/>
    <col min="14806" max="14806" width="8.6328125" customWidth="1"/>
    <col min="14807" max="14807" width="9" customWidth="1"/>
    <col min="14808" max="14808" width="9.08984375" customWidth="1"/>
    <col min="14809" max="14809" width="9.36328125" customWidth="1"/>
    <col min="14810" max="14810" width="10" customWidth="1"/>
    <col min="14811" max="14811" width="11" customWidth="1"/>
    <col min="15056" max="15056" width="3.6328125" bestFit="1" customWidth="1"/>
    <col min="15057" max="15057" width="52.90625" customWidth="1"/>
    <col min="15058" max="15058" width="6.6328125" customWidth="1"/>
    <col min="15059" max="15059" width="5.54296875" customWidth="1"/>
    <col min="15060" max="15060" width="9.08984375" customWidth="1"/>
    <col min="15061" max="15061" width="8.90625" customWidth="1"/>
    <col min="15062" max="15062" width="8.6328125" customWidth="1"/>
    <col min="15063" max="15063" width="9" customWidth="1"/>
    <col min="15064" max="15064" width="9.08984375" customWidth="1"/>
    <col min="15065" max="15065" width="9.36328125" customWidth="1"/>
    <col min="15066" max="15066" width="10" customWidth="1"/>
    <col min="15067" max="15067" width="11" customWidth="1"/>
    <col min="15312" max="15312" width="3.6328125" bestFit="1" customWidth="1"/>
    <col min="15313" max="15313" width="52.90625" customWidth="1"/>
    <col min="15314" max="15314" width="6.6328125" customWidth="1"/>
    <col min="15315" max="15315" width="5.54296875" customWidth="1"/>
    <col min="15316" max="15316" width="9.08984375" customWidth="1"/>
    <col min="15317" max="15317" width="8.90625" customWidth="1"/>
    <col min="15318" max="15318" width="8.6328125" customWidth="1"/>
    <col min="15319" max="15319" width="9" customWidth="1"/>
    <col min="15320" max="15320" width="9.08984375" customWidth="1"/>
    <col min="15321" max="15321" width="9.36328125" customWidth="1"/>
    <col min="15322" max="15322" width="10" customWidth="1"/>
    <col min="15323" max="15323" width="11" customWidth="1"/>
    <col min="15568" max="15568" width="3.6328125" bestFit="1" customWidth="1"/>
    <col min="15569" max="15569" width="52.90625" customWidth="1"/>
    <col min="15570" max="15570" width="6.6328125" customWidth="1"/>
    <col min="15571" max="15571" width="5.54296875" customWidth="1"/>
    <col min="15572" max="15572" width="9.08984375" customWidth="1"/>
    <col min="15573" max="15573" width="8.90625" customWidth="1"/>
    <col min="15574" max="15574" width="8.6328125" customWidth="1"/>
    <col min="15575" max="15575" width="9" customWidth="1"/>
    <col min="15576" max="15576" width="9.08984375" customWidth="1"/>
    <col min="15577" max="15577" width="9.36328125" customWidth="1"/>
    <col min="15578" max="15578" width="10" customWidth="1"/>
    <col min="15579" max="15579" width="11" customWidth="1"/>
    <col min="15824" max="15824" width="3.6328125" bestFit="1" customWidth="1"/>
    <col min="15825" max="15825" width="52.90625" customWidth="1"/>
    <col min="15826" max="15826" width="6.6328125" customWidth="1"/>
    <col min="15827" max="15827" width="5.54296875" customWidth="1"/>
    <col min="15828" max="15828" width="9.08984375" customWidth="1"/>
    <col min="15829" max="15829" width="8.90625" customWidth="1"/>
    <col min="15830" max="15830" width="8.6328125" customWidth="1"/>
    <col min="15831" max="15831" width="9" customWidth="1"/>
    <col min="15832" max="15832" width="9.08984375" customWidth="1"/>
    <col min="15833" max="15833" width="9.36328125" customWidth="1"/>
    <col min="15834" max="15834" width="10" customWidth="1"/>
    <col min="15835" max="15835" width="11" customWidth="1"/>
    <col min="16080" max="16080" width="3.6328125" bestFit="1" customWidth="1"/>
    <col min="16081" max="16081" width="52.90625" customWidth="1"/>
    <col min="16082" max="16082" width="6.6328125" customWidth="1"/>
    <col min="16083" max="16083" width="5.54296875" customWidth="1"/>
    <col min="16084" max="16084" width="9.08984375" customWidth="1"/>
    <col min="16085" max="16085" width="8.90625" customWidth="1"/>
    <col min="16086" max="16086" width="8.6328125" customWidth="1"/>
    <col min="16087" max="16087" width="9" customWidth="1"/>
    <col min="16088" max="16088" width="9.08984375" customWidth="1"/>
    <col min="16089" max="16089" width="9.36328125" customWidth="1"/>
    <col min="16090" max="16090" width="10" customWidth="1"/>
    <col min="16091" max="16091" width="11" customWidth="1"/>
  </cols>
  <sheetData>
    <row r="1" spans="1:12" ht="21" customHeight="1" thickBot="1" x14ac:dyDescent="0.3">
      <c r="A1" s="416" t="s">
        <v>214</v>
      </c>
      <c r="B1" s="417"/>
      <c r="C1" s="417"/>
      <c r="D1" s="417"/>
      <c r="E1" s="417"/>
      <c r="F1" s="417"/>
      <c r="G1" s="417"/>
      <c r="H1" s="417"/>
      <c r="I1" s="417"/>
      <c r="J1" s="417"/>
      <c r="K1" s="417"/>
      <c r="L1" s="418"/>
    </row>
    <row r="2" spans="1:12" ht="13" x14ac:dyDescent="0.25">
      <c r="A2" s="135" t="s">
        <v>15</v>
      </c>
      <c r="B2" s="419"/>
      <c r="C2" s="420"/>
      <c r="D2" s="420"/>
      <c r="E2" s="105" t="s">
        <v>197</v>
      </c>
      <c r="F2" s="450"/>
      <c r="G2" s="451"/>
      <c r="H2" s="451"/>
      <c r="I2" s="451"/>
      <c r="J2" s="105" t="s">
        <v>198</v>
      </c>
      <c r="K2" s="420"/>
      <c r="L2" s="422"/>
    </row>
    <row r="3" spans="1:12" ht="13" x14ac:dyDescent="0.25">
      <c r="A3" s="136" t="s">
        <v>17</v>
      </c>
      <c r="B3" s="449"/>
      <c r="C3" s="412"/>
      <c r="D3" s="412"/>
      <c r="E3" s="107" t="s">
        <v>197</v>
      </c>
      <c r="F3" s="413"/>
      <c r="G3" s="423"/>
      <c r="H3" s="423"/>
      <c r="I3" s="423"/>
      <c r="J3" s="107" t="s">
        <v>198</v>
      </c>
      <c r="K3" s="412"/>
      <c r="L3" s="415"/>
    </row>
    <row r="4" spans="1:12" ht="13" x14ac:dyDescent="0.25">
      <c r="A4" s="137" t="s">
        <v>19</v>
      </c>
      <c r="B4" s="443"/>
      <c r="C4" s="409"/>
      <c r="D4" s="409"/>
      <c r="E4" s="109" t="s">
        <v>197</v>
      </c>
      <c r="F4" s="410"/>
      <c r="G4" s="448"/>
      <c r="H4" s="448"/>
      <c r="I4" s="448"/>
      <c r="J4" s="109" t="s">
        <v>198</v>
      </c>
      <c r="K4" s="409"/>
      <c r="L4" s="411"/>
    </row>
    <row r="5" spans="1:12" ht="13" x14ac:dyDescent="0.25">
      <c r="A5" s="136" t="s">
        <v>21</v>
      </c>
      <c r="B5" s="449"/>
      <c r="C5" s="412"/>
      <c r="D5" s="412"/>
      <c r="E5" s="107" t="s">
        <v>197</v>
      </c>
      <c r="F5" s="413"/>
      <c r="G5" s="414"/>
      <c r="H5" s="414"/>
      <c r="I5" s="414"/>
      <c r="J5" s="107" t="s">
        <v>198</v>
      </c>
      <c r="K5" s="412"/>
      <c r="L5" s="415"/>
    </row>
    <row r="6" spans="1:12" ht="13" x14ac:dyDescent="0.25">
      <c r="A6" s="137" t="s">
        <v>53</v>
      </c>
      <c r="B6" s="443"/>
      <c r="C6" s="409"/>
      <c r="D6" s="409"/>
      <c r="E6" s="109" t="s">
        <v>197</v>
      </c>
      <c r="F6" s="410"/>
      <c r="G6" s="409"/>
      <c r="H6" s="409"/>
      <c r="I6" s="409"/>
      <c r="J6" s="109" t="s">
        <v>198</v>
      </c>
      <c r="K6" s="409"/>
      <c r="L6" s="411"/>
    </row>
    <row r="7" spans="1:12" ht="13.5" thickBot="1" x14ac:dyDescent="0.3">
      <c r="A7" s="138" t="s">
        <v>55</v>
      </c>
      <c r="B7" s="444"/>
      <c r="C7" s="405"/>
      <c r="D7" s="405"/>
      <c r="E7" s="113" t="s">
        <v>197</v>
      </c>
      <c r="F7" s="445"/>
      <c r="G7" s="446"/>
      <c r="H7" s="446"/>
      <c r="I7" s="447"/>
      <c r="J7" s="114" t="s">
        <v>198</v>
      </c>
      <c r="K7" s="405"/>
      <c r="L7" s="408"/>
    </row>
    <row r="8" spans="1:12" ht="13" x14ac:dyDescent="0.25">
      <c r="A8" s="386" t="s">
        <v>199</v>
      </c>
      <c r="B8" s="389" t="s">
        <v>215</v>
      </c>
      <c r="C8" s="392" t="s">
        <v>201</v>
      </c>
      <c r="D8" s="395" t="s">
        <v>202</v>
      </c>
      <c r="E8" s="398" t="s">
        <v>203</v>
      </c>
      <c r="F8" s="399"/>
      <c r="G8" s="399"/>
      <c r="H8" s="399"/>
      <c r="I8" s="399"/>
      <c r="J8" s="400"/>
      <c r="K8" s="378" t="s">
        <v>204</v>
      </c>
      <c r="L8" s="379"/>
    </row>
    <row r="9" spans="1:12" ht="13.5" x14ac:dyDescent="0.25">
      <c r="A9" s="387"/>
      <c r="B9" s="439"/>
      <c r="C9" s="393"/>
      <c r="D9" s="396"/>
      <c r="E9" s="115" t="s">
        <v>15</v>
      </c>
      <c r="F9" s="116" t="s">
        <v>17</v>
      </c>
      <c r="G9" s="116" t="s">
        <v>19</v>
      </c>
      <c r="H9" s="116" t="s">
        <v>21</v>
      </c>
      <c r="I9" s="116" t="s">
        <v>53</v>
      </c>
      <c r="J9" s="117" t="s">
        <v>55</v>
      </c>
      <c r="K9" s="380" t="s">
        <v>205</v>
      </c>
      <c r="L9" s="382" t="s">
        <v>206</v>
      </c>
    </row>
    <row r="10" spans="1:12" ht="13" thickBot="1" x14ac:dyDescent="0.3">
      <c r="A10" s="438"/>
      <c r="B10" s="440"/>
      <c r="C10" s="441"/>
      <c r="D10" s="442"/>
      <c r="E10" s="153" t="s">
        <v>207</v>
      </c>
      <c r="F10" s="154" t="s">
        <v>207</v>
      </c>
      <c r="G10" s="154" t="s">
        <v>207</v>
      </c>
      <c r="H10" s="154" t="s">
        <v>207</v>
      </c>
      <c r="I10" s="154" t="s">
        <v>207</v>
      </c>
      <c r="J10" s="155" t="s">
        <v>207</v>
      </c>
      <c r="K10" s="436"/>
      <c r="L10" s="437"/>
    </row>
    <row r="11" spans="1:12" s="124" customFormat="1" ht="13.5" thickBot="1" x14ac:dyDescent="0.3">
      <c r="A11" s="139">
        <v>1</v>
      </c>
      <c r="B11" s="157"/>
      <c r="C11" s="158"/>
      <c r="D11" s="169"/>
      <c r="E11" s="198"/>
      <c r="F11" s="198"/>
      <c r="G11" s="198"/>
      <c r="H11" s="198"/>
      <c r="I11" s="198"/>
      <c r="J11" s="198"/>
      <c r="K11" s="191" t="e">
        <f>AVERAGE(E11:J11)</f>
        <v>#DIV/0!</v>
      </c>
      <c r="L11" s="228" t="e">
        <f>K11*D11</f>
        <v>#DIV/0!</v>
      </c>
    </row>
    <row r="12" spans="1:12" s="124" customFormat="1" ht="13.5" thickBot="1" x14ac:dyDescent="0.3">
      <c r="A12" s="125">
        <v>2</v>
      </c>
      <c r="B12" s="150"/>
      <c r="C12" s="152"/>
      <c r="D12" s="170"/>
      <c r="E12" s="193"/>
      <c r="F12" s="193"/>
      <c r="G12" s="193"/>
      <c r="H12" s="193"/>
      <c r="I12" s="193"/>
      <c r="J12" s="193"/>
      <c r="K12" s="191" t="e">
        <f t="shared" ref="K12:K34" si="0">AVERAGE(E12:J12)</f>
        <v>#DIV/0!</v>
      </c>
      <c r="L12" s="228" t="e">
        <f t="shared" ref="L12:L34" si="1">K12*D12</f>
        <v>#DIV/0!</v>
      </c>
    </row>
    <row r="13" spans="1:12" s="124" customFormat="1" ht="13.5" thickBot="1" x14ac:dyDescent="0.3">
      <c r="A13" s="125">
        <v>3</v>
      </c>
      <c r="B13" s="151"/>
      <c r="C13" s="152"/>
      <c r="D13" s="170"/>
      <c r="E13" s="193"/>
      <c r="F13" s="193"/>
      <c r="G13" s="193"/>
      <c r="H13" s="193"/>
      <c r="I13" s="193"/>
      <c r="J13" s="193"/>
      <c r="K13" s="191" t="e">
        <f t="shared" si="0"/>
        <v>#DIV/0!</v>
      </c>
      <c r="L13" s="228" t="e">
        <f t="shared" si="1"/>
        <v>#DIV/0!</v>
      </c>
    </row>
    <row r="14" spans="1:12" s="124" customFormat="1" ht="13.5" thickBot="1" x14ac:dyDescent="0.3">
      <c r="A14" s="125">
        <v>4</v>
      </c>
      <c r="B14" s="151"/>
      <c r="C14" s="152"/>
      <c r="D14" s="170"/>
      <c r="E14" s="193"/>
      <c r="F14" s="193"/>
      <c r="G14" s="193"/>
      <c r="H14" s="193"/>
      <c r="I14" s="193"/>
      <c r="J14" s="193"/>
      <c r="K14" s="191" t="e">
        <f t="shared" si="0"/>
        <v>#DIV/0!</v>
      </c>
      <c r="L14" s="228" t="e">
        <f t="shared" si="1"/>
        <v>#DIV/0!</v>
      </c>
    </row>
    <row r="15" spans="1:12" s="124" customFormat="1" ht="13.5" thickBot="1" x14ac:dyDescent="0.3">
      <c r="A15" s="125">
        <v>5</v>
      </c>
      <c r="B15" s="151"/>
      <c r="C15" s="152"/>
      <c r="D15" s="170"/>
      <c r="E15" s="193"/>
      <c r="F15" s="193"/>
      <c r="G15" s="193"/>
      <c r="H15" s="193"/>
      <c r="I15" s="193"/>
      <c r="J15" s="193"/>
      <c r="K15" s="191" t="e">
        <f t="shared" si="0"/>
        <v>#DIV/0!</v>
      </c>
      <c r="L15" s="228" t="e">
        <f t="shared" si="1"/>
        <v>#DIV/0!</v>
      </c>
    </row>
    <row r="16" spans="1:12" s="124" customFormat="1" ht="13.5" thickBot="1" x14ac:dyDescent="0.3">
      <c r="A16" s="125">
        <v>6</v>
      </c>
      <c r="B16" s="151"/>
      <c r="C16" s="152"/>
      <c r="D16" s="170"/>
      <c r="E16" s="193"/>
      <c r="F16" s="193"/>
      <c r="G16" s="193"/>
      <c r="H16" s="193"/>
      <c r="I16" s="193"/>
      <c r="J16" s="193"/>
      <c r="K16" s="191" t="e">
        <f t="shared" si="0"/>
        <v>#DIV/0!</v>
      </c>
      <c r="L16" s="228" t="e">
        <f t="shared" si="1"/>
        <v>#DIV/0!</v>
      </c>
    </row>
    <row r="17" spans="1:13" s="124" customFormat="1" ht="13.5" thickBot="1" x14ac:dyDescent="0.3">
      <c r="A17" s="125">
        <v>7</v>
      </c>
      <c r="B17" s="151"/>
      <c r="C17" s="152"/>
      <c r="D17" s="170"/>
      <c r="E17" s="193"/>
      <c r="F17" s="193"/>
      <c r="G17" s="193"/>
      <c r="H17" s="193"/>
      <c r="I17" s="193"/>
      <c r="J17" s="193"/>
      <c r="K17" s="191" t="e">
        <f t="shared" si="0"/>
        <v>#DIV/0!</v>
      </c>
      <c r="L17" s="228" t="e">
        <f t="shared" si="1"/>
        <v>#DIV/0!</v>
      </c>
    </row>
    <row r="18" spans="1:13" s="124" customFormat="1" ht="13.5" thickBot="1" x14ac:dyDescent="0.3">
      <c r="A18" s="125">
        <v>8</v>
      </c>
      <c r="B18" s="151"/>
      <c r="C18" s="152"/>
      <c r="D18" s="170"/>
      <c r="E18" s="193"/>
      <c r="F18" s="193"/>
      <c r="G18" s="193"/>
      <c r="H18" s="193"/>
      <c r="I18" s="193"/>
      <c r="J18" s="193"/>
      <c r="K18" s="191" t="e">
        <f t="shared" si="0"/>
        <v>#DIV/0!</v>
      </c>
      <c r="L18" s="228" t="e">
        <f t="shared" si="1"/>
        <v>#DIV/0!</v>
      </c>
    </row>
    <row r="19" spans="1:13" s="124" customFormat="1" ht="13.5" thickBot="1" x14ac:dyDescent="0.3">
      <c r="A19" s="125">
        <v>9</v>
      </c>
      <c r="B19" s="151"/>
      <c r="C19" s="152"/>
      <c r="D19" s="170"/>
      <c r="E19" s="193"/>
      <c r="F19" s="193"/>
      <c r="G19" s="193"/>
      <c r="H19" s="193"/>
      <c r="I19" s="193"/>
      <c r="J19" s="193"/>
      <c r="K19" s="191" t="e">
        <f t="shared" si="0"/>
        <v>#DIV/0!</v>
      </c>
      <c r="L19" s="228" t="e">
        <f t="shared" si="1"/>
        <v>#DIV/0!</v>
      </c>
    </row>
    <row r="20" spans="1:13" s="124" customFormat="1" ht="13.5" thickBot="1" x14ac:dyDescent="0.3">
      <c r="A20" s="125">
        <v>10</v>
      </c>
      <c r="B20" s="151"/>
      <c r="C20" s="152"/>
      <c r="D20" s="170"/>
      <c r="E20" s="193"/>
      <c r="F20" s="193"/>
      <c r="G20" s="193"/>
      <c r="H20" s="193"/>
      <c r="I20" s="193"/>
      <c r="J20" s="193"/>
      <c r="K20" s="191" t="e">
        <f t="shared" si="0"/>
        <v>#DIV/0!</v>
      </c>
      <c r="L20" s="228" t="e">
        <f t="shared" si="1"/>
        <v>#DIV/0!</v>
      </c>
    </row>
    <row r="21" spans="1:13" s="124" customFormat="1" ht="13.5" thickBot="1" x14ac:dyDescent="0.3">
      <c r="A21" s="125">
        <v>11</v>
      </c>
      <c r="B21" s="186"/>
      <c r="C21" s="152"/>
      <c r="D21" s="170"/>
      <c r="E21" s="193"/>
      <c r="F21" s="193"/>
      <c r="G21" s="193"/>
      <c r="H21" s="193"/>
      <c r="I21" s="193"/>
      <c r="J21" s="193"/>
      <c r="K21" s="191" t="e">
        <f t="shared" si="0"/>
        <v>#DIV/0!</v>
      </c>
      <c r="L21" s="228" t="e">
        <f t="shared" si="1"/>
        <v>#DIV/0!</v>
      </c>
      <c r="M21" s="21"/>
    </row>
    <row r="22" spans="1:13" s="124" customFormat="1" ht="13.5" thickBot="1" x14ac:dyDescent="0.3">
      <c r="A22" s="125">
        <v>12</v>
      </c>
      <c r="B22" s="151"/>
      <c r="C22" s="152"/>
      <c r="D22" s="170"/>
      <c r="E22" s="193"/>
      <c r="F22" s="193"/>
      <c r="G22" s="193"/>
      <c r="H22" s="193"/>
      <c r="I22" s="193"/>
      <c r="J22" s="193"/>
      <c r="K22" s="191" t="e">
        <f t="shared" si="0"/>
        <v>#DIV/0!</v>
      </c>
      <c r="L22" s="228" t="e">
        <f t="shared" si="1"/>
        <v>#DIV/0!</v>
      </c>
    </row>
    <row r="23" spans="1:13" s="124" customFormat="1" ht="13.5" thickBot="1" x14ac:dyDescent="0.3">
      <c r="A23" s="125">
        <v>13</v>
      </c>
      <c r="B23" s="151"/>
      <c r="C23" s="152"/>
      <c r="D23" s="170"/>
      <c r="E23" s="193"/>
      <c r="F23" s="193"/>
      <c r="G23" s="193"/>
      <c r="H23" s="193"/>
      <c r="I23" s="193"/>
      <c r="J23" s="193"/>
      <c r="K23" s="191" t="e">
        <f t="shared" si="0"/>
        <v>#DIV/0!</v>
      </c>
      <c r="L23" s="228" t="e">
        <f t="shared" si="1"/>
        <v>#DIV/0!</v>
      </c>
    </row>
    <row r="24" spans="1:13" s="124" customFormat="1" ht="13.5" thickBot="1" x14ac:dyDescent="0.3">
      <c r="A24" s="125">
        <v>14</v>
      </c>
      <c r="B24" s="151"/>
      <c r="C24" s="152"/>
      <c r="D24" s="170"/>
      <c r="E24" s="193"/>
      <c r="F24" s="193"/>
      <c r="G24" s="193"/>
      <c r="H24" s="193"/>
      <c r="I24" s="193"/>
      <c r="J24" s="193"/>
      <c r="K24" s="191" t="e">
        <f t="shared" si="0"/>
        <v>#DIV/0!</v>
      </c>
      <c r="L24" s="228" t="e">
        <f t="shared" si="1"/>
        <v>#DIV/0!</v>
      </c>
    </row>
    <row r="25" spans="1:13" s="124" customFormat="1" ht="13.5" thickBot="1" x14ac:dyDescent="0.3">
      <c r="A25" s="125">
        <v>15</v>
      </c>
      <c r="B25" s="151"/>
      <c r="C25" s="152"/>
      <c r="D25" s="170"/>
      <c r="E25" s="193"/>
      <c r="F25" s="193"/>
      <c r="G25" s="193"/>
      <c r="H25" s="193"/>
      <c r="I25" s="193"/>
      <c r="J25" s="193"/>
      <c r="K25" s="191" t="e">
        <f t="shared" si="0"/>
        <v>#DIV/0!</v>
      </c>
      <c r="L25" s="228" t="e">
        <f t="shared" si="1"/>
        <v>#DIV/0!</v>
      </c>
    </row>
    <row r="26" spans="1:13" s="124" customFormat="1" ht="13.5" thickBot="1" x14ac:dyDescent="0.3">
      <c r="A26" s="125">
        <v>16</v>
      </c>
      <c r="B26" s="151"/>
      <c r="C26" s="152"/>
      <c r="D26" s="170"/>
      <c r="E26" s="193"/>
      <c r="F26" s="193"/>
      <c r="G26" s="193"/>
      <c r="H26" s="193"/>
      <c r="I26" s="193"/>
      <c r="J26" s="193"/>
      <c r="K26" s="191" t="e">
        <f t="shared" si="0"/>
        <v>#DIV/0!</v>
      </c>
      <c r="L26" s="228" t="e">
        <f t="shared" si="1"/>
        <v>#DIV/0!</v>
      </c>
    </row>
    <row r="27" spans="1:13" s="124" customFormat="1" ht="13.5" thickBot="1" x14ac:dyDescent="0.3">
      <c r="A27" s="125">
        <v>17</v>
      </c>
      <c r="B27" s="151"/>
      <c r="C27" s="152"/>
      <c r="D27" s="170"/>
      <c r="E27" s="193"/>
      <c r="F27" s="193"/>
      <c r="G27" s="193"/>
      <c r="H27" s="193"/>
      <c r="I27" s="193"/>
      <c r="J27" s="193"/>
      <c r="K27" s="191" t="e">
        <f t="shared" si="0"/>
        <v>#DIV/0!</v>
      </c>
      <c r="L27" s="228" t="e">
        <f t="shared" si="1"/>
        <v>#DIV/0!</v>
      </c>
    </row>
    <row r="28" spans="1:13" s="124" customFormat="1" ht="13.5" thickBot="1" x14ac:dyDescent="0.3">
      <c r="A28" s="125">
        <v>18</v>
      </c>
      <c r="B28" s="151"/>
      <c r="C28" s="152"/>
      <c r="D28" s="170"/>
      <c r="E28" s="193"/>
      <c r="F28" s="193"/>
      <c r="G28" s="193"/>
      <c r="H28" s="193"/>
      <c r="I28" s="193"/>
      <c r="J28" s="193"/>
      <c r="K28" s="191" t="e">
        <f t="shared" si="0"/>
        <v>#DIV/0!</v>
      </c>
      <c r="L28" s="228" t="e">
        <f t="shared" si="1"/>
        <v>#DIV/0!</v>
      </c>
    </row>
    <row r="29" spans="1:13" s="124" customFormat="1" ht="13.5" thickBot="1" x14ac:dyDescent="0.3">
      <c r="A29" s="125">
        <v>19</v>
      </c>
      <c r="B29" s="151"/>
      <c r="C29" s="152"/>
      <c r="D29" s="170"/>
      <c r="E29" s="193"/>
      <c r="F29" s="193"/>
      <c r="G29" s="193"/>
      <c r="H29" s="193"/>
      <c r="I29" s="193"/>
      <c r="J29" s="193"/>
      <c r="K29" s="191" t="e">
        <f t="shared" si="0"/>
        <v>#DIV/0!</v>
      </c>
      <c r="L29" s="228" t="e">
        <f t="shared" si="1"/>
        <v>#DIV/0!</v>
      </c>
    </row>
    <row r="30" spans="1:13" s="124" customFormat="1" ht="13.5" thickBot="1" x14ac:dyDescent="0.3">
      <c r="A30" s="125">
        <v>20</v>
      </c>
      <c r="B30" s="151"/>
      <c r="C30" s="152"/>
      <c r="D30" s="170"/>
      <c r="E30" s="193"/>
      <c r="F30" s="193"/>
      <c r="G30" s="193"/>
      <c r="H30" s="193"/>
      <c r="I30" s="193"/>
      <c r="J30" s="193"/>
      <c r="K30" s="191" t="e">
        <f t="shared" si="0"/>
        <v>#DIV/0!</v>
      </c>
      <c r="L30" s="228" t="e">
        <f t="shared" si="1"/>
        <v>#DIV/0!</v>
      </c>
    </row>
    <row r="31" spans="1:13" s="124" customFormat="1" ht="13.5" thickBot="1" x14ac:dyDescent="0.3">
      <c r="A31" s="125">
        <v>21</v>
      </c>
      <c r="B31" s="186"/>
      <c r="C31" s="152"/>
      <c r="D31" s="170"/>
      <c r="E31" s="193"/>
      <c r="F31" s="193"/>
      <c r="G31" s="193"/>
      <c r="H31" s="193"/>
      <c r="I31" s="193"/>
      <c r="J31" s="193"/>
      <c r="K31" s="191" t="e">
        <f t="shared" si="0"/>
        <v>#DIV/0!</v>
      </c>
      <c r="L31" s="228" t="e">
        <f t="shared" si="1"/>
        <v>#DIV/0!</v>
      </c>
    </row>
    <row r="32" spans="1:13" s="124" customFormat="1" ht="13.5" thickBot="1" x14ac:dyDescent="0.3">
      <c r="A32" s="125">
        <v>22</v>
      </c>
      <c r="B32" s="186"/>
      <c r="C32" s="152"/>
      <c r="D32" s="170"/>
      <c r="E32" s="193"/>
      <c r="F32" s="193"/>
      <c r="G32" s="193"/>
      <c r="H32" s="193"/>
      <c r="I32" s="193"/>
      <c r="J32" s="193"/>
      <c r="K32" s="191" t="e">
        <f t="shared" si="0"/>
        <v>#DIV/0!</v>
      </c>
      <c r="L32" s="228" t="e">
        <f t="shared" si="1"/>
        <v>#DIV/0!</v>
      </c>
    </row>
    <row r="33" spans="1:13" s="124" customFormat="1" ht="13.5" thickBot="1" x14ac:dyDescent="0.3">
      <c r="A33" s="125">
        <v>23</v>
      </c>
      <c r="B33" s="186"/>
      <c r="C33" s="152"/>
      <c r="D33" s="170"/>
      <c r="E33" s="193"/>
      <c r="F33" s="193"/>
      <c r="G33" s="193"/>
      <c r="H33" s="193"/>
      <c r="I33" s="193"/>
      <c r="J33" s="193"/>
      <c r="K33" s="191" t="e">
        <f t="shared" si="0"/>
        <v>#DIV/0!</v>
      </c>
      <c r="L33" s="228" t="e">
        <f t="shared" si="1"/>
        <v>#DIV/0!</v>
      </c>
      <c r="M33" s="182"/>
    </row>
    <row r="34" spans="1:13" s="124" customFormat="1" ht="12.75" customHeight="1" x14ac:dyDescent="0.25">
      <c r="A34" s="125"/>
      <c r="B34" s="156"/>
      <c r="C34" s="103"/>
      <c r="D34" s="170"/>
      <c r="E34" s="193"/>
      <c r="F34" s="193"/>
      <c r="G34" s="193"/>
      <c r="H34" s="193"/>
      <c r="I34" s="193"/>
      <c r="J34" s="193"/>
      <c r="K34" s="191" t="e">
        <f t="shared" si="0"/>
        <v>#DIV/0!</v>
      </c>
      <c r="L34" s="228" t="e">
        <f t="shared" si="1"/>
        <v>#DIV/0!</v>
      </c>
    </row>
    <row r="35" spans="1:13" ht="13.5" thickBot="1" x14ac:dyDescent="0.3">
      <c r="A35" s="452" t="s">
        <v>216</v>
      </c>
      <c r="B35" s="453"/>
      <c r="C35" s="453"/>
      <c r="D35" s="453"/>
      <c r="E35" s="453"/>
      <c r="F35" s="453"/>
      <c r="G35" s="453"/>
      <c r="H35" s="453"/>
      <c r="I35" s="453"/>
      <c r="J35" s="454"/>
      <c r="K35" s="455" t="e">
        <f>SUM(L11:L34)</f>
        <v>#DIV/0!</v>
      </c>
      <c r="L35" s="456"/>
    </row>
    <row r="36" spans="1:13" ht="13" thickBot="1" x14ac:dyDescent="0.3"/>
    <row r="37" spans="1:13" ht="13.5" thickBot="1" x14ac:dyDescent="0.35">
      <c r="A37" s="351" t="s">
        <v>217</v>
      </c>
      <c r="B37" s="352"/>
      <c r="C37" s="352"/>
      <c r="D37" s="352"/>
      <c r="E37" s="352"/>
      <c r="F37" s="352"/>
      <c r="G37" s="352"/>
      <c r="H37" s="352"/>
      <c r="I37" s="352"/>
      <c r="J37" s="353"/>
      <c r="K37" s="457" t="e">
        <f>K35/#REF!</f>
        <v>#DIV/0!</v>
      </c>
      <c r="L37" s="458"/>
    </row>
    <row r="38" spans="1:13" ht="13" x14ac:dyDescent="0.3">
      <c r="A38" s="171"/>
      <c r="B38" s="171"/>
      <c r="C38" s="171"/>
      <c r="D38" s="171"/>
      <c r="E38" s="171"/>
      <c r="F38" s="171"/>
      <c r="G38" s="171"/>
      <c r="H38" s="171"/>
      <c r="I38" s="171"/>
      <c r="J38" s="171"/>
      <c r="K38" s="172"/>
      <c r="L38" s="172"/>
    </row>
    <row r="40" spans="1:13" ht="13" thickBot="1" x14ac:dyDescent="0.3"/>
    <row r="41" spans="1:13" ht="13" x14ac:dyDescent="0.25">
      <c r="A41" s="386" t="s">
        <v>199</v>
      </c>
      <c r="B41" s="389" t="s">
        <v>218</v>
      </c>
      <c r="C41" s="392" t="s">
        <v>201</v>
      </c>
      <c r="D41" s="395" t="s">
        <v>202</v>
      </c>
      <c r="E41" s="398" t="s">
        <v>203</v>
      </c>
      <c r="F41" s="399"/>
      <c r="G41" s="399"/>
      <c r="H41" s="399"/>
      <c r="I41" s="399"/>
      <c r="J41" s="400"/>
      <c r="K41" s="378" t="s">
        <v>204</v>
      </c>
      <c r="L41" s="379"/>
    </row>
    <row r="42" spans="1:13" ht="13.5" x14ac:dyDescent="0.25">
      <c r="A42" s="387"/>
      <c r="B42" s="439"/>
      <c r="C42" s="393"/>
      <c r="D42" s="396"/>
      <c r="E42" s="115" t="s">
        <v>15</v>
      </c>
      <c r="F42" s="116" t="s">
        <v>17</v>
      </c>
      <c r="G42" s="116" t="s">
        <v>19</v>
      </c>
      <c r="H42" s="116" t="s">
        <v>21</v>
      </c>
      <c r="I42" s="116" t="s">
        <v>53</v>
      </c>
      <c r="J42" s="117" t="s">
        <v>55</v>
      </c>
      <c r="K42" s="380" t="s">
        <v>205</v>
      </c>
      <c r="L42" s="382" t="s">
        <v>206</v>
      </c>
    </row>
    <row r="43" spans="1:13" ht="13" thickBot="1" x14ac:dyDescent="0.3">
      <c r="A43" s="388"/>
      <c r="B43" s="459"/>
      <c r="C43" s="394"/>
      <c r="D43" s="397"/>
      <c r="E43" s="118" t="s">
        <v>207</v>
      </c>
      <c r="F43" s="119" t="s">
        <v>207</v>
      </c>
      <c r="G43" s="119" t="s">
        <v>207</v>
      </c>
      <c r="H43" s="119" t="s">
        <v>207</v>
      </c>
      <c r="I43" s="119" t="s">
        <v>207</v>
      </c>
      <c r="J43" s="120" t="s">
        <v>207</v>
      </c>
      <c r="K43" s="381"/>
      <c r="L43" s="383"/>
    </row>
    <row r="44" spans="1:13" ht="13" thickBot="1" x14ac:dyDescent="0.3">
      <c r="A44" s="159">
        <v>1</v>
      </c>
      <c r="B44" s="174"/>
      <c r="C44" s="123"/>
      <c r="D44" s="173"/>
      <c r="E44" s="199"/>
      <c r="F44" s="199"/>
      <c r="G44" s="199"/>
      <c r="H44" s="199"/>
      <c r="I44" s="199"/>
      <c r="J44" s="199"/>
      <c r="K44" s="191" t="e">
        <f>AVERAGE(E44:J44)</f>
        <v>#DIV/0!</v>
      </c>
      <c r="L44" s="228" t="e">
        <f>K44*D44</f>
        <v>#DIV/0!</v>
      </c>
    </row>
    <row r="45" spans="1:13" ht="13" thickBot="1" x14ac:dyDescent="0.3">
      <c r="A45" s="160">
        <v>2</v>
      </c>
      <c r="B45" s="174"/>
      <c r="C45" s="127"/>
      <c r="D45" s="173"/>
      <c r="E45" s="202"/>
      <c r="F45" s="202"/>
      <c r="G45" s="202"/>
      <c r="H45" s="202"/>
      <c r="I45" s="202"/>
      <c r="J45" s="202"/>
      <c r="K45" s="191" t="e">
        <f t="shared" ref="K45:K57" si="2">AVERAGE(E45:J45)</f>
        <v>#DIV/0!</v>
      </c>
      <c r="L45" s="228" t="e">
        <f t="shared" ref="L45:L57" si="3">K45*D45</f>
        <v>#DIV/0!</v>
      </c>
    </row>
    <row r="46" spans="1:13" ht="13" thickBot="1" x14ac:dyDescent="0.3">
      <c r="A46" s="160">
        <v>3</v>
      </c>
      <c r="B46" s="174"/>
      <c r="C46" s="128"/>
      <c r="D46" s="173"/>
      <c r="E46" s="202"/>
      <c r="F46" s="202"/>
      <c r="G46" s="202"/>
      <c r="H46" s="202"/>
      <c r="I46" s="202"/>
      <c r="J46" s="202"/>
      <c r="K46" s="191" t="e">
        <f t="shared" si="2"/>
        <v>#DIV/0!</v>
      </c>
      <c r="L46" s="228" t="e">
        <f t="shared" si="3"/>
        <v>#DIV/0!</v>
      </c>
    </row>
    <row r="47" spans="1:13" ht="13" thickBot="1" x14ac:dyDescent="0.3">
      <c r="A47" s="160">
        <v>4</v>
      </c>
      <c r="B47" s="187"/>
      <c r="C47" s="127"/>
      <c r="D47" s="173"/>
      <c r="E47" s="202"/>
      <c r="F47" s="202"/>
      <c r="G47" s="202"/>
      <c r="H47" s="202"/>
      <c r="I47" s="202"/>
      <c r="J47" s="202"/>
      <c r="K47" s="191" t="e">
        <f t="shared" si="2"/>
        <v>#DIV/0!</v>
      </c>
      <c r="L47" s="228" t="e">
        <f t="shared" si="3"/>
        <v>#DIV/0!</v>
      </c>
    </row>
    <row r="48" spans="1:13" ht="13" thickBot="1" x14ac:dyDescent="0.3">
      <c r="A48" s="160">
        <v>5</v>
      </c>
      <c r="B48" s="187"/>
      <c r="C48" s="127"/>
      <c r="D48" s="173"/>
      <c r="E48" s="202"/>
      <c r="F48" s="202"/>
      <c r="G48" s="202"/>
      <c r="H48" s="202"/>
      <c r="I48" s="202"/>
      <c r="J48" s="202"/>
      <c r="K48" s="191" t="e">
        <f t="shared" si="2"/>
        <v>#DIV/0!</v>
      </c>
      <c r="L48" s="228" t="e">
        <f t="shared" si="3"/>
        <v>#DIV/0!</v>
      </c>
    </row>
    <row r="49" spans="1:12" ht="13" thickBot="1" x14ac:dyDescent="0.3">
      <c r="A49" s="160">
        <v>6</v>
      </c>
      <c r="B49" s="174"/>
      <c r="C49" s="127"/>
      <c r="D49" s="173"/>
      <c r="E49" s="202"/>
      <c r="F49" s="202"/>
      <c r="G49" s="202"/>
      <c r="H49" s="202"/>
      <c r="I49" s="202"/>
      <c r="J49" s="202"/>
      <c r="K49" s="191" t="e">
        <f t="shared" si="2"/>
        <v>#DIV/0!</v>
      </c>
      <c r="L49" s="228" t="e">
        <f t="shared" si="3"/>
        <v>#DIV/0!</v>
      </c>
    </row>
    <row r="50" spans="1:12" ht="13" thickBot="1" x14ac:dyDescent="0.3">
      <c r="A50" s="160">
        <v>7</v>
      </c>
      <c r="B50" s="174"/>
      <c r="C50" s="127"/>
      <c r="D50" s="173"/>
      <c r="E50" s="202"/>
      <c r="F50" s="202"/>
      <c r="G50" s="202"/>
      <c r="H50" s="202"/>
      <c r="I50" s="202"/>
      <c r="J50" s="202"/>
      <c r="K50" s="191" t="e">
        <f t="shared" si="2"/>
        <v>#DIV/0!</v>
      </c>
      <c r="L50" s="228" t="e">
        <f t="shared" si="3"/>
        <v>#DIV/0!</v>
      </c>
    </row>
    <row r="51" spans="1:12" ht="13" thickBot="1" x14ac:dyDescent="0.3">
      <c r="A51" s="160">
        <v>8</v>
      </c>
      <c r="B51" s="187"/>
      <c r="C51" s="127"/>
      <c r="D51" s="173"/>
      <c r="E51" s="202"/>
      <c r="F51" s="202"/>
      <c r="G51" s="202"/>
      <c r="H51" s="202"/>
      <c r="I51" s="202"/>
      <c r="J51" s="202"/>
      <c r="K51" s="191" t="e">
        <f t="shared" si="2"/>
        <v>#DIV/0!</v>
      </c>
      <c r="L51" s="228" t="e">
        <f t="shared" si="3"/>
        <v>#DIV/0!</v>
      </c>
    </row>
    <row r="52" spans="1:12" ht="13" thickBot="1" x14ac:dyDescent="0.3">
      <c r="A52" s="160">
        <v>9</v>
      </c>
      <c r="B52" s="174"/>
      <c r="C52" s="127"/>
      <c r="D52" s="173"/>
      <c r="E52" s="202"/>
      <c r="F52" s="202"/>
      <c r="G52" s="202"/>
      <c r="H52" s="202"/>
      <c r="I52" s="202"/>
      <c r="J52" s="202"/>
      <c r="K52" s="191" t="e">
        <f t="shared" si="2"/>
        <v>#DIV/0!</v>
      </c>
      <c r="L52" s="228" t="e">
        <f t="shared" si="3"/>
        <v>#DIV/0!</v>
      </c>
    </row>
    <row r="53" spans="1:12" ht="13" thickBot="1" x14ac:dyDescent="0.3">
      <c r="A53" s="160">
        <v>10</v>
      </c>
      <c r="B53" s="188"/>
      <c r="C53" s="127"/>
      <c r="D53" s="173"/>
      <c r="E53" s="202"/>
      <c r="F53" s="202"/>
      <c r="G53" s="202"/>
      <c r="H53" s="202"/>
      <c r="I53" s="202"/>
      <c r="J53" s="202"/>
      <c r="K53" s="191" t="e">
        <f t="shared" si="2"/>
        <v>#DIV/0!</v>
      </c>
      <c r="L53" s="228" t="e">
        <f t="shared" si="3"/>
        <v>#DIV/0!</v>
      </c>
    </row>
    <row r="54" spans="1:12" ht="13" thickBot="1" x14ac:dyDescent="0.3">
      <c r="A54" s="160">
        <v>11</v>
      </c>
      <c r="B54" s="174"/>
      <c r="C54" s="127"/>
      <c r="D54" s="173"/>
      <c r="E54" s="202"/>
      <c r="F54" s="202"/>
      <c r="G54" s="202"/>
      <c r="H54" s="202"/>
      <c r="I54" s="202"/>
      <c r="J54" s="202"/>
      <c r="K54" s="191" t="e">
        <f t="shared" si="2"/>
        <v>#DIV/0!</v>
      </c>
      <c r="L54" s="228" t="e">
        <f t="shared" si="3"/>
        <v>#DIV/0!</v>
      </c>
    </row>
    <row r="55" spans="1:12" ht="13" thickBot="1" x14ac:dyDescent="0.3">
      <c r="A55" s="160">
        <v>12</v>
      </c>
      <c r="B55" s="174"/>
      <c r="C55" s="127"/>
      <c r="D55" s="173"/>
      <c r="E55" s="202"/>
      <c r="F55" s="202"/>
      <c r="G55" s="202"/>
      <c r="H55" s="202"/>
      <c r="I55" s="202"/>
      <c r="J55" s="202"/>
      <c r="K55" s="191" t="e">
        <f t="shared" si="2"/>
        <v>#DIV/0!</v>
      </c>
      <c r="L55" s="228" t="e">
        <f t="shared" si="3"/>
        <v>#DIV/0!</v>
      </c>
    </row>
    <row r="56" spans="1:12" ht="13" thickBot="1" x14ac:dyDescent="0.3">
      <c r="A56" s="160">
        <v>13</v>
      </c>
      <c r="B56" s="165"/>
      <c r="C56" s="127"/>
      <c r="D56" s="173"/>
      <c r="E56" s="202"/>
      <c r="F56" s="202"/>
      <c r="G56" s="202"/>
      <c r="H56" s="202"/>
      <c r="I56" s="202"/>
      <c r="J56" s="202"/>
      <c r="K56" s="191" t="e">
        <f t="shared" si="2"/>
        <v>#DIV/0!</v>
      </c>
      <c r="L56" s="228" t="e">
        <f t="shared" si="3"/>
        <v>#DIV/0!</v>
      </c>
    </row>
    <row r="57" spans="1:12" ht="13" thickBot="1" x14ac:dyDescent="0.3">
      <c r="A57" s="160">
        <v>14</v>
      </c>
      <c r="B57" s="133"/>
      <c r="C57" s="127"/>
      <c r="D57" s="173"/>
      <c r="E57" s="161"/>
      <c r="F57" s="161"/>
      <c r="G57" s="161"/>
      <c r="H57" s="161"/>
      <c r="I57" s="161"/>
      <c r="J57" s="161"/>
      <c r="K57" s="191" t="e">
        <f t="shared" si="2"/>
        <v>#DIV/0!</v>
      </c>
      <c r="L57" s="228" t="e">
        <f t="shared" si="3"/>
        <v>#DIV/0!</v>
      </c>
    </row>
    <row r="58" spans="1:12" ht="13.5" thickBot="1" x14ac:dyDescent="0.3">
      <c r="A58" s="351" t="s">
        <v>219</v>
      </c>
      <c r="B58" s="352"/>
      <c r="C58" s="352"/>
      <c r="D58" s="352"/>
      <c r="E58" s="352"/>
      <c r="F58" s="352"/>
      <c r="G58" s="352"/>
      <c r="H58" s="352"/>
      <c r="I58" s="352"/>
      <c r="J58" s="353"/>
      <c r="K58" s="460" t="e">
        <f>SUM(L44:L57)</f>
        <v>#DIV/0!</v>
      </c>
      <c r="L58" s="461"/>
    </row>
    <row r="59" spans="1:12" ht="13.5" thickBot="1" x14ac:dyDescent="0.3">
      <c r="A59" s="99"/>
      <c r="B59" s="99"/>
      <c r="C59" s="175"/>
      <c r="D59" s="176"/>
      <c r="E59" s="177"/>
      <c r="F59" s="177"/>
      <c r="G59" s="177"/>
      <c r="H59" s="177"/>
      <c r="I59" s="177"/>
      <c r="J59" s="177"/>
      <c r="K59" s="178"/>
      <c r="L59" s="178"/>
    </row>
    <row r="60" spans="1:12" ht="13.5" thickBot="1" x14ac:dyDescent="0.35">
      <c r="A60" s="462" t="s">
        <v>220</v>
      </c>
      <c r="B60" s="463"/>
      <c r="C60" s="463"/>
      <c r="D60" s="463"/>
      <c r="E60" s="463"/>
      <c r="F60" s="463"/>
      <c r="G60" s="463"/>
      <c r="H60" s="463"/>
      <c r="I60" s="463"/>
      <c r="J60" s="464"/>
      <c r="K60" s="457" t="e">
        <f>K58/12/#REF!</f>
        <v>#DIV/0!</v>
      </c>
      <c r="L60" s="458"/>
    </row>
    <row r="61" spans="1:12" ht="13.5" thickBot="1" x14ac:dyDescent="0.35">
      <c r="A61" s="171"/>
      <c r="B61" s="171"/>
      <c r="C61" s="171"/>
      <c r="D61" s="171"/>
      <c r="E61" s="171"/>
      <c r="F61" s="171"/>
      <c r="G61" s="171"/>
      <c r="H61" s="171"/>
      <c r="I61" s="171"/>
      <c r="J61" s="171"/>
      <c r="K61" s="172"/>
      <c r="L61" s="172"/>
    </row>
    <row r="62" spans="1:12" ht="13.5" thickBot="1" x14ac:dyDescent="0.35">
      <c r="A62" s="465" t="s">
        <v>221</v>
      </c>
      <c r="B62" s="466"/>
      <c r="C62" s="466"/>
      <c r="D62" s="466"/>
      <c r="E62" s="466"/>
      <c r="F62" s="466"/>
      <c r="G62" s="466"/>
      <c r="H62" s="466"/>
      <c r="I62" s="466"/>
      <c r="J62" s="467"/>
      <c r="K62" s="468" t="s">
        <v>222</v>
      </c>
      <c r="L62" s="469"/>
    </row>
    <row r="63" spans="1:12" ht="13" x14ac:dyDescent="0.3">
      <c r="A63" s="479" t="s">
        <v>223</v>
      </c>
      <c r="B63" s="480"/>
      <c r="C63" s="480"/>
      <c r="D63" s="480"/>
      <c r="E63" s="480"/>
      <c r="F63" s="480"/>
      <c r="G63" s="480"/>
      <c r="H63" s="480"/>
      <c r="I63" s="480"/>
      <c r="J63" s="480"/>
      <c r="K63" s="470" t="e">
        <f>K37</f>
        <v>#DIV/0!</v>
      </c>
      <c r="L63" s="471"/>
    </row>
    <row r="64" spans="1:12" ht="13.5" thickBot="1" x14ac:dyDescent="0.35">
      <c r="A64" s="477" t="s">
        <v>224</v>
      </c>
      <c r="B64" s="478"/>
      <c r="C64" s="478"/>
      <c r="D64" s="478"/>
      <c r="E64" s="478"/>
      <c r="F64" s="478"/>
      <c r="G64" s="478"/>
      <c r="H64" s="478"/>
      <c r="I64" s="478"/>
      <c r="J64" s="478"/>
      <c r="K64" s="481" t="e">
        <f>K60</f>
        <v>#DIV/0!</v>
      </c>
      <c r="L64" s="482"/>
    </row>
    <row r="65" spans="1:12" ht="13.5" thickBot="1" x14ac:dyDescent="0.35">
      <c r="A65" s="472" t="s">
        <v>225</v>
      </c>
      <c r="B65" s="473"/>
      <c r="C65" s="473"/>
      <c r="D65" s="473"/>
      <c r="E65" s="473"/>
      <c r="F65" s="473"/>
      <c r="G65" s="473"/>
      <c r="H65" s="473"/>
      <c r="I65" s="473"/>
      <c r="J65" s="474"/>
      <c r="K65" s="475" t="e">
        <f>SUM(K63:L64)</f>
        <v>#DIV/0!</v>
      </c>
      <c r="L65" s="476"/>
    </row>
    <row r="67" spans="1:12" ht="13" thickBot="1" x14ac:dyDescent="0.3"/>
    <row r="68" spans="1:12" ht="20.25" customHeight="1" x14ac:dyDescent="0.25">
      <c r="A68" s="360"/>
      <c r="B68" s="361"/>
      <c r="C68" s="366" t="s">
        <v>210</v>
      </c>
      <c r="D68" s="369"/>
      <c r="E68" s="370"/>
      <c r="F68" s="370"/>
      <c r="G68" s="370"/>
      <c r="H68" s="370"/>
      <c r="I68" s="370"/>
      <c r="J68" s="370"/>
      <c r="K68" s="370"/>
      <c r="L68" s="371"/>
    </row>
    <row r="69" spans="1:12" ht="28.5" customHeight="1" x14ac:dyDescent="0.25">
      <c r="A69" s="362"/>
      <c r="B69" s="363"/>
      <c r="C69" s="367"/>
      <c r="D69" s="372"/>
      <c r="E69" s="373"/>
      <c r="F69" s="373"/>
      <c r="G69" s="373"/>
      <c r="H69" s="373"/>
      <c r="I69" s="373"/>
      <c r="J69" s="373"/>
      <c r="K69" s="373"/>
      <c r="L69" s="374"/>
    </row>
    <row r="70" spans="1:12" ht="14.25" customHeight="1" x14ac:dyDescent="0.25">
      <c r="A70" s="362"/>
      <c r="B70" s="363"/>
      <c r="C70" s="367"/>
      <c r="D70" s="372"/>
      <c r="E70" s="373"/>
      <c r="F70" s="373"/>
      <c r="G70" s="373"/>
      <c r="H70" s="373"/>
      <c r="I70" s="373"/>
      <c r="J70" s="373"/>
      <c r="K70" s="373"/>
      <c r="L70" s="374"/>
    </row>
    <row r="71" spans="1:12" ht="13" thickBot="1" x14ac:dyDescent="0.3">
      <c r="A71" s="364"/>
      <c r="B71" s="365"/>
      <c r="C71" s="368"/>
      <c r="D71" s="375"/>
      <c r="E71" s="376"/>
      <c r="F71" s="376"/>
      <c r="G71" s="376"/>
      <c r="H71" s="376"/>
      <c r="I71" s="376"/>
      <c r="J71" s="376"/>
      <c r="K71" s="376"/>
      <c r="L71" s="377"/>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4" zoomScale="120" zoomScaleNormal="120" workbookViewId="0">
      <selection activeCell="D56" sqref="D56:D57"/>
    </sheetView>
  </sheetViews>
  <sheetFormatPr defaultRowHeight="12.5" x14ac:dyDescent="0.25"/>
  <cols>
    <col min="1" max="1" width="3.6328125" style="132" bestFit="1" customWidth="1"/>
    <col min="2" max="2" width="47.6328125" customWidth="1"/>
    <col min="3" max="3" width="6.6328125" customWidth="1"/>
    <col min="4" max="4" width="5.54296875" customWidth="1"/>
    <col min="5" max="6" width="10.36328125" bestFit="1" customWidth="1"/>
    <col min="7" max="7" width="11.6328125" bestFit="1" customWidth="1"/>
    <col min="8" max="8" width="9" customWidth="1"/>
    <col min="9" max="9" width="9.08984375" customWidth="1"/>
    <col min="10" max="10" width="9.36328125" customWidth="1"/>
    <col min="11" max="11" width="10" customWidth="1"/>
    <col min="12" max="12" width="11" customWidth="1"/>
    <col min="257" max="257" width="3.6328125" bestFit="1" customWidth="1"/>
    <col min="258" max="258" width="52.90625" customWidth="1"/>
    <col min="259" max="259" width="6.6328125" customWidth="1"/>
    <col min="260" max="260" width="5.54296875" customWidth="1"/>
    <col min="261" max="261" width="9.08984375" customWidth="1"/>
    <col min="262" max="262" width="8.90625" customWidth="1"/>
    <col min="263" max="263" width="8.6328125" customWidth="1"/>
    <col min="264" max="264" width="9" customWidth="1"/>
    <col min="265" max="265" width="9.08984375" customWidth="1"/>
    <col min="266" max="266" width="9.36328125" customWidth="1"/>
    <col min="267" max="267" width="10" customWidth="1"/>
    <col min="268" max="268" width="11" customWidth="1"/>
    <col min="513" max="513" width="3.6328125" bestFit="1" customWidth="1"/>
    <col min="514" max="514" width="52.90625" customWidth="1"/>
    <col min="515" max="515" width="6.6328125" customWidth="1"/>
    <col min="516" max="516" width="5.54296875" customWidth="1"/>
    <col min="517" max="517" width="9.08984375" customWidth="1"/>
    <col min="518" max="518" width="8.90625" customWidth="1"/>
    <col min="519" max="519" width="8.6328125" customWidth="1"/>
    <col min="520" max="520" width="9" customWidth="1"/>
    <col min="521" max="521" width="9.08984375" customWidth="1"/>
    <col min="522" max="522" width="9.36328125" customWidth="1"/>
    <col min="523" max="523" width="10" customWidth="1"/>
    <col min="524" max="524" width="11" customWidth="1"/>
    <col min="769" max="769" width="3.6328125" bestFit="1" customWidth="1"/>
    <col min="770" max="770" width="52.90625" customWidth="1"/>
    <col min="771" max="771" width="6.6328125" customWidth="1"/>
    <col min="772" max="772" width="5.54296875" customWidth="1"/>
    <col min="773" max="773" width="9.08984375" customWidth="1"/>
    <col min="774" max="774" width="8.90625" customWidth="1"/>
    <col min="775" max="775" width="8.6328125" customWidth="1"/>
    <col min="776" max="776" width="9" customWidth="1"/>
    <col min="777" max="777" width="9.08984375" customWidth="1"/>
    <col min="778" max="778" width="9.36328125" customWidth="1"/>
    <col min="779" max="779" width="10" customWidth="1"/>
    <col min="780" max="780" width="11" customWidth="1"/>
    <col min="1025" max="1025" width="3.6328125" bestFit="1" customWidth="1"/>
    <col min="1026" max="1026" width="52.90625" customWidth="1"/>
    <col min="1027" max="1027" width="6.6328125" customWidth="1"/>
    <col min="1028" max="1028" width="5.54296875" customWidth="1"/>
    <col min="1029" max="1029" width="9.08984375" customWidth="1"/>
    <col min="1030" max="1030" width="8.90625" customWidth="1"/>
    <col min="1031" max="1031" width="8.6328125" customWidth="1"/>
    <col min="1032" max="1032" width="9" customWidth="1"/>
    <col min="1033" max="1033" width="9.08984375" customWidth="1"/>
    <col min="1034" max="1034" width="9.36328125" customWidth="1"/>
    <col min="1035" max="1035" width="10" customWidth="1"/>
    <col min="1036" max="1036" width="11" customWidth="1"/>
    <col min="1281" max="1281" width="3.6328125" bestFit="1" customWidth="1"/>
    <col min="1282" max="1282" width="52.90625" customWidth="1"/>
    <col min="1283" max="1283" width="6.6328125" customWidth="1"/>
    <col min="1284" max="1284" width="5.54296875" customWidth="1"/>
    <col min="1285" max="1285" width="9.08984375" customWidth="1"/>
    <col min="1286" max="1286" width="8.90625" customWidth="1"/>
    <col min="1287" max="1287" width="8.6328125" customWidth="1"/>
    <col min="1288" max="1288" width="9" customWidth="1"/>
    <col min="1289" max="1289" width="9.08984375" customWidth="1"/>
    <col min="1290" max="1290" width="9.36328125" customWidth="1"/>
    <col min="1291" max="1291" width="10" customWidth="1"/>
    <col min="1292" max="1292" width="11" customWidth="1"/>
    <col min="1537" max="1537" width="3.6328125" bestFit="1" customWidth="1"/>
    <col min="1538" max="1538" width="52.90625" customWidth="1"/>
    <col min="1539" max="1539" width="6.6328125" customWidth="1"/>
    <col min="1540" max="1540" width="5.54296875" customWidth="1"/>
    <col min="1541" max="1541" width="9.08984375" customWidth="1"/>
    <col min="1542" max="1542" width="8.90625" customWidth="1"/>
    <col min="1543" max="1543" width="8.6328125" customWidth="1"/>
    <col min="1544" max="1544" width="9" customWidth="1"/>
    <col min="1545" max="1545" width="9.08984375" customWidth="1"/>
    <col min="1546" max="1546" width="9.36328125" customWidth="1"/>
    <col min="1547" max="1547" width="10" customWidth="1"/>
    <col min="1548" max="1548" width="11" customWidth="1"/>
    <col min="1793" max="1793" width="3.6328125" bestFit="1" customWidth="1"/>
    <col min="1794" max="1794" width="52.90625" customWidth="1"/>
    <col min="1795" max="1795" width="6.6328125" customWidth="1"/>
    <col min="1796" max="1796" width="5.54296875" customWidth="1"/>
    <col min="1797" max="1797" width="9.08984375" customWidth="1"/>
    <col min="1798" max="1798" width="8.90625" customWidth="1"/>
    <col min="1799" max="1799" width="8.6328125" customWidth="1"/>
    <col min="1800" max="1800" width="9" customWidth="1"/>
    <col min="1801" max="1801" width="9.08984375" customWidth="1"/>
    <col min="1802" max="1802" width="9.36328125" customWidth="1"/>
    <col min="1803" max="1803" width="10" customWidth="1"/>
    <col min="1804" max="1804" width="11" customWidth="1"/>
    <col min="2049" max="2049" width="3.6328125" bestFit="1" customWidth="1"/>
    <col min="2050" max="2050" width="52.90625" customWidth="1"/>
    <col min="2051" max="2051" width="6.6328125" customWidth="1"/>
    <col min="2052" max="2052" width="5.54296875" customWidth="1"/>
    <col min="2053" max="2053" width="9.08984375" customWidth="1"/>
    <col min="2054" max="2054" width="8.90625" customWidth="1"/>
    <col min="2055" max="2055" width="8.6328125" customWidth="1"/>
    <col min="2056" max="2056" width="9" customWidth="1"/>
    <col min="2057" max="2057" width="9.08984375" customWidth="1"/>
    <col min="2058" max="2058" width="9.36328125" customWidth="1"/>
    <col min="2059" max="2059" width="10" customWidth="1"/>
    <col min="2060" max="2060" width="11" customWidth="1"/>
    <col min="2305" max="2305" width="3.6328125" bestFit="1" customWidth="1"/>
    <col min="2306" max="2306" width="52.90625" customWidth="1"/>
    <col min="2307" max="2307" width="6.6328125" customWidth="1"/>
    <col min="2308" max="2308" width="5.54296875" customWidth="1"/>
    <col min="2309" max="2309" width="9.08984375" customWidth="1"/>
    <col min="2310" max="2310" width="8.90625" customWidth="1"/>
    <col min="2311" max="2311" width="8.6328125" customWidth="1"/>
    <col min="2312" max="2312" width="9" customWidth="1"/>
    <col min="2313" max="2313" width="9.08984375" customWidth="1"/>
    <col min="2314" max="2314" width="9.36328125" customWidth="1"/>
    <col min="2315" max="2315" width="10" customWidth="1"/>
    <col min="2316" max="2316" width="11" customWidth="1"/>
    <col min="2561" max="2561" width="3.6328125" bestFit="1" customWidth="1"/>
    <col min="2562" max="2562" width="52.90625" customWidth="1"/>
    <col min="2563" max="2563" width="6.6328125" customWidth="1"/>
    <col min="2564" max="2564" width="5.54296875" customWidth="1"/>
    <col min="2565" max="2565" width="9.08984375" customWidth="1"/>
    <col min="2566" max="2566" width="8.90625" customWidth="1"/>
    <col min="2567" max="2567" width="8.6328125" customWidth="1"/>
    <col min="2568" max="2568" width="9" customWidth="1"/>
    <col min="2569" max="2569" width="9.08984375" customWidth="1"/>
    <col min="2570" max="2570" width="9.36328125" customWidth="1"/>
    <col min="2571" max="2571" width="10" customWidth="1"/>
    <col min="2572" max="2572" width="11" customWidth="1"/>
    <col min="2817" max="2817" width="3.6328125" bestFit="1" customWidth="1"/>
    <col min="2818" max="2818" width="52.90625" customWidth="1"/>
    <col min="2819" max="2819" width="6.6328125" customWidth="1"/>
    <col min="2820" max="2820" width="5.54296875" customWidth="1"/>
    <col min="2821" max="2821" width="9.08984375" customWidth="1"/>
    <col min="2822" max="2822" width="8.90625" customWidth="1"/>
    <col min="2823" max="2823" width="8.6328125" customWidth="1"/>
    <col min="2824" max="2824" width="9" customWidth="1"/>
    <col min="2825" max="2825" width="9.08984375" customWidth="1"/>
    <col min="2826" max="2826" width="9.36328125" customWidth="1"/>
    <col min="2827" max="2827" width="10" customWidth="1"/>
    <col min="2828" max="2828" width="11" customWidth="1"/>
    <col min="3073" max="3073" width="3.6328125" bestFit="1" customWidth="1"/>
    <col min="3074" max="3074" width="52.90625" customWidth="1"/>
    <col min="3075" max="3075" width="6.6328125" customWidth="1"/>
    <col min="3076" max="3076" width="5.54296875" customWidth="1"/>
    <col min="3077" max="3077" width="9.08984375" customWidth="1"/>
    <col min="3078" max="3078" width="8.90625" customWidth="1"/>
    <col min="3079" max="3079" width="8.6328125" customWidth="1"/>
    <col min="3080" max="3080" width="9" customWidth="1"/>
    <col min="3081" max="3081" width="9.08984375" customWidth="1"/>
    <col min="3082" max="3082" width="9.36328125" customWidth="1"/>
    <col min="3083" max="3083" width="10" customWidth="1"/>
    <col min="3084" max="3084" width="11" customWidth="1"/>
    <col min="3329" max="3329" width="3.6328125" bestFit="1" customWidth="1"/>
    <col min="3330" max="3330" width="52.90625" customWidth="1"/>
    <col min="3331" max="3331" width="6.6328125" customWidth="1"/>
    <col min="3332" max="3332" width="5.54296875" customWidth="1"/>
    <col min="3333" max="3333" width="9.08984375" customWidth="1"/>
    <col min="3334" max="3334" width="8.90625" customWidth="1"/>
    <col min="3335" max="3335" width="8.6328125" customWidth="1"/>
    <col min="3336" max="3336" width="9" customWidth="1"/>
    <col min="3337" max="3337" width="9.08984375" customWidth="1"/>
    <col min="3338" max="3338" width="9.36328125" customWidth="1"/>
    <col min="3339" max="3339" width="10" customWidth="1"/>
    <col min="3340" max="3340" width="11" customWidth="1"/>
    <col min="3585" max="3585" width="3.6328125" bestFit="1" customWidth="1"/>
    <col min="3586" max="3586" width="52.90625" customWidth="1"/>
    <col min="3587" max="3587" width="6.6328125" customWidth="1"/>
    <col min="3588" max="3588" width="5.54296875" customWidth="1"/>
    <col min="3589" max="3589" width="9.08984375" customWidth="1"/>
    <col min="3590" max="3590" width="8.90625" customWidth="1"/>
    <col min="3591" max="3591" width="8.6328125" customWidth="1"/>
    <col min="3592" max="3592" width="9" customWidth="1"/>
    <col min="3593" max="3593" width="9.08984375" customWidth="1"/>
    <col min="3594" max="3594" width="9.36328125" customWidth="1"/>
    <col min="3595" max="3595" width="10" customWidth="1"/>
    <col min="3596" max="3596" width="11" customWidth="1"/>
    <col min="3841" max="3841" width="3.6328125" bestFit="1" customWidth="1"/>
    <col min="3842" max="3842" width="52.90625" customWidth="1"/>
    <col min="3843" max="3843" width="6.6328125" customWidth="1"/>
    <col min="3844" max="3844" width="5.54296875" customWidth="1"/>
    <col min="3845" max="3845" width="9.08984375" customWidth="1"/>
    <col min="3846" max="3846" width="8.90625" customWidth="1"/>
    <col min="3847" max="3847" width="8.6328125" customWidth="1"/>
    <col min="3848" max="3848" width="9" customWidth="1"/>
    <col min="3849" max="3849" width="9.08984375" customWidth="1"/>
    <col min="3850" max="3850" width="9.36328125" customWidth="1"/>
    <col min="3851" max="3851" width="10" customWidth="1"/>
    <col min="3852" max="3852" width="11" customWidth="1"/>
    <col min="4097" max="4097" width="3.6328125" bestFit="1" customWidth="1"/>
    <col min="4098" max="4098" width="52.90625" customWidth="1"/>
    <col min="4099" max="4099" width="6.6328125" customWidth="1"/>
    <col min="4100" max="4100" width="5.54296875" customWidth="1"/>
    <col min="4101" max="4101" width="9.08984375" customWidth="1"/>
    <col min="4102" max="4102" width="8.90625" customWidth="1"/>
    <col min="4103" max="4103" width="8.6328125" customWidth="1"/>
    <col min="4104" max="4104" width="9" customWidth="1"/>
    <col min="4105" max="4105" width="9.08984375" customWidth="1"/>
    <col min="4106" max="4106" width="9.36328125" customWidth="1"/>
    <col min="4107" max="4107" width="10" customWidth="1"/>
    <col min="4108" max="4108" width="11" customWidth="1"/>
    <col min="4353" max="4353" width="3.6328125" bestFit="1" customWidth="1"/>
    <col min="4354" max="4354" width="52.90625" customWidth="1"/>
    <col min="4355" max="4355" width="6.6328125" customWidth="1"/>
    <col min="4356" max="4356" width="5.54296875" customWidth="1"/>
    <col min="4357" max="4357" width="9.08984375" customWidth="1"/>
    <col min="4358" max="4358" width="8.90625" customWidth="1"/>
    <col min="4359" max="4359" width="8.6328125" customWidth="1"/>
    <col min="4360" max="4360" width="9" customWidth="1"/>
    <col min="4361" max="4361" width="9.08984375" customWidth="1"/>
    <col min="4362" max="4362" width="9.36328125" customWidth="1"/>
    <col min="4363" max="4363" width="10" customWidth="1"/>
    <col min="4364" max="4364" width="11" customWidth="1"/>
    <col min="4609" max="4609" width="3.6328125" bestFit="1" customWidth="1"/>
    <col min="4610" max="4610" width="52.90625" customWidth="1"/>
    <col min="4611" max="4611" width="6.6328125" customWidth="1"/>
    <col min="4612" max="4612" width="5.54296875" customWidth="1"/>
    <col min="4613" max="4613" width="9.08984375" customWidth="1"/>
    <col min="4614" max="4614" width="8.90625" customWidth="1"/>
    <col min="4615" max="4615" width="8.6328125" customWidth="1"/>
    <col min="4616" max="4616" width="9" customWidth="1"/>
    <col min="4617" max="4617" width="9.08984375" customWidth="1"/>
    <col min="4618" max="4618" width="9.36328125" customWidth="1"/>
    <col min="4619" max="4619" width="10" customWidth="1"/>
    <col min="4620" max="4620" width="11" customWidth="1"/>
    <col min="4865" max="4865" width="3.6328125" bestFit="1" customWidth="1"/>
    <col min="4866" max="4866" width="52.90625" customWidth="1"/>
    <col min="4867" max="4867" width="6.6328125" customWidth="1"/>
    <col min="4868" max="4868" width="5.54296875" customWidth="1"/>
    <col min="4869" max="4869" width="9.08984375" customWidth="1"/>
    <col min="4870" max="4870" width="8.90625" customWidth="1"/>
    <col min="4871" max="4871" width="8.6328125" customWidth="1"/>
    <col min="4872" max="4872" width="9" customWidth="1"/>
    <col min="4873" max="4873" width="9.08984375" customWidth="1"/>
    <col min="4874" max="4874" width="9.36328125" customWidth="1"/>
    <col min="4875" max="4875" width="10" customWidth="1"/>
    <col min="4876" max="4876" width="11" customWidth="1"/>
    <col min="5121" max="5121" width="3.6328125" bestFit="1" customWidth="1"/>
    <col min="5122" max="5122" width="52.90625" customWidth="1"/>
    <col min="5123" max="5123" width="6.6328125" customWidth="1"/>
    <col min="5124" max="5124" width="5.54296875" customWidth="1"/>
    <col min="5125" max="5125" width="9.08984375" customWidth="1"/>
    <col min="5126" max="5126" width="8.90625" customWidth="1"/>
    <col min="5127" max="5127" width="8.6328125" customWidth="1"/>
    <col min="5128" max="5128" width="9" customWidth="1"/>
    <col min="5129" max="5129" width="9.08984375" customWidth="1"/>
    <col min="5130" max="5130" width="9.36328125" customWidth="1"/>
    <col min="5131" max="5131" width="10" customWidth="1"/>
    <col min="5132" max="5132" width="11" customWidth="1"/>
    <col min="5377" max="5377" width="3.6328125" bestFit="1" customWidth="1"/>
    <col min="5378" max="5378" width="52.90625" customWidth="1"/>
    <col min="5379" max="5379" width="6.6328125" customWidth="1"/>
    <col min="5380" max="5380" width="5.54296875" customWidth="1"/>
    <col min="5381" max="5381" width="9.08984375" customWidth="1"/>
    <col min="5382" max="5382" width="8.90625" customWidth="1"/>
    <col min="5383" max="5383" width="8.6328125" customWidth="1"/>
    <col min="5384" max="5384" width="9" customWidth="1"/>
    <col min="5385" max="5385" width="9.08984375" customWidth="1"/>
    <col min="5386" max="5386" width="9.36328125" customWidth="1"/>
    <col min="5387" max="5387" width="10" customWidth="1"/>
    <col min="5388" max="5388" width="11" customWidth="1"/>
    <col min="5633" max="5633" width="3.6328125" bestFit="1" customWidth="1"/>
    <col min="5634" max="5634" width="52.90625" customWidth="1"/>
    <col min="5635" max="5635" width="6.6328125" customWidth="1"/>
    <col min="5636" max="5636" width="5.54296875" customWidth="1"/>
    <col min="5637" max="5637" width="9.08984375" customWidth="1"/>
    <col min="5638" max="5638" width="8.90625" customWidth="1"/>
    <col min="5639" max="5639" width="8.6328125" customWidth="1"/>
    <col min="5640" max="5640" width="9" customWidth="1"/>
    <col min="5641" max="5641" width="9.08984375" customWidth="1"/>
    <col min="5642" max="5642" width="9.36328125" customWidth="1"/>
    <col min="5643" max="5643" width="10" customWidth="1"/>
    <col min="5644" max="5644" width="11" customWidth="1"/>
    <col min="5889" max="5889" width="3.6328125" bestFit="1" customWidth="1"/>
    <col min="5890" max="5890" width="52.90625" customWidth="1"/>
    <col min="5891" max="5891" width="6.6328125" customWidth="1"/>
    <col min="5892" max="5892" width="5.54296875" customWidth="1"/>
    <col min="5893" max="5893" width="9.08984375" customWidth="1"/>
    <col min="5894" max="5894" width="8.90625" customWidth="1"/>
    <col min="5895" max="5895" width="8.6328125" customWidth="1"/>
    <col min="5896" max="5896" width="9" customWidth="1"/>
    <col min="5897" max="5897" width="9.08984375" customWidth="1"/>
    <col min="5898" max="5898" width="9.36328125" customWidth="1"/>
    <col min="5899" max="5899" width="10" customWidth="1"/>
    <col min="5900" max="5900" width="11" customWidth="1"/>
    <col min="6145" max="6145" width="3.6328125" bestFit="1" customWidth="1"/>
    <col min="6146" max="6146" width="52.90625" customWidth="1"/>
    <col min="6147" max="6147" width="6.6328125" customWidth="1"/>
    <col min="6148" max="6148" width="5.54296875" customWidth="1"/>
    <col min="6149" max="6149" width="9.08984375" customWidth="1"/>
    <col min="6150" max="6150" width="8.90625" customWidth="1"/>
    <col min="6151" max="6151" width="8.6328125" customWidth="1"/>
    <col min="6152" max="6152" width="9" customWidth="1"/>
    <col min="6153" max="6153" width="9.08984375" customWidth="1"/>
    <col min="6154" max="6154" width="9.36328125" customWidth="1"/>
    <col min="6155" max="6155" width="10" customWidth="1"/>
    <col min="6156" max="6156" width="11" customWidth="1"/>
    <col min="6401" max="6401" width="3.6328125" bestFit="1" customWidth="1"/>
    <col min="6402" max="6402" width="52.90625" customWidth="1"/>
    <col min="6403" max="6403" width="6.6328125" customWidth="1"/>
    <col min="6404" max="6404" width="5.54296875" customWidth="1"/>
    <col min="6405" max="6405" width="9.08984375" customWidth="1"/>
    <col min="6406" max="6406" width="8.90625" customWidth="1"/>
    <col min="6407" max="6407" width="8.6328125" customWidth="1"/>
    <col min="6408" max="6408" width="9" customWidth="1"/>
    <col min="6409" max="6409" width="9.08984375" customWidth="1"/>
    <col min="6410" max="6410" width="9.36328125" customWidth="1"/>
    <col min="6411" max="6411" width="10" customWidth="1"/>
    <col min="6412" max="6412" width="11" customWidth="1"/>
    <col min="6657" max="6657" width="3.6328125" bestFit="1" customWidth="1"/>
    <col min="6658" max="6658" width="52.90625" customWidth="1"/>
    <col min="6659" max="6659" width="6.6328125" customWidth="1"/>
    <col min="6660" max="6660" width="5.54296875" customWidth="1"/>
    <col min="6661" max="6661" width="9.08984375" customWidth="1"/>
    <col min="6662" max="6662" width="8.90625" customWidth="1"/>
    <col min="6663" max="6663" width="8.6328125" customWidth="1"/>
    <col min="6664" max="6664" width="9" customWidth="1"/>
    <col min="6665" max="6665" width="9.08984375" customWidth="1"/>
    <col min="6666" max="6666" width="9.36328125" customWidth="1"/>
    <col min="6667" max="6667" width="10" customWidth="1"/>
    <col min="6668" max="6668" width="11" customWidth="1"/>
    <col min="6913" max="6913" width="3.6328125" bestFit="1" customWidth="1"/>
    <col min="6914" max="6914" width="52.90625" customWidth="1"/>
    <col min="6915" max="6915" width="6.6328125" customWidth="1"/>
    <col min="6916" max="6916" width="5.54296875" customWidth="1"/>
    <col min="6917" max="6917" width="9.08984375" customWidth="1"/>
    <col min="6918" max="6918" width="8.90625" customWidth="1"/>
    <col min="6919" max="6919" width="8.6328125" customWidth="1"/>
    <col min="6920" max="6920" width="9" customWidth="1"/>
    <col min="6921" max="6921" width="9.08984375" customWidth="1"/>
    <col min="6922" max="6922" width="9.36328125" customWidth="1"/>
    <col min="6923" max="6923" width="10" customWidth="1"/>
    <col min="6924" max="6924" width="11" customWidth="1"/>
    <col min="7169" max="7169" width="3.6328125" bestFit="1" customWidth="1"/>
    <col min="7170" max="7170" width="52.90625" customWidth="1"/>
    <col min="7171" max="7171" width="6.6328125" customWidth="1"/>
    <col min="7172" max="7172" width="5.54296875" customWidth="1"/>
    <col min="7173" max="7173" width="9.08984375" customWidth="1"/>
    <col min="7174" max="7174" width="8.90625" customWidth="1"/>
    <col min="7175" max="7175" width="8.6328125" customWidth="1"/>
    <col min="7176" max="7176" width="9" customWidth="1"/>
    <col min="7177" max="7177" width="9.08984375" customWidth="1"/>
    <col min="7178" max="7178" width="9.36328125" customWidth="1"/>
    <col min="7179" max="7179" width="10" customWidth="1"/>
    <col min="7180" max="7180" width="11" customWidth="1"/>
    <col min="7425" max="7425" width="3.6328125" bestFit="1" customWidth="1"/>
    <col min="7426" max="7426" width="52.90625" customWidth="1"/>
    <col min="7427" max="7427" width="6.6328125" customWidth="1"/>
    <col min="7428" max="7428" width="5.54296875" customWidth="1"/>
    <col min="7429" max="7429" width="9.08984375" customWidth="1"/>
    <col min="7430" max="7430" width="8.90625" customWidth="1"/>
    <col min="7431" max="7431" width="8.6328125" customWidth="1"/>
    <col min="7432" max="7432" width="9" customWidth="1"/>
    <col min="7433" max="7433" width="9.08984375" customWidth="1"/>
    <col min="7434" max="7434" width="9.36328125" customWidth="1"/>
    <col min="7435" max="7435" width="10" customWidth="1"/>
    <col min="7436" max="7436" width="11" customWidth="1"/>
    <col min="7681" max="7681" width="3.6328125" bestFit="1" customWidth="1"/>
    <col min="7682" max="7682" width="52.90625" customWidth="1"/>
    <col min="7683" max="7683" width="6.6328125" customWidth="1"/>
    <col min="7684" max="7684" width="5.54296875" customWidth="1"/>
    <col min="7685" max="7685" width="9.08984375" customWidth="1"/>
    <col min="7686" max="7686" width="8.90625" customWidth="1"/>
    <col min="7687" max="7687" width="8.6328125" customWidth="1"/>
    <col min="7688" max="7688" width="9" customWidth="1"/>
    <col min="7689" max="7689" width="9.08984375" customWidth="1"/>
    <col min="7690" max="7690" width="9.36328125" customWidth="1"/>
    <col min="7691" max="7691" width="10" customWidth="1"/>
    <col min="7692" max="7692" width="11" customWidth="1"/>
    <col min="7937" max="7937" width="3.6328125" bestFit="1" customWidth="1"/>
    <col min="7938" max="7938" width="52.90625" customWidth="1"/>
    <col min="7939" max="7939" width="6.6328125" customWidth="1"/>
    <col min="7940" max="7940" width="5.54296875" customWidth="1"/>
    <col min="7941" max="7941" width="9.08984375" customWidth="1"/>
    <col min="7942" max="7942" width="8.90625" customWidth="1"/>
    <col min="7943" max="7943" width="8.6328125" customWidth="1"/>
    <col min="7944" max="7944" width="9" customWidth="1"/>
    <col min="7945" max="7945" width="9.08984375" customWidth="1"/>
    <col min="7946" max="7946" width="9.36328125" customWidth="1"/>
    <col min="7947" max="7947" width="10" customWidth="1"/>
    <col min="7948" max="7948" width="11" customWidth="1"/>
    <col min="8193" max="8193" width="3.6328125" bestFit="1" customWidth="1"/>
    <col min="8194" max="8194" width="52.90625" customWidth="1"/>
    <col min="8195" max="8195" width="6.6328125" customWidth="1"/>
    <col min="8196" max="8196" width="5.54296875" customWidth="1"/>
    <col min="8197" max="8197" width="9.08984375" customWidth="1"/>
    <col min="8198" max="8198" width="8.90625" customWidth="1"/>
    <col min="8199" max="8199" width="8.6328125" customWidth="1"/>
    <col min="8200" max="8200" width="9" customWidth="1"/>
    <col min="8201" max="8201" width="9.08984375" customWidth="1"/>
    <col min="8202" max="8202" width="9.36328125" customWidth="1"/>
    <col min="8203" max="8203" width="10" customWidth="1"/>
    <col min="8204" max="8204" width="11" customWidth="1"/>
    <col min="8449" max="8449" width="3.6328125" bestFit="1" customWidth="1"/>
    <col min="8450" max="8450" width="52.90625" customWidth="1"/>
    <col min="8451" max="8451" width="6.6328125" customWidth="1"/>
    <col min="8452" max="8452" width="5.54296875" customWidth="1"/>
    <col min="8453" max="8453" width="9.08984375" customWidth="1"/>
    <col min="8454" max="8454" width="8.90625" customWidth="1"/>
    <col min="8455" max="8455" width="8.6328125" customWidth="1"/>
    <col min="8456" max="8456" width="9" customWidth="1"/>
    <col min="8457" max="8457" width="9.08984375" customWidth="1"/>
    <col min="8458" max="8458" width="9.36328125" customWidth="1"/>
    <col min="8459" max="8459" width="10" customWidth="1"/>
    <col min="8460" max="8460" width="11" customWidth="1"/>
    <col min="8705" max="8705" width="3.6328125" bestFit="1" customWidth="1"/>
    <col min="8706" max="8706" width="52.90625" customWidth="1"/>
    <col min="8707" max="8707" width="6.6328125" customWidth="1"/>
    <col min="8708" max="8708" width="5.54296875" customWidth="1"/>
    <col min="8709" max="8709" width="9.08984375" customWidth="1"/>
    <col min="8710" max="8710" width="8.90625" customWidth="1"/>
    <col min="8711" max="8711" width="8.6328125" customWidth="1"/>
    <col min="8712" max="8712" width="9" customWidth="1"/>
    <col min="8713" max="8713" width="9.08984375" customWidth="1"/>
    <col min="8714" max="8714" width="9.36328125" customWidth="1"/>
    <col min="8715" max="8715" width="10" customWidth="1"/>
    <col min="8716" max="8716" width="11" customWidth="1"/>
    <col min="8961" max="8961" width="3.6328125" bestFit="1" customWidth="1"/>
    <col min="8962" max="8962" width="52.90625" customWidth="1"/>
    <col min="8963" max="8963" width="6.6328125" customWidth="1"/>
    <col min="8964" max="8964" width="5.54296875" customWidth="1"/>
    <col min="8965" max="8965" width="9.08984375" customWidth="1"/>
    <col min="8966" max="8966" width="8.90625" customWidth="1"/>
    <col min="8967" max="8967" width="8.6328125" customWidth="1"/>
    <col min="8968" max="8968" width="9" customWidth="1"/>
    <col min="8969" max="8969" width="9.08984375" customWidth="1"/>
    <col min="8970" max="8970" width="9.36328125" customWidth="1"/>
    <col min="8971" max="8971" width="10" customWidth="1"/>
    <col min="8972" max="8972" width="11" customWidth="1"/>
    <col min="9217" max="9217" width="3.6328125" bestFit="1" customWidth="1"/>
    <col min="9218" max="9218" width="52.90625" customWidth="1"/>
    <col min="9219" max="9219" width="6.6328125" customWidth="1"/>
    <col min="9220" max="9220" width="5.54296875" customWidth="1"/>
    <col min="9221" max="9221" width="9.08984375" customWidth="1"/>
    <col min="9222" max="9222" width="8.90625" customWidth="1"/>
    <col min="9223" max="9223" width="8.6328125" customWidth="1"/>
    <col min="9224" max="9224" width="9" customWidth="1"/>
    <col min="9225" max="9225" width="9.08984375" customWidth="1"/>
    <col min="9226" max="9226" width="9.36328125" customWidth="1"/>
    <col min="9227" max="9227" width="10" customWidth="1"/>
    <col min="9228" max="9228" width="11" customWidth="1"/>
    <col min="9473" max="9473" width="3.6328125" bestFit="1" customWidth="1"/>
    <col min="9474" max="9474" width="52.90625" customWidth="1"/>
    <col min="9475" max="9475" width="6.6328125" customWidth="1"/>
    <col min="9476" max="9476" width="5.54296875" customWidth="1"/>
    <col min="9477" max="9477" width="9.08984375" customWidth="1"/>
    <col min="9478" max="9478" width="8.90625" customWidth="1"/>
    <col min="9479" max="9479" width="8.6328125" customWidth="1"/>
    <col min="9480" max="9480" width="9" customWidth="1"/>
    <col min="9481" max="9481" width="9.08984375" customWidth="1"/>
    <col min="9482" max="9482" width="9.36328125" customWidth="1"/>
    <col min="9483" max="9483" width="10" customWidth="1"/>
    <col min="9484" max="9484" width="11" customWidth="1"/>
    <col min="9729" max="9729" width="3.6328125" bestFit="1" customWidth="1"/>
    <col min="9730" max="9730" width="52.90625" customWidth="1"/>
    <col min="9731" max="9731" width="6.6328125" customWidth="1"/>
    <col min="9732" max="9732" width="5.54296875" customWidth="1"/>
    <col min="9733" max="9733" width="9.08984375" customWidth="1"/>
    <col min="9734" max="9734" width="8.90625" customWidth="1"/>
    <col min="9735" max="9735" width="8.6328125" customWidth="1"/>
    <col min="9736" max="9736" width="9" customWidth="1"/>
    <col min="9737" max="9737" width="9.08984375" customWidth="1"/>
    <col min="9738" max="9738" width="9.36328125" customWidth="1"/>
    <col min="9739" max="9739" width="10" customWidth="1"/>
    <col min="9740" max="9740" width="11" customWidth="1"/>
    <col min="9985" max="9985" width="3.6328125" bestFit="1" customWidth="1"/>
    <col min="9986" max="9986" width="52.90625" customWidth="1"/>
    <col min="9987" max="9987" width="6.6328125" customWidth="1"/>
    <col min="9988" max="9988" width="5.54296875" customWidth="1"/>
    <col min="9989" max="9989" width="9.08984375" customWidth="1"/>
    <col min="9990" max="9990" width="8.90625" customWidth="1"/>
    <col min="9991" max="9991" width="8.6328125" customWidth="1"/>
    <col min="9992" max="9992" width="9" customWidth="1"/>
    <col min="9993" max="9993" width="9.08984375" customWidth="1"/>
    <col min="9994" max="9994" width="9.36328125" customWidth="1"/>
    <col min="9995" max="9995" width="10" customWidth="1"/>
    <col min="9996" max="9996" width="11" customWidth="1"/>
    <col min="10241" max="10241" width="3.6328125" bestFit="1" customWidth="1"/>
    <col min="10242" max="10242" width="52.90625" customWidth="1"/>
    <col min="10243" max="10243" width="6.6328125" customWidth="1"/>
    <col min="10244" max="10244" width="5.54296875" customWidth="1"/>
    <col min="10245" max="10245" width="9.08984375" customWidth="1"/>
    <col min="10246" max="10246" width="8.90625" customWidth="1"/>
    <col min="10247" max="10247" width="8.6328125" customWidth="1"/>
    <col min="10248" max="10248" width="9" customWidth="1"/>
    <col min="10249" max="10249" width="9.08984375" customWidth="1"/>
    <col min="10250" max="10250" width="9.36328125" customWidth="1"/>
    <col min="10251" max="10251" width="10" customWidth="1"/>
    <col min="10252" max="10252" width="11" customWidth="1"/>
    <col min="10497" max="10497" width="3.6328125" bestFit="1" customWidth="1"/>
    <col min="10498" max="10498" width="52.90625" customWidth="1"/>
    <col min="10499" max="10499" width="6.6328125" customWidth="1"/>
    <col min="10500" max="10500" width="5.54296875" customWidth="1"/>
    <col min="10501" max="10501" width="9.08984375" customWidth="1"/>
    <col min="10502" max="10502" width="8.90625" customWidth="1"/>
    <col min="10503" max="10503" width="8.6328125" customWidth="1"/>
    <col min="10504" max="10504" width="9" customWidth="1"/>
    <col min="10505" max="10505" width="9.08984375" customWidth="1"/>
    <col min="10506" max="10506" width="9.36328125" customWidth="1"/>
    <col min="10507" max="10507" width="10" customWidth="1"/>
    <col min="10508" max="10508" width="11" customWidth="1"/>
    <col min="10753" max="10753" width="3.6328125" bestFit="1" customWidth="1"/>
    <col min="10754" max="10754" width="52.90625" customWidth="1"/>
    <col min="10755" max="10755" width="6.6328125" customWidth="1"/>
    <col min="10756" max="10756" width="5.54296875" customWidth="1"/>
    <col min="10757" max="10757" width="9.08984375" customWidth="1"/>
    <col min="10758" max="10758" width="8.90625" customWidth="1"/>
    <col min="10759" max="10759" width="8.6328125" customWidth="1"/>
    <col min="10760" max="10760" width="9" customWidth="1"/>
    <col min="10761" max="10761" width="9.08984375" customWidth="1"/>
    <col min="10762" max="10762" width="9.36328125" customWidth="1"/>
    <col min="10763" max="10763" width="10" customWidth="1"/>
    <col min="10764" max="10764" width="11" customWidth="1"/>
    <col min="11009" max="11009" width="3.6328125" bestFit="1" customWidth="1"/>
    <col min="11010" max="11010" width="52.90625" customWidth="1"/>
    <col min="11011" max="11011" width="6.6328125" customWidth="1"/>
    <col min="11012" max="11012" width="5.54296875" customWidth="1"/>
    <col min="11013" max="11013" width="9.08984375" customWidth="1"/>
    <col min="11014" max="11014" width="8.90625" customWidth="1"/>
    <col min="11015" max="11015" width="8.6328125" customWidth="1"/>
    <col min="11016" max="11016" width="9" customWidth="1"/>
    <col min="11017" max="11017" width="9.08984375" customWidth="1"/>
    <col min="11018" max="11018" width="9.36328125" customWidth="1"/>
    <col min="11019" max="11019" width="10" customWidth="1"/>
    <col min="11020" max="11020" width="11" customWidth="1"/>
    <col min="11265" max="11265" width="3.6328125" bestFit="1" customWidth="1"/>
    <col min="11266" max="11266" width="52.90625" customWidth="1"/>
    <col min="11267" max="11267" width="6.6328125" customWidth="1"/>
    <col min="11268" max="11268" width="5.54296875" customWidth="1"/>
    <col min="11269" max="11269" width="9.08984375" customWidth="1"/>
    <col min="11270" max="11270" width="8.90625" customWidth="1"/>
    <col min="11271" max="11271" width="8.6328125" customWidth="1"/>
    <col min="11272" max="11272" width="9" customWidth="1"/>
    <col min="11273" max="11273" width="9.08984375" customWidth="1"/>
    <col min="11274" max="11274" width="9.36328125" customWidth="1"/>
    <col min="11275" max="11275" width="10" customWidth="1"/>
    <col min="11276" max="11276" width="11" customWidth="1"/>
    <col min="11521" max="11521" width="3.6328125" bestFit="1" customWidth="1"/>
    <col min="11522" max="11522" width="52.90625" customWidth="1"/>
    <col min="11523" max="11523" width="6.6328125" customWidth="1"/>
    <col min="11524" max="11524" width="5.54296875" customWidth="1"/>
    <col min="11525" max="11525" width="9.08984375" customWidth="1"/>
    <col min="11526" max="11526" width="8.90625" customWidth="1"/>
    <col min="11527" max="11527" width="8.6328125" customWidth="1"/>
    <col min="11528" max="11528" width="9" customWidth="1"/>
    <col min="11529" max="11529" width="9.08984375" customWidth="1"/>
    <col min="11530" max="11530" width="9.36328125" customWidth="1"/>
    <col min="11531" max="11531" width="10" customWidth="1"/>
    <col min="11532" max="11532" width="11" customWidth="1"/>
    <col min="11777" max="11777" width="3.6328125" bestFit="1" customWidth="1"/>
    <col min="11778" max="11778" width="52.90625" customWidth="1"/>
    <col min="11779" max="11779" width="6.6328125" customWidth="1"/>
    <col min="11780" max="11780" width="5.54296875" customWidth="1"/>
    <col min="11781" max="11781" width="9.08984375" customWidth="1"/>
    <col min="11782" max="11782" width="8.90625" customWidth="1"/>
    <col min="11783" max="11783" width="8.6328125" customWidth="1"/>
    <col min="11784" max="11784" width="9" customWidth="1"/>
    <col min="11785" max="11785" width="9.08984375" customWidth="1"/>
    <col min="11786" max="11786" width="9.36328125" customWidth="1"/>
    <col min="11787" max="11787" width="10" customWidth="1"/>
    <col min="11788" max="11788" width="11" customWidth="1"/>
    <col min="12033" max="12033" width="3.6328125" bestFit="1" customWidth="1"/>
    <col min="12034" max="12034" width="52.90625" customWidth="1"/>
    <col min="12035" max="12035" width="6.6328125" customWidth="1"/>
    <col min="12036" max="12036" width="5.54296875" customWidth="1"/>
    <col min="12037" max="12037" width="9.08984375" customWidth="1"/>
    <col min="12038" max="12038" width="8.90625" customWidth="1"/>
    <col min="12039" max="12039" width="8.6328125" customWidth="1"/>
    <col min="12040" max="12040" width="9" customWidth="1"/>
    <col min="12041" max="12041" width="9.08984375" customWidth="1"/>
    <col min="12042" max="12042" width="9.36328125" customWidth="1"/>
    <col min="12043" max="12043" width="10" customWidth="1"/>
    <col min="12044" max="12044" width="11" customWidth="1"/>
    <col min="12289" max="12289" width="3.6328125" bestFit="1" customWidth="1"/>
    <col min="12290" max="12290" width="52.90625" customWidth="1"/>
    <col min="12291" max="12291" width="6.6328125" customWidth="1"/>
    <col min="12292" max="12292" width="5.54296875" customWidth="1"/>
    <col min="12293" max="12293" width="9.08984375" customWidth="1"/>
    <col min="12294" max="12294" width="8.90625" customWidth="1"/>
    <col min="12295" max="12295" width="8.6328125" customWidth="1"/>
    <col min="12296" max="12296" width="9" customWidth="1"/>
    <col min="12297" max="12297" width="9.08984375" customWidth="1"/>
    <col min="12298" max="12298" width="9.36328125" customWidth="1"/>
    <col min="12299" max="12299" width="10" customWidth="1"/>
    <col min="12300" max="12300" width="11" customWidth="1"/>
    <col min="12545" max="12545" width="3.6328125" bestFit="1" customWidth="1"/>
    <col min="12546" max="12546" width="52.90625" customWidth="1"/>
    <col min="12547" max="12547" width="6.6328125" customWidth="1"/>
    <col min="12548" max="12548" width="5.54296875" customWidth="1"/>
    <col min="12549" max="12549" width="9.08984375" customWidth="1"/>
    <col min="12550" max="12550" width="8.90625" customWidth="1"/>
    <col min="12551" max="12551" width="8.6328125" customWidth="1"/>
    <col min="12552" max="12552" width="9" customWidth="1"/>
    <col min="12553" max="12553" width="9.08984375" customWidth="1"/>
    <col min="12554" max="12554" width="9.36328125" customWidth="1"/>
    <col min="12555" max="12555" width="10" customWidth="1"/>
    <col min="12556" max="12556" width="11" customWidth="1"/>
    <col min="12801" max="12801" width="3.6328125" bestFit="1" customWidth="1"/>
    <col min="12802" max="12802" width="52.90625" customWidth="1"/>
    <col min="12803" max="12803" width="6.6328125" customWidth="1"/>
    <col min="12804" max="12804" width="5.54296875" customWidth="1"/>
    <col min="12805" max="12805" width="9.08984375" customWidth="1"/>
    <col min="12806" max="12806" width="8.90625" customWidth="1"/>
    <col min="12807" max="12807" width="8.6328125" customWidth="1"/>
    <col min="12808" max="12808" width="9" customWidth="1"/>
    <col min="12809" max="12809" width="9.08984375" customWidth="1"/>
    <col min="12810" max="12810" width="9.36328125" customWidth="1"/>
    <col min="12811" max="12811" width="10" customWidth="1"/>
    <col min="12812" max="12812" width="11" customWidth="1"/>
    <col min="13057" max="13057" width="3.6328125" bestFit="1" customWidth="1"/>
    <col min="13058" max="13058" width="52.90625" customWidth="1"/>
    <col min="13059" max="13059" width="6.6328125" customWidth="1"/>
    <col min="13060" max="13060" width="5.54296875" customWidth="1"/>
    <col min="13061" max="13061" width="9.08984375" customWidth="1"/>
    <col min="13062" max="13062" width="8.90625" customWidth="1"/>
    <col min="13063" max="13063" width="8.6328125" customWidth="1"/>
    <col min="13064" max="13064" width="9" customWidth="1"/>
    <col min="13065" max="13065" width="9.08984375" customWidth="1"/>
    <col min="13066" max="13066" width="9.36328125" customWidth="1"/>
    <col min="13067" max="13067" width="10" customWidth="1"/>
    <col min="13068" max="13068" width="11" customWidth="1"/>
    <col min="13313" max="13313" width="3.6328125" bestFit="1" customWidth="1"/>
    <col min="13314" max="13314" width="52.90625" customWidth="1"/>
    <col min="13315" max="13315" width="6.6328125" customWidth="1"/>
    <col min="13316" max="13316" width="5.54296875" customWidth="1"/>
    <col min="13317" max="13317" width="9.08984375" customWidth="1"/>
    <col min="13318" max="13318" width="8.90625" customWidth="1"/>
    <col min="13319" max="13319" width="8.6328125" customWidth="1"/>
    <col min="13320" max="13320" width="9" customWidth="1"/>
    <col min="13321" max="13321" width="9.08984375" customWidth="1"/>
    <col min="13322" max="13322" width="9.36328125" customWidth="1"/>
    <col min="13323" max="13323" width="10" customWidth="1"/>
    <col min="13324" max="13324" width="11" customWidth="1"/>
    <col min="13569" max="13569" width="3.6328125" bestFit="1" customWidth="1"/>
    <col min="13570" max="13570" width="52.90625" customWidth="1"/>
    <col min="13571" max="13571" width="6.6328125" customWidth="1"/>
    <col min="13572" max="13572" width="5.54296875" customWidth="1"/>
    <col min="13573" max="13573" width="9.08984375" customWidth="1"/>
    <col min="13574" max="13574" width="8.90625" customWidth="1"/>
    <col min="13575" max="13575" width="8.6328125" customWidth="1"/>
    <col min="13576" max="13576" width="9" customWidth="1"/>
    <col min="13577" max="13577" width="9.08984375" customWidth="1"/>
    <col min="13578" max="13578" width="9.36328125" customWidth="1"/>
    <col min="13579" max="13579" width="10" customWidth="1"/>
    <col min="13580" max="13580" width="11" customWidth="1"/>
    <col min="13825" max="13825" width="3.6328125" bestFit="1" customWidth="1"/>
    <col min="13826" max="13826" width="52.90625" customWidth="1"/>
    <col min="13827" max="13827" width="6.6328125" customWidth="1"/>
    <col min="13828" max="13828" width="5.54296875" customWidth="1"/>
    <col min="13829" max="13829" width="9.08984375" customWidth="1"/>
    <col min="13830" max="13830" width="8.90625" customWidth="1"/>
    <col min="13831" max="13831" width="8.6328125" customWidth="1"/>
    <col min="13832" max="13832" width="9" customWidth="1"/>
    <col min="13833" max="13833" width="9.08984375" customWidth="1"/>
    <col min="13834" max="13834" width="9.36328125" customWidth="1"/>
    <col min="13835" max="13835" width="10" customWidth="1"/>
    <col min="13836" max="13836" width="11" customWidth="1"/>
    <col min="14081" max="14081" width="3.6328125" bestFit="1" customWidth="1"/>
    <col min="14082" max="14082" width="52.90625" customWidth="1"/>
    <col min="14083" max="14083" width="6.6328125" customWidth="1"/>
    <col min="14084" max="14084" width="5.54296875" customWidth="1"/>
    <col min="14085" max="14085" width="9.08984375" customWidth="1"/>
    <col min="14086" max="14086" width="8.90625" customWidth="1"/>
    <col min="14087" max="14087" width="8.6328125" customWidth="1"/>
    <col min="14088" max="14088" width="9" customWidth="1"/>
    <col min="14089" max="14089" width="9.08984375" customWidth="1"/>
    <col min="14090" max="14090" width="9.36328125" customWidth="1"/>
    <col min="14091" max="14091" width="10" customWidth="1"/>
    <col min="14092" max="14092" width="11" customWidth="1"/>
    <col min="14337" max="14337" width="3.6328125" bestFit="1" customWidth="1"/>
    <col min="14338" max="14338" width="52.90625" customWidth="1"/>
    <col min="14339" max="14339" width="6.6328125" customWidth="1"/>
    <col min="14340" max="14340" width="5.54296875" customWidth="1"/>
    <col min="14341" max="14341" width="9.08984375" customWidth="1"/>
    <col min="14342" max="14342" width="8.90625" customWidth="1"/>
    <col min="14343" max="14343" width="8.6328125" customWidth="1"/>
    <col min="14344" max="14344" width="9" customWidth="1"/>
    <col min="14345" max="14345" width="9.08984375" customWidth="1"/>
    <col min="14346" max="14346" width="9.36328125" customWidth="1"/>
    <col min="14347" max="14347" width="10" customWidth="1"/>
    <col min="14348" max="14348" width="11" customWidth="1"/>
    <col min="14593" max="14593" width="3.6328125" bestFit="1" customWidth="1"/>
    <col min="14594" max="14594" width="52.90625" customWidth="1"/>
    <col min="14595" max="14595" width="6.6328125" customWidth="1"/>
    <col min="14596" max="14596" width="5.54296875" customWidth="1"/>
    <col min="14597" max="14597" width="9.08984375" customWidth="1"/>
    <col min="14598" max="14598" width="8.90625" customWidth="1"/>
    <col min="14599" max="14599" width="8.6328125" customWidth="1"/>
    <col min="14600" max="14600" width="9" customWidth="1"/>
    <col min="14601" max="14601" width="9.08984375" customWidth="1"/>
    <col min="14602" max="14602" width="9.36328125" customWidth="1"/>
    <col min="14603" max="14603" width="10" customWidth="1"/>
    <col min="14604" max="14604" width="11" customWidth="1"/>
    <col min="14849" max="14849" width="3.6328125" bestFit="1" customWidth="1"/>
    <col min="14850" max="14850" width="52.90625" customWidth="1"/>
    <col min="14851" max="14851" width="6.6328125" customWidth="1"/>
    <col min="14852" max="14852" width="5.54296875" customWidth="1"/>
    <col min="14853" max="14853" width="9.08984375" customWidth="1"/>
    <col min="14854" max="14854" width="8.90625" customWidth="1"/>
    <col min="14855" max="14855" width="8.6328125" customWidth="1"/>
    <col min="14856" max="14856" width="9" customWidth="1"/>
    <col min="14857" max="14857" width="9.08984375" customWidth="1"/>
    <col min="14858" max="14858" width="9.36328125" customWidth="1"/>
    <col min="14859" max="14859" width="10" customWidth="1"/>
    <col min="14860" max="14860" width="11" customWidth="1"/>
    <col min="15105" max="15105" width="3.6328125" bestFit="1" customWidth="1"/>
    <col min="15106" max="15106" width="52.90625" customWidth="1"/>
    <col min="15107" max="15107" width="6.6328125" customWidth="1"/>
    <col min="15108" max="15108" width="5.54296875" customWidth="1"/>
    <col min="15109" max="15109" width="9.08984375" customWidth="1"/>
    <col min="15110" max="15110" width="8.90625" customWidth="1"/>
    <col min="15111" max="15111" width="8.6328125" customWidth="1"/>
    <col min="15112" max="15112" width="9" customWidth="1"/>
    <col min="15113" max="15113" width="9.08984375" customWidth="1"/>
    <col min="15114" max="15114" width="9.36328125" customWidth="1"/>
    <col min="15115" max="15115" width="10" customWidth="1"/>
    <col min="15116" max="15116" width="11" customWidth="1"/>
    <col min="15361" max="15361" width="3.6328125" bestFit="1" customWidth="1"/>
    <col min="15362" max="15362" width="52.90625" customWidth="1"/>
    <col min="15363" max="15363" width="6.6328125" customWidth="1"/>
    <col min="15364" max="15364" width="5.54296875" customWidth="1"/>
    <col min="15365" max="15365" width="9.08984375" customWidth="1"/>
    <col min="15366" max="15366" width="8.90625" customWidth="1"/>
    <col min="15367" max="15367" width="8.6328125" customWidth="1"/>
    <col min="15368" max="15368" width="9" customWidth="1"/>
    <col min="15369" max="15369" width="9.08984375" customWidth="1"/>
    <col min="15370" max="15370" width="9.36328125" customWidth="1"/>
    <col min="15371" max="15371" width="10" customWidth="1"/>
    <col min="15372" max="15372" width="11" customWidth="1"/>
    <col min="15617" max="15617" width="3.6328125" bestFit="1" customWidth="1"/>
    <col min="15618" max="15618" width="52.90625" customWidth="1"/>
    <col min="15619" max="15619" width="6.6328125" customWidth="1"/>
    <col min="15620" max="15620" width="5.54296875" customWidth="1"/>
    <col min="15621" max="15621" width="9.08984375" customWidth="1"/>
    <col min="15622" max="15622" width="8.90625" customWidth="1"/>
    <col min="15623" max="15623" width="8.6328125" customWidth="1"/>
    <col min="15624" max="15624" width="9" customWidth="1"/>
    <col min="15625" max="15625" width="9.08984375" customWidth="1"/>
    <col min="15626" max="15626" width="9.36328125" customWidth="1"/>
    <col min="15627" max="15627" width="10" customWidth="1"/>
    <col min="15628" max="15628" width="11" customWidth="1"/>
    <col min="15873" max="15873" width="3.6328125" bestFit="1" customWidth="1"/>
    <col min="15874" max="15874" width="52.90625" customWidth="1"/>
    <col min="15875" max="15875" width="6.6328125" customWidth="1"/>
    <col min="15876" max="15876" width="5.54296875" customWidth="1"/>
    <col min="15877" max="15877" width="9.08984375" customWidth="1"/>
    <col min="15878" max="15878" width="8.90625" customWidth="1"/>
    <col min="15879" max="15879" width="8.6328125" customWidth="1"/>
    <col min="15880" max="15880" width="9" customWidth="1"/>
    <col min="15881" max="15881" width="9.08984375" customWidth="1"/>
    <col min="15882" max="15882" width="9.36328125" customWidth="1"/>
    <col min="15883" max="15883" width="10" customWidth="1"/>
    <col min="15884" max="15884" width="11" customWidth="1"/>
    <col min="16129" max="16129" width="3.6328125" bestFit="1" customWidth="1"/>
    <col min="16130" max="16130" width="52.90625" customWidth="1"/>
    <col min="16131" max="16131" width="6.6328125" customWidth="1"/>
    <col min="16132" max="16132" width="5.54296875" customWidth="1"/>
    <col min="16133" max="16133" width="9.08984375" customWidth="1"/>
    <col min="16134" max="16134" width="8.90625" customWidth="1"/>
    <col min="16135" max="16135" width="8.6328125" customWidth="1"/>
    <col min="16136" max="16136" width="9" customWidth="1"/>
    <col min="16137" max="16137" width="9.08984375" customWidth="1"/>
    <col min="16138" max="16138" width="9.36328125" customWidth="1"/>
    <col min="16139" max="16139" width="10" customWidth="1"/>
    <col min="16140" max="16140" width="11" customWidth="1"/>
  </cols>
  <sheetData>
    <row r="1" spans="1:14" ht="21.75" customHeight="1" thickBot="1" x14ac:dyDescent="0.3">
      <c r="A1" s="495"/>
      <c r="B1" s="496"/>
      <c r="C1" s="496"/>
      <c r="D1" s="496"/>
      <c r="E1" s="496"/>
      <c r="F1" s="496"/>
      <c r="G1" s="496"/>
      <c r="H1" s="496"/>
      <c r="I1" s="496"/>
      <c r="J1" s="496"/>
      <c r="K1" s="496"/>
      <c r="L1" s="497"/>
    </row>
    <row r="2" spans="1:14" ht="13" x14ac:dyDescent="0.25">
      <c r="A2" s="143" t="s">
        <v>15</v>
      </c>
      <c r="B2" s="419"/>
      <c r="C2" s="420"/>
      <c r="D2" s="420"/>
      <c r="E2" s="105" t="s">
        <v>197</v>
      </c>
      <c r="F2" s="421"/>
      <c r="G2" s="420"/>
      <c r="H2" s="420"/>
      <c r="I2" s="420"/>
      <c r="J2" s="105" t="s">
        <v>198</v>
      </c>
      <c r="K2" s="420"/>
      <c r="L2" s="422"/>
    </row>
    <row r="3" spans="1:14" ht="13" x14ac:dyDescent="0.25">
      <c r="A3" s="144" t="s">
        <v>17</v>
      </c>
      <c r="B3" s="412"/>
      <c r="C3" s="412"/>
      <c r="D3" s="412"/>
      <c r="E3" s="189" t="s">
        <v>197</v>
      </c>
      <c r="F3" s="413"/>
      <c r="G3" s="414"/>
      <c r="H3" s="414"/>
      <c r="I3" s="414"/>
      <c r="J3" s="107" t="s">
        <v>198</v>
      </c>
      <c r="K3" s="412"/>
      <c r="L3" s="415"/>
    </row>
    <row r="4" spans="1:14" ht="13" x14ac:dyDescent="0.25">
      <c r="A4" s="145" t="s">
        <v>19</v>
      </c>
      <c r="B4" s="409"/>
      <c r="C4" s="409"/>
      <c r="D4" s="409"/>
      <c r="E4" s="109" t="s">
        <v>197</v>
      </c>
      <c r="F4" s="410"/>
      <c r="G4" s="448"/>
      <c r="H4" s="448"/>
      <c r="I4" s="448"/>
      <c r="J4" s="109" t="s">
        <v>198</v>
      </c>
      <c r="K4" s="409"/>
      <c r="L4" s="411"/>
    </row>
    <row r="5" spans="1:14" ht="13" x14ac:dyDescent="0.25">
      <c r="A5" s="144" t="s">
        <v>21</v>
      </c>
      <c r="B5" s="412"/>
      <c r="C5" s="412"/>
      <c r="D5" s="412"/>
      <c r="E5" s="107" t="s">
        <v>197</v>
      </c>
      <c r="F5" s="413"/>
      <c r="G5" s="414"/>
      <c r="H5" s="414"/>
      <c r="I5" s="414"/>
      <c r="J5" s="107" t="s">
        <v>198</v>
      </c>
      <c r="K5" s="494"/>
      <c r="L5" s="415"/>
    </row>
    <row r="6" spans="1:14" ht="13" x14ac:dyDescent="0.25">
      <c r="A6" s="145" t="s">
        <v>53</v>
      </c>
      <c r="B6" s="409"/>
      <c r="C6" s="409"/>
      <c r="D6" s="409"/>
      <c r="E6" s="109" t="s">
        <v>197</v>
      </c>
      <c r="F6" s="410"/>
      <c r="G6" s="409"/>
      <c r="H6" s="409"/>
      <c r="I6" s="409"/>
      <c r="J6" s="109" t="s">
        <v>198</v>
      </c>
      <c r="K6" s="409"/>
      <c r="L6" s="411"/>
    </row>
    <row r="7" spans="1:14" ht="13.5" thickBot="1" x14ac:dyDescent="0.3">
      <c r="A7" s="146" t="s">
        <v>55</v>
      </c>
      <c r="B7" s="478"/>
      <c r="C7" s="478"/>
      <c r="D7" s="478"/>
      <c r="E7" s="147" t="s">
        <v>197</v>
      </c>
      <c r="F7" s="491"/>
      <c r="G7" s="492"/>
      <c r="H7" s="492"/>
      <c r="I7" s="492"/>
      <c r="J7" s="148" t="s">
        <v>198</v>
      </c>
      <c r="K7" s="478"/>
      <c r="L7" s="493"/>
    </row>
    <row r="8" spans="1:14" ht="13" x14ac:dyDescent="0.25">
      <c r="A8" s="386" t="s">
        <v>199</v>
      </c>
      <c r="B8" s="389" t="s">
        <v>226</v>
      </c>
      <c r="C8" s="392" t="s">
        <v>201</v>
      </c>
      <c r="D8" s="392" t="s">
        <v>202</v>
      </c>
      <c r="E8" s="486" t="s">
        <v>203</v>
      </c>
      <c r="F8" s="486"/>
      <c r="G8" s="486"/>
      <c r="H8" s="486"/>
      <c r="I8" s="486"/>
      <c r="J8" s="486"/>
      <c r="K8" s="487" t="s">
        <v>204</v>
      </c>
      <c r="L8" s="488"/>
    </row>
    <row r="9" spans="1:14" ht="13.5" x14ac:dyDescent="0.25">
      <c r="A9" s="387"/>
      <c r="B9" s="390"/>
      <c r="C9" s="393"/>
      <c r="D9" s="393"/>
      <c r="E9" s="149" t="s">
        <v>15</v>
      </c>
      <c r="F9" s="116" t="s">
        <v>17</v>
      </c>
      <c r="G9" s="116" t="s">
        <v>19</v>
      </c>
      <c r="H9" s="116" t="s">
        <v>21</v>
      </c>
      <c r="I9" s="116" t="s">
        <v>53</v>
      </c>
      <c r="J9" s="116" t="s">
        <v>55</v>
      </c>
      <c r="K9" s="390" t="s">
        <v>205</v>
      </c>
      <c r="L9" s="489" t="s">
        <v>206</v>
      </c>
    </row>
    <row r="10" spans="1:14" ht="13" thickBot="1" x14ac:dyDescent="0.3">
      <c r="A10" s="388"/>
      <c r="B10" s="391"/>
      <c r="C10" s="394"/>
      <c r="D10" s="394"/>
      <c r="E10" s="119" t="s">
        <v>207</v>
      </c>
      <c r="F10" s="119" t="s">
        <v>207</v>
      </c>
      <c r="G10" s="119" t="s">
        <v>207</v>
      </c>
      <c r="H10" s="119" t="s">
        <v>207</v>
      </c>
      <c r="I10" s="119" t="s">
        <v>207</v>
      </c>
      <c r="J10" s="119" t="s">
        <v>207</v>
      </c>
      <c r="K10" s="391"/>
      <c r="L10" s="490"/>
    </row>
    <row r="11" spans="1:14" s="124" customFormat="1" x14ac:dyDescent="0.25">
      <c r="A11" s="121">
        <v>1</v>
      </c>
      <c r="B11" s="122"/>
      <c r="C11" s="179"/>
      <c r="D11" s="180"/>
      <c r="E11" s="190"/>
      <c r="F11" s="190"/>
      <c r="G11" s="190"/>
      <c r="H11" s="190"/>
      <c r="I11" s="190"/>
      <c r="J11" s="190"/>
      <c r="K11" s="200" t="e">
        <f t="shared" ref="K11:K15" si="0">AVERAGE(E11:J11)</f>
        <v>#DIV/0!</v>
      </c>
      <c r="L11" s="201" t="e">
        <f t="shared" ref="L11:L15" si="1">K11*D11</f>
        <v>#DIV/0!</v>
      </c>
    </row>
    <row r="12" spans="1:14" s="124" customFormat="1" ht="12.75" customHeight="1" x14ac:dyDescent="0.25">
      <c r="A12" s="125">
        <v>2</v>
      </c>
      <c r="B12" s="126"/>
      <c r="C12" s="166"/>
      <c r="D12" s="164"/>
      <c r="E12" s="193"/>
      <c r="F12" s="193"/>
      <c r="G12" s="193"/>
      <c r="H12" s="193"/>
      <c r="I12" s="193"/>
      <c r="J12" s="193"/>
      <c r="K12" s="200" t="e">
        <f t="shared" si="0"/>
        <v>#DIV/0!</v>
      </c>
      <c r="L12" s="201" t="e">
        <f t="shared" si="1"/>
        <v>#DIV/0!</v>
      </c>
    </row>
    <row r="13" spans="1:14" s="124" customFormat="1" x14ac:dyDescent="0.25">
      <c r="A13" s="125">
        <v>3</v>
      </c>
      <c r="B13" s="126"/>
      <c r="C13" s="181"/>
      <c r="D13" s="164"/>
      <c r="E13" s="193"/>
      <c r="F13" s="193"/>
      <c r="G13" s="193"/>
      <c r="H13" s="193"/>
      <c r="I13" s="193"/>
      <c r="J13" s="193"/>
      <c r="K13" s="200" t="e">
        <f t="shared" si="0"/>
        <v>#DIV/0!</v>
      </c>
      <c r="L13" s="201" t="e">
        <f t="shared" si="1"/>
        <v>#DIV/0!</v>
      </c>
    </row>
    <row r="14" spans="1:14" s="124" customFormat="1" x14ac:dyDescent="0.25">
      <c r="A14" s="125">
        <v>4</v>
      </c>
      <c r="B14" s="126"/>
      <c r="C14" s="127"/>
      <c r="D14" s="164"/>
      <c r="E14" s="193"/>
      <c r="F14" s="193"/>
      <c r="G14" s="193"/>
      <c r="H14" s="193"/>
      <c r="I14" s="193"/>
      <c r="J14" s="193"/>
      <c r="K14" s="200" t="e">
        <f t="shared" si="0"/>
        <v>#DIV/0!</v>
      </c>
      <c r="L14" s="201" t="e">
        <f t="shared" si="1"/>
        <v>#DIV/0!</v>
      </c>
      <c r="N14" s="141"/>
    </row>
    <row r="15" spans="1:14" s="124" customFormat="1" x14ac:dyDescent="0.25">
      <c r="A15" s="125">
        <v>5</v>
      </c>
      <c r="B15" s="126"/>
      <c r="C15" s="127"/>
      <c r="D15" s="164"/>
      <c r="E15" s="193"/>
      <c r="F15" s="193"/>
      <c r="G15" s="193"/>
      <c r="H15" s="193"/>
      <c r="I15" s="193"/>
      <c r="J15" s="193"/>
      <c r="K15" s="200" t="e">
        <f t="shared" si="0"/>
        <v>#DIV/0!</v>
      </c>
      <c r="L15" s="201" t="e">
        <f t="shared" si="1"/>
        <v>#DIV/0!</v>
      </c>
    </row>
    <row r="16" spans="1:14" s="124" customFormat="1" x14ac:dyDescent="0.25">
      <c r="A16" s="125">
        <v>6</v>
      </c>
      <c r="B16" s="140"/>
      <c r="C16" s="127"/>
      <c r="D16" s="164"/>
      <c r="E16" s="193"/>
      <c r="F16" s="193"/>
      <c r="G16" s="193"/>
      <c r="H16" s="193"/>
      <c r="I16" s="193"/>
      <c r="J16" s="193"/>
      <c r="K16" s="200" t="e">
        <f t="shared" ref="K16:K25" si="2">AVERAGE(E16:J16)</f>
        <v>#DIV/0!</v>
      </c>
      <c r="L16" s="201" t="e">
        <f t="shared" ref="L16:L25" si="3">K16*D16</f>
        <v>#DIV/0!</v>
      </c>
    </row>
    <row r="17" spans="1:12" s="124" customFormat="1" x14ac:dyDescent="0.25">
      <c r="A17" s="125">
        <v>7</v>
      </c>
      <c r="B17" s="133"/>
      <c r="C17" s="127"/>
      <c r="D17" s="164"/>
      <c r="E17" s="193"/>
      <c r="F17" s="193"/>
      <c r="G17" s="193"/>
      <c r="H17" s="193"/>
      <c r="I17" s="193"/>
      <c r="J17" s="193"/>
      <c r="K17" s="200" t="e">
        <f t="shared" si="2"/>
        <v>#DIV/0!</v>
      </c>
      <c r="L17" s="201" t="e">
        <f t="shared" si="3"/>
        <v>#DIV/0!</v>
      </c>
    </row>
    <row r="18" spans="1:12" s="124" customFormat="1" x14ac:dyDescent="0.25">
      <c r="A18" s="125">
        <v>8</v>
      </c>
      <c r="B18" s="133"/>
      <c r="C18" s="127"/>
      <c r="D18" s="164"/>
      <c r="E18" s="193"/>
      <c r="F18" s="193"/>
      <c r="G18" s="193"/>
      <c r="H18" s="193"/>
      <c r="I18" s="193"/>
      <c r="J18" s="193"/>
      <c r="K18" s="200" t="e">
        <f t="shared" si="2"/>
        <v>#DIV/0!</v>
      </c>
      <c r="L18" s="201" t="e">
        <f t="shared" si="3"/>
        <v>#DIV/0!</v>
      </c>
    </row>
    <row r="19" spans="1:12" s="124" customFormat="1" x14ac:dyDescent="0.25">
      <c r="A19" s="125">
        <v>9</v>
      </c>
      <c r="B19" s="133"/>
      <c r="C19" s="127"/>
      <c r="D19" s="164"/>
      <c r="E19" s="193"/>
      <c r="F19" s="193"/>
      <c r="G19" s="193"/>
      <c r="H19" s="193"/>
      <c r="I19" s="193"/>
      <c r="J19" s="193"/>
      <c r="K19" s="200" t="e">
        <f t="shared" si="2"/>
        <v>#DIV/0!</v>
      </c>
      <c r="L19" s="201" t="e">
        <f t="shared" si="3"/>
        <v>#DIV/0!</v>
      </c>
    </row>
    <row r="20" spans="1:12" s="124" customFormat="1" x14ac:dyDescent="0.25">
      <c r="A20" s="125">
        <v>10</v>
      </c>
      <c r="B20" s="133"/>
      <c r="C20" s="127"/>
      <c r="D20" s="164"/>
      <c r="E20" s="193"/>
      <c r="F20" s="193"/>
      <c r="G20" s="193"/>
      <c r="H20" s="193"/>
      <c r="I20" s="193"/>
      <c r="J20" s="193"/>
      <c r="K20" s="200" t="e">
        <f t="shared" si="2"/>
        <v>#DIV/0!</v>
      </c>
      <c r="L20" s="201" t="e">
        <f t="shared" si="3"/>
        <v>#DIV/0!</v>
      </c>
    </row>
    <row r="21" spans="1:12" s="124" customFormat="1" x14ac:dyDescent="0.25">
      <c r="A21" s="125">
        <v>11</v>
      </c>
      <c r="B21" s="133"/>
      <c r="C21" s="127"/>
      <c r="D21" s="164"/>
      <c r="E21" s="193"/>
      <c r="F21" s="193"/>
      <c r="G21" s="193"/>
      <c r="H21" s="193"/>
      <c r="I21" s="193"/>
      <c r="J21" s="193"/>
      <c r="K21" s="200" t="e">
        <f t="shared" si="2"/>
        <v>#DIV/0!</v>
      </c>
      <c r="L21" s="201" t="e">
        <f t="shared" si="3"/>
        <v>#DIV/0!</v>
      </c>
    </row>
    <row r="22" spans="1:12" s="124" customFormat="1" x14ac:dyDescent="0.25">
      <c r="A22" s="125">
        <v>12</v>
      </c>
      <c r="B22" s="126"/>
      <c r="C22" s="127"/>
      <c r="D22" s="164"/>
      <c r="E22" s="193"/>
      <c r="F22" s="193"/>
      <c r="G22" s="193"/>
      <c r="H22" s="193"/>
      <c r="I22" s="193"/>
      <c r="J22" s="193"/>
      <c r="K22" s="200" t="e">
        <f t="shared" si="2"/>
        <v>#DIV/0!</v>
      </c>
      <c r="L22" s="201" t="e">
        <f t="shared" si="3"/>
        <v>#DIV/0!</v>
      </c>
    </row>
    <row r="23" spans="1:12" s="124" customFormat="1" x14ac:dyDescent="0.25">
      <c r="A23" s="125">
        <v>13</v>
      </c>
      <c r="B23" s="142"/>
      <c r="C23" s="127"/>
      <c r="D23" s="167"/>
      <c r="E23" s="193"/>
      <c r="F23" s="193"/>
      <c r="G23" s="193"/>
      <c r="H23" s="193"/>
      <c r="I23" s="193"/>
      <c r="J23" s="193"/>
      <c r="K23" s="200" t="e">
        <f t="shared" si="2"/>
        <v>#DIV/0!</v>
      </c>
      <c r="L23" s="201" t="e">
        <f t="shared" si="3"/>
        <v>#DIV/0!</v>
      </c>
    </row>
    <row r="24" spans="1:12" s="124" customFormat="1" x14ac:dyDescent="0.25">
      <c r="A24" s="125">
        <v>14</v>
      </c>
      <c r="B24" s="142"/>
      <c r="C24" s="127"/>
      <c r="D24" s="167"/>
      <c r="E24" s="193"/>
      <c r="F24" s="193"/>
      <c r="G24" s="193"/>
      <c r="H24" s="193"/>
      <c r="I24" s="193"/>
      <c r="J24" s="193"/>
      <c r="K24" s="200" t="e">
        <f t="shared" si="2"/>
        <v>#DIV/0!</v>
      </c>
      <c r="L24" s="201" t="e">
        <f t="shared" si="3"/>
        <v>#DIV/0!</v>
      </c>
    </row>
    <row r="25" spans="1:12" s="124" customFormat="1" ht="13" thickBot="1" x14ac:dyDescent="0.3">
      <c r="A25" s="125">
        <v>15</v>
      </c>
      <c r="B25" s="133"/>
      <c r="C25" s="127"/>
      <c r="D25" s="168"/>
      <c r="E25" s="193"/>
      <c r="F25" s="193"/>
      <c r="G25" s="193"/>
      <c r="H25" s="193"/>
      <c r="I25" s="193"/>
      <c r="J25" s="193"/>
      <c r="K25" s="200" t="e">
        <f t="shared" si="2"/>
        <v>#DIV/0!</v>
      </c>
      <c r="L25" s="201" t="e">
        <f t="shared" si="3"/>
        <v>#DIV/0!</v>
      </c>
    </row>
    <row r="26" spans="1:12" ht="13.5" thickBot="1" x14ac:dyDescent="0.3">
      <c r="A26" s="351" t="s">
        <v>227</v>
      </c>
      <c r="B26" s="352"/>
      <c r="C26" s="352"/>
      <c r="D26" s="352"/>
      <c r="E26" s="352"/>
      <c r="F26" s="352"/>
      <c r="G26" s="352"/>
      <c r="H26" s="352"/>
      <c r="I26" s="352"/>
      <c r="J26" s="353"/>
      <c r="K26" s="484" t="e">
        <f>SUM(L11:L25)</f>
        <v>#DIV/0!</v>
      </c>
      <c r="L26" s="485"/>
    </row>
    <row r="27" spans="1:12" ht="13.5" thickBot="1" x14ac:dyDescent="0.3">
      <c r="A27" s="99"/>
      <c r="B27" s="99"/>
      <c r="C27" s="99"/>
      <c r="D27" s="99"/>
      <c r="E27" s="99"/>
      <c r="F27" s="99"/>
      <c r="G27" s="99"/>
      <c r="H27" s="99"/>
      <c r="I27" s="99"/>
      <c r="J27" s="99"/>
      <c r="K27" s="203"/>
      <c r="L27" s="203"/>
    </row>
    <row r="28" spans="1:12" ht="13.5" thickBot="1" x14ac:dyDescent="0.35">
      <c r="A28" s="351" t="s">
        <v>228</v>
      </c>
      <c r="B28" s="352"/>
      <c r="C28" s="352"/>
      <c r="D28" s="352"/>
      <c r="E28" s="352"/>
      <c r="F28" s="352"/>
      <c r="G28" s="352"/>
      <c r="H28" s="352"/>
      <c r="I28" s="352"/>
      <c r="J28" s="353"/>
      <c r="K28" s="354" t="e">
        <f>(K26*10%)/12/#REF!</f>
        <v>#DIV/0!</v>
      </c>
      <c r="L28" s="355"/>
    </row>
    <row r="29" spans="1:12" ht="13.5" thickBot="1" x14ac:dyDescent="0.3">
      <c r="A29" s="99"/>
      <c r="B29" s="99"/>
      <c r="C29" s="99"/>
      <c r="D29" s="99"/>
      <c r="E29" s="99"/>
      <c r="F29" s="99"/>
      <c r="G29" s="99"/>
      <c r="H29" s="99"/>
      <c r="I29" s="99"/>
      <c r="J29" s="99"/>
      <c r="K29" s="178"/>
      <c r="L29" s="178"/>
    </row>
    <row r="30" spans="1:12" ht="20.25" customHeight="1" x14ac:dyDescent="0.25">
      <c r="A30" s="360"/>
      <c r="B30" s="361"/>
      <c r="C30" s="366" t="s">
        <v>210</v>
      </c>
      <c r="D30" s="369"/>
      <c r="E30" s="370"/>
      <c r="F30" s="370"/>
      <c r="G30" s="370"/>
      <c r="H30" s="370"/>
      <c r="I30" s="370"/>
      <c r="J30" s="370"/>
      <c r="K30" s="370"/>
      <c r="L30" s="371"/>
    </row>
    <row r="31" spans="1:12" x14ac:dyDescent="0.25">
      <c r="A31" s="362"/>
      <c r="B31" s="363"/>
      <c r="C31" s="367"/>
      <c r="D31" s="372"/>
      <c r="E31" s="373"/>
      <c r="F31" s="373"/>
      <c r="G31" s="373"/>
      <c r="H31" s="373"/>
      <c r="I31" s="373"/>
      <c r="J31" s="373"/>
      <c r="K31" s="373"/>
      <c r="L31" s="374"/>
    </row>
    <row r="32" spans="1:12" ht="14.25" customHeight="1" x14ac:dyDescent="0.25">
      <c r="A32" s="362"/>
      <c r="B32" s="363"/>
      <c r="C32" s="367"/>
      <c r="D32" s="372"/>
      <c r="E32" s="373"/>
      <c r="F32" s="373"/>
      <c r="G32" s="373"/>
      <c r="H32" s="373"/>
      <c r="I32" s="373"/>
      <c r="J32" s="373"/>
      <c r="K32" s="373"/>
      <c r="L32" s="374"/>
    </row>
    <row r="33" spans="1:12" ht="13" thickBot="1" x14ac:dyDescent="0.3">
      <c r="A33" s="364"/>
      <c r="B33" s="365"/>
      <c r="C33" s="368"/>
      <c r="D33" s="375"/>
      <c r="E33" s="376"/>
      <c r="F33" s="376"/>
      <c r="G33" s="376"/>
      <c r="H33" s="376"/>
      <c r="I33" s="376"/>
      <c r="J33" s="376"/>
      <c r="K33" s="376"/>
      <c r="L33" s="377"/>
    </row>
    <row r="34" spans="1:12" ht="13" thickBot="1" x14ac:dyDescent="0.3"/>
    <row r="35" spans="1:12" x14ac:dyDescent="0.25">
      <c r="A35" s="483" t="s">
        <v>229</v>
      </c>
      <c r="B35" s="334"/>
      <c r="C35" s="334"/>
      <c r="D35" s="334"/>
      <c r="E35" s="334"/>
      <c r="F35" s="334"/>
      <c r="G35" s="334"/>
      <c r="H35" s="334"/>
      <c r="I35" s="334"/>
      <c r="J35" s="334"/>
      <c r="K35" s="334"/>
      <c r="L35" s="335"/>
    </row>
    <row r="36" spans="1:12" x14ac:dyDescent="0.25">
      <c r="A36" s="336"/>
      <c r="B36" s="337"/>
      <c r="C36" s="337"/>
      <c r="D36" s="337"/>
      <c r="E36" s="337"/>
      <c r="F36" s="337"/>
      <c r="G36" s="337"/>
      <c r="H36" s="337"/>
      <c r="I36" s="337"/>
      <c r="J36" s="337"/>
      <c r="K36" s="337"/>
      <c r="L36" s="338"/>
    </row>
    <row r="37" spans="1:12" x14ac:dyDescent="0.25">
      <c r="A37" s="336"/>
      <c r="B37" s="337"/>
      <c r="C37" s="337"/>
      <c r="D37" s="337"/>
      <c r="E37" s="337"/>
      <c r="F37" s="337"/>
      <c r="G37" s="337"/>
      <c r="H37" s="337"/>
      <c r="I37" s="337"/>
      <c r="J37" s="337"/>
      <c r="K37" s="337"/>
      <c r="L37" s="338"/>
    </row>
    <row r="38" spans="1:12" x14ac:dyDescent="0.25">
      <c r="A38" s="336"/>
      <c r="B38" s="337"/>
      <c r="C38" s="337"/>
      <c r="D38" s="337"/>
      <c r="E38" s="337"/>
      <c r="F38" s="337"/>
      <c r="G38" s="337"/>
      <c r="H38" s="337"/>
      <c r="I38" s="337"/>
      <c r="J38" s="337"/>
      <c r="K38" s="337"/>
      <c r="L38" s="338"/>
    </row>
    <row r="39" spans="1:12" ht="13" thickBot="1" x14ac:dyDescent="0.3">
      <c r="A39" s="339"/>
      <c r="B39" s="340"/>
      <c r="C39" s="340"/>
      <c r="D39" s="340"/>
      <c r="E39" s="340"/>
      <c r="F39" s="340"/>
      <c r="G39" s="340"/>
      <c r="H39" s="340"/>
      <c r="I39" s="340"/>
      <c r="J39" s="340"/>
      <c r="K39" s="340"/>
      <c r="L39" s="341"/>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BA7A0-EFDF-4A17-A4F4-7D3D2E849D70}">
  <sheetPr>
    <tabColor rgb="FF00B0F0"/>
  </sheetPr>
  <dimension ref="A1:Q179"/>
  <sheetViews>
    <sheetView topLeftCell="A33" zoomScale="124" zoomScaleNormal="124" workbookViewId="0">
      <selection activeCell="B56" sqref="B56:H56"/>
    </sheetView>
  </sheetViews>
  <sheetFormatPr defaultRowHeight="12.5" x14ac:dyDescent="0.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x14ac:dyDescent="0.35">
      <c r="A1" s="300" t="s">
        <v>10</v>
      </c>
      <c r="B1" s="301"/>
      <c r="C1" s="301"/>
      <c r="D1" s="301"/>
      <c r="E1" s="301"/>
      <c r="F1" s="301"/>
      <c r="G1" s="301"/>
      <c r="H1" s="301"/>
      <c r="I1" s="302"/>
    </row>
    <row r="2" spans="1:9" x14ac:dyDescent="0.25">
      <c r="A2" s="206"/>
      <c r="B2" s="206"/>
      <c r="C2" s="206"/>
      <c r="D2" s="206"/>
      <c r="E2" s="206"/>
      <c r="F2" s="206"/>
      <c r="G2" s="206"/>
      <c r="H2" s="206"/>
      <c r="I2" s="206"/>
    </row>
    <row r="3" spans="1:9" ht="13" x14ac:dyDescent="0.25">
      <c r="A3" s="303" t="s">
        <v>11</v>
      </c>
      <c r="B3" s="303"/>
      <c r="C3" s="303"/>
      <c r="D3" s="303"/>
      <c r="E3" s="303"/>
      <c r="F3" s="303"/>
      <c r="G3" s="206"/>
      <c r="H3" s="206"/>
      <c r="I3" s="206"/>
    </row>
    <row r="4" spans="1:9" ht="13" x14ac:dyDescent="0.25">
      <c r="A4" s="303" t="s">
        <v>12</v>
      </c>
      <c r="B4" s="303"/>
      <c r="C4" s="303"/>
      <c r="D4" s="303"/>
      <c r="E4" s="303"/>
      <c r="F4" s="303"/>
      <c r="G4" s="206"/>
      <c r="H4" s="206"/>
      <c r="I4" s="206"/>
    </row>
    <row r="5" spans="1:9" ht="13" x14ac:dyDescent="0.3">
      <c r="A5" s="9"/>
      <c r="B5" s="9"/>
      <c r="C5" s="9"/>
      <c r="D5" s="9"/>
      <c r="E5" s="9"/>
      <c r="F5" s="9"/>
      <c r="G5" s="9"/>
      <c r="H5" s="9"/>
      <c r="I5" s="9"/>
    </row>
    <row r="6" spans="1:9" ht="13" x14ac:dyDescent="0.3">
      <c r="A6" s="303" t="s">
        <v>13</v>
      </c>
      <c r="B6" s="303"/>
      <c r="C6" s="303"/>
      <c r="D6" s="303"/>
      <c r="E6" s="303"/>
      <c r="F6" s="303"/>
      <c r="G6" s="9"/>
      <c r="H6" s="9"/>
      <c r="I6" s="9"/>
    </row>
    <row r="7" spans="1:9" x14ac:dyDescent="0.25">
      <c r="A7" s="207"/>
      <c r="B7" s="207"/>
      <c r="C7" s="207"/>
      <c r="D7" s="207"/>
      <c r="E7" s="207"/>
      <c r="F7" s="207"/>
      <c r="G7" s="207"/>
      <c r="H7" s="207"/>
      <c r="I7" s="207"/>
    </row>
    <row r="8" spans="1:9" ht="13" x14ac:dyDescent="0.3">
      <c r="A8" s="292" t="s">
        <v>14</v>
      </c>
      <c r="B8" s="292"/>
      <c r="C8" s="292"/>
      <c r="D8" s="292"/>
      <c r="E8" s="292"/>
      <c r="F8" s="292"/>
      <c r="G8" s="292"/>
      <c r="H8" s="292"/>
      <c r="I8" s="292"/>
    </row>
    <row r="9" spans="1:9" x14ac:dyDescent="0.25">
      <c r="A9" s="208" t="s">
        <v>15</v>
      </c>
      <c r="B9" s="290" t="s">
        <v>16</v>
      </c>
      <c r="C9" s="291"/>
      <c r="D9" s="291"/>
      <c r="E9" s="291"/>
      <c r="F9" s="291"/>
      <c r="G9" s="291"/>
      <c r="H9" s="291"/>
      <c r="I9" s="75"/>
    </row>
    <row r="10" spans="1:9" x14ac:dyDescent="0.25">
      <c r="A10" s="208" t="s">
        <v>17</v>
      </c>
      <c r="B10" s="290" t="s">
        <v>18</v>
      </c>
      <c r="C10" s="291"/>
      <c r="D10" s="291"/>
      <c r="E10" s="291"/>
      <c r="F10" s="291"/>
      <c r="G10" s="291"/>
      <c r="H10" s="291"/>
      <c r="I10" s="100"/>
    </row>
    <row r="11" spans="1:9" x14ac:dyDescent="0.25">
      <c r="A11" s="208" t="s">
        <v>19</v>
      </c>
      <c r="B11" s="290" t="s">
        <v>20</v>
      </c>
      <c r="C11" s="290"/>
      <c r="D11" s="290"/>
      <c r="E11" s="290"/>
      <c r="F11" s="290"/>
      <c r="G11" s="290"/>
      <c r="H11" s="290"/>
      <c r="I11" s="100"/>
    </row>
    <row r="12" spans="1:9" x14ac:dyDescent="0.25">
      <c r="A12" s="208" t="s">
        <v>21</v>
      </c>
      <c r="B12" s="290" t="s">
        <v>22</v>
      </c>
      <c r="C12" s="291"/>
      <c r="D12" s="291"/>
      <c r="E12" s="291"/>
      <c r="F12" s="291"/>
      <c r="G12" s="291"/>
      <c r="H12" s="291"/>
      <c r="I12" s="101">
        <v>24</v>
      </c>
    </row>
    <row r="13" spans="1:9" x14ac:dyDescent="0.25">
      <c r="A13" s="206"/>
      <c r="B13" s="207"/>
      <c r="C13" s="207"/>
      <c r="D13" s="207"/>
      <c r="E13" s="207"/>
      <c r="F13" s="207"/>
      <c r="G13" s="207"/>
      <c r="H13" s="206"/>
      <c r="I13" s="206"/>
    </row>
    <row r="14" spans="1:9" ht="13" x14ac:dyDescent="0.3">
      <c r="A14" s="292" t="s">
        <v>23</v>
      </c>
      <c r="B14" s="292"/>
      <c r="C14" s="292"/>
      <c r="D14" s="292"/>
      <c r="E14" s="292"/>
      <c r="F14" s="292"/>
      <c r="G14" s="292"/>
      <c r="H14" s="292"/>
      <c r="I14" s="292"/>
    </row>
    <row r="15" spans="1:9" ht="13" x14ac:dyDescent="0.3">
      <c r="A15" s="293" t="s">
        <v>24</v>
      </c>
      <c r="B15" s="293"/>
      <c r="C15" s="293" t="s">
        <v>25</v>
      </c>
      <c r="D15" s="293"/>
      <c r="E15" s="293" t="s">
        <v>26</v>
      </c>
      <c r="F15" s="293"/>
      <c r="G15" s="293"/>
      <c r="H15" s="293"/>
      <c r="I15" s="293"/>
    </row>
    <row r="16" spans="1:9" x14ac:dyDescent="0.25">
      <c r="A16" s="305" t="s">
        <v>306</v>
      </c>
      <c r="B16" s="306"/>
      <c r="C16" s="305" t="s">
        <v>28</v>
      </c>
      <c r="D16" s="306"/>
      <c r="E16" s="307">
        <v>1</v>
      </c>
      <c r="F16" s="308"/>
      <c r="G16" s="308"/>
      <c r="H16" s="308"/>
      <c r="I16" s="308"/>
    </row>
    <row r="17" spans="1:9" x14ac:dyDescent="0.25">
      <c r="A17" s="23"/>
      <c r="B17" s="209"/>
      <c r="C17" s="24"/>
      <c r="D17" s="210"/>
      <c r="E17" s="25"/>
      <c r="F17" s="211"/>
      <c r="G17" s="211"/>
      <c r="H17" s="211"/>
      <c r="I17" s="211"/>
    </row>
    <row r="18" spans="1:9" ht="13" x14ac:dyDescent="0.25">
      <c r="A18" s="21" t="s">
        <v>29</v>
      </c>
      <c r="B18" s="209"/>
      <c r="C18" s="24"/>
      <c r="D18" s="210"/>
      <c r="E18" s="25"/>
      <c r="F18" s="211"/>
      <c r="G18" s="211"/>
      <c r="H18" s="211"/>
      <c r="I18" s="211"/>
    </row>
    <row r="19" spans="1:9" x14ac:dyDescent="0.25">
      <c r="A19" s="21" t="s">
        <v>30</v>
      </c>
      <c r="B19" s="209"/>
      <c r="C19" s="24"/>
      <c r="D19" s="210"/>
      <c r="E19" s="25"/>
      <c r="F19" s="211"/>
      <c r="G19" s="211"/>
      <c r="H19" s="211"/>
      <c r="I19" s="211"/>
    </row>
    <row r="20" spans="1:9" ht="13" x14ac:dyDescent="0.25">
      <c r="A20" s="21" t="s">
        <v>31</v>
      </c>
      <c r="B20" s="209"/>
      <c r="C20" s="24"/>
      <c r="D20" s="210"/>
      <c r="E20" s="25"/>
      <c r="F20" s="211"/>
      <c r="G20" s="211"/>
      <c r="H20" s="211"/>
      <c r="I20" s="211"/>
    </row>
    <row r="21" spans="1:9" x14ac:dyDescent="0.25">
      <c r="A21" s="21" t="s">
        <v>32</v>
      </c>
      <c r="B21" s="209"/>
      <c r="C21" s="24"/>
      <c r="D21" s="210"/>
      <c r="E21" s="25"/>
      <c r="F21" s="211"/>
      <c r="G21" s="211"/>
      <c r="H21" s="211"/>
      <c r="I21" s="211"/>
    </row>
    <row r="22" spans="1:9" ht="14" x14ac:dyDescent="0.25">
      <c r="A22" s="38"/>
      <c r="B22" s="209"/>
      <c r="C22" s="24"/>
      <c r="D22" s="210"/>
      <c r="E22" s="25"/>
      <c r="F22" s="211"/>
      <c r="G22" s="211"/>
      <c r="H22" s="211"/>
      <c r="I22" s="211"/>
    </row>
    <row r="23" spans="1:9" ht="13" x14ac:dyDescent="0.25">
      <c r="A23" s="22" t="s">
        <v>33</v>
      </c>
      <c r="B23" s="209"/>
      <c r="C23" s="24"/>
      <c r="D23" s="210"/>
      <c r="E23" s="25"/>
      <c r="F23" s="211"/>
      <c r="G23" s="211"/>
      <c r="H23" s="211"/>
      <c r="I23" s="211"/>
    </row>
    <row r="24" spans="1:9" x14ac:dyDescent="0.25">
      <c r="A24" s="23"/>
      <c r="B24" s="209"/>
      <c r="C24" s="24"/>
      <c r="D24" s="210"/>
      <c r="E24" s="25"/>
      <c r="F24" s="211"/>
      <c r="G24" s="211"/>
      <c r="H24" s="211"/>
      <c r="I24" s="211"/>
    </row>
    <row r="25" spans="1:9" ht="13" x14ac:dyDescent="0.25">
      <c r="A25" s="22" t="s">
        <v>34</v>
      </c>
      <c r="B25" s="209"/>
      <c r="C25" s="24"/>
      <c r="D25" s="210"/>
      <c r="E25" s="25"/>
      <c r="F25" s="211"/>
      <c r="G25" s="211"/>
      <c r="H25" s="211"/>
      <c r="I25" s="211"/>
    </row>
    <row r="26" spans="1:9" x14ac:dyDescent="0.25">
      <c r="A26" s="21" t="s">
        <v>35</v>
      </c>
      <c r="B26" s="209"/>
      <c r="C26" s="24"/>
      <c r="D26" s="210"/>
      <c r="E26" s="25"/>
      <c r="F26" s="211"/>
      <c r="G26" s="211"/>
      <c r="H26" s="211"/>
      <c r="I26" s="211"/>
    </row>
    <row r="27" spans="1:9" ht="13" x14ac:dyDescent="0.3">
      <c r="A27" s="292" t="s">
        <v>36</v>
      </c>
      <c r="B27" s="292"/>
      <c r="C27" s="292"/>
      <c r="D27" s="292"/>
      <c r="E27" s="292"/>
      <c r="F27" s="292"/>
      <c r="G27" s="292"/>
      <c r="H27" s="292"/>
      <c r="I27" s="292"/>
    </row>
    <row r="28" spans="1:9" x14ac:dyDescent="0.25">
      <c r="A28" s="212">
        <v>1</v>
      </c>
      <c r="B28" s="304" t="s">
        <v>37</v>
      </c>
      <c r="C28" s="304"/>
      <c r="D28" s="304"/>
      <c r="E28" s="304"/>
      <c r="F28" s="304"/>
      <c r="G28" s="304"/>
      <c r="H28" s="304"/>
      <c r="I28" s="103" t="str">
        <f>A16</f>
        <v>Recepcionista</v>
      </c>
    </row>
    <row r="29" spans="1:9" x14ac:dyDescent="0.25">
      <c r="A29" s="208">
        <v>2</v>
      </c>
      <c r="B29" s="290" t="s">
        <v>38</v>
      </c>
      <c r="C29" s="290"/>
      <c r="D29" s="290"/>
      <c r="E29" s="290"/>
      <c r="F29" s="290"/>
      <c r="G29" s="290"/>
      <c r="H29" s="290"/>
      <c r="I29" s="11" t="s">
        <v>308</v>
      </c>
    </row>
    <row r="30" spans="1:9" x14ac:dyDescent="0.25">
      <c r="A30" s="208">
        <v>3</v>
      </c>
      <c r="B30" s="291" t="s">
        <v>40</v>
      </c>
      <c r="C30" s="291"/>
      <c r="D30" s="291"/>
      <c r="E30" s="291"/>
      <c r="F30" s="291"/>
      <c r="G30" s="291"/>
      <c r="H30" s="291"/>
      <c r="I30" s="74"/>
    </row>
    <row r="31" spans="1:9" x14ac:dyDescent="0.25">
      <c r="A31" s="212">
        <v>4</v>
      </c>
      <c r="B31" s="304" t="s">
        <v>41</v>
      </c>
      <c r="C31" s="304"/>
      <c r="D31" s="304"/>
      <c r="E31" s="304"/>
      <c r="F31" s="304"/>
      <c r="G31" s="304"/>
      <c r="H31" s="304"/>
      <c r="I31" s="103" t="s">
        <v>307</v>
      </c>
    </row>
    <row r="32" spans="1:9" x14ac:dyDescent="0.25">
      <c r="A32" s="208">
        <v>5</v>
      </c>
      <c r="B32" s="290" t="s">
        <v>42</v>
      </c>
      <c r="C32" s="291"/>
      <c r="D32" s="291"/>
      <c r="E32" s="291"/>
      <c r="F32" s="291"/>
      <c r="G32" s="291"/>
      <c r="H32" s="291"/>
      <c r="I32" s="75"/>
    </row>
    <row r="33" spans="1:9" x14ac:dyDescent="0.25">
      <c r="A33" s="206"/>
      <c r="B33" s="207"/>
      <c r="C33" s="207"/>
      <c r="D33" s="207"/>
      <c r="E33" s="207"/>
      <c r="F33" s="207"/>
      <c r="G33" s="207"/>
      <c r="H33" s="207"/>
      <c r="I33" s="213"/>
    </row>
    <row r="34" spans="1:9" ht="13" x14ac:dyDescent="0.25">
      <c r="A34" s="21" t="s">
        <v>43</v>
      </c>
      <c r="B34" s="207"/>
      <c r="C34" s="207"/>
      <c r="D34" s="207"/>
      <c r="E34" s="207"/>
      <c r="F34" s="207"/>
      <c r="G34" s="207"/>
      <c r="H34" s="207"/>
      <c r="I34" s="213"/>
    </row>
    <row r="35" spans="1:9" ht="13" x14ac:dyDescent="0.25">
      <c r="A35" s="21" t="s">
        <v>44</v>
      </c>
      <c r="B35" s="207"/>
      <c r="C35" s="207"/>
      <c r="D35" s="207"/>
      <c r="E35" s="207"/>
      <c r="F35" s="207"/>
      <c r="G35" s="207"/>
      <c r="H35" s="207"/>
      <c r="I35" s="213"/>
    </row>
    <row r="37" spans="1:9" ht="13" x14ac:dyDescent="0.3">
      <c r="A37" s="294" t="s">
        <v>45</v>
      </c>
      <c r="B37" s="294"/>
      <c r="C37" s="294"/>
      <c r="D37" s="294"/>
      <c r="E37" s="294"/>
      <c r="F37" s="294"/>
      <c r="G37" s="294"/>
      <c r="H37" s="294"/>
      <c r="I37" s="294"/>
    </row>
    <row r="38" spans="1:9" ht="13" x14ac:dyDescent="0.3">
      <c r="A38" s="8">
        <v>1</v>
      </c>
      <c r="B38" s="293" t="s">
        <v>46</v>
      </c>
      <c r="C38" s="293"/>
      <c r="D38" s="293"/>
      <c r="E38" s="293"/>
      <c r="F38" s="293"/>
      <c r="G38" s="293"/>
      <c r="H38" s="8" t="s">
        <v>47</v>
      </c>
      <c r="I38" s="8" t="s">
        <v>48</v>
      </c>
    </row>
    <row r="39" spans="1:9" ht="13" x14ac:dyDescent="0.3">
      <c r="A39" s="8" t="s">
        <v>15</v>
      </c>
      <c r="B39" s="290" t="s">
        <v>49</v>
      </c>
      <c r="C39" s="290"/>
      <c r="D39" s="290"/>
      <c r="E39" s="290"/>
      <c r="F39" s="290"/>
      <c r="G39" s="290"/>
      <c r="H39" s="10"/>
      <c r="I39" s="83">
        <f>I30</f>
        <v>0</v>
      </c>
    </row>
    <row r="40" spans="1:9" ht="13" x14ac:dyDescent="0.3">
      <c r="A40" s="8" t="s">
        <v>17</v>
      </c>
      <c r="B40" s="290" t="s">
        <v>50</v>
      </c>
      <c r="C40" s="290"/>
      <c r="D40" s="290"/>
      <c r="E40" s="290"/>
      <c r="F40" s="290"/>
      <c r="G40" s="290"/>
      <c r="H40" s="2"/>
      <c r="I40" s="83">
        <f>I39*H40</f>
        <v>0</v>
      </c>
    </row>
    <row r="41" spans="1:9" ht="13" x14ac:dyDescent="0.3">
      <c r="A41" s="8" t="s">
        <v>19</v>
      </c>
      <c r="B41" s="290" t="s">
        <v>51</v>
      </c>
      <c r="C41" s="290"/>
      <c r="D41" s="290"/>
      <c r="E41" s="290"/>
      <c r="F41" s="290"/>
      <c r="G41" s="290"/>
      <c r="H41" s="2"/>
      <c r="I41" s="83">
        <f>H41*I39</f>
        <v>0</v>
      </c>
    </row>
    <row r="42" spans="1:9" ht="13" x14ac:dyDescent="0.3">
      <c r="A42" s="8" t="s">
        <v>21</v>
      </c>
      <c r="B42" s="290" t="s">
        <v>52</v>
      </c>
      <c r="C42" s="290"/>
      <c r="D42" s="290"/>
      <c r="E42" s="290"/>
      <c r="F42" s="290"/>
      <c r="G42" s="290"/>
      <c r="H42" s="2"/>
      <c r="I42" s="83">
        <v>0</v>
      </c>
    </row>
    <row r="43" spans="1:9" ht="13" x14ac:dyDescent="0.3">
      <c r="A43" s="8" t="s">
        <v>53</v>
      </c>
      <c r="B43" s="290" t="s">
        <v>54</v>
      </c>
      <c r="C43" s="290"/>
      <c r="D43" s="290"/>
      <c r="E43" s="290"/>
      <c r="F43" s="290"/>
      <c r="G43" s="290"/>
      <c r="H43" s="5"/>
      <c r="I43" s="83">
        <v>0</v>
      </c>
    </row>
    <row r="44" spans="1:9" ht="13" x14ac:dyDescent="0.3">
      <c r="A44" s="8" t="s">
        <v>55</v>
      </c>
      <c r="B44" s="309" t="s">
        <v>298</v>
      </c>
      <c r="C44" s="310"/>
      <c r="D44" s="310"/>
      <c r="E44" s="310"/>
      <c r="F44" s="310"/>
      <c r="G44" s="311"/>
      <c r="H44" s="5"/>
      <c r="I44" s="83"/>
    </row>
    <row r="45" spans="1:9" ht="13" x14ac:dyDescent="0.3">
      <c r="A45" s="8" t="s">
        <v>80</v>
      </c>
      <c r="B45" s="290" t="s">
        <v>56</v>
      </c>
      <c r="C45" s="290"/>
      <c r="D45" s="290"/>
      <c r="E45" s="290"/>
      <c r="F45" s="290"/>
      <c r="G45" s="290"/>
      <c r="H45" s="2"/>
      <c r="I45" s="83">
        <v>0</v>
      </c>
    </row>
    <row r="46" spans="1:9" ht="13" x14ac:dyDescent="0.3">
      <c r="A46" s="299" t="s">
        <v>57</v>
      </c>
      <c r="B46" s="292"/>
      <c r="C46" s="292"/>
      <c r="D46" s="292"/>
      <c r="E46" s="292"/>
      <c r="F46" s="292"/>
      <c r="G46" s="292"/>
      <c r="H46" s="292"/>
      <c r="I46" s="84">
        <f>SUM(I39:I45)</f>
        <v>0</v>
      </c>
    </row>
    <row r="47" spans="1:9" ht="13" x14ac:dyDescent="0.3">
      <c r="A47" s="9"/>
      <c r="B47" s="9"/>
      <c r="C47" s="9"/>
      <c r="D47" s="9"/>
      <c r="E47" s="9"/>
      <c r="F47" s="9"/>
      <c r="G47" s="9"/>
      <c r="H47" s="9"/>
      <c r="I47" s="9"/>
    </row>
    <row r="48" spans="1:9" ht="13" x14ac:dyDescent="0.3">
      <c r="A48" s="21" t="s">
        <v>58</v>
      </c>
      <c r="B48" s="9"/>
      <c r="C48" s="9"/>
      <c r="D48" s="9"/>
      <c r="E48" s="9"/>
      <c r="F48" s="9"/>
      <c r="G48" s="9"/>
      <c r="H48" s="9"/>
      <c r="I48" s="9"/>
    </row>
    <row r="49" spans="1:9" ht="13" x14ac:dyDescent="0.3">
      <c r="A49" s="21" t="s">
        <v>59</v>
      </c>
      <c r="B49" s="9"/>
      <c r="C49" s="9"/>
      <c r="D49" s="9"/>
      <c r="E49" s="9"/>
      <c r="F49" s="9"/>
      <c r="G49" s="9"/>
      <c r="H49" s="9"/>
      <c r="I49" s="9"/>
    </row>
    <row r="50" spans="1:9" ht="13" x14ac:dyDescent="0.3">
      <c r="A50" s="3"/>
      <c r="B50" s="3"/>
      <c r="C50" s="3"/>
      <c r="D50" s="3"/>
      <c r="E50" s="3"/>
      <c r="F50" s="3"/>
      <c r="G50" s="3"/>
      <c r="H50" s="3"/>
      <c r="I50" s="4"/>
    </row>
    <row r="51" spans="1:9" ht="13" x14ac:dyDescent="0.3">
      <c r="A51" s="294" t="s">
        <v>60</v>
      </c>
      <c r="B51" s="294"/>
      <c r="C51" s="294"/>
      <c r="D51" s="294"/>
      <c r="E51" s="294"/>
      <c r="F51" s="294"/>
      <c r="G51" s="294"/>
      <c r="H51" s="294"/>
      <c r="I51" s="294"/>
    </row>
    <row r="52" spans="1:9" ht="13" x14ac:dyDescent="0.3">
      <c r="A52" s="31" t="s">
        <v>61</v>
      </c>
      <c r="B52" s="295" t="s">
        <v>62</v>
      </c>
      <c r="C52" s="296"/>
      <c r="D52" s="296"/>
      <c r="E52" s="296"/>
      <c r="F52" s="296"/>
      <c r="G52" s="297"/>
      <c r="H52" s="8" t="s">
        <v>47</v>
      </c>
      <c r="I52" s="8" t="s">
        <v>48</v>
      </c>
    </row>
    <row r="53" spans="1:9" ht="13" x14ac:dyDescent="0.3">
      <c r="A53" s="8" t="s">
        <v>15</v>
      </c>
      <c r="B53" s="290" t="s">
        <v>63</v>
      </c>
      <c r="C53" s="290"/>
      <c r="D53" s="290"/>
      <c r="E53" s="290"/>
      <c r="F53" s="290"/>
      <c r="G53" s="290"/>
      <c r="H53" s="1">
        <f>1/12</f>
        <v>8.3333333333333329E-2</v>
      </c>
      <c r="I53" s="13">
        <f>$I$46*H53</f>
        <v>0</v>
      </c>
    </row>
    <row r="54" spans="1:9" ht="13" x14ac:dyDescent="0.3">
      <c r="A54" s="8" t="s">
        <v>17</v>
      </c>
      <c r="B54" s="290" t="s">
        <v>64</v>
      </c>
      <c r="C54" s="290"/>
      <c r="D54" s="290"/>
      <c r="E54" s="290"/>
      <c r="F54" s="290"/>
      <c r="G54" s="290"/>
      <c r="H54" s="12">
        <v>0.121</v>
      </c>
      <c r="I54" s="13">
        <f>$I$46*H54</f>
        <v>0</v>
      </c>
    </row>
    <row r="55" spans="1:9" ht="13" x14ac:dyDescent="0.3">
      <c r="A55" s="292" t="s">
        <v>65</v>
      </c>
      <c r="B55" s="292"/>
      <c r="C55" s="292"/>
      <c r="D55" s="292"/>
      <c r="E55" s="292"/>
      <c r="F55" s="292"/>
      <c r="G55" s="292"/>
      <c r="H55" s="26">
        <f>TRUNC(SUM(H53:H54),4)</f>
        <v>0.20430000000000001</v>
      </c>
      <c r="I55" s="27">
        <f>SUM(I53:I54)</f>
        <v>0</v>
      </c>
    </row>
    <row r="56" spans="1:9" ht="13" x14ac:dyDescent="0.25">
      <c r="A56" s="31" t="s">
        <v>19</v>
      </c>
      <c r="B56" s="500" t="s">
        <v>330</v>
      </c>
      <c r="C56" s="501"/>
      <c r="D56" s="501"/>
      <c r="E56" s="501"/>
      <c r="F56" s="501"/>
      <c r="G56" s="502"/>
      <c r="H56" s="80">
        <f>H55*H76</f>
        <v>7.518240000000001E-2</v>
      </c>
      <c r="I56" s="81">
        <f>$I$46*H56</f>
        <v>0</v>
      </c>
    </row>
    <row r="57" spans="1:9" ht="13" x14ac:dyDescent="0.3">
      <c r="A57" s="292" t="s">
        <v>66</v>
      </c>
      <c r="B57" s="292"/>
      <c r="C57" s="292"/>
      <c r="D57" s="292"/>
      <c r="E57" s="292"/>
      <c r="F57" s="292"/>
      <c r="G57" s="292"/>
      <c r="H57" s="26">
        <f>TRUNC(SUM(H55:H56),4)</f>
        <v>0.27939999999999998</v>
      </c>
      <c r="I57" s="27">
        <f>SUM(I55:I56)</f>
        <v>0</v>
      </c>
    </row>
    <row r="58" spans="1:9" ht="13" x14ac:dyDescent="0.3">
      <c r="A58" s="3"/>
      <c r="B58" s="3"/>
      <c r="C58" s="3"/>
      <c r="D58" s="3"/>
      <c r="E58" s="3"/>
      <c r="F58" s="3"/>
      <c r="G58" s="3"/>
      <c r="H58" s="28"/>
      <c r="I58" s="4"/>
    </row>
    <row r="59" spans="1:9" ht="13" x14ac:dyDescent="0.3">
      <c r="A59" s="21" t="s">
        <v>67</v>
      </c>
      <c r="B59" s="3"/>
      <c r="C59" s="3"/>
      <c r="D59" s="3"/>
      <c r="E59" s="3"/>
      <c r="F59" s="3"/>
      <c r="G59" s="3"/>
      <c r="H59" s="28"/>
      <c r="I59" s="4"/>
    </row>
    <row r="60" spans="1:9" ht="13" x14ac:dyDescent="0.3">
      <c r="A60" s="21" t="s">
        <v>68</v>
      </c>
      <c r="B60" s="3"/>
      <c r="C60" s="3"/>
      <c r="D60" s="3"/>
      <c r="E60" s="3"/>
      <c r="F60" s="3"/>
      <c r="G60" s="3"/>
      <c r="H60" s="28"/>
      <c r="I60" s="4"/>
    </row>
    <row r="61" spans="1:9" ht="13" x14ac:dyDescent="0.3">
      <c r="A61" s="21" t="s">
        <v>69</v>
      </c>
      <c r="B61" s="3"/>
      <c r="C61" s="3"/>
      <c r="D61" s="3"/>
      <c r="E61" s="3"/>
      <c r="F61" s="3"/>
      <c r="G61" s="3"/>
      <c r="H61" s="28"/>
      <c r="I61" s="4"/>
    </row>
    <row r="62" spans="1:9" ht="13" x14ac:dyDescent="0.3">
      <c r="A62" s="21" t="s">
        <v>70</v>
      </c>
      <c r="B62" s="9"/>
      <c r="C62" s="9"/>
      <c r="D62" s="9"/>
      <c r="E62" s="9"/>
      <c r="F62" s="9"/>
      <c r="G62" s="9"/>
      <c r="H62" s="9"/>
      <c r="I62" s="9"/>
    </row>
    <row r="63" spans="1:9" ht="13" x14ac:dyDescent="0.3">
      <c r="A63" s="21" t="s">
        <v>71</v>
      </c>
      <c r="B63" s="9"/>
      <c r="C63" s="9"/>
      <c r="D63" s="9"/>
      <c r="E63" s="9"/>
      <c r="F63" s="9"/>
      <c r="G63" s="9"/>
      <c r="H63" s="9"/>
      <c r="I63" s="9"/>
    </row>
    <row r="64" spans="1:9" ht="13" x14ac:dyDescent="0.3">
      <c r="A64" s="21"/>
      <c r="B64" s="9"/>
      <c r="C64" s="9"/>
      <c r="D64" s="9"/>
      <c r="E64" s="9"/>
      <c r="F64" s="9"/>
      <c r="G64" s="9"/>
      <c r="H64" s="9"/>
      <c r="I64" s="9"/>
    </row>
    <row r="65" spans="1:9" ht="13" x14ac:dyDescent="0.3">
      <c r="A65" s="21"/>
      <c r="B65" s="9"/>
      <c r="C65" s="9"/>
      <c r="D65" s="9"/>
      <c r="E65" s="9"/>
      <c r="F65" s="9"/>
      <c r="G65" s="9"/>
      <c r="H65" s="9"/>
      <c r="I65" s="9"/>
    </row>
    <row r="66" spans="1:9" ht="13" x14ac:dyDescent="0.3">
      <c r="A66" s="29"/>
      <c r="B66" s="29"/>
      <c r="C66" s="29"/>
      <c r="D66" s="29"/>
      <c r="E66" s="29"/>
      <c r="F66" s="29"/>
      <c r="G66" s="29"/>
      <c r="H66" s="29"/>
      <c r="I66" s="29"/>
    </row>
    <row r="67" spans="1:9" ht="13" x14ac:dyDescent="0.3">
      <c r="A67" s="33" t="s">
        <v>72</v>
      </c>
      <c r="B67" s="315" t="s">
        <v>73</v>
      </c>
      <c r="C67" s="316"/>
      <c r="D67" s="316"/>
      <c r="E67" s="316"/>
      <c r="F67" s="316"/>
      <c r="G67" s="317"/>
      <c r="H67" s="19" t="s">
        <v>47</v>
      </c>
      <c r="I67" s="19" t="s">
        <v>48</v>
      </c>
    </row>
    <row r="68" spans="1:9" ht="13" x14ac:dyDescent="0.3">
      <c r="A68" s="8" t="s">
        <v>15</v>
      </c>
      <c r="B68" s="290" t="s">
        <v>74</v>
      </c>
      <c r="C68" s="290"/>
      <c r="D68" s="290"/>
      <c r="E68" s="290"/>
      <c r="F68" s="290"/>
      <c r="G68" s="290"/>
      <c r="H68" s="1">
        <v>0.2</v>
      </c>
      <c r="I68" s="13">
        <f t="shared" ref="I68:I75" si="0">H68*($I$46)</f>
        <v>0</v>
      </c>
    </row>
    <row r="69" spans="1:9" ht="13" x14ac:dyDescent="0.3">
      <c r="A69" s="8" t="s">
        <v>17</v>
      </c>
      <c r="B69" s="290" t="s">
        <v>75</v>
      </c>
      <c r="C69" s="290"/>
      <c r="D69" s="290"/>
      <c r="E69" s="290"/>
      <c r="F69" s="290"/>
      <c r="G69" s="290"/>
      <c r="H69" s="1">
        <v>2.5000000000000001E-2</v>
      </c>
      <c r="I69" s="13">
        <f t="shared" si="0"/>
        <v>0</v>
      </c>
    </row>
    <row r="70" spans="1:9" ht="13" x14ac:dyDescent="0.3">
      <c r="A70" s="8" t="s">
        <v>19</v>
      </c>
      <c r="B70" s="290" t="s">
        <v>76</v>
      </c>
      <c r="C70" s="290"/>
      <c r="D70" s="290"/>
      <c r="E70" s="290"/>
      <c r="F70" s="290"/>
      <c r="G70" s="290"/>
      <c r="H70" s="1">
        <v>0.03</v>
      </c>
      <c r="I70" s="13">
        <f t="shared" si="0"/>
        <v>0</v>
      </c>
    </row>
    <row r="71" spans="1:9" ht="13" x14ac:dyDescent="0.3">
      <c r="A71" s="8" t="s">
        <v>21</v>
      </c>
      <c r="B71" s="290" t="s">
        <v>77</v>
      </c>
      <c r="C71" s="290"/>
      <c r="D71" s="290"/>
      <c r="E71" s="290"/>
      <c r="F71" s="290"/>
      <c r="G71" s="290"/>
      <c r="H71" s="1">
        <v>1.4999999999999999E-2</v>
      </c>
      <c r="I71" s="13">
        <f t="shared" si="0"/>
        <v>0</v>
      </c>
    </row>
    <row r="72" spans="1:9" ht="13" x14ac:dyDescent="0.3">
      <c r="A72" s="8" t="s">
        <v>53</v>
      </c>
      <c r="B72" s="290" t="s">
        <v>78</v>
      </c>
      <c r="C72" s="290"/>
      <c r="D72" s="290"/>
      <c r="E72" s="290"/>
      <c r="F72" s="290"/>
      <c r="G72" s="290"/>
      <c r="H72" s="1">
        <v>0.01</v>
      </c>
      <c r="I72" s="13">
        <f t="shared" si="0"/>
        <v>0</v>
      </c>
    </row>
    <row r="73" spans="1:9" ht="13" x14ac:dyDescent="0.3">
      <c r="A73" s="8" t="s">
        <v>55</v>
      </c>
      <c r="B73" s="290" t="s">
        <v>79</v>
      </c>
      <c r="C73" s="290"/>
      <c r="D73" s="290"/>
      <c r="E73" s="290"/>
      <c r="F73" s="290"/>
      <c r="G73" s="290"/>
      <c r="H73" s="1">
        <v>6.0000000000000001E-3</v>
      </c>
      <c r="I73" s="13">
        <f t="shared" si="0"/>
        <v>0</v>
      </c>
    </row>
    <row r="74" spans="1:9" ht="13" x14ac:dyDescent="0.3">
      <c r="A74" s="8" t="s">
        <v>80</v>
      </c>
      <c r="B74" s="290" t="s">
        <v>81</v>
      </c>
      <c r="C74" s="290"/>
      <c r="D74" s="290"/>
      <c r="E74" s="290"/>
      <c r="F74" s="290"/>
      <c r="G74" s="290"/>
      <c r="H74" s="1">
        <v>2E-3</v>
      </c>
      <c r="I74" s="13">
        <f t="shared" si="0"/>
        <v>0</v>
      </c>
    </row>
    <row r="75" spans="1:9" ht="13" x14ac:dyDescent="0.3">
      <c r="A75" s="8" t="s">
        <v>82</v>
      </c>
      <c r="B75" s="290" t="s">
        <v>83</v>
      </c>
      <c r="C75" s="290"/>
      <c r="D75" s="290"/>
      <c r="E75" s="290"/>
      <c r="F75" s="290"/>
      <c r="G75" s="290"/>
      <c r="H75" s="1">
        <v>0.08</v>
      </c>
      <c r="I75" s="13">
        <f t="shared" si="0"/>
        <v>0</v>
      </c>
    </row>
    <row r="76" spans="1:9" ht="13" x14ac:dyDescent="0.3">
      <c r="A76" s="292" t="s">
        <v>84</v>
      </c>
      <c r="B76" s="292"/>
      <c r="C76" s="292"/>
      <c r="D76" s="292"/>
      <c r="E76" s="292"/>
      <c r="F76" s="292"/>
      <c r="G76" s="292"/>
      <c r="H76" s="26">
        <f>SUM(H68:H75)</f>
        <v>0.36800000000000005</v>
      </c>
      <c r="I76" s="27">
        <f>SUM(I68:I75)</f>
        <v>0</v>
      </c>
    </row>
    <row r="77" spans="1:9" ht="13" x14ac:dyDescent="0.3">
      <c r="A77" s="3"/>
      <c r="B77" s="3"/>
      <c r="C77" s="3"/>
      <c r="D77" s="3"/>
      <c r="E77" s="3"/>
      <c r="F77" s="3"/>
      <c r="G77" s="3"/>
      <c r="H77" s="28"/>
      <c r="I77" s="4"/>
    </row>
    <row r="78" spans="1:9" ht="13" x14ac:dyDescent="0.3">
      <c r="A78" s="21" t="s">
        <v>85</v>
      </c>
      <c r="B78" s="3"/>
      <c r="C78" s="3"/>
      <c r="D78" s="3"/>
      <c r="E78" s="3"/>
      <c r="F78" s="3"/>
      <c r="G78" s="3"/>
      <c r="H78" s="28"/>
      <c r="I78" s="4"/>
    </row>
    <row r="79" spans="1:9" ht="13" x14ac:dyDescent="0.3">
      <c r="A79" s="21" t="s">
        <v>86</v>
      </c>
      <c r="B79" s="3"/>
      <c r="C79" s="3"/>
      <c r="D79" s="3"/>
      <c r="E79" s="3"/>
      <c r="F79" s="3"/>
      <c r="G79" s="3"/>
      <c r="H79" s="28"/>
      <c r="I79" s="4"/>
    </row>
    <row r="80" spans="1:9" ht="13" x14ac:dyDescent="0.3">
      <c r="A80" s="21" t="s">
        <v>87</v>
      </c>
      <c r="B80" s="3"/>
      <c r="C80" s="3"/>
      <c r="D80" s="3"/>
      <c r="E80" s="3"/>
      <c r="F80" s="3"/>
      <c r="G80" s="3"/>
      <c r="H80" s="28"/>
      <c r="I80" s="4"/>
    </row>
    <row r="81" spans="1:9" ht="13" x14ac:dyDescent="0.3">
      <c r="A81" s="21" t="s">
        <v>88</v>
      </c>
      <c r="B81" s="3"/>
      <c r="C81" s="3"/>
      <c r="D81" s="3"/>
      <c r="E81" s="3"/>
      <c r="F81" s="3"/>
      <c r="G81" s="3"/>
      <c r="H81" s="28"/>
      <c r="I81" s="4"/>
    </row>
    <row r="82" spans="1:9" ht="13" x14ac:dyDescent="0.3">
      <c r="A82" s="21" t="s">
        <v>89</v>
      </c>
      <c r="B82" s="3"/>
      <c r="C82" s="3"/>
      <c r="D82" s="3"/>
      <c r="E82" s="3"/>
      <c r="F82" s="3"/>
      <c r="G82" s="3"/>
      <c r="H82" s="28"/>
      <c r="I82" s="4"/>
    </row>
    <row r="83" spans="1:9" ht="13" x14ac:dyDescent="0.3">
      <c r="A83" s="9"/>
      <c r="B83" s="9"/>
      <c r="C83" s="9"/>
      <c r="D83" s="9"/>
      <c r="E83" s="9"/>
      <c r="F83" s="9"/>
      <c r="G83" s="9"/>
      <c r="H83" s="9"/>
      <c r="I83" s="9"/>
    </row>
    <row r="84" spans="1:9" ht="13" x14ac:dyDescent="0.3">
      <c r="A84" s="33" t="s">
        <v>90</v>
      </c>
      <c r="B84" s="312" t="s">
        <v>91</v>
      </c>
      <c r="C84" s="313"/>
      <c r="D84" s="313"/>
      <c r="E84" s="313"/>
      <c r="F84" s="313"/>
      <c r="G84" s="314"/>
      <c r="H84" s="26"/>
      <c r="I84" s="19" t="s">
        <v>48</v>
      </c>
    </row>
    <row r="85" spans="1:9" ht="13" x14ac:dyDescent="0.3">
      <c r="A85" s="8" t="s">
        <v>15</v>
      </c>
      <c r="B85" s="319" t="s">
        <v>92</v>
      </c>
      <c r="C85" s="319"/>
      <c r="D85" s="319"/>
      <c r="E85" s="319"/>
      <c r="F85" s="319"/>
      <c r="G85" s="319"/>
      <c r="H85" s="11" t="s">
        <v>93</v>
      </c>
      <c r="I85" s="15">
        <f>'Mód2.3'!E12</f>
        <v>0</v>
      </c>
    </row>
    <row r="86" spans="1:9" ht="13" x14ac:dyDescent="0.3">
      <c r="A86" s="8" t="s">
        <v>17</v>
      </c>
      <c r="B86" s="319" t="s">
        <v>94</v>
      </c>
      <c r="C86" s="319"/>
      <c r="D86" s="319"/>
      <c r="E86" s="319"/>
      <c r="F86" s="319"/>
      <c r="G86" s="319"/>
      <c r="H86" s="11" t="s">
        <v>93</v>
      </c>
      <c r="I86" s="15">
        <f>'Mód2.3'!F25</f>
        <v>0</v>
      </c>
    </row>
    <row r="87" spans="1:9" ht="13" x14ac:dyDescent="0.3">
      <c r="A87" s="8" t="s">
        <v>19</v>
      </c>
      <c r="B87" s="319" t="s">
        <v>302</v>
      </c>
      <c r="C87" s="319"/>
      <c r="D87" s="319"/>
      <c r="E87" s="319"/>
      <c r="F87" s="319"/>
      <c r="G87" s="319"/>
      <c r="H87" s="11" t="s">
        <v>93</v>
      </c>
      <c r="I87" s="15">
        <f>'Mód2.3'!E33</f>
        <v>0</v>
      </c>
    </row>
    <row r="88" spans="1:9" ht="26.4" customHeight="1" x14ac:dyDescent="0.25">
      <c r="A88" s="31" t="s">
        <v>21</v>
      </c>
      <c r="B88" s="320" t="s">
        <v>300</v>
      </c>
      <c r="C88" s="320"/>
      <c r="D88" s="320"/>
      <c r="E88" s="320"/>
      <c r="F88" s="320"/>
      <c r="G88" s="320"/>
      <c r="H88" s="20" t="s">
        <v>93</v>
      </c>
      <c r="I88" s="85">
        <f>'Mód2.3'!E42</f>
        <v>0</v>
      </c>
    </row>
    <row r="89" spans="1:9" ht="13" x14ac:dyDescent="0.3">
      <c r="A89" s="8" t="s">
        <v>53</v>
      </c>
      <c r="B89" s="319" t="s">
        <v>95</v>
      </c>
      <c r="C89" s="319"/>
      <c r="D89" s="319"/>
      <c r="E89" s="319"/>
      <c r="F89" s="319"/>
      <c r="G89" s="319"/>
      <c r="H89" s="11" t="s">
        <v>93</v>
      </c>
      <c r="I89" s="15">
        <f>'Mód2.3'!E52</f>
        <v>0</v>
      </c>
    </row>
    <row r="90" spans="1:9" ht="13" x14ac:dyDescent="0.3">
      <c r="A90" s="8" t="s">
        <v>55</v>
      </c>
      <c r="B90" s="319" t="s">
        <v>96</v>
      </c>
      <c r="C90" s="319"/>
      <c r="D90" s="319"/>
      <c r="E90" s="319"/>
      <c r="F90" s="319"/>
      <c r="G90" s="319"/>
      <c r="H90" s="11" t="s">
        <v>93</v>
      </c>
      <c r="I90" s="15">
        <f>'Mód2.3'!E60</f>
        <v>0</v>
      </c>
    </row>
    <row r="91" spans="1:9" ht="13" x14ac:dyDescent="0.3">
      <c r="A91" s="8" t="s">
        <v>80</v>
      </c>
      <c r="B91" s="319" t="s">
        <v>305</v>
      </c>
      <c r="C91" s="319"/>
      <c r="D91" s="319"/>
      <c r="E91" s="319"/>
      <c r="F91" s="319"/>
      <c r="G91" s="319"/>
      <c r="H91" s="11" t="s">
        <v>93</v>
      </c>
      <c r="I91" s="15">
        <f>'Mód2.3'!E66</f>
        <v>0</v>
      </c>
    </row>
    <row r="92" spans="1:9" ht="13" x14ac:dyDescent="0.3">
      <c r="A92" s="8" t="s">
        <v>82</v>
      </c>
      <c r="B92" s="319" t="s">
        <v>97</v>
      </c>
      <c r="C92" s="319"/>
      <c r="D92" s="319"/>
      <c r="E92" s="319"/>
      <c r="F92" s="319"/>
      <c r="G92" s="319"/>
      <c r="H92" s="11" t="s">
        <v>93</v>
      </c>
      <c r="I92" s="15"/>
    </row>
    <row r="93" spans="1:9" ht="13" x14ac:dyDescent="0.3">
      <c r="A93" s="292" t="s">
        <v>98</v>
      </c>
      <c r="B93" s="292"/>
      <c r="C93" s="292"/>
      <c r="D93" s="292"/>
      <c r="E93" s="292"/>
      <c r="F93" s="292"/>
      <c r="G93" s="292"/>
      <c r="H93" s="292"/>
      <c r="I93" s="27">
        <f>SUM(I85:I92)</f>
        <v>0</v>
      </c>
    </row>
    <row r="94" spans="1:9" ht="13" x14ac:dyDescent="0.3">
      <c r="A94" s="3"/>
      <c r="B94" s="3"/>
      <c r="C94" s="3"/>
      <c r="D94" s="3"/>
      <c r="E94" s="3"/>
      <c r="F94" s="3"/>
      <c r="G94" s="3"/>
      <c r="H94" s="3"/>
      <c r="I94" s="4"/>
    </row>
    <row r="95" spans="1:9" ht="13" x14ac:dyDescent="0.3">
      <c r="A95" s="21" t="s">
        <v>99</v>
      </c>
      <c r="B95" s="3"/>
      <c r="C95" s="3"/>
      <c r="D95" s="3"/>
      <c r="E95" s="3"/>
      <c r="F95" s="3"/>
      <c r="H95" s="3"/>
      <c r="I95" s="4"/>
    </row>
    <row r="96" spans="1:9" ht="13" x14ac:dyDescent="0.3">
      <c r="A96" s="21" t="s">
        <v>100</v>
      </c>
      <c r="B96" s="3"/>
      <c r="C96" s="3"/>
      <c r="D96" s="3"/>
      <c r="E96" s="3"/>
      <c r="F96" s="3"/>
      <c r="G96" s="3"/>
      <c r="H96" s="3"/>
      <c r="I96" s="4"/>
    </row>
    <row r="97" spans="1:9" ht="13" x14ac:dyDescent="0.3">
      <c r="A97" s="21" t="s">
        <v>101</v>
      </c>
      <c r="B97" s="3"/>
      <c r="C97" s="3"/>
      <c r="D97" s="3"/>
      <c r="E97" s="3"/>
      <c r="F97" s="3"/>
      <c r="G97" s="3"/>
      <c r="H97" s="3"/>
      <c r="I97" s="4"/>
    </row>
    <row r="98" spans="1:9" ht="13" x14ac:dyDescent="0.3">
      <c r="A98" s="21" t="s">
        <v>102</v>
      </c>
      <c r="B98" s="3"/>
      <c r="C98" s="3"/>
      <c r="D98" s="3"/>
      <c r="E98" s="3"/>
      <c r="F98" s="3"/>
      <c r="G98" s="3"/>
      <c r="H98" s="3"/>
      <c r="I98" s="4"/>
    </row>
    <row r="99" spans="1:9" ht="13" x14ac:dyDescent="0.3">
      <c r="A99" s="9"/>
      <c r="B99" s="9"/>
      <c r="C99" s="9"/>
      <c r="D99" s="9"/>
      <c r="E99" s="9"/>
      <c r="F99" s="9"/>
      <c r="G99" s="9"/>
      <c r="H99" s="9"/>
      <c r="I99" s="9"/>
    </row>
    <row r="100" spans="1:9" ht="13" x14ac:dyDescent="0.3">
      <c r="A100" s="33">
        <v>2</v>
      </c>
      <c r="B100" s="32" t="s">
        <v>103</v>
      </c>
      <c r="C100" s="32"/>
      <c r="D100" s="32"/>
      <c r="E100" s="32"/>
      <c r="F100" s="32"/>
      <c r="G100" s="32"/>
      <c r="H100" s="32"/>
      <c r="I100" s="32"/>
    </row>
    <row r="101" spans="1:9" ht="13" x14ac:dyDescent="0.3">
      <c r="A101" s="293" t="s">
        <v>104</v>
      </c>
      <c r="B101" s="293"/>
      <c r="C101" s="293"/>
      <c r="D101" s="293"/>
      <c r="E101" s="293"/>
      <c r="F101" s="293"/>
      <c r="G101" s="293"/>
      <c r="H101" s="293"/>
      <c r="I101" s="8" t="s">
        <v>48</v>
      </c>
    </row>
    <row r="102" spans="1:9" ht="13" x14ac:dyDescent="0.3">
      <c r="A102" s="8" t="s">
        <v>61</v>
      </c>
      <c r="B102" s="318" t="s">
        <v>105</v>
      </c>
      <c r="C102" s="318"/>
      <c r="D102" s="318"/>
      <c r="E102" s="318"/>
      <c r="F102" s="318"/>
      <c r="G102" s="318"/>
      <c r="H102" s="318"/>
      <c r="I102" s="13">
        <f>I57</f>
        <v>0</v>
      </c>
    </row>
    <row r="103" spans="1:9" ht="13" x14ac:dyDescent="0.3">
      <c r="A103" s="8" t="s">
        <v>72</v>
      </c>
      <c r="B103" s="318" t="s">
        <v>106</v>
      </c>
      <c r="C103" s="318"/>
      <c r="D103" s="318"/>
      <c r="E103" s="318"/>
      <c r="F103" s="318"/>
      <c r="G103" s="318"/>
      <c r="H103" s="318"/>
      <c r="I103" s="13">
        <f>I76</f>
        <v>0</v>
      </c>
    </row>
    <row r="104" spans="1:9" ht="13" x14ac:dyDescent="0.3">
      <c r="A104" s="8" t="s">
        <v>90</v>
      </c>
      <c r="B104" s="318" t="s">
        <v>107</v>
      </c>
      <c r="C104" s="318"/>
      <c r="D104" s="318"/>
      <c r="E104" s="318"/>
      <c r="F104" s="318"/>
      <c r="G104" s="318"/>
      <c r="H104" s="318"/>
      <c r="I104" s="13">
        <f>I93</f>
        <v>0</v>
      </c>
    </row>
    <row r="105" spans="1:9" ht="13" x14ac:dyDescent="0.3">
      <c r="A105" s="299" t="s">
        <v>108</v>
      </c>
      <c r="B105" s="299"/>
      <c r="C105" s="299"/>
      <c r="D105" s="299"/>
      <c r="E105" s="299"/>
      <c r="F105" s="299"/>
      <c r="G105" s="299"/>
      <c r="H105" s="299"/>
      <c r="I105" s="216">
        <f>SUM(I102:I104)</f>
        <v>0</v>
      </c>
    </row>
    <row r="106" spans="1:9" ht="13" x14ac:dyDescent="0.3">
      <c r="A106" s="324"/>
      <c r="B106" s="325"/>
      <c r="C106" s="325"/>
      <c r="D106" s="325"/>
      <c r="E106" s="325"/>
      <c r="F106" s="325"/>
      <c r="G106" s="325"/>
      <c r="H106" s="325"/>
      <c r="I106" s="325"/>
    </row>
    <row r="107" spans="1:9" ht="13" x14ac:dyDescent="0.3">
      <c r="A107" s="294" t="s">
        <v>109</v>
      </c>
      <c r="B107" s="294"/>
      <c r="C107" s="294"/>
      <c r="D107" s="294"/>
      <c r="E107" s="294"/>
      <c r="F107" s="294"/>
      <c r="G107" s="294"/>
      <c r="H107" s="294"/>
      <c r="I107" s="294"/>
    </row>
    <row r="108" spans="1:9" ht="13" x14ac:dyDescent="0.3">
      <c r="A108" s="8">
        <v>3</v>
      </c>
      <c r="B108" s="293" t="s">
        <v>110</v>
      </c>
      <c r="C108" s="293"/>
      <c r="D108" s="293"/>
      <c r="E108" s="293"/>
      <c r="F108" s="293"/>
      <c r="G108" s="293"/>
      <c r="H108" s="8" t="s">
        <v>47</v>
      </c>
      <c r="I108" s="8" t="s">
        <v>48</v>
      </c>
    </row>
    <row r="109" spans="1:9" ht="13" x14ac:dyDescent="0.3">
      <c r="A109" s="8" t="s">
        <v>15</v>
      </c>
      <c r="B109" s="290" t="s">
        <v>111</v>
      </c>
      <c r="C109" s="290"/>
      <c r="D109" s="290"/>
      <c r="E109" s="290"/>
      <c r="F109" s="290"/>
      <c r="G109" s="290"/>
      <c r="H109" s="1">
        <v>4.1999999999999997E-3</v>
      </c>
      <c r="I109" s="13">
        <f>H109*I46</f>
        <v>0</v>
      </c>
    </row>
    <row r="110" spans="1:9" ht="13" x14ac:dyDescent="0.25">
      <c r="A110" s="31" t="s">
        <v>17</v>
      </c>
      <c r="B110" s="298" t="s">
        <v>112</v>
      </c>
      <c r="C110" s="298"/>
      <c r="D110" s="298"/>
      <c r="E110" s="298"/>
      <c r="F110" s="298"/>
      <c r="G110" s="298"/>
      <c r="H110" s="80">
        <f>H75</f>
        <v>0.08</v>
      </c>
      <c r="I110" s="81">
        <f>I109*H110</f>
        <v>0</v>
      </c>
    </row>
    <row r="111" spans="1:9" ht="13.5" x14ac:dyDescent="0.25">
      <c r="A111" s="31" t="s">
        <v>19</v>
      </c>
      <c r="B111" s="298" t="s">
        <v>113</v>
      </c>
      <c r="C111" s="298"/>
      <c r="D111" s="298"/>
      <c r="E111" s="298"/>
      <c r="F111" s="298"/>
      <c r="G111" s="298"/>
      <c r="H111" s="80">
        <v>2E-3</v>
      </c>
      <c r="I111" s="81">
        <f>H111*I46</f>
        <v>0</v>
      </c>
    </row>
    <row r="112" spans="1:9" ht="13" x14ac:dyDescent="0.3">
      <c r="A112" s="8" t="s">
        <v>21</v>
      </c>
      <c r="B112" s="290" t="s">
        <v>114</v>
      </c>
      <c r="C112" s="290"/>
      <c r="D112" s="290"/>
      <c r="E112" s="290"/>
      <c r="F112" s="290"/>
      <c r="G112" s="290"/>
      <c r="H112" s="1">
        <v>1.9400000000000001E-2</v>
      </c>
      <c r="I112" s="13">
        <f>H112*I46</f>
        <v>0</v>
      </c>
    </row>
    <row r="113" spans="1:9" ht="13" x14ac:dyDescent="0.3">
      <c r="A113" s="8" t="s">
        <v>53</v>
      </c>
      <c r="B113" s="321" t="s">
        <v>115</v>
      </c>
      <c r="C113" s="321"/>
      <c r="D113" s="321"/>
      <c r="E113" s="321"/>
      <c r="F113" s="321"/>
      <c r="G113" s="321"/>
      <c r="H113" s="12">
        <f>H76</f>
        <v>0.36800000000000005</v>
      </c>
      <c r="I113" s="13">
        <f>I112*H113</f>
        <v>0</v>
      </c>
    </row>
    <row r="114" spans="1:9" ht="13.5" x14ac:dyDescent="0.25">
      <c r="A114" s="31" t="s">
        <v>55</v>
      </c>
      <c r="B114" s="298" t="s">
        <v>116</v>
      </c>
      <c r="C114" s="298"/>
      <c r="D114" s="298"/>
      <c r="E114" s="298"/>
      <c r="F114" s="298"/>
      <c r="G114" s="298"/>
      <c r="H114" s="80">
        <v>3.7999999999999999E-2</v>
      </c>
      <c r="I114" s="81">
        <f>H114*I46</f>
        <v>0</v>
      </c>
    </row>
    <row r="115" spans="1:9" ht="13" x14ac:dyDescent="0.3">
      <c r="A115" s="299" t="s">
        <v>117</v>
      </c>
      <c r="B115" s="299"/>
      <c r="C115" s="299"/>
      <c r="D115" s="299"/>
      <c r="E115" s="299"/>
      <c r="F115" s="299"/>
      <c r="G115" s="299"/>
      <c r="H115" s="26"/>
      <c r="I115" s="73">
        <f>SUM(I109:I114)</f>
        <v>0</v>
      </c>
    </row>
    <row r="116" spans="1:9" ht="13" x14ac:dyDescent="0.3">
      <c r="A116" s="322"/>
      <c r="B116" s="323"/>
      <c r="C116" s="323"/>
      <c r="D116" s="323"/>
      <c r="E116" s="323"/>
      <c r="F116" s="323"/>
      <c r="G116" s="323"/>
      <c r="H116" s="323"/>
      <c r="I116" s="323"/>
    </row>
    <row r="117" spans="1:9" ht="13" x14ac:dyDescent="0.3">
      <c r="A117" s="294" t="s">
        <v>118</v>
      </c>
      <c r="B117" s="294"/>
      <c r="C117" s="294"/>
      <c r="D117" s="294"/>
      <c r="E117" s="294"/>
      <c r="F117" s="294"/>
      <c r="G117" s="294"/>
      <c r="H117" s="294"/>
      <c r="I117" s="294"/>
    </row>
    <row r="118" spans="1:9" ht="13" x14ac:dyDescent="0.3">
      <c r="A118" s="3"/>
      <c r="B118" s="3"/>
      <c r="C118" s="3"/>
      <c r="D118" s="3"/>
      <c r="E118" s="3"/>
      <c r="F118" s="3"/>
      <c r="G118" s="3"/>
      <c r="H118" s="3"/>
      <c r="I118" s="3"/>
    </row>
    <row r="119" spans="1:9" ht="13" x14ac:dyDescent="0.3">
      <c r="A119" s="21" t="s">
        <v>119</v>
      </c>
      <c r="B119" s="3"/>
      <c r="C119" s="3"/>
      <c r="D119" s="3"/>
      <c r="E119" s="3"/>
      <c r="F119" s="3"/>
      <c r="G119" s="3"/>
      <c r="H119" s="3"/>
      <c r="I119" s="3"/>
    </row>
    <row r="120" spans="1:9" ht="13" x14ac:dyDescent="0.3">
      <c r="A120" s="21" t="s">
        <v>120</v>
      </c>
      <c r="B120" s="3"/>
      <c r="C120" s="3"/>
      <c r="D120" s="3"/>
      <c r="E120" s="3"/>
      <c r="F120" s="3"/>
      <c r="G120" s="3"/>
      <c r="H120" s="3"/>
      <c r="I120" s="3"/>
    </row>
    <row r="121" spans="1:9" ht="13" x14ac:dyDescent="0.3">
      <c r="A121" s="3"/>
      <c r="B121" s="3"/>
      <c r="C121" s="3"/>
      <c r="D121" s="3"/>
      <c r="E121" s="3"/>
      <c r="F121" s="3"/>
      <c r="G121" s="3"/>
      <c r="H121" s="3"/>
      <c r="I121" s="3"/>
    </row>
    <row r="122" spans="1:9" ht="13" x14ac:dyDescent="0.3">
      <c r="A122" s="33" t="s">
        <v>121</v>
      </c>
      <c r="B122" s="292" t="s">
        <v>122</v>
      </c>
      <c r="C122" s="292"/>
      <c r="D122" s="292"/>
      <c r="E122" s="292"/>
      <c r="F122" s="292"/>
      <c r="G122" s="292"/>
      <c r="H122" s="19" t="s">
        <v>47</v>
      </c>
      <c r="I122" s="19" t="s">
        <v>48</v>
      </c>
    </row>
    <row r="123" spans="1:9" ht="13" x14ac:dyDescent="0.3">
      <c r="A123" s="33" t="s">
        <v>15</v>
      </c>
      <c r="B123" s="290" t="s">
        <v>123</v>
      </c>
      <c r="C123" s="290"/>
      <c r="D123" s="290"/>
      <c r="E123" s="290"/>
      <c r="F123" s="290"/>
      <c r="G123" s="290"/>
      <c r="H123" s="27"/>
      <c r="I123" s="27"/>
    </row>
    <row r="124" spans="1:9" ht="13" x14ac:dyDescent="0.3">
      <c r="A124" s="8" t="s">
        <v>17</v>
      </c>
      <c r="B124" s="290" t="s">
        <v>124</v>
      </c>
      <c r="C124" s="290"/>
      <c r="D124" s="290"/>
      <c r="E124" s="290"/>
      <c r="F124" s="290"/>
      <c r="G124" s="290"/>
      <c r="H124" s="89">
        <v>1.67E-2</v>
      </c>
      <c r="I124" s="13">
        <f>H124*$I$46</f>
        <v>0</v>
      </c>
    </row>
    <row r="125" spans="1:9" ht="13" x14ac:dyDescent="0.3">
      <c r="A125" s="8" t="s">
        <v>19</v>
      </c>
      <c r="B125" s="290" t="s">
        <v>125</v>
      </c>
      <c r="C125" s="290"/>
      <c r="D125" s="290"/>
      <c r="E125" s="290"/>
      <c r="F125" s="290"/>
      <c r="G125" s="290"/>
      <c r="H125" s="89">
        <v>2.0000000000000001E-4</v>
      </c>
      <c r="I125" s="13">
        <f>H125*$I$46</f>
        <v>0</v>
      </c>
    </row>
    <row r="126" spans="1:9" ht="13.5" x14ac:dyDescent="0.25">
      <c r="A126" s="31" t="s">
        <v>21</v>
      </c>
      <c r="B126" s="298" t="s">
        <v>126</v>
      </c>
      <c r="C126" s="298"/>
      <c r="D126" s="298"/>
      <c r="E126" s="298"/>
      <c r="F126" s="298"/>
      <c r="G126" s="298"/>
      <c r="H126" s="80">
        <v>6.9999999999999999E-4</v>
      </c>
      <c r="I126" s="81">
        <f>H126*$I$46</f>
        <v>0</v>
      </c>
    </row>
    <row r="127" spans="1:9" ht="13" x14ac:dyDescent="0.3">
      <c r="A127" s="8" t="s">
        <v>53</v>
      </c>
      <c r="B127" s="290" t="s">
        <v>127</v>
      </c>
      <c r="C127" s="290"/>
      <c r="D127" s="290"/>
      <c r="E127" s="290"/>
      <c r="F127" s="290"/>
      <c r="G127" s="290"/>
      <c r="H127" s="89">
        <v>2.8999999999999998E-3</v>
      </c>
      <c r="I127" s="13">
        <f>H127*$I$46</f>
        <v>0</v>
      </c>
    </row>
    <row r="128" spans="1:9" ht="13" x14ac:dyDescent="0.3">
      <c r="A128" s="8" t="s">
        <v>55</v>
      </c>
      <c r="B128" s="290" t="s">
        <v>128</v>
      </c>
      <c r="C128" s="290"/>
      <c r="D128" s="290"/>
      <c r="E128" s="290"/>
      <c r="F128" s="290"/>
      <c r="G128" s="290"/>
      <c r="H128" s="89"/>
      <c r="I128" s="13">
        <f t="shared" ref="I128" si="1">H128*$I$46</f>
        <v>0</v>
      </c>
    </row>
    <row r="129" spans="1:9" ht="13" x14ac:dyDescent="0.3">
      <c r="A129" s="292" t="s">
        <v>129</v>
      </c>
      <c r="B129" s="292"/>
      <c r="C129" s="292"/>
      <c r="D129" s="292"/>
      <c r="E129" s="292"/>
      <c r="F129" s="292"/>
      <c r="G129" s="292"/>
      <c r="H129" s="26"/>
      <c r="I129" s="27">
        <f>SUM(I124:I128)</f>
        <v>0</v>
      </c>
    </row>
    <row r="130" spans="1:9" ht="13" x14ac:dyDescent="0.3">
      <c r="A130" s="8" t="s">
        <v>55</v>
      </c>
      <c r="B130" s="290" t="s">
        <v>130</v>
      </c>
      <c r="C130" s="290"/>
      <c r="D130" s="290"/>
      <c r="E130" s="290"/>
      <c r="F130" s="290"/>
      <c r="G130" s="290"/>
      <c r="H130" s="1">
        <f>H76</f>
        <v>0.36800000000000005</v>
      </c>
      <c r="I130" s="13">
        <f>I129*H130</f>
        <v>0</v>
      </c>
    </row>
    <row r="131" spans="1:9" ht="13" x14ac:dyDescent="0.3">
      <c r="A131" s="292" t="s">
        <v>131</v>
      </c>
      <c r="B131" s="292"/>
      <c r="C131" s="292"/>
      <c r="D131" s="292"/>
      <c r="E131" s="292"/>
      <c r="F131" s="292"/>
      <c r="G131" s="292"/>
      <c r="H131" s="26"/>
      <c r="I131" s="27">
        <f>SUM(I129:I130)</f>
        <v>0</v>
      </c>
    </row>
    <row r="132" spans="1:9" ht="13" x14ac:dyDescent="0.3">
      <c r="A132" s="3"/>
      <c r="B132" s="3"/>
      <c r="C132" s="3"/>
      <c r="D132" s="3"/>
      <c r="E132" s="3"/>
      <c r="F132" s="3"/>
      <c r="G132" s="3"/>
      <c r="H132" s="3"/>
      <c r="I132" s="3"/>
    </row>
    <row r="133" spans="1:9" ht="13" x14ac:dyDescent="0.3">
      <c r="A133" s="33" t="s">
        <v>132</v>
      </c>
      <c r="B133" s="312" t="s">
        <v>133</v>
      </c>
      <c r="C133" s="313"/>
      <c r="D133" s="313"/>
      <c r="E133" s="313"/>
      <c r="F133" s="313"/>
      <c r="G133" s="314"/>
      <c r="H133" s="19" t="s">
        <v>47</v>
      </c>
      <c r="I133" s="19" t="s">
        <v>48</v>
      </c>
    </row>
    <row r="134" spans="1:9" ht="13" x14ac:dyDescent="0.3">
      <c r="A134" s="8" t="s">
        <v>15</v>
      </c>
      <c r="B134" s="309" t="s">
        <v>134</v>
      </c>
      <c r="C134" s="310"/>
      <c r="D134" s="310"/>
      <c r="E134" s="310"/>
      <c r="F134" s="310"/>
      <c r="G134" s="311"/>
      <c r="H134" s="89">
        <v>0</v>
      </c>
      <c r="I134" s="13">
        <v>0</v>
      </c>
    </row>
    <row r="135" spans="1:9" ht="13" x14ac:dyDescent="0.3">
      <c r="A135" s="312" t="s">
        <v>135</v>
      </c>
      <c r="B135" s="313"/>
      <c r="C135" s="313"/>
      <c r="D135" s="313"/>
      <c r="E135" s="313"/>
      <c r="F135" s="313"/>
      <c r="G135" s="314"/>
      <c r="H135" s="26">
        <f>TRUNC(SUM(H134),4)</f>
        <v>0</v>
      </c>
      <c r="I135" s="27">
        <f>SUM(I134)</f>
        <v>0</v>
      </c>
    </row>
    <row r="136" spans="1:9" ht="13" x14ac:dyDescent="0.3">
      <c r="A136" s="34"/>
      <c r="B136" s="29"/>
      <c r="C136" s="29"/>
      <c r="D136" s="29"/>
      <c r="E136" s="29"/>
      <c r="F136" s="29"/>
      <c r="G136" s="29"/>
      <c r="H136" s="29"/>
      <c r="I136" s="29"/>
    </row>
    <row r="137" spans="1:9" ht="13" x14ac:dyDescent="0.3">
      <c r="A137" s="292" t="s">
        <v>136</v>
      </c>
      <c r="B137" s="292"/>
      <c r="C137" s="292"/>
      <c r="D137" s="292"/>
      <c r="E137" s="292"/>
      <c r="F137" s="292"/>
      <c r="G137" s="292"/>
      <c r="H137" s="292"/>
      <c r="I137" s="292"/>
    </row>
    <row r="138" spans="1:9" ht="13" x14ac:dyDescent="0.3">
      <c r="A138" s="31">
        <v>4</v>
      </c>
      <c r="B138" s="326" t="s">
        <v>137</v>
      </c>
      <c r="C138" s="327"/>
      <c r="D138" s="327"/>
      <c r="E138" s="327"/>
      <c r="F138" s="327"/>
      <c r="G138" s="328"/>
      <c r="H138" s="30"/>
      <c r="I138" s="8" t="s">
        <v>48</v>
      </c>
    </row>
    <row r="139" spans="1:9" ht="13" x14ac:dyDescent="0.3">
      <c r="A139" s="8" t="s">
        <v>121</v>
      </c>
      <c r="B139" s="329" t="s">
        <v>138</v>
      </c>
      <c r="C139" s="330"/>
      <c r="D139" s="330"/>
      <c r="E139" s="330"/>
      <c r="F139" s="330"/>
      <c r="G139" s="331"/>
      <c r="H139" s="10"/>
      <c r="I139" s="13">
        <f>I131</f>
        <v>0</v>
      </c>
    </row>
    <row r="140" spans="1:9" ht="13" x14ac:dyDescent="0.3">
      <c r="A140" s="8" t="s">
        <v>132</v>
      </c>
      <c r="B140" s="329" t="s">
        <v>139</v>
      </c>
      <c r="C140" s="330"/>
      <c r="D140" s="330"/>
      <c r="E140" s="330"/>
      <c r="F140" s="330"/>
      <c r="G140" s="331"/>
      <c r="H140" s="10"/>
      <c r="I140" s="13">
        <f>I135</f>
        <v>0</v>
      </c>
    </row>
    <row r="141" spans="1:9" ht="13" x14ac:dyDescent="0.3">
      <c r="A141" s="299" t="s">
        <v>140</v>
      </c>
      <c r="B141" s="299"/>
      <c r="C141" s="299"/>
      <c r="D141" s="299"/>
      <c r="E141" s="299"/>
      <c r="F141" s="299"/>
      <c r="G141" s="299"/>
      <c r="H141" s="299"/>
      <c r="I141" s="73">
        <f>SUM(I139:I140)</f>
        <v>0</v>
      </c>
    </row>
    <row r="142" spans="1:9" ht="13" x14ac:dyDescent="0.3">
      <c r="A142" s="324"/>
      <c r="B142" s="325"/>
      <c r="C142" s="325"/>
      <c r="D142" s="325"/>
      <c r="E142" s="325"/>
      <c r="F142" s="325"/>
      <c r="G142" s="325"/>
      <c r="H142" s="325"/>
      <c r="I142" s="325"/>
    </row>
    <row r="143" spans="1:9" ht="13" x14ac:dyDescent="0.3">
      <c r="A143" s="294" t="s">
        <v>141</v>
      </c>
      <c r="B143" s="294"/>
      <c r="C143" s="294"/>
      <c r="D143" s="294"/>
      <c r="E143" s="294"/>
      <c r="F143" s="294"/>
      <c r="G143" s="294"/>
      <c r="H143" s="294"/>
      <c r="I143" s="294"/>
    </row>
    <row r="144" spans="1:9" ht="13" x14ac:dyDescent="0.3">
      <c r="A144" s="8">
        <v>5</v>
      </c>
      <c r="B144" s="293" t="s">
        <v>142</v>
      </c>
      <c r="C144" s="293"/>
      <c r="D144" s="293"/>
      <c r="E144" s="293"/>
      <c r="F144" s="293"/>
      <c r="G144" s="293"/>
      <c r="H144" s="8"/>
      <c r="I144" s="8" t="s">
        <v>48</v>
      </c>
    </row>
    <row r="145" spans="1:17" ht="13" x14ac:dyDescent="0.3">
      <c r="A145" s="8" t="s">
        <v>15</v>
      </c>
      <c r="B145" s="319" t="s">
        <v>143</v>
      </c>
      <c r="C145" s="319"/>
      <c r="D145" s="319"/>
      <c r="E145" s="319"/>
      <c r="F145" s="319"/>
      <c r="G145" s="319"/>
      <c r="H145" s="11" t="s">
        <v>93</v>
      </c>
      <c r="I145" s="13" cm="1">
        <f t="array" ref="I145:J145">'Uniforme rcepcionista'!K71:L71</f>
        <v>0</v>
      </c>
      <c r="J145">
        <v>0</v>
      </c>
    </row>
    <row r="146" spans="1:17" ht="13" x14ac:dyDescent="0.3">
      <c r="A146" s="8" t="s">
        <v>17</v>
      </c>
      <c r="B146" s="319" t="s">
        <v>144</v>
      </c>
      <c r="C146" s="319"/>
      <c r="D146" s="319"/>
      <c r="E146" s="319"/>
      <c r="F146" s="319"/>
      <c r="G146" s="319"/>
      <c r="H146" s="11" t="s">
        <v>93</v>
      </c>
      <c r="I146" s="13">
        <v>0</v>
      </c>
    </row>
    <row r="147" spans="1:17" ht="13" x14ac:dyDescent="0.3">
      <c r="A147" s="16" t="s">
        <v>19</v>
      </c>
      <c r="B147" s="319" t="s">
        <v>145</v>
      </c>
      <c r="C147" s="319"/>
      <c r="D147" s="319"/>
      <c r="E147" s="319"/>
      <c r="F147" s="319"/>
      <c r="G147" s="319"/>
      <c r="H147" s="11" t="s">
        <v>93</v>
      </c>
      <c r="I147" s="13">
        <v>0</v>
      </c>
    </row>
    <row r="148" spans="1:17" ht="13" x14ac:dyDescent="0.3">
      <c r="A148" s="16" t="s">
        <v>21</v>
      </c>
      <c r="B148" s="319" t="s">
        <v>97</v>
      </c>
      <c r="C148" s="319"/>
      <c r="D148" s="319"/>
      <c r="E148" s="319"/>
      <c r="F148" s="319"/>
      <c r="G148" s="319"/>
      <c r="H148" s="11" t="s">
        <v>93</v>
      </c>
      <c r="I148" s="13">
        <v>0</v>
      </c>
    </row>
    <row r="149" spans="1:17" ht="13" x14ac:dyDescent="0.3">
      <c r="A149" s="299" t="s">
        <v>146</v>
      </c>
      <c r="B149" s="299"/>
      <c r="C149" s="299"/>
      <c r="D149" s="299"/>
      <c r="E149" s="299"/>
      <c r="F149" s="299"/>
      <c r="G149" s="299"/>
      <c r="H149" s="26" t="s">
        <v>93</v>
      </c>
      <c r="I149" s="73">
        <f>SUM(I145:I148)</f>
        <v>0</v>
      </c>
    </row>
    <row r="150" spans="1:17" ht="13" x14ac:dyDescent="0.25">
      <c r="A150" s="36"/>
      <c r="B150" s="36"/>
      <c r="C150" s="36"/>
      <c r="D150" s="36"/>
      <c r="E150" s="36"/>
      <c r="F150" s="36"/>
      <c r="G150" s="36"/>
      <c r="H150" s="36"/>
      <c r="I150" s="36"/>
    </row>
    <row r="151" spans="1:17" ht="13" x14ac:dyDescent="0.3">
      <c r="A151" s="21" t="s">
        <v>147</v>
      </c>
      <c r="B151" s="3"/>
      <c r="C151" s="3"/>
      <c r="D151" s="3"/>
      <c r="E151" s="3"/>
      <c r="F151" s="3"/>
      <c r="G151" s="3"/>
      <c r="H151" s="3"/>
      <c r="I151" s="3"/>
    </row>
    <row r="152" spans="1:17" ht="13" x14ac:dyDescent="0.3">
      <c r="A152" s="35"/>
      <c r="B152" s="3"/>
      <c r="C152" s="3"/>
      <c r="D152" s="3"/>
      <c r="E152" s="3"/>
      <c r="F152" s="3"/>
      <c r="G152" s="3"/>
      <c r="H152" s="3"/>
      <c r="I152" s="3"/>
    </row>
    <row r="153" spans="1:17" ht="13" x14ac:dyDescent="0.3">
      <c r="A153" s="294" t="s">
        <v>148</v>
      </c>
      <c r="B153" s="294"/>
      <c r="C153" s="294"/>
      <c r="D153" s="294"/>
      <c r="E153" s="294"/>
      <c r="F153" s="294"/>
      <c r="G153" s="294"/>
      <c r="H153" s="294"/>
      <c r="I153" s="294"/>
      <c r="M153" s="218"/>
    </row>
    <row r="154" spans="1:17" ht="13" x14ac:dyDescent="0.3">
      <c r="A154" s="8">
        <v>6</v>
      </c>
      <c r="B154" s="293" t="s">
        <v>149</v>
      </c>
      <c r="C154" s="293"/>
      <c r="D154" s="293"/>
      <c r="E154" s="293"/>
      <c r="F154" s="293"/>
      <c r="G154" s="293"/>
      <c r="H154" s="8" t="s">
        <v>47</v>
      </c>
      <c r="I154" s="8" t="s">
        <v>48</v>
      </c>
      <c r="M154" s="218"/>
    </row>
    <row r="155" spans="1:17" ht="13" x14ac:dyDescent="0.3">
      <c r="A155" s="8" t="s">
        <v>15</v>
      </c>
      <c r="B155" s="290" t="s">
        <v>150</v>
      </c>
      <c r="C155" s="290"/>
      <c r="D155" s="290"/>
      <c r="E155" s="290"/>
      <c r="F155" s="290"/>
      <c r="G155" s="290"/>
      <c r="H155" s="17">
        <v>0.05</v>
      </c>
      <c r="I155" s="214">
        <f>H155*I173</f>
        <v>0</v>
      </c>
      <c r="M155" s="218"/>
    </row>
    <row r="156" spans="1:17" ht="13" x14ac:dyDescent="0.3">
      <c r="A156" s="8" t="s">
        <v>17</v>
      </c>
      <c r="B156" s="290" t="s">
        <v>151</v>
      </c>
      <c r="C156" s="290"/>
      <c r="D156" s="290"/>
      <c r="E156" s="290"/>
      <c r="F156" s="290"/>
      <c r="G156" s="290"/>
      <c r="H156" s="17">
        <v>0.1</v>
      </c>
      <c r="I156" s="214">
        <f>H156*(I155+I173)</f>
        <v>0</v>
      </c>
      <c r="M156" s="218"/>
    </row>
    <row r="157" spans="1:17" ht="13" x14ac:dyDescent="0.3">
      <c r="A157" s="8" t="s">
        <v>19</v>
      </c>
      <c r="B157" s="332" t="s">
        <v>152</v>
      </c>
      <c r="C157" s="332"/>
      <c r="D157" s="332"/>
      <c r="E157" s="332"/>
      <c r="F157" s="332"/>
      <c r="G157" s="332"/>
      <c r="H157" s="2"/>
      <c r="I157" s="18"/>
      <c r="M157" s="218"/>
    </row>
    <row r="158" spans="1:17" ht="13" x14ac:dyDescent="0.3">
      <c r="A158" s="8" t="s">
        <v>153</v>
      </c>
      <c r="B158" s="290" t="s">
        <v>154</v>
      </c>
      <c r="C158" s="290"/>
      <c r="D158" s="290"/>
      <c r="E158" s="290"/>
      <c r="F158" s="290"/>
      <c r="G158" s="290"/>
      <c r="H158" s="6">
        <v>1.6500000000000001E-2</v>
      </c>
      <c r="I158" s="214">
        <f>H158*$I$175</f>
        <v>0</v>
      </c>
      <c r="K158" s="225"/>
      <c r="M158" s="218"/>
    </row>
    <row r="159" spans="1:17" ht="13" x14ac:dyDescent="0.3">
      <c r="A159" s="8" t="s">
        <v>155</v>
      </c>
      <c r="B159" s="290" t="s">
        <v>156</v>
      </c>
      <c r="C159" s="290"/>
      <c r="D159" s="290"/>
      <c r="E159" s="290"/>
      <c r="F159" s="290"/>
      <c r="G159" s="290"/>
      <c r="H159" s="6">
        <v>7.5999999999999998E-2</v>
      </c>
      <c r="I159" s="214">
        <f t="shared" ref="I159" si="2">H159*$I$175</f>
        <v>0</v>
      </c>
      <c r="M159" s="218"/>
    </row>
    <row r="160" spans="1:17" ht="13" x14ac:dyDescent="0.3">
      <c r="A160" s="8" t="s">
        <v>157</v>
      </c>
      <c r="B160" s="290" t="s">
        <v>158</v>
      </c>
      <c r="C160" s="290"/>
      <c r="D160" s="290"/>
      <c r="E160" s="290"/>
      <c r="F160" s="290"/>
      <c r="G160" s="290"/>
      <c r="H160" s="6">
        <v>0.05</v>
      </c>
      <c r="I160" s="214">
        <f>H160*$I$175</f>
        <v>0</v>
      </c>
      <c r="M160" s="218"/>
      <c r="Q160" s="218"/>
    </row>
    <row r="161" spans="1:17" ht="13" x14ac:dyDescent="0.3">
      <c r="A161" s="299" t="s">
        <v>159</v>
      </c>
      <c r="B161" s="299"/>
      <c r="C161" s="299"/>
      <c r="D161" s="299"/>
      <c r="E161" s="299"/>
      <c r="F161" s="299"/>
      <c r="G161" s="299"/>
      <c r="H161" s="37">
        <f>SUM(H155:H160)</f>
        <v>0.29250000000000004</v>
      </c>
      <c r="I161" s="216">
        <f>SUM(I155:I160)</f>
        <v>0</v>
      </c>
      <c r="M161" s="218"/>
      <c r="Q161" s="218"/>
    </row>
    <row r="162" spans="1:17" x14ac:dyDescent="0.25">
      <c r="A162" s="227"/>
      <c r="B162" s="215"/>
      <c r="C162" s="215"/>
      <c r="D162" s="215"/>
      <c r="E162" s="215"/>
      <c r="F162" s="215"/>
      <c r="G162" s="215"/>
      <c r="H162" s="215"/>
      <c r="I162" s="215"/>
      <c r="M162" s="218"/>
      <c r="N162" s="218"/>
      <c r="O162" s="218"/>
      <c r="Q162" s="218"/>
    </row>
    <row r="163" spans="1:17" ht="13" x14ac:dyDescent="0.25">
      <c r="A163" s="21" t="s">
        <v>160</v>
      </c>
      <c r="B163" s="215"/>
      <c r="C163" s="215"/>
      <c r="D163" s="215"/>
      <c r="E163" s="215"/>
      <c r="F163" s="215"/>
      <c r="G163" s="215"/>
      <c r="H163" s="215"/>
      <c r="I163" s="215"/>
      <c r="M163" s="218"/>
      <c r="N163" s="218"/>
      <c r="O163" s="218"/>
      <c r="Q163" s="218"/>
    </row>
    <row r="164" spans="1:17" ht="13" x14ac:dyDescent="0.25">
      <c r="A164" s="21" t="s">
        <v>161</v>
      </c>
      <c r="B164" s="215"/>
      <c r="C164" s="215"/>
      <c r="D164" s="215"/>
      <c r="E164" s="215"/>
      <c r="F164" s="215"/>
      <c r="G164" s="215"/>
      <c r="H164" s="215"/>
      <c r="I164" s="215"/>
      <c r="M164" s="218"/>
      <c r="O164" s="218"/>
      <c r="Q164" s="218"/>
    </row>
    <row r="165" spans="1:17" ht="13" x14ac:dyDescent="0.3">
      <c r="A165" s="206"/>
      <c r="B165" s="206"/>
      <c r="C165" s="206"/>
      <c r="D165" s="206"/>
      <c r="E165" s="206"/>
      <c r="F165" s="206"/>
      <c r="G165" s="206"/>
      <c r="H165" s="206"/>
      <c r="I165" s="4"/>
      <c r="M165" s="218"/>
      <c r="Q165" s="218"/>
    </row>
    <row r="166" spans="1:17" ht="13" x14ac:dyDescent="0.3">
      <c r="A166" s="292" t="s">
        <v>162</v>
      </c>
      <c r="B166" s="292"/>
      <c r="C166" s="292"/>
      <c r="D166" s="292"/>
      <c r="E166" s="292"/>
      <c r="F166" s="292"/>
      <c r="G166" s="292"/>
      <c r="H166" s="292"/>
      <c r="I166" s="292"/>
      <c r="M166" s="218"/>
    </row>
    <row r="167" spans="1:17" ht="13" x14ac:dyDescent="0.3">
      <c r="A167" s="293" t="s">
        <v>163</v>
      </c>
      <c r="B167" s="293"/>
      <c r="C167" s="293"/>
      <c r="D167" s="293"/>
      <c r="E167" s="293"/>
      <c r="F167" s="293"/>
      <c r="G167" s="293"/>
      <c r="H167" s="293"/>
      <c r="I167" s="8" t="s">
        <v>48</v>
      </c>
      <c r="M167" s="218"/>
    </row>
    <row r="168" spans="1:17" x14ac:dyDescent="0.25">
      <c r="A168" s="208" t="s">
        <v>15</v>
      </c>
      <c r="B168" s="291" t="str">
        <f>A37</f>
        <v>MÓDULO 1 - COMPOSIÇÃO DA REMUNERAÇÃO</v>
      </c>
      <c r="C168" s="291"/>
      <c r="D168" s="291"/>
      <c r="E168" s="291"/>
      <c r="F168" s="291"/>
      <c r="G168" s="291"/>
      <c r="H168" s="291"/>
      <c r="I168" s="214">
        <f>I46</f>
        <v>0</v>
      </c>
      <c r="M168" s="218"/>
    </row>
    <row r="169" spans="1:17" x14ac:dyDescent="0.25">
      <c r="A169" s="208" t="s">
        <v>17</v>
      </c>
      <c r="B169" s="291" t="str">
        <f>A51</f>
        <v>MÓDULO 2 – ENCARGOS E BENEFÍCIOS ANUAIS, MENSAIS E DIÁRIOS</v>
      </c>
      <c r="C169" s="291"/>
      <c r="D169" s="291"/>
      <c r="E169" s="291"/>
      <c r="F169" s="291"/>
      <c r="G169" s="291"/>
      <c r="H169" s="291"/>
      <c r="I169" s="214">
        <f>I105</f>
        <v>0</v>
      </c>
      <c r="M169" s="218"/>
    </row>
    <row r="170" spans="1:17" x14ac:dyDescent="0.25">
      <c r="A170" s="208" t="s">
        <v>19</v>
      </c>
      <c r="B170" s="291" t="str">
        <f>A107</f>
        <v>MÓDULO 3 – PROVISÃO PARA RESCISÃO</v>
      </c>
      <c r="C170" s="291"/>
      <c r="D170" s="291"/>
      <c r="E170" s="291"/>
      <c r="F170" s="291"/>
      <c r="G170" s="291"/>
      <c r="H170" s="291"/>
      <c r="I170" s="214">
        <f>I115</f>
        <v>0</v>
      </c>
      <c r="M170" s="218"/>
      <c r="O170" s="218"/>
    </row>
    <row r="171" spans="1:17" x14ac:dyDescent="0.25">
      <c r="A171" s="11" t="s">
        <v>21</v>
      </c>
      <c r="B171" s="291" t="str">
        <f>A117</f>
        <v>MÓDULO 4 – CUSTO DE REPOSIÇÃO DO PROFISSIONAL AUSENTE</v>
      </c>
      <c r="C171" s="291"/>
      <c r="D171" s="291"/>
      <c r="E171" s="291"/>
      <c r="F171" s="291"/>
      <c r="G171" s="291"/>
      <c r="H171" s="291"/>
      <c r="I171" s="214">
        <f>I141</f>
        <v>0</v>
      </c>
      <c r="M171" s="218"/>
    </row>
    <row r="172" spans="1:17" x14ac:dyDescent="0.25">
      <c r="A172" s="11" t="s">
        <v>53</v>
      </c>
      <c r="B172" s="291" t="str">
        <f>A143</f>
        <v>MÓDULO 5 – INSUMOS DIVERSOS</v>
      </c>
      <c r="C172" s="291"/>
      <c r="D172" s="291"/>
      <c r="E172" s="291"/>
      <c r="F172" s="291"/>
      <c r="G172" s="291"/>
      <c r="H172" s="291"/>
      <c r="I172" s="214">
        <f>I149</f>
        <v>0</v>
      </c>
      <c r="M172" s="218"/>
    </row>
    <row r="173" spans="1:17" ht="13" x14ac:dyDescent="0.3">
      <c r="A173" s="8"/>
      <c r="B173" s="293" t="s">
        <v>164</v>
      </c>
      <c r="C173" s="293"/>
      <c r="D173" s="293"/>
      <c r="E173" s="293"/>
      <c r="F173" s="293"/>
      <c r="G173" s="293"/>
      <c r="H173" s="293"/>
      <c r="I173" s="14">
        <f>SUM(I168:I172)</f>
        <v>0</v>
      </c>
      <c r="J173" s="7"/>
      <c r="M173" s="218"/>
    </row>
    <row r="174" spans="1:17" x14ac:dyDescent="0.25">
      <c r="A174" s="11" t="s">
        <v>55</v>
      </c>
      <c r="B174" s="291" t="str">
        <f>A153</f>
        <v>MÓDULO 6 – CUSTOS INDIRETOS, TRIBUTOS E LUCRO</v>
      </c>
      <c r="C174" s="291"/>
      <c r="D174" s="291"/>
      <c r="E174" s="291"/>
      <c r="F174" s="291"/>
      <c r="G174" s="291"/>
      <c r="H174" s="291"/>
      <c r="I174" s="13">
        <f>I161</f>
        <v>0</v>
      </c>
      <c r="M174" s="218"/>
    </row>
    <row r="175" spans="1:17" ht="13" x14ac:dyDescent="0.3">
      <c r="A175" s="299" t="s">
        <v>165</v>
      </c>
      <c r="B175" s="299"/>
      <c r="C175" s="299"/>
      <c r="D175" s="299"/>
      <c r="E175" s="299"/>
      <c r="F175" s="299"/>
      <c r="G175" s="299"/>
      <c r="H175" s="299"/>
      <c r="I175" s="216">
        <f>ROUND(SUM(I46,I105,I115,I141,I149,I155,I156)/(1-SUM(H158:H160)),2)</f>
        <v>0</v>
      </c>
      <c r="J175" s="226"/>
      <c r="M175" s="218"/>
    </row>
    <row r="177" spans="2:9" x14ac:dyDescent="0.25">
      <c r="B177" s="275"/>
      <c r="C177" s="275"/>
      <c r="D177" s="132"/>
      <c r="E177" s="287" t="s">
        <v>9</v>
      </c>
      <c r="F177" s="287"/>
      <c r="G177" s="287"/>
      <c r="H177" s="287"/>
      <c r="I177" s="11">
        <v>24</v>
      </c>
    </row>
    <row r="179" spans="2:9" ht="15.5" x14ac:dyDescent="0.35">
      <c r="E179" s="288" t="s">
        <v>323</v>
      </c>
      <c r="F179" s="288"/>
      <c r="G179" s="288"/>
      <c r="H179" s="289"/>
      <c r="I179" s="258">
        <f>I175*I177</f>
        <v>0</v>
      </c>
    </row>
  </sheetData>
  <mergeCells count="124">
    <mergeCell ref="B170:H170"/>
    <mergeCell ref="B171:H171"/>
    <mergeCell ref="B172:H172"/>
    <mergeCell ref="B173:H173"/>
    <mergeCell ref="B174:H174"/>
    <mergeCell ref="A175:H175"/>
    <mergeCell ref="B160:G160"/>
    <mergeCell ref="A161:G161"/>
    <mergeCell ref="A166:I166"/>
    <mergeCell ref="A167:H167"/>
    <mergeCell ref="B168:H168"/>
    <mergeCell ref="B169:H169"/>
    <mergeCell ref="B154:G154"/>
    <mergeCell ref="B155:G155"/>
    <mergeCell ref="B156:G156"/>
    <mergeCell ref="B157:G157"/>
    <mergeCell ref="B158:G158"/>
    <mergeCell ref="B159:G159"/>
    <mergeCell ref="B145:G145"/>
    <mergeCell ref="B146:G146"/>
    <mergeCell ref="B147:G147"/>
    <mergeCell ref="B148:G148"/>
    <mergeCell ref="A149:G149"/>
    <mergeCell ref="A153:I153"/>
    <mergeCell ref="B139:G139"/>
    <mergeCell ref="B140:G140"/>
    <mergeCell ref="A141:H141"/>
    <mergeCell ref="A142:I142"/>
    <mergeCell ref="A143:I143"/>
    <mergeCell ref="B144:G144"/>
    <mergeCell ref="A131:G131"/>
    <mergeCell ref="B133:G133"/>
    <mergeCell ref="B134:G134"/>
    <mergeCell ref="A135:G135"/>
    <mergeCell ref="A137:I137"/>
    <mergeCell ref="B138:G138"/>
    <mergeCell ref="B125:G125"/>
    <mergeCell ref="B126:G126"/>
    <mergeCell ref="B127:G127"/>
    <mergeCell ref="B128:G128"/>
    <mergeCell ref="A129:G129"/>
    <mergeCell ref="B130:G130"/>
    <mergeCell ref="A115:G115"/>
    <mergeCell ref="A116:I116"/>
    <mergeCell ref="A117:I117"/>
    <mergeCell ref="B122:G122"/>
    <mergeCell ref="B123:G123"/>
    <mergeCell ref="B124:G124"/>
    <mergeCell ref="B109:G109"/>
    <mergeCell ref="B110:G110"/>
    <mergeCell ref="B111:G111"/>
    <mergeCell ref="B112:G112"/>
    <mergeCell ref="B113:G113"/>
    <mergeCell ref="B114:G114"/>
    <mergeCell ref="B103:H103"/>
    <mergeCell ref="B104:H104"/>
    <mergeCell ref="A105:H105"/>
    <mergeCell ref="A106:I106"/>
    <mergeCell ref="A107:I107"/>
    <mergeCell ref="B108:G108"/>
    <mergeCell ref="B90:G90"/>
    <mergeCell ref="B91:G91"/>
    <mergeCell ref="B92:G92"/>
    <mergeCell ref="A93:H93"/>
    <mergeCell ref="A101:H101"/>
    <mergeCell ref="B102:H102"/>
    <mergeCell ref="B84:G84"/>
    <mergeCell ref="B85:G85"/>
    <mergeCell ref="B86:G86"/>
    <mergeCell ref="B87:G87"/>
    <mergeCell ref="B88:G88"/>
    <mergeCell ref="B89:G89"/>
    <mergeCell ref="B45:G45"/>
    <mergeCell ref="B71:G71"/>
    <mergeCell ref="B72:G72"/>
    <mergeCell ref="B73:G73"/>
    <mergeCell ref="B74:G74"/>
    <mergeCell ref="B75:G75"/>
    <mergeCell ref="A76:G76"/>
    <mergeCell ref="B56:G56"/>
    <mergeCell ref="A57:G57"/>
    <mergeCell ref="B67:G67"/>
    <mergeCell ref="B68:G68"/>
    <mergeCell ref="B69:G69"/>
    <mergeCell ref="B70:G70"/>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B177:C177"/>
    <mergeCell ref="E177:H177"/>
    <mergeCell ref="E179:H179"/>
    <mergeCell ref="B10:H10"/>
    <mergeCell ref="B11:H11"/>
    <mergeCell ref="B12:H12"/>
    <mergeCell ref="A14:I14"/>
    <mergeCell ref="A15:B15"/>
    <mergeCell ref="C15:D15"/>
    <mergeCell ref="E15:I15"/>
    <mergeCell ref="A37:I37"/>
    <mergeCell ref="B38:G38"/>
    <mergeCell ref="B39:G39"/>
    <mergeCell ref="A46:H46"/>
    <mergeCell ref="A51:I51"/>
    <mergeCell ref="B52:G52"/>
    <mergeCell ref="B53:G53"/>
    <mergeCell ref="B54:G54"/>
    <mergeCell ref="A55:G55"/>
    <mergeCell ref="B40:G40"/>
    <mergeCell ref="B41:G41"/>
    <mergeCell ref="B42:G42"/>
    <mergeCell ref="B43:G43"/>
    <mergeCell ref="B44:G44"/>
  </mergeCells>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10DD1-B6AD-466F-8A3A-C1A79F3E2536}">
  <sheetPr>
    <tabColor rgb="FF00B0F0"/>
  </sheetPr>
  <dimension ref="A1:M89"/>
  <sheetViews>
    <sheetView topLeftCell="A44" workbookViewId="0">
      <selection activeCell="J11" sqref="J11:J16"/>
    </sheetView>
  </sheetViews>
  <sheetFormatPr defaultRowHeight="12.5" x14ac:dyDescent="0.25"/>
  <cols>
    <col min="1" max="1" width="3.6328125" style="132"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81640625" bestFit="1"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13" thickBot="1" x14ac:dyDescent="0.3">
      <c r="A1" s="416" t="s">
        <v>196</v>
      </c>
      <c r="B1" s="417"/>
      <c r="C1" s="417"/>
      <c r="D1" s="417"/>
      <c r="E1" s="417"/>
      <c r="F1" s="417"/>
      <c r="G1" s="417"/>
      <c r="H1" s="417"/>
      <c r="I1" s="417"/>
      <c r="J1" s="417"/>
      <c r="K1" s="417"/>
      <c r="L1" s="418"/>
    </row>
    <row r="2" spans="1:13" ht="13" x14ac:dyDescent="0.25">
      <c r="A2" s="104" t="s">
        <v>15</v>
      </c>
      <c r="B2" s="419"/>
      <c r="C2" s="420"/>
      <c r="D2" s="420"/>
      <c r="E2" s="105" t="s">
        <v>197</v>
      </c>
      <c r="F2" s="421"/>
      <c r="G2" s="420"/>
      <c r="H2" s="420"/>
      <c r="I2" s="420"/>
      <c r="J2" s="105" t="s">
        <v>198</v>
      </c>
      <c r="K2" s="420"/>
      <c r="L2" s="422"/>
    </row>
    <row r="3" spans="1:13" ht="13" x14ac:dyDescent="0.25">
      <c r="A3" s="106" t="s">
        <v>17</v>
      </c>
      <c r="B3" s="412"/>
      <c r="C3" s="412"/>
      <c r="D3" s="412"/>
      <c r="E3" s="107" t="s">
        <v>197</v>
      </c>
      <c r="F3" s="413"/>
      <c r="G3" s="423"/>
      <c r="H3" s="423"/>
      <c r="I3" s="423"/>
      <c r="J3" s="107" t="s">
        <v>198</v>
      </c>
      <c r="K3" s="414"/>
      <c r="L3" s="424"/>
    </row>
    <row r="4" spans="1:13" ht="13" x14ac:dyDescent="0.25">
      <c r="A4" s="108" t="s">
        <v>19</v>
      </c>
      <c r="B4" s="409"/>
      <c r="C4" s="409"/>
      <c r="D4" s="409"/>
      <c r="E4" s="109" t="s">
        <v>197</v>
      </c>
      <c r="F4" s="410"/>
      <c r="G4" s="409"/>
      <c r="H4" s="409"/>
      <c r="I4" s="409"/>
      <c r="J4" s="109" t="s">
        <v>198</v>
      </c>
      <c r="K4" s="409"/>
      <c r="L4" s="411"/>
    </row>
    <row r="5" spans="1:13" ht="13" x14ac:dyDescent="0.25">
      <c r="A5" s="106" t="s">
        <v>21</v>
      </c>
      <c r="B5" s="412"/>
      <c r="C5" s="412"/>
      <c r="D5" s="412"/>
      <c r="E5" s="107" t="s">
        <v>197</v>
      </c>
      <c r="F5" s="413"/>
      <c r="G5" s="414"/>
      <c r="H5" s="414"/>
      <c r="I5" s="414"/>
      <c r="J5" s="107" t="s">
        <v>198</v>
      </c>
      <c r="K5" s="412"/>
      <c r="L5" s="415"/>
    </row>
    <row r="6" spans="1:13" ht="13" x14ac:dyDescent="0.25">
      <c r="A6" s="110" t="s">
        <v>53</v>
      </c>
      <c r="B6" s="401"/>
      <c r="C6" s="401"/>
      <c r="D6" s="401"/>
      <c r="E6" s="111" t="s">
        <v>197</v>
      </c>
      <c r="F6" s="402"/>
      <c r="G6" s="403"/>
      <c r="H6" s="403"/>
      <c r="I6" s="403"/>
      <c r="J6" s="111" t="s">
        <v>198</v>
      </c>
      <c r="K6" s="401"/>
      <c r="L6" s="404"/>
    </row>
    <row r="7" spans="1:13" ht="13.5" thickBot="1" x14ac:dyDescent="0.3">
      <c r="A7" s="112" t="s">
        <v>55</v>
      </c>
      <c r="B7" s="405"/>
      <c r="C7" s="405"/>
      <c r="D7" s="405"/>
      <c r="E7" s="113" t="s">
        <v>197</v>
      </c>
      <c r="F7" s="406"/>
      <c r="G7" s="407"/>
      <c r="H7" s="407"/>
      <c r="I7" s="407"/>
      <c r="J7" s="114" t="s">
        <v>198</v>
      </c>
      <c r="K7" s="405"/>
      <c r="L7" s="408"/>
    </row>
    <row r="8" spans="1:13" ht="13" x14ac:dyDescent="0.25">
      <c r="A8" s="386" t="s">
        <v>199</v>
      </c>
      <c r="B8" s="389" t="s">
        <v>200</v>
      </c>
      <c r="C8" s="392" t="s">
        <v>201</v>
      </c>
      <c r="D8" s="395" t="s">
        <v>202</v>
      </c>
      <c r="E8" s="398" t="s">
        <v>203</v>
      </c>
      <c r="F8" s="399"/>
      <c r="G8" s="399"/>
      <c r="H8" s="399"/>
      <c r="I8" s="399"/>
      <c r="J8" s="400"/>
      <c r="K8" s="378" t="s">
        <v>204</v>
      </c>
      <c r="L8" s="379"/>
    </row>
    <row r="9" spans="1:13" ht="13.5" x14ac:dyDescent="0.25">
      <c r="A9" s="387"/>
      <c r="B9" s="390"/>
      <c r="C9" s="393"/>
      <c r="D9" s="396"/>
      <c r="E9" s="115" t="s">
        <v>15</v>
      </c>
      <c r="F9" s="116" t="s">
        <v>17</v>
      </c>
      <c r="G9" s="116" t="s">
        <v>19</v>
      </c>
      <c r="H9" s="116" t="s">
        <v>21</v>
      </c>
      <c r="I9" s="116" t="s">
        <v>53</v>
      </c>
      <c r="J9" s="117" t="s">
        <v>55</v>
      </c>
      <c r="K9" s="380" t="s">
        <v>205</v>
      </c>
      <c r="L9" s="382" t="s">
        <v>206</v>
      </c>
    </row>
    <row r="10" spans="1:13" ht="13" thickBot="1" x14ac:dyDescent="0.3">
      <c r="A10" s="388"/>
      <c r="B10" s="391"/>
      <c r="C10" s="394"/>
      <c r="D10" s="397"/>
      <c r="E10" s="118" t="s">
        <v>207</v>
      </c>
      <c r="F10" s="119" t="s">
        <v>207</v>
      </c>
      <c r="G10" s="119" t="s">
        <v>207</v>
      </c>
      <c r="H10" s="119" t="s">
        <v>207</v>
      </c>
      <c r="I10" s="119" t="s">
        <v>207</v>
      </c>
      <c r="J10" s="120" t="s">
        <v>207</v>
      </c>
      <c r="K10" s="381"/>
      <c r="L10" s="383"/>
    </row>
    <row r="11" spans="1:13" ht="15.5" x14ac:dyDescent="0.25">
      <c r="A11" s="252">
        <v>1</v>
      </c>
      <c r="B11" s="253" t="s">
        <v>313</v>
      </c>
      <c r="C11" s="134" t="s">
        <v>201</v>
      </c>
      <c r="D11" s="163">
        <v>2</v>
      </c>
      <c r="E11" s="190"/>
      <c r="F11" s="190"/>
      <c r="G11" s="190"/>
      <c r="H11" s="190"/>
      <c r="I11" s="190"/>
      <c r="J11" s="190"/>
      <c r="K11" s="271">
        <f>J11</f>
        <v>0</v>
      </c>
      <c r="L11" s="192">
        <f t="shared" ref="L11:L17" si="0">K11*D11</f>
        <v>0</v>
      </c>
    </row>
    <row r="12" spans="1:13" ht="30" x14ac:dyDescent="0.25">
      <c r="A12" s="252">
        <v>2</v>
      </c>
      <c r="B12" s="254" t="s">
        <v>314</v>
      </c>
      <c r="C12" s="128" t="s">
        <v>201</v>
      </c>
      <c r="D12" s="164">
        <v>2</v>
      </c>
      <c r="E12" s="193"/>
      <c r="F12" s="193"/>
      <c r="G12" s="193"/>
      <c r="H12" s="193"/>
      <c r="I12" s="193"/>
      <c r="J12" s="193"/>
      <c r="K12" s="194">
        <f t="shared" ref="K12:K17" si="1">J12</f>
        <v>0</v>
      </c>
      <c r="L12" s="195">
        <f t="shared" si="0"/>
        <v>0</v>
      </c>
      <c r="M12" s="183"/>
    </row>
    <row r="13" spans="1:13" ht="15.5" x14ac:dyDescent="0.35">
      <c r="A13" s="252">
        <v>3</v>
      </c>
      <c r="B13" s="255" t="s">
        <v>315</v>
      </c>
      <c r="C13" s="127" t="s">
        <v>316</v>
      </c>
      <c r="D13" s="164">
        <v>2</v>
      </c>
      <c r="E13" s="193"/>
      <c r="F13" s="193"/>
      <c r="G13" s="193"/>
      <c r="H13" s="193"/>
      <c r="I13" s="193"/>
      <c r="J13" s="193"/>
      <c r="K13" s="194">
        <f t="shared" si="1"/>
        <v>0</v>
      </c>
      <c r="L13" s="195">
        <f t="shared" si="0"/>
        <v>0</v>
      </c>
    </row>
    <row r="14" spans="1:13" ht="15.5" x14ac:dyDescent="0.35">
      <c r="A14" s="252">
        <v>4</v>
      </c>
      <c r="B14" s="256" t="s">
        <v>317</v>
      </c>
      <c r="C14" s="127" t="s">
        <v>316</v>
      </c>
      <c r="D14" s="164">
        <v>2</v>
      </c>
      <c r="E14" s="193"/>
      <c r="F14" s="193"/>
      <c r="G14" s="193"/>
      <c r="H14" s="193"/>
      <c r="I14" s="193"/>
      <c r="J14" s="193"/>
      <c r="K14" s="194">
        <f t="shared" si="1"/>
        <v>0</v>
      </c>
      <c r="L14" s="195">
        <f t="shared" si="0"/>
        <v>0</v>
      </c>
    </row>
    <row r="15" spans="1:13" ht="15.5" x14ac:dyDescent="0.35">
      <c r="A15" s="252">
        <v>5</v>
      </c>
      <c r="B15" s="256" t="s">
        <v>318</v>
      </c>
      <c r="C15" s="127" t="s">
        <v>201</v>
      </c>
      <c r="D15" s="164">
        <v>1</v>
      </c>
      <c r="E15" s="193"/>
      <c r="F15" s="193"/>
      <c r="G15" s="193"/>
      <c r="H15" s="193"/>
      <c r="I15" s="193"/>
      <c r="J15" s="193"/>
      <c r="K15" s="194">
        <f t="shared" si="1"/>
        <v>0</v>
      </c>
      <c r="L15" s="195">
        <f t="shared" si="0"/>
        <v>0</v>
      </c>
      <c r="M15" s="185"/>
    </row>
    <row r="16" spans="1:13" ht="15.5" x14ac:dyDescent="0.25">
      <c r="A16" s="125">
        <v>6</v>
      </c>
      <c r="B16" s="257" t="s">
        <v>322</v>
      </c>
      <c r="C16" s="166" t="s">
        <v>201</v>
      </c>
      <c r="D16" s="167">
        <v>2</v>
      </c>
      <c r="E16" s="193"/>
      <c r="F16" s="193"/>
      <c r="G16" s="193"/>
      <c r="H16" s="193"/>
      <c r="I16" s="193"/>
      <c r="J16" s="193"/>
      <c r="K16" s="194">
        <f t="shared" si="1"/>
        <v>0</v>
      </c>
      <c r="L16" s="195">
        <f t="shared" si="0"/>
        <v>0</v>
      </c>
    </row>
    <row r="17" spans="1:12" ht="15.5" x14ac:dyDescent="0.35">
      <c r="A17" s="125">
        <v>7</v>
      </c>
      <c r="B17" s="220"/>
      <c r="C17" s="166"/>
      <c r="D17" s="167"/>
      <c r="E17" s="193"/>
      <c r="F17" s="193"/>
      <c r="G17" s="193"/>
      <c r="H17" s="193"/>
      <c r="I17" s="193"/>
      <c r="J17" s="193"/>
      <c r="K17" s="200">
        <f t="shared" si="1"/>
        <v>0</v>
      </c>
      <c r="L17" s="195">
        <f t="shared" si="0"/>
        <v>0</v>
      </c>
    </row>
    <row r="18" spans="1:12" ht="13" thickBot="1" x14ac:dyDescent="0.3">
      <c r="A18" s="125"/>
      <c r="B18" s="184"/>
      <c r="C18" s="166"/>
      <c r="D18" s="168"/>
      <c r="E18" s="193"/>
      <c r="F18" s="193"/>
      <c r="G18" s="193"/>
      <c r="H18" s="193"/>
      <c r="I18" s="193"/>
      <c r="J18" s="193"/>
      <c r="K18" s="194"/>
      <c r="L18" s="195"/>
    </row>
    <row r="19" spans="1:12" ht="13.5" thickBot="1" x14ac:dyDescent="0.3">
      <c r="A19" s="351" t="s">
        <v>208</v>
      </c>
      <c r="B19" s="352"/>
      <c r="C19" s="352"/>
      <c r="D19" s="353"/>
      <c r="E19" s="129"/>
      <c r="F19" s="130"/>
      <c r="G19" s="130"/>
      <c r="H19" s="130"/>
      <c r="I19" s="130"/>
      <c r="J19" s="131"/>
      <c r="K19" s="384">
        <f>SUM(L11:L18)</f>
        <v>0</v>
      </c>
      <c r="L19" s="385"/>
    </row>
    <row r="20" spans="1:12" ht="13" thickBot="1" x14ac:dyDescent="0.3">
      <c r="K20" s="196"/>
      <c r="L20" s="196"/>
    </row>
    <row r="21" spans="1:12" ht="13.5" thickBot="1" x14ac:dyDescent="0.35">
      <c r="A21" s="351" t="s">
        <v>209</v>
      </c>
      <c r="B21" s="352"/>
      <c r="C21" s="352"/>
      <c r="D21" s="352"/>
      <c r="E21" s="352"/>
      <c r="F21" s="352"/>
      <c r="G21" s="352"/>
      <c r="H21" s="352"/>
      <c r="I21" s="352"/>
      <c r="J21" s="353"/>
      <c r="K21" s="354">
        <f>K19/12</f>
        <v>0</v>
      </c>
      <c r="L21" s="355"/>
    </row>
    <row r="22" spans="1:12" x14ac:dyDescent="0.25">
      <c r="K22" s="196"/>
      <c r="L22" s="196"/>
    </row>
    <row r="23" spans="1:12" ht="13" thickBot="1" x14ac:dyDescent="0.3">
      <c r="A23" s="41"/>
      <c r="K23" s="196"/>
      <c r="L23" s="197"/>
    </row>
    <row r="24" spans="1:12" ht="15" thickBot="1" x14ac:dyDescent="0.3">
      <c r="A24" s="356"/>
      <c r="B24" s="357"/>
      <c r="C24" s="357"/>
      <c r="D24" s="357"/>
      <c r="E24" s="357"/>
      <c r="F24" s="357"/>
      <c r="G24" s="357"/>
      <c r="H24" s="357"/>
      <c r="I24" s="357"/>
      <c r="J24" s="357"/>
      <c r="K24" s="358"/>
      <c r="L24" s="359"/>
    </row>
    <row r="26" spans="1:12" ht="13" thickBot="1" x14ac:dyDescent="0.3"/>
    <row r="27" spans="1:12" x14ac:dyDescent="0.25">
      <c r="A27" s="360"/>
      <c r="B27" s="361"/>
      <c r="C27" s="366" t="s">
        <v>210</v>
      </c>
      <c r="D27" s="369"/>
      <c r="E27" s="370"/>
      <c r="F27" s="370"/>
      <c r="G27" s="370"/>
      <c r="H27" s="370"/>
      <c r="I27" s="370"/>
      <c r="J27" s="370"/>
      <c r="K27" s="370"/>
      <c r="L27" s="371"/>
    </row>
    <row r="28" spans="1:12" x14ac:dyDescent="0.25">
      <c r="A28" s="362"/>
      <c r="B28" s="363"/>
      <c r="C28" s="367"/>
      <c r="D28" s="372"/>
      <c r="E28" s="373"/>
      <c r="F28" s="373"/>
      <c r="G28" s="373"/>
      <c r="H28" s="373"/>
      <c r="I28" s="373"/>
      <c r="J28" s="373"/>
      <c r="K28" s="373"/>
      <c r="L28" s="374"/>
    </row>
    <row r="29" spans="1:12" x14ac:dyDescent="0.25">
      <c r="A29" s="362"/>
      <c r="B29" s="363"/>
      <c r="C29" s="367"/>
      <c r="D29" s="372"/>
      <c r="E29" s="373"/>
      <c r="F29" s="373"/>
      <c r="G29" s="373"/>
      <c r="H29" s="373"/>
      <c r="I29" s="373"/>
      <c r="J29" s="373"/>
      <c r="K29" s="373"/>
      <c r="L29" s="374"/>
    </row>
    <row r="30" spans="1:12" ht="13" thickBot="1" x14ac:dyDescent="0.3">
      <c r="A30" s="364"/>
      <c r="B30" s="365"/>
      <c r="C30" s="368"/>
      <c r="D30" s="375"/>
      <c r="E30" s="376"/>
      <c r="F30" s="376"/>
      <c r="G30" s="376"/>
      <c r="H30" s="376"/>
      <c r="I30" s="376"/>
      <c r="J30" s="376"/>
      <c r="K30" s="376"/>
      <c r="L30" s="377"/>
    </row>
    <row r="32" spans="1:12" ht="13" thickBot="1" x14ac:dyDescent="0.3"/>
    <row r="33" spans="1:12" x14ac:dyDescent="0.25">
      <c r="A33" s="333"/>
      <c r="B33" s="334"/>
      <c r="C33" s="334"/>
      <c r="D33" s="334"/>
      <c r="E33" s="334"/>
      <c r="F33" s="334"/>
      <c r="G33" s="334"/>
      <c r="H33" s="334"/>
      <c r="I33" s="334"/>
      <c r="J33" s="334"/>
      <c r="K33" s="334"/>
      <c r="L33" s="335"/>
    </row>
    <row r="34" spans="1:12" x14ac:dyDescent="0.25">
      <c r="A34" s="336"/>
      <c r="B34" s="337"/>
      <c r="C34" s="337"/>
      <c r="D34" s="337"/>
      <c r="E34" s="337"/>
      <c r="F34" s="337"/>
      <c r="G34" s="337"/>
      <c r="H34" s="337"/>
      <c r="I34" s="337"/>
      <c r="J34" s="337"/>
      <c r="K34" s="337"/>
      <c r="L34" s="338"/>
    </row>
    <row r="35" spans="1:12" x14ac:dyDescent="0.25">
      <c r="A35" s="336"/>
      <c r="B35" s="337"/>
      <c r="C35" s="337"/>
      <c r="D35" s="337"/>
      <c r="E35" s="337"/>
      <c r="F35" s="337"/>
      <c r="G35" s="337"/>
      <c r="H35" s="337"/>
      <c r="I35" s="337"/>
      <c r="J35" s="337"/>
      <c r="K35" s="337"/>
      <c r="L35" s="338"/>
    </row>
    <row r="36" spans="1:12" x14ac:dyDescent="0.25">
      <c r="A36" s="336"/>
      <c r="B36" s="337"/>
      <c r="C36" s="337"/>
      <c r="D36" s="337"/>
      <c r="E36" s="337"/>
      <c r="F36" s="337"/>
      <c r="G36" s="337"/>
      <c r="H36" s="337"/>
      <c r="I36" s="337"/>
      <c r="J36" s="337"/>
      <c r="K36" s="337"/>
      <c r="L36" s="338"/>
    </row>
    <row r="37" spans="1:12" ht="13" thickBot="1" x14ac:dyDescent="0.3">
      <c r="A37" s="339"/>
      <c r="B37" s="340"/>
      <c r="C37" s="340"/>
      <c r="D37" s="340"/>
      <c r="E37" s="340"/>
      <c r="F37" s="340"/>
      <c r="G37" s="340"/>
      <c r="H37" s="340"/>
      <c r="I37" s="340"/>
      <c r="J37" s="340"/>
      <c r="K37" s="340"/>
      <c r="L37" s="341"/>
    </row>
    <row r="38" spans="1:12" ht="13" thickBot="1" x14ac:dyDescent="0.3"/>
    <row r="39" spans="1:12" x14ac:dyDescent="0.25">
      <c r="A39" s="342" t="s">
        <v>211</v>
      </c>
      <c r="B39" s="343"/>
      <c r="C39" s="343"/>
      <c r="D39" s="343"/>
      <c r="E39" s="343"/>
      <c r="F39" s="343"/>
      <c r="G39" s="343"/>
      <c r="H39" s="344"/>
    </row>
    <row r="40" spans="1:12" x14ac:dyDescent="0.25">
      <c r="A40" s="345"/>
      <c r="B40" s="346"/>
      <c r="C40" s="346"/>
      <c r="D40" s="346"/>
      <c r="E40" s="346"/>
      <c r="F40" s="346"/>
      <c r="G40" s="346"/>
      <c r="H40" s="347"/>
    </row>
    <row r="41" spans="1:12" x14ac:dyDescent="0.25">
      <c r="A41" s="345"/>
      <c r="B41" s="346"/>
      <c r="C41" s="346"/>
      <c r="D41" s="346"/>
      <c r="E41" s="346"/>
      <c r="F41" s="346"/>
      <c r="G41" s="346"/>
      <c r="H41" s="347"/>
    </row>
    <row r="42" spans="1:12" ht="13" thickBot="1" x14ac:dyDescent="0.3">
      <c r="A42" s="348"/>
      <c r="B42" s="349"/>
      <c r="C42" s="349"/>
      <c r="D42" s="349"/>
      <c r="E42" s="349"/>
      <c r="F42" s="349"/>
      <c r="G42" s="349"/>
      <c r="H42" s="350"/>
    </row>
    <row r="47" spans="1:12" ht="13" thickBot="1" x14ac:dyDescent="0.3"/>
    <row r="48" spans="1:12" ht="13" thickBot="1" x14ac:dyDescent="0.3">
      <c r="A48" s="416" t="s">
        <v>196</v>
      </c>
      <c r="B48" s="417"/>
      <c r="C48" s="417"/>
      <c r="D48" s="417"/>
      <c r="E48" s="417"/>
      <c r="F48" s="417"/>
      <c r="G48" s="417"/>
      <c r="H48" s="417"/>
      <c r="I48" s="417"/>
      <c r="J48" s="417"/>
      <c r="K48" s="417"/>
      <c r="L48" s="418"/>
    </row>
    <row r="49" spans="1:13" ht="13" x14ac:dyDescent="0.25">
      <c r="A49" s="104" t="s">
        <v>15</v>
      </c>
      <c r="B49" s="419"/>
      <c r="C49" s="420"/>
      <c r="D49" s="420"/>
      <c r="E49" s="105" t="s">
        <v>197</v>
      </c>
      <c r="F49" s="421"/>
      <c r="G49" s="420"/>
      <c r="H49" s="420"/>
      <c r="I49" s="420"/>
      <c r="J49" s="105" t="s">
        <v>198</v>
      </c>
      <c r="K49" s="420"/>
      <c r="L49" s="422"/>
    </row>
    <row r="50" spans="1:13" ht="13" x14ac:dyDescent="0.25">
      <c r="A50" s="106" t="s">
        <v>17</v>
      </c>
      <c r="B50" s="412"/>
      <c r="C50" s="412"/>
      <c r="D50" s="412"/>
      <c r="E50" s="107" t="s">
        <v>197</v>
      </c>
      <c r="F50" s="413"/>
      <c r="G50" s="423"/>
      <c r="H50" s="423"/>
      <c r="I50" s="423"/>
      <c r="J50" s="107" t="s">
        <v>198</v>
      </c>
      <c r="K50" s="414"/>
      <c r="L50" s="424"/>
    </row>
    <row r="51" spans="1:13" ht="13" x14ac:dyDescent="0.25">
      <c r="A51" s="108" t="s">
        <v>19</v>
      </c>
      <c r="B51" s="409"/>
      <c r="C51" s="409"/>
      <c r="D51" s="409"/>
      <c r="E51" s="109" t="s">
        <v>197</v>
      </c>
      <c r="F51" s="410"/>
      <c r="G51" s="409"/>
      <c r="H51" s="409"/>
      <c r="I51" s="409"/>
      <c r="J51" s="109" t="s">
        <v>198</v>
      </c>
      <c r="K51" s="409"/>
      <c r="L51" s="411"/>
    </row>
    <row r="52" spans="1:13" ht="13" x14ac:dyDescent="0.25">
      <c r="A52" s="106" t="s">
        <v>21</v>
      </c>
      <c r="B52" s="412"/>
      <c r="C52" s="412"/>
      <c r="D52" s="412"/>
      <c r="E52" s="107" t="s">
        <v>197</v>
      </c>
      <c r="F52" s="413"/>
      <c r="G52" s="414"/>
      <c r="H52" s="414"/>
      <c r="I52" s="414"/>
      <c r="J52" s="107" t="s">
        <v>198</v>
      </c>
      <c r="K52" s="412"/>
      <c r="L52" s="415"/>
    </row>
    <row r="53" spans="1:13" ht="13" x14ac:dyDescent="0.25">
      <c r="A53" s="110" t="s">
        <v>53</v>
      </c>
      <c r="B53" s="401"/>
      <c r="C53" s="401"/>
      <c r="D53" s="401"/>
      <c r="E53" s="111" t="s">
        <v>197</v>
      </c>
      <c r="F53" s="402"/>
      <c r="G53" s="403"/>
      <c r="H53" s="403"/>
      <c r="I53" s="403"/>
      <c r="J53" s="111" t="s">
        <v>198</v>
      </c>
      <c r="K53" s="401"/>
      <c r="L53" s="404"/>
    </row>
    <row r="54" spans="1:13" ht="13.5" thickBot="1" x14ac:dyDescent="0.3">
      <c r="A54" s="112" t="s">
        <v>55</v>
      </c>
      <c r="B54" s="405"/>
      <c r="C54" s="405"/>
      <c r="D54" s="405"/>
      <c r="E54" s="113" t="s">
        <v>197</v>
      </c>
      <c r="F54" s="406"/>
      <c r="G54" s="407"/>
      <c r="H54" s="407"/>
      <c r="I54" s="407"/>
      <c r="J54" s="114" t="s">
        <v>198</v>
      </c>
      <c r="K54" s="405"/>
      <c r="L54" s="408"/>
    </row>
    <row r="55" spans="1:13" ht="13" x14ac:dyDescent="0.25">
      <c r="A55" s="386" t="s">
        <v>199</v>
      </c>
      <c r="B55" s="389" t="s">
        <v>212</v>
      </c>
      <c r="C55" s="392" t="s">
        <v>201</v>
      </c>
      <c r="D55" s="395" t="s">
        <v>202</v>
      </c>
      <c r="E55" s="398" t="s">
        <v>203</v>
      </c>
      <c r="F55" s="399"/>
      <c r="G55" s="399"/>
      <c r="H55" s="399"/>
      <c r="I55" s="399"/>
      <c r="J55" s="400"/>
      <c r="K55" s="378" t="s">
        <v>204</v>
      </c>
      <c r="L55" s="379"/>
    </row>
    <row r="56" spans="1:13" ht="13.5" x14ac:dyDescent="0.25">
      <c r="A56" s="387"/>
      <c r="B56" s="390"/>
      <c r="C56" s="393"/>
      <c r="D56" s="396"/>
      <c r="E56" s="115" t="s">
        <v>15</v>
      </c>
      <c r="F56" s="116" t="s">
        <v>17</v>
      </c>
      <c r="G56" s="116" t="s">
        <v>19</v>
      </c>
      <c r="H56" s="116" t="s">
        <v>21</v>
      </c>
      <c r="I56" s="116" t="s">
        <v>53</v>
      </c>
      <c r="J56" s="117" t="s">
        <v>55</v>
      </c>
      <c r="K56" s="380" t="s">
        <v>205</v>
      </c>
      <c r="L56" s="382" t="s">
        <v>206</v>
      </c>
    </row>
    <row r="57" spans="1:13" ht="13" thickBot="1" x14ac:dyDescent="0.3">
      <c r="A57" s="388"/>
      <c r="B57" s="391"/>
      <c r="C57" s="394"/>
      <c r="D57" s="397"/>
      <c r="E57" s="118" t="s">
        <v>207</v>
      </c>
      <c r="F57" s="119" t="s">
        <v>207</v>
      </c>
      <c r="G57" s="119" t="s">
        <v>207</v>
      </c>
      <c r="H57" s="119" t="s">
        <v>207</v>
      </c>
      <c r="I57" s="119" t="s">
        <v>207</v>
      </c>
      <c r="J57" s="120" t="s">
        <v>207</v>
      </c>
      <c r="K57" s="381"/>
      <c r="L57" s="383"/>
    </row>
    <row r="58" spans="1:13" ht="15.5" x14ac:dyDescent="0.25">
      <c r="A58" s="252">
        <v>1</v>
      </c>
      <c r="B58" s="253" t="s">
        <v>319</v>
      </c>
      <c r="C58" s="134" t="s">
        <v>201</v>
      </c>
      <c r="D58" s="163">
        <v>2</v>
      </c>
      <c r="E58" s="190"/>
      <c r="F58" s="190"/>
      <c r="G58" s="190"/>
      <c r="H58" s="190"/>
      <c r="I58" s="190"/>
      <c r="J58" s="190"/>
      <c r="K58" s="271">
        <f>J58</f>
        <v>0</v>
      </c>
      <c r="L58" s="192">
        <f t="shared" ref="L58:L64" si="2">K58*D58</f>
        <v>0</v>
      </c>
      <c r="M58" s="196"/>
    </row>
    <row r="59" spans="1:13" ht="15.5" x14ac:dyDescent="0.25">
      <c r="A59" s="252">
        <v>2</v>
      </c>
      <c r="B59" s="254" t="s">
        <v>320</v>
      </c>
      <c r="C59" s="128" t="s">
        <v>201</v>
      </c>
      <c r="D59" s="164">
        <v>2</v>
      </c>
      <c r="E59" s="193"/>
      <c r="F59" s="193"/>
      <c r="G59" s="193"/>
      <c r="H59" s="193"/>
      <c r="I59" s="193"/>
      <c r="J59" s="193"/>
      <c r="K59" s="194">
        <f t="shared" ref="K59:K64" si="3">J59</f>
        <v>0</v>
      </c>
      <c r="L59" s="195">
        <f t="shared" si="2"/>
        <v>0</v>
      </c>
      <c r="M59" s="196"/>
    </row>
    <row r="60" spans="1:13" ht="15.5" x14ac:dyDescent="0.35">
      <c r="A60" s="252">
        <v>3</v>
      </c>
      <c r="B60" s="255" t="s">
        <v>315</v>
      </c>
      <c r="C60" s="127" t="s">
        <v>316</v>
      </c>
      <c r="D60" s="164">
        <v>2</v>
      </c>
      <c r="E60" s="193"/>
      <c r="F60" s="193"/>
      <c r="G60" s="193"/>
      <c r="H60" s="193"/>
      <c r="I60" s="193"/>
      <c r="J60" s="193"/>
      <c r="K60" s="194">
        <f t="shared" si="3"/>
        <v>0</v>
      </c>
      <c r="L60" s="195">
        <f t="shared" si="2"/>
        <v>0</v>
      </c>
    </row>
    <row r="61" spans="1:13" ht="15.5" x14ac:dyDescent="0.35">
      <c r="A61" s="252">
        <v>4</v>
      </c>
      <c r="B61" s="256" t="s">
        <v>317</v>
      </c>
      <c r="C61" s="127" t="s">
        <v>316</v>
      </c>
      <c r="D61" s="164">
        <v>2</v>
      </c>
      <c r="E61" s="193"/>
      <c r="F61" s="193"/>
      <c r="G61" s="193"/>
      <c r="H61" s="193"/>
      <c r="I61" s="193"/>
      <c r="J61" s="193"/>
      <c r="K61" s="194">
        <f t="shared" si="3"/>
        <v>0</v>
      </c>
      <c r="L61" s="195">
        <f t="shared" si="2"/>
        <v>0</v>
      </c>
    </row>
    <row r="62" spans="1:13" ht="15.5" x14ac:dyDescent="0.35">
      <c r="A62" s="252">
        <v>5</v>
      </c>
      <c r="B62" s="256" t="s">
        <v>321</v>
      </c>
      <c r="C62" s="127" t="s">
        <v>201</v>
      </c>
      <c r="D62" s="164">
        <v>1</v>
      </c>
      <c r="E62" s="193"/>
      <c r="F62" s="193"/>
      <c r="G62" s="193"/>
      <c r="H62" s="193"/>
      <c r="I62" s="193"/>
      <c r="J62" s="193"/>
      <c r="K62" s="194">
        <f t="shared" si="3"/>
        <v>0</v>
      </c>
      <c r="L62" s="195">
        <f t="shared" si="2"/>
        <v>0</v>
      </c>
    </row>
    <row r="63" spans="1:13" ht="15.5" x14ac:dyDescent="0.35">
      <c r="A63" s="252">
        <v>6</v>
      </c>
      <c r="B63" s="256" t="s">
        <v>318</v>
      </c>
      <c r="C63" s="166" t="s">
        <v>201</v>
      </c>
      <c r="D63" s="167">
        <v>1</v>
      </c>
      <c r="E63" s="193"/>
      <c r="F63" s="193"/>
      <c r="G63" s="193"/>
      <c r="H63" s="193"/>
      <c r="I63" s="193"/>
      <c r="J63" s="193"/>
      <c r="K63" s="194">
        <f t="shared" si="3"/>
        <v>0</v>
      </c>
      <c r="L63" s="195">
        <f t="shared" si="2"/>
        <v>0</v>
      </c>
    </row>
    <row r="64" spans="1:13" ht="15.5" x14ac:dyDescent="0.35">
      <c r="A64" s="125">
        <v>7</v>
      </c>
      <c r="B64" s="219"/>
      <c r="C64" s="166"/>
      <c r="D64" s="167"/>
      <c r="E64" s="193"/>
      <c r="F64" s="193"/>
      <c r="G64" s="193"/>
      <c r="H64" s="193"/>
      <c r="I64" s="193"/>
      <c r="J64" s="193"/>
      <c r="K64" s="200">
        <f t="shared" si="3"/>
        <v>0</v>
      </c>
      <c r="L64" s="195">
        <f t="shared" si="2"/>
        <v>0</v>
      </c>
    </row>
    <row r="65" spans="1:12" ht="13" thickBot="1" x14ac:dyDescent="0.3">
      <c r="A65" s="125"/>
      <c r="B65" s="184"/>
      <c r="C65" s="166"/>
      <c r="D65" s="168"/>
      <c r="E65" s="193"/>
      <c r="F65" s="193"/>
      <c r="G65" s="193"/>
      <c r="H65" s="193"/>
      <c r="I65" s="193"/>
      <c r="J65" s="193"/>
      <c r="K65" s="194"/>
      <c r="L65" s="195"/>
    </row>
    <row r="66" spans="1:12" ht="13.5" thickBot="1" x14ac:dyDescent="0.3">
      <c r="A66" s="351" t="s">
        <v>208</v>
      </c>
      <c r="B66" s="352"/>
      <c r="C66" s="352"/>
      <c r="D66" s="353"/>
      <c r="E66" s="129"/>
      <c r="F66" s="130"/>
      <c r="G66" s="130"/>
      <c r="H66" s="130"/>
      <c r="I66" s="130"/>
      <c r="J66" s="131"/>
      <c r="K66" s="384">
        <f>SUM(L58:L65)</f>
        <v>0</v>
      </c>
      <c r="L66" s="385"/>
    </row>
    <row r="67" spans="1:12" ht="13" thickBot="1" x14ac:dyDescent="0.3">
      <c r="K67" s="196"/>
      <c r="L67" s="196"/>
    </row>
    <row r="68" spans="1:12" ht="13.5" thickBot="1" x14ac:dyDescent="0.35">
      <c r="A68" s="351" t="s">
        <v>209</v>
      </c>
      <c r="B68" s="352"/>
      <c r="C68" s="352"/>
      <c r="D68" s="352"/>
      <c r="E68" s="352"/>
      <c r="F68" s="352"/>
      <c r="G68" s="352"/>
      <c r="H68" s="352"/>
      <c r="I68" s="352"/>
      <c r="J68" s="353"/>
      <c r="K68" s="354">
        <f>K66/12</f>
        <v>0</v>
      </c>
      <c r="L68" s="355"/>
    </row>
    <row r="69" spans="1:12" x14ac:dyDescent="0.25">
      <c r="K69" s="196"/>
      <c r="L69" s="196"/>
    </row>
    <row r="70" spans="1:12" ht="13" thickBot="1" x14ac:dyDescent="0.3">
      <c r="A70" s="41"/>
      <c r="K70" s="196"/>
      <c r="L70" s="197"/>
    </row>
    <row r="71" spans="1:12" ht="15" thickBot="1" x14ac:dyDescent="0.3">
      <c r="A71" s="356" t="s">
        <v>213</v>
      </c>
      <c r="B71" s="357"/>
      <c r="C71" s="357"/>
      <c r="D71" s="357"/>
      <c r="E71" s="357"/>
      <c r="F71" s="357"/>
      <c r="G71" s="357"/>
      <c r="H71" s="357"/>
      <c r="I71" s="357"/>
      <c r="J71" s="357"/>
      <c r="K71" s="358">
        <f>(K21+K68)/2</f>
        <v>0</v>
      </c>
      <c r="L71" s="359"/>
    </row>
    <row r="73" spans="1:12" ht="13" thickBot="1" x14ac:dyDescent="0.3"/>
    <row r="74" spans="1:12" x14ac:dyDescent="0.25">
      <c r="A74" s="360"/>
      <c r="B74" s="361"/>
      <c r="C74" s="366" t="s">
        <v>210</v>
      </c>
      <c r="D74" s="369"/>
      <c r="E74" s="370"/>
      <c r="F74" s="370"/>
      <c r="G74" s="370"/>
      <c r="H74" s="370"/>
      <c r="I74" s="370"/>
      <c r="J74" s="370"/>
      <c r="K74" s="370"/>
      <c r="L74" s="371"/>
    </row>
    <row r="75" spans="1:12" x14ac:dyDescent="0.25">
      <c r="A75" s="362"/>
      <c r="B75" s="363"/>
      <c r="C75" s="367"/>
      <c r="D75" s="372"/>
      <c r="E75" s="373"/>
      <c r="F75" s="373"/>
      <c r="G75" s="373"/>
      <c r="H75" s="373"/>
      <c r="I75" s="373"/>
      <c r="J75" s="373"/>
      <c r="K75" s="373"/>
      <c r="L75" s="374"/>
    </row>
    <row r="76" spans="1:12" x14ac:dyDescent="0.25">
      <c r="A76" s="362"/>
      <c r="B76" s="363"/>
      <c r="C76" s="367"/>
      <c r="D76" s="372"/>
      <c r="E76" s="373"/>
      <c r="F76" s="373"/>
      <c r="G76" s="373"/>
      <c r="H76" s="373"/>
      <c r="I76" s="373"/>
      <c r="J76" s="373"/>
      <c r="K76" s="373"/>
      <c r="L76" s="374"/>
    </row>
    <row r="77" spans="1:12" ht="13" thickBot="1" x14ac:dyDescent="0.3">
      <c r="A77" s="364"/>
      <c r="B77" s="365"/>
      <c r="C77" s="368"/>
      <c r="D77" s="375"/>
      <c r="E77" s="376"/>
      <c r="F77" s="376"/>
      <c r="G77" s="376"/>
      <c r="H77" s="376"/>
      <c r="I77" s="376"/>
      <c r="J77" s="376"/>
      <c r="K77" s="376"/>
      <c r="L77" s="377"/>
    </row>
    <row r="79" spans="1:12" ht="13" thickBot="1" x14ac:dyDescent="0.3"/>
    <row r="80" spans="1:12" x14ac:dyDescent="0.25">
      <c r="A80" s="333"/>
      <c r="B80" s="334"/>
      <c r="C80" s="334"/>
      <c r="D80" s="334"/>
      <c r="E80" s="334"/>
      <c r="F80" s="334"/>
      <c r="G80" s="334"/>
      <c r="H80" s="334"/>
      <c r="I80" s="334"/>
      <c r="J80" s="334"/>
      <c r="K80" s="334"/>
      <c r="L80" s="335"/>
    </row>
    <row r="81" spans="1:12" x14ac:dyDescent="0.25">
      <c r="A81" s="336"/>
      <c r="B81" s="337"/>
      <c r="C81" s="337"/>
      <c r="D81" s="337"/>
      <c r="E81" s="337"/>
      <c r="F81" s="337"/>
      <c r="G81" s="337"/>
      <c r="H81" s="337"/>
      <c r="I81" s="337"/>
      <c r="J81" s="337"/>
      <c r="K81" s="337"/>
      <c r="L81" s="338"/>
    </row>
    <row r="82" spans="1:12" x14ac:dyDescent="0.25">
      <c r="A82" s="336"/>
      <c r="B82" s="337"/>
      <c r="C82" s="337"/>
      <c r="D82" s="337"/>
      <c r="E82" s="337"/>
      <c r="F82" s="337"/>
      <c r="G82" s="337"/>
      <c r="H82" s="337"/>
      <c r="I82" s="337"/>
      <c r="J82" s="337"/>
      <c r="K82" s="337"/>
      <c r="L82" s="338"/>
    </row>
    <row r="83" spans="1:12" x14ac:dyDescent="0.25">
      <c r="A83" s="336"/>
      <c r="B83" s="337"/>
      <c r="C83" s="337"/>
      <c r="D83" s="337"/>
      <c r="E83" s="337"/>
      <c r="F83" s="337"/>
      <c r="G83" s="337"/>
      <c r="H83" s="337"/>
      <c r="I83" s="337"/>
      <c r="J83" s="337"/>
      <c r="K83" s="337"/>
      <c r="L83" s="338"/>
    </row>
    <row r="84" spans="1:12" ht="13" thickBot="1" x14ac:dyDescent="0.3">
      <c r="A84" s="339"/>
      <c r="B84" s="340"/>
      <c r="C84" s="340"/>
      <c r="D84" s="340"/>
      <c r="E84" s="340"/>
      <c r="F84" s="340"/>
      <c r="G84" s="340"/>
      <c r="H84" s="340"/>
      <c r="I84" s="340"/>
      <c r="J84" s="340"/>
      <c r="K84" s="340"/>
      <c r="L84" s="341"/>
    </row>
    <row r="85" spans="1:12" ht="13" thickBot="1" x14ac:dyDescent="0.3"/>
    <row r="86" spans="1:12" x14ac:dyDescent="0.25">
      <c r="A86" s="342" t="s">
        <v>211</v>
      </c>
      <c r="B86" s="343"/>
      <c r="C86" s="343"/>
      <c r="D86" s="343"/>
      <c r="E86" s="343"/>
      <c r="F86" s="343"/>
      <c r="G86" s="343"/>
      <c r="H86" s="344"/>
    </row>
    <row r="87" spans="1:12" x14ac:dyDescent="0.25">
      <c r="A87" s="345"/>
      <c r="B87" s="346"/>
      <c r="C87" s="346"/>
      <c r="D87" s="346"/>
      <c r="E87" s="346"/>
      <c r="F87" s="346"/>
      <c r="G87" s="346"/>
      <c r="H87" s="347"/>
    </row>
    <row r="88" spans="1:12" x14ac:dyDescent="0.25">
      <c r="A88" s="345"/>
      <c r="B88" s="346"/>
      <c r="C88" s="346"/>
      <c r="D88" s="346"/>
      <c r="E88" s="346"/>
      <c r="F88" s="346"/>
      <c r="G88" s="346"/>
      <c r="H88" s="347"/>
    </row>
    <row r="89" spans="1:12" ht="13" thickBot="1" x14ac:dyDescent="0.3">
      <c r="A89" s="348"/>
      <c r="B89" s="349"/>
      <c r="C89" s="349"/>
      <c r="D89" s="349"/>
      <c r="E89" s="349"/>
      <c r="F89" s="349"/>
      <c r="G89" s="349"/>
      <c r="H89" s="350"/>
    </row>
  </sheetData>
  <mergeCells count="76">
    <mergeCell ref="A74:B77"/>
    <mergeCell ref="C74:C77"/>
    <mergeCell ref="D74:L77"/>
    <mergeCell ref="A80:L84"/>
    <mergeCell ref="A86:H89"/>
    <mergeCell ref="A66:D66"/>
    <mergeCell ref="K66:L66"/>
    <mergeCell ref="A68:J68"/>
    <mergeCell ref="K68:L68"/>
    <mergeCell ref="A71:J71"/>
    <mergeCell ref="K71:L71"/>
    <mergeCell ref="A55:A57"/>
    <mergeCell ref="B55:B57"/>
    <mergeCell ref="C55:C57"/>
    <mergeCell ref="D55:D57"/>
    <mergeCell ref="E55:J55"/>
    <mergeCell ref="K55:L55"/>
    <mergeCell ref="K56:K57"/>
    <mergeCell ref="L56:L57"/>
    <mergeCell ref="B53:D53"/>
    <mergeCell ref="F53:I53"/>
    <mergeCell ref="K53:L53"/>
    <mergeCell ref="B54:D54"/>
    <mergeCell ref="F54:I54"/>
    <mergeCell ref="K54:L54"/>
    <mergeCell ref="B51:D51"/>
    <mergeCell ref="F51:I51"/>
    <mergeCell ref="K51:L51"/>
    <mergeCell ref="B52:D52"/>
    <mergeCell ref="F52:I52"/>
    <mergeCell ref="K52:L52"/>
    <mergeCell ref="B49:D49"/>
    <mergeCell ref="F49:I49"/>
    <mergeCell ref="K49:L49"/>
    <mergeCell ref="B50:D50"/>
    <mergeCell ref="F50:I50"/>
    <mergeCell ref="K50:L50"/>
    <mergeCell ref="A48:L48"/>
    <mergeCell ref="A19:D19"/>
    <mergeCell ref="K19:L19"/>
    <mergeCell ref="A21:J21"/>
    <mergeCell ref="K21:L21"/>
    <mergeCell ref="A24:J24"/>
    <mergeCell ref="K24:L24"/>
    <mergeCell ref="A27:B30"/>
    <mergeCell ref="C27:C30"/>
    <mergeCell ref="D27:L30"/>
    <mergeCell ref="A33:L37"/>
    <mergeCell ref="A39:H42"/>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90625" customWidth="1"/>
  </cols>
  <sheetData>
    <row r="1" spans="1:4" x14ac:dyDescent="0.25">
      <c r="A1" t="s">
        <v>230</v>
      </c>
    </row>
    <row r="3" spans="1:4" ht="13" x14ac:dyDescent="0.3">
      <c r="A3" s="9" t="s">
        <v>231</v>
      </c>
      <c r="B3" s="229" t="e">
        <f>Motorista!I175/Motorista!I46</f>
        <v>#DIV/0!</v>
      </c>
      <c r="D3" t="s">
        <v>232</v>
      </c>
    </row>
    <row r="5" spans="1:4" x14ac:dyDescent="0.25">
      <c r="A5" t="s">
        <v>233</v>
      </c>
    </row>
    <row r="7" spans="1:4" x14ac:dyDescent="0.25">
      <c r="A7" t="s">
        <v>234</v>
      </c>
    </row>
    <row r="9" spans="1:4" x14ac:dyDescent="0.25">
      <c r="A9" s="25">
        <v>2.2799999999999998</v>
      </c>
      <c r="B9" t="s">
        <v>235</v>
      </c>
      <c r="D9" s="79" t="s">
        <v>236</v>
      </c>
    </row>
    <row r="10" spans="1:4" x14ac:dyDescent="0.25">
      <c r="A10" s="25" t="s">
        <v>237</v>
      </c>
      <c r="B10" t="s">
        <v>238</v>
      </c>
      <c r="D10" t="s">
        <v>239</v>
      </c>
    </row>
    <row r="11" spans="1:4" x14ac:dyDescent="0.25">
      <c r="A11" s="25" t="s">
        <v>240</v>
      </c>
      <c r="B11" t="s">
        <v>241</v>
      </c>
    </row>
  </sheetData>
  <hyperlinks>
    <hyperlink ref="D9" r:id="rId1" xr:uid="{8BE79517-8DB1-40F0-A907-D8CA219ED23E}"/>
  </hyperlink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5" ma:contentTypeDescription="Crie um novo documento." ma:contentTypeScope="" ma:versionID="62d7aa56ab3454b744c759bd4ec0aae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de5da5dcff5e011d8c916914961e77ec"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C9ABFA25-809A-4BE6-9218-DEC9B78CE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 Custo est. total</vt:lpstr>
      <vt:lpstr>Motorista</vt:lpstr>
      <vt:lpstr>Uniforme - motorista</vt:lpstr>
      <vt:lpstr>Mód2.3</vt:lpstr>
      <vt:lpstr>Materiais</vt:lpstr>
      <vt:lpstr>Eqp</vt:lpstr>
      <vt:lpstr>Recepcionista</vt:lpstr>
      <vt:lpstr>Uniforme rcepcionista</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2024-03-08T16:46:08Z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