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26" documentId="13_ncr:1_{66417297-BBCA-4AB7-8B06-483D9680E8C5}" xr6:coauthVersionLast="47" xr6:coauthVersionMax="47" xr10:uidLastSave="{B8D2B1FB-7A76-4F5B-99BA-D2782C01B84C}"/>
  <bookViews>
    <workbookView xWindow="28680" yWindow="-120" windowWidth="29040" windowHeight="15840" xr2:uid="{713F41FB-D7B0-4304-86CA-E32D7D19D30C}"/>
  </bookViews>
  <sheets>
    <sheet name="Areas (m²)-Preencher" sheetId="3" r:id="rId1"/>
    <sheet name="Exemplo1" sheetId="1" r:id="rId2"/>
    <sheet name="Exemplo2" sheetId="5" r:id="rId3"/>
    <sheet name="Parâmetros" sheetId="4" state="hidden" r:id="rId4"/>
  </sheets>
  <definedNames>
    <definedName name="_xlnm.Print_Titles" localSheetId="0">'Areas (m²)-Preencher'!$1:$1</definedName>
    <definedName name="_xlnm.Print_Titles" localSheetId="1">Exemplo1!#REF!</definedName>
    <definedName name="_xlnm.Print_Titles" localSheetId="2">Exemplo2!#REF!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1" l="1"/>
  <c r="I29" i="1"/>
  <c r="I28" i="1"/>
  <c r="C156" i="5"/>
  <c r="A156" i="5"/>
  <c r="C149" i="5"/>
  <c r="A149" i="5"/>
  <c r="C148" i="5"/>
  <c r="A148" i="5"/>
  <c r="C147" i="5"/>
  <c r="A147" i="5"/>
  <c r="C140" i="5"/>
  <c r="A140" i="5"/>
  <c r="C139" i="5"/>
  <c r="A139" i="5"/>
  <c r="C138" i="5"/>
  <c r="A138" i="5"/>
  <c r="C137" i="5"/>
  <c r="A137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D114" i="5"/>
  <c r="J114" i="5" s="1"/>
  <c r="K114" i="5" s="1"/>
  <c r="D113" i="5"/>
  <c r="J113" i="5" s="1"/>
  <c r="K113" i="5" s="1"/>
  <c r="D112" i="5"/>
  <c r="J112" i="5" s="1"/>
  <c r="D111" i="5"/>
  <c r="J111" i="5" s="1"/>
  <c r="K111" i="5" s="1"/>
  <c r="J110" i="5"/>
  <c r="K110" i="5" s="1"/>
  <c r="D110" i="5"/>
  <c r="J109" i="5"/>
  <c r="K109" i="5" s="1"/>
  <c r="D109" i="5"/>
  <c r="J108" i="5"/>
  <c r="K108" i="5" s="1"/>
  <c r="D108" i="5"/>
  <c r="K107" i="5"/>
  <c r="J107" i="5"/>
  <c r="D107" i="5"/>
  <c r="D106" i="5"/>
  <c r="J106" i="5" s="1"/>
  <c r="K106" i="5" s="1"/>
  <c r="D105" i="5"/>
  <c r="J105" i="5" s="1"/>
  <c r="D104" i="5"/>
  <c r="J104" i="5" s="1"/>
  <c r="K104" i="5" s="1"/>
  <c r="D103" i="5"/>
  <c r="J103" i="5" s="1"/>
  <c r="K103" i="5" s="1"/>
  <c r="J102" i="5"/>
  <c r="K102" i="5" s="1"/>
  <c r="D102" i="5"/>
  <c r="J101" i="5"/>
  <c r="K101" i="5" s="1"/>
  <c r="D101" i="5"/>
  <c r="J100" i="5"/>
  <c r="K100" i="5" s="1"/>
  <c r="D100" i="5"/>
  <c r="K99" i="5"/>
  <c r="J99" i="5"/>
  <c r="D99" i="5"/>
  <c r="D98" i="5"/>
  <c r="J98" i="5" s="1"/>
  <c r="D97" i="5"/>
  <c r="J97" i="5" s="1"/>
  <c r="K97" i="5" s="1"/>
  <c r="D96" i="5"/>
  <c r="J96" i="5" s="1"/>
  <c r="K96" i="5" s="1"/>
  <c r="D95" i="5"/>
  <c r="J95" i="5" s="1"/>
  <c r="K95" i="5" s="1"/>
  <c r="J94" i="5"/>
  <c r="K94" i="5" s="1"/>
  <c r="D94" i="5"/>
  <c r="J93" i="5"/>
  <c r="K93" i="5" s="1"/>
  <c r="D93" i="5"/>
  <c r="J92" i="5"/>
  <c r="K92" i="5" s="1"/>
  <c r="D92" i="5"/>
  <c r="K91" i="5"/>
  <c r="J91" i="5"/>
  <c r="B147" i="5" s="1"/>
  <c r="D147" i="5" s="1"/>
  <c r="D91" i="5"/>
  <c r="D90" i="5"/>
  <c r="J90" i="5" s="1"/>
  <c r="K90" i="5" s="1"/>
  <c r="D89" i="5"/>
  <c r="J89" i="5" s="1"/>
  <c r="K89" i="5" s="1"/>
  <c r="D88" i="5"/>
  <c r="J88" i="5" s="1"/>
  <c r="K88" i="5" s="1"/>
  <c r="D87" i="5"/>
  <c r="J87" i="5" s="1"/>
  <c r="K87" i="5" s="1"/>
  <c r="J86" i="5"/>
  <c r="K86" i="5" s="1"/>
  <c r="D86" i="5"/>
  <c r="J85" i="5"/>
  <c r="B140" i="5" s="1"/>
  <c r="D140" i="5" s="1"/>
  <c r="D85" i="5"/>
  <c r="J84" i="5"/>
  <c r="K84" i="5" s="1"/>
  <c r="D84" i="5"/>
  <c r="K83" i="5"/>
  <c r="J83" i="5"/>
  <c r="D83" i="5"/>
  <c r="D82" i="5"/>
  <c r="J82" i="5" s="1"/>
  <c r="K82" i="5" s="1"/>
  <c r="D81" i="5"/>
  <c r="J81" i="5" s="1"/>
  <c r="K81" i="5" s="1"/>
  <c r="D80" i="5"/>
  <c r="J80" i="5" s="1"/>
  <c r="K80" i="5" s="1"/>
  <c r="D79" i="5"/>
  <c r="J79" i="5" s="1"/>
  <c r="K79" i="5" s="1"/>
  <c r="J78" i="5"/>
  <c r="K78" i="5" s="1"/>
  <c r="D78" i="5"/>
  <c r="J77" i="5"/>
  <c r="K77" i="5" s="1"/>
  <c r="D77" i="5"/>
  <c r="J76" i="5"/>
  <c r="K76" i="5" s="1"/>
  <c r="D76" i="5"/>
  <c r="K75" i="5"/>
  <c r="J75" i="5"/>
  <c r="D75" i="5"/>
  <c r="D74" i="5"/>
  <c r="J74" i="5" s="1"/>
  <c r="K74" i="5" s="1"/>
  <c r="D73" i="5"/>
  <c r="J73" i="5" s="1"/>
  <c r="K73" i="5" s="1"/>
  <c r="D72" i="5"/>
  <c r="J72" i="5" s="1"/>
  <c r="K72" i="5" s="1"/>
  <c r="D71" i="5"/>
  <c r="J71" i="5" s="1"/>
  <c r="J70" i="5"/>
  <c r="K70" i="5" s="1"/>
  <c r="D70" i="5"/>
  <c r="J69" i="5"/>
  <c r="K69" i="5" s="1"/>
  <c r="D69" i="5"/>
  <c r="J68" i="5"/>
  <c r="K68" i="5" s="1"/>
  <c r="D68" i="5"/>
  <c r="K67" i="5"/>
  <c r="J67" i="5"/>
  <c r="D67" i="5"/>
  <c r="D66" i="5"/>
  <c r="J66" i="5" s="1"/>
  <c r="K66" i="5" s="1"/>
  <c r="D65" i="5"/>
  <c r="J65" i="5" s="1"/>
  <c r="K65" i="5" s="1"/>
  <c r="D64" i="5"/>
  <c r="J64" i="5" s="1"/>
  <c r="D63" i="5"/>
  <c r="J63" i="5" s="1"/>
  <c r="K63" i="5" s="1"/>
  <c r="J62" i="5"/>
  <c r="K62" i="5" s="1"/>
  <c r="D62" i="5"/>
  <c r="J61" i="5"/>
  <c r="K61" i="5" s="1"/>
  <c r="D61" i="5"/>
  <c r="J60" i="5"/>
  <c r="K60" i="5" s="1"/>
  <c r="D60" i="5"/>
  <c r="K59" i="5"/>
  <c r="J59" i="5"/>
  <c r="D59" i="5"/>
  <c r="K58" i="5"/>
  <c r="J58" i="5"/>
  <c r="D58" i="5"/>
  <c r="D57" i="5"/>
  <c r="J57" i="5" s="1"/>
  <c r="K57" i="5" s="1"/>
  <c r="D56" i="5"/>
  <c r="J56" i="5" s="1"/>
  <c r="K56" i="5" s="1"/>
  <c r="D55" i="5"/>
  <c r="J55" i="5" s="1"/>
  <c r="K55" i="5" s="1"/>
  <c r="J54" i="5"/>
  <c r="K54" i="5" s="1"/>
  <c r="D54" i="5"/>
  <c r="J53" i="5"/>
  <c r="K53" i="5" s="1"/>
  <c r="D53" i="5"/>
  <c r="J52" i="5"/>
  <c r="D52" i="5"/>
  <c r="K51" i="5"/>
  <c r="J51" i="5"/>
  <c r="D51" i="5"/>
  <c r="K50" i="5"/>
  <c r="J50" i="5"/>
  <c r="D50" i="5"/>
  <c r="D49" i="5"/>
  <c r="J49" i="5" s="1"/>
  <c r="K49" i="5" s="1"/>
  <c r="D48" i="5"/>
  <c r="J48" i="5" s="1"/>
  <c r="K48" i="5" s="1"/>
  <c r="D47" i="5"/>
  <c r="J47" i="5" s="1"/>
  <c r="K47" i="5" s="1"/>
  <c r="J46" i="5"/>
  <c r="K46" i="5" s="1"/>
  <c r="D46" i="5"/>
  <c r="J45" i="5"/>
  <c r="K45" i="5" s="1"/>
  <c r="D45" i="5"/>
  <c r="J44" i="5"/>
  <c r="K44" i="5" s="1"/>
  <c r="D44" i="5"/>
  <c r="K43" i="5"/>
  <c r="J43" i="5"/>
  <c r="D43" i="5"/>
  <c r="D42" i="5"/>
  <c r="J42" i="5" s="1"/>
  <c r="K42" i="5" s="1"/>
  <c r="D41" i="5"/>
  <c r="J41" i="5" s="1"/>
  <c r="K41" i="5" s="1"/>
  <c r="D40" i="5"/>
  <c r="J40" i="5" s="1"/>
  <c r="D39" i="5"/>
  <c r="J39" i="5" s="1"/>
  <c r="K39" i="5" s="1"/>
  <c r="J38" i="5"/>
  <c r="K38" i="5" s="1"/>
  <c r="D38" i="5"/>
  <c r="J37" i="5"/>
  <c r="K37" i="5" s="1"/>
  <c r="D37" i="5"/>
  <c r="J36" i="5"/>
  <c r="K36" i="5" s="1"/>
  <c r="D36" i="5"/>
  <c r="K35" i="5"/>
  <c r="J35" i="5"/>
  <c r="D35" i="5"/>
  <c r="D34" i="5"/>
  <c r="J34" i="5" s="1"/>
  <c r="D33" i="5"/>
  <c r="J33" i="5" s="1"/>
  <c r="K33" i="5" s="1"/>
  <c r="D32" i="5"/>
  <c r="J32" i="5" s="1"/>
  <c r="K32" i="5" s="1"/>
  <c r="D31" i="5"/>
  <c r="J31" i="5" s="1"/>
  <c r="K31" i="5" s="1"/>
  <c r="D30" i="5"/>
  <c r="J30" i="5" s="1"/>
  <c r="K30" i="5" s="1"/>
  <c r="J29" i="5"/>
  <c r="K29" i="5" s="1"/>
  <c r="D29" i="5"/>
  <c r="J28" i="5"/>
  <c r="B127" i="5" s="1"/>
  <c r="D127" i="5" s="1"/>
  <c r="D28" i="5"/>
  <c r="J27" i="5"/>
  <c r="K27" i="5" s="1"/>
  <c r="D27" i="5"/>
  <c r="K26" i="5"/>
  <c r="J26" i="5"/>
  <c r="D26" i="5"/>
  <c r="D25" i="5"/>
  <c r="J25" i="5" s="1"/>
  <c r="K25" i="5" s="1"/>
  <c r="D24" i="5"/>
  <c r="J24" i="5" s="1"/>
  <c r="K24" i="5" s="1"/>
  <c r="D23" i="5"/>
  <c r="J23" i="5" s="1"/>
  <c r="K23" i="5" s="1"/>
  <c r="D22" i="5"/>
  <c r="J22" i="5" s="1"/>
  <c r="J21" i="5"/>
  <c r="K21" i="5" s="1"/>
  <c r="D21" i="5"/>
  <c r="J20" i="5"/>
  <c r="K20" i="5" s="1"/>
  <c r="D20" i="5"/>
  <c r="J19" i="5"/>
  <c r="K19" i="5" s="1"/>
  <c r="D19" i="5"/>
  <c r="D18" i="5"/>
  <c r="J18" i="5" s="1"/>
  <c r="K18" i="5" s="1"/>
  <c r="D17" i="5"/>
  <c r="J17" i="5" s="1"/>
  <c r="K17" i="5" s="1"/>
  <c r="D16" i="5"/>
  <c r="J16" i="5" s="1"/>
  <c r="K16" i="5" s="1"/>
  <c r="D15" i="5"/>
  <c r="J15" i="5" s="1"/>
  <c r="K15" i="5" s="1"/>
  <c r="D14" i="5"/>
  <c r="J14" i="5" s="1"/>
  <c r="K14" i="5" s="1"/>
  <c r="D13" i="5"/>
  <c r="J13" i="5" s="1"/>
  <c r="K13" i="5" s="1"/>
  <c r="J12" i="5"/>
  <c r="K12" i="5" s="1"/>
  <c r="D12" i="5"/>
  <c r="J11" i="5"/>
  <c r="K11" i="5" s="1"/>
  <c r="D11" i="5"/>
  <c r="D10" i="5"/>
  <c r="J10" i="5" s="1"/>
  <c r="K10" i="5" s="1"/>
  <c r="D9" i="5"/>
  <c r="J9" i="5" s="1"/>
  <c r="K9" i="5" s="1"/>
  <c r="D8" i="5"/>
  <c r="J8" i="5" s="1"/>
  <c r="K8" i="5" s="1"/>
  <c r="D7" i="5"/>
  <c r="J7" i="5" s="1"/>
  <c r="K7" i="5" s="1"/>
  <c r="D6" i="5"/>
  <c r="J6" i="5" s="1"/>
  <c r="K6" i="5" s="1"/>
  <c r="J5" i="5"/>
  <c r="K5" i="5" s="1"/>
  <c r="D5" i="5"/>
  <c r="D4" i="5"/>
  <c r="J4" i="5" s="1"/>
  <c r="K4" i="5" s="1"/>
  <c r="J3" i="5"/>
  <c r="K3" i="5" s="1"/>
  <c r="D3" i="5"/>
  <c r="D2" i="5"/>
  <c r="C156" i="1"/>
  <c r="A156" i="1"/>
  <c r="C149" i="1"/>
  <c r="A149" i="1"/>
  <c r="C148" i="1"/>
  <c r="A148" i="1"/>
  <c r="C147" i="1"/>
  <c r="A147" i="1"/>
  <c r="C140" i="1"/>
  <c r="A140" i="1"/>
  <c r="C139" i="1"/>
  <c r="A139" i="1"/>
  <c r="C138" i="1"/>
  <c r="A138" i="1"/>
  <c r="C137" i="1"/>
  <c r="A137" i="1"/>
  <c r="C130" i="1"/>
  <c r="A130" i="1"/>
  <c r="C129" i="1"/>
  <c r="A129" i="1"/>
  <c r="C128" i="1"/>
  <c r="A128" i="1"/>
  <c r="C127" i="1"/>
  <c r="A127" i="1"/>
  <c r="C126" i="1"/>
  <c r="A126" i="1"/>
  <c r="C125" i="1"/>
  <c r="A125" i="1"/>
  <c r="J114" i="1"/>
  <c r="K114" i="1" s="1"/>
  <c r="D114" i="1"/>
  <c r="K113" i="1"/>
  <c r="J113" i="1"/>
  <c r="D113" i="1"/>
  <c r="K112" i="1"/>
  <c r="J112" i="1"/>
  <c r="B156" i="1" s="1"/>
  <c r="D156" i="1" s="1"/>
  <c r="D158" i="1" s="1"/>
  <c r="E158" i="1" s="1"/>
  <c r="D112" i="1"/>
  <c r="D111" i="1"/>
  <c r="J111" i="1" s="1"/>
  <c r="K111" i="1" s="1"/>
  <c r="D110" i="1"/>
  <c r="J110" i="1" s="1"/>
  <c r="K110" i="1" s="1"/>
  <c r="D109" i="1"/>
  <c r="J109" i="1" s="1"/>
  <c r="K109" i="1" s="1"/>
  <c r="J108" i="1"/>
  <c r="K108" i="1" s="1"/>
  <c r="D108" i="1"/>
  <c r="J107" i="1"/>
  <c r="K107" i="1" s="1"/>
  <c r="D107" i="1"/>
  <c r="J106" i="1"/>
  <c r="K106" i="1" s="1"/>
  <c r="D106" i="1"/>
  <c r="K105" i="1"/>
  <c r="J105" i="1"/>
  <c r="D105" i="1"/>
  <c r="K104" i="1"/>
  <c r="J104" i="1"/>
  <c r="D104" i="1"/>
  <c r="D103" i="1"/>
  <c r="J103" i="1" s="1"/>
  <c r="K103" i="1" s="1"/>
  <c r="D102" i="1"/>
  <c r="J102" i="1" s="1"/>
  <c r="K102" i="1" s="1"/>
  <c r="D101" i="1"/>
  <c r="J101" i="1" s="1"/>
  <c r="K101" i="1" s="1"/>
  <c r="J100" i="1"/>
  <c r="K100" i="1" s="1"/>
  <c r="D100" i="1"/>
  <c r="J99" i="1"/>
  <c r="K99" i="1" s="1"/>
  <c r="D99" i="1"/>
  <c r="J98" i="1"/>
  <c r="K98" i="1" s="1"/>
  <c r="D98" i="1"/>
  <c r="K97" i="1"/>
  <c r="J97" i="1"/>
  <c r="D97" i="1"/>
  <c r="K96" i="1"/>
  <c r="J96" i="1"/>
  <c r="D96" i="1"/>
  <c r="D95" i="1"/>
  <c r="J95" i="1" s="1"/>
  <c r="K95" i="1" s="1"/>
  <c r="D94" i="1"/>
  <c r="J94" i="1" s="1"/>
  <c r="K94" i="1" s="1"/>
  <c r="D93" i="1"/>
  <c r="J93" i="1" s="1"/>
  <c r="K93" i="1" s="1"/>
  <c r="J92" i="1"/>
  <c r="K92" i="1" s="1"/>
  <c r="D92" i="1"/>
  <c r="J91" i="1"/>
  <c r="K91" i="1" s="1"/>
  <c r="D91" i="1"/>
  <c r="J90" i="1"/>
  <c r="K90" i="1" s="1"/>
  <c r="D90" i="1"/>
  <c r="K89" i="1"/>
  <c r="J89" i="1"/>
  <c r="D89" i="1"/>
  <c r="K88" i="1"/>
  <c r="J88" i="1"/>
  <c r="D88" i="1"/>
  <c r="D87" i="1"/>
  <c r="J87" i="1" s="1"/>
  <c r="K87" i="1" s="1"/>
  <c r="D86" i="1"/>
  <c r="J86" i="1" s="1"/>
  <c r="K86" i="1" s="1"/>
  <c r="D85" i="1"/>
  <c r="J85" i="1" s="1"/>
  <c r="K85" i="1" s="1"/>
  <c r="J84" i="1"/>
  <c r="D84" i="1"/>
  <c r="J83" i="1"/>
  <c r="K83" i="1" s="1"/>
  <c r="D83" i="1"/>
  <c r="J82" i="1"/>
  <c r="K82" i="1" s="1"/>
  <c r="D82" i="1"/>
  <c r="K81" i="1"/>
  <c r="J81" i="1"/>
  <c r="D81" i="1"/>
  <c r="K80" i="1"/>
  <c r="J80" i="1"/>
  <c r="D80" i="1"/>
  <c r="D79" i="1"/>
  <c r="J79" i="1" s="1"/>
  <c r="K79" i="1" s="1"/>
  <c r="D78" i="1"/>
  <c r="J78" i="1" s="1"/>
  <c r="K78" i="1" s="1"/>
  <c r="D77" i="1"/>
  <c r="J77" i="1" s="1"/>
  <c r="J76" i="1"/>
  <c r="K76" i="1" s="1"/>
  <c r="D76" i="1"/>
  <c r="J75" i="1"/>
  <c r="K75" i="1" s="1"/>
  <c r="D75" i="1"/>
  <c r="J74" i="1"/>
  <c r="K74" i="1" s="1"/>
  <c r="D74" i="1"/>
  <c r="K73" i="1"/>
  <c r="J73" i="1"/>
  <c r="D73" i="1"/>
  <c r="K72" i="1"/>
  <c r="J72" i="1"/>
  <c r="D72" i="1"/>
  <c r="D71" i="1"/>
  <c r="J71" i="1" s="1"/>
  <c r="D70" i="1"/>
  <c r="J70" i="1" s="1"/>
  <c r="K70" i="1" s="1"/>
  <c r="D69" i="1"/>
  <c r="J69" i="1" s="1"/>
  <c r="K69" i="1" s="1"/>
  <c r="J68" i="1"/>
  <c r="K68" i="1" s="1"/>
  <c r="D68" i="1"/>
  <c r="J67" i="1"/>
  <c r="K67" i="1" s="1"/>
  <c r="D67" i="1"/>
  <c r="J66" i="1"/>
  <c r="K66" i="1" s="1"/>
  <c r="D66" i="1"/>
  <c r="K65" i="1"/>
  <c r="J65" i="1"/>
  <c r="D65" i="1"/>
  <c r="K64" i="1"/>
  <c r="J64" i="1"/>
  <c r="D64" i="1"/>
  <c r="D63" i="1"/>
  <c r="J63" i="1" s="1"/>
  <c r="K63" i="1" s="1"/>
  <c r="D62" i="1"/>
  <c r="J62" i="1" s="1"/>
  <c r="K62" i="1" s="1"/>
  <c r="D61" i="1"/>
  <c r="J61" i="1" s="1"/>
  <c r="K61" i="1" s="1"/>
  <c r="J60" i="1"/>
  <c r="K60" i="1" s="1"/>
  <c r="D60" i="1"/>
  <c r="J59" i="1"/>
  <c r="K59" i="1" s="1"/>
  <c r="D59" i="1"/>
  <c r="J58" i="1"/>
  <c r="K58" i="1" s="1"/>
  <c r="D58" i="1"/>
  <c r="K57" i="1"/>
  <c r="J57" i="1"/>
  <c r="D57" i="1"/>
  <c r="K56" i="1"/>
  <c r="J56" i="1"/>
  <c r="D56" i="1"/>
  <c r="D55" i="1"/>
  <c r="J55" i="1" s="1"/>
  <c r="K55" i="1" s="1"/>
  <c r="D54" i="1"/>
  <c r="J54" i="1" s="1"/>
  <c r="K54" i="1" s="1"/>
  <c r="D53" i="1"/>
  <c r="J53" i="1" s="1"/>
  <c r="K53" i="1" s="1"/>
  <c r="J52" i="1"/>
  <c r="D52" i="1"/>
  <c r="J51" i="1"/>
  <c r="K51" i="1" s="1"/>
  <c r="D51" i="1"/>
  <c r="J50" i="1"/>
  <c r="K50" i="1" s="1"/>
  <c r="D50" i="1"/>
  <c r="K49" i="1"/>
  <c r="J49" i="1"/>
  <c r="D49" i="1"/>
  <c r="K48" i="1"/>
  <c r="J48" i="1"/>
  <c r="D48" i="1"/>
  <c r="D47" i="1"/>
  <c r="J47" i="1" s="1"/>
  <c r="K47" i="1" s="1"/>
  <c r="D46" i="1"/>
  <c r="J46" i="1" s="1"/>
  <c r="K46" i="1" s="1"/>
  <c r="D45" i="1"/>
  <c r="J45" i="1" s="1"/>
  <c r="K45" i="1" s="1"/>
  <c r="J44" i="1"/>
  <c r="K44" i="1" s="1"/>
  <c r="D44" i="1"/>
  <c r="J43" i="1"/>
  <c r="K43" i="1" s="1"/>
  <c r="D43" i="1"/>
  <c r="J42" i="1"/>
  <c r="K42" i="1" s="1"/>
  <c r="D42" i="1"/>
  <c r="K41" i="1"/>
  <c r="J41" i="1"/>
  <c r="D41" i="1"/>
  <c r="D40" i="1"/>
  <c r="J40" i="1" s="1"/>
  <c r="D39" i="1"/>
  <c r="J39" i="1" s="1"/>
  <c r="K39" i="1" s="1"/>
  <c r="D38" i="1"/>
  <c r="J38" i="1" s="1"/>
  <c r="K38" i="1" s="1"/>
  <c r="D37" i="1"/>
  <c r="J37" i="1" s="1"/>
  <c r="K37" i="1" s="1"/>
  <c r="J36" i="1"/>
  <c r="K36" i="1" s="1"/>
  <c r="D36" i="1"/>
  <c r="J35" i="1"/>
  <c r="K35" i="1" s="1"/>
  <c r="D35" i="1"/>
  <c r="J34" i="1"/>
  <c r="D34" i="1"/>
  <c r="K33" i="1"/>
  <c r="J33" i="1"/>
  <c r="D33" i="1"/>
  <c r="K32" i="1"/>
  <c r="J32" i="1"/>
  <c r="D32" i="1"/>
  <c r="D31" i="1"/>
  <c r="J31" i="1" s="1"/>
  <c r="K31" i="1" s="1"/>
  <c r="D30" i="1"/>
  <c r="J30" i="1" s="1"/>
  <c r="K30" i="1" s="1"/>
  <c r="D29" i="1"/>
  <c r="D28" i="1"/>
  <c r="J27" i="1"/>
  <c r="K27" i="1" s="1"/>
  <c r="D27" i="1"/>
  <c r="J26" i="1"/>
  <c r="K26" i="1" s="1"/>
  <c r="D26" i="1"/>
  <c r="K25" i="1"/>
  <c r="J25" i="1"/>
  <c r="D25" i="1"/>
  <c r="K24" i="1"/>
  <c r="J24" i="1"/>
  <c r="D24" i="1"/>
  <c r="D23" i="1"/>
  <c r="J23" i="1" s="1"/>
  <c r="K23" i="1" s="1"/>
  <c r="D22" i="1"/>
  <c r="J22" i="1" s="1"/>
  <c r="D21" i="1"/>
  <c r="J21" i="1" s="1"/>
  <c r="K21" i="1" s="1"/>
  <c r="J20" i="1"/>
  <c r="K20" i="1" s="1"/>
  <c r="D20" i="1"/>
  <c r="J19" i="1"/>
  <c r="K19" i="1" s="1"/>
  <c r="D19" i="1"/>
  <c r="J18" i="1"/>
  <c r="K18" i="1" s="1"/>
  <c r="D18" i="1"/>
  <c r="K17" i="1"/>
  <c r="J17" i="1"/>
  <c r="D17" i="1"/>
  <c r="K16" i="1"/>
  <c r="J16" i="1"/>
  <c r="D16" i="1"/>
  <c r="D15" i="1"/>
  <c r="J15" i="1" s="1"/>
  <c r="K15" i="1" s="1"/>
  <c r="D14" i="1"/>
  <c r="J14" i="1" s="1"/>
  <c r="K14" i="1" s="1"/>
  <c r="D13" i="1"/>
  <c r="J13" i="1" s="1"/>
  <c r="K13" i="1" s="1"/>
  <c r="J12" i="1"/>
  <c r="K12" i="1" s="1"/>
  <c r="D12" i="1"/>
  <c r="J11" i="1"/>
  <c r="K11" i="1" s="1"/>
  <c r="D11" i="1"/>
  <c r="J10" i="1"/>
  <c r="K10" i="1" s="1"/>
  <c r="D10" i="1"/>
  <c r="K9" i="1"/>
  <c r="J9" i="1"/>
  <c r="D9" i="1"/>
  <c r="D8" i="1"/>
  <c r="J8" i="1" s="1"/>
  <c r="K8" i="1" s="1"/>
  <c r="D7" i="1"/>
  <c r="J7" i="1" s="1"/>
  <c r="K7" i="1" s="1"/>
  <c r="D6" i="1"/>
  <c r="J6" i="1" s="1"/>
  <c r="K6" i="1" s="1"/>
  <c r="D5" i="1"/>
  <c r="J5" i="1" s="1"/>
  <c r="K5" i="1" s="1"/>
  <c r="J4" i="1"/>
  <c r="K4" i="1" s="1"/>
  <c r="D4" i="1"/>
  <c r="J3" i="1"/>
  <c r="K3" i="1" s="1"/>
  <c r="D3" i="1"/>
  <c r="J2" i="1"/>
  <c r="D2" i="1"/>
  <c r="C156" i="3"/>
  <c r="A156" i="3"/>
  <c r="C149" i="3"/>
  <c r="C148" i="3"/>
  <c r="C147" i="3"/>
  <c r="A149" i="3"/>
  <c r="A148" i="3"/>
  <c r="A147" i="3"/>
  <c r="C140" i="3"/>
  <c r="C139" i="3"/>
  <c r="C138" i="3"/>
  <c r="C137" i="3"/>
  <c r="A140" i="3"/>
  <c r="A139" i="3"/>
  <c r="A138" i="3"/>
  <c r="A137" i="3"/>
  <c r="C130" i="3"/>
  <c r="C129" i="3"/>
  <c r="C128" i="3"/>
  <c r="C127" i="3"/>
  <c r="C126" i="3"/>
  <c r="C125" i="3"/>
  <c r="D10" i="3"/>
  <c r="J10" i="3" s="1"/>
  <c r="K10" i="3" s="1"/>
  <c r="D11" i="3"/>
  <c r="J11" i="3" s="1"/>
  <c r="K11" i="3" s="1"/>
  <c r="A129" i="3"/>
  <c r="A130" i="3"/>
  <c r="A126" i="3"/>
  <c r="A127" i="3"/>
  <c r="A128" i="3"/>
  <c r="A125" i="3"/>
  <c r="D114" i="3"/>
  <c r="J114" i="3" s="1"/>
  <c r="K114" i="3" s="1"/>
  <c r="D113" i="3"/>
  <c r="J113" i="3" s="1"/>
  <c r="K113" i="3" s="1"/>
  <c r="D112" i="3"/>
  <c r="J112" i="3" s="1"/>
  <c r="K112" i="3" s="1"/>
  <c r="D111" i="3"/>
  <c r="J111" i="3" s="1"/>
  <c r="K111" i="3" s="1"/>
  <c r="D110" i="3"/>
  <c r="J110" i="3" s="1"/>
  <c r="K110" i="3" s="1"/>
  <c r="D109" i="3"/>
  <c r="J109" i="3" s="1"/>
  <c r="K109" i="3" s="1"/>
  <c r="D108" i="3"/>
  <c r="J108" i="3" s="1"/>
  <c r="K108" i="3" s="1"/>
  <c r="D107" i="3"/>
  <c r="J107" i="3" s="1"/>
  <c r="K107" i="3" s="1"/>
  <c r="D106" i="3"/>
  <c r="J106" i="3" s="1"/>
  <c r="K106" i="3" s="1"/>
  <c r="D105" i="3"/>
  <c r="J105" i="3" s="1"/>
  <c r="K105" i="3" s="1"/>
  <c r="D104" i="3"/>
  <c r="J104" i="3" s="1"/>
  <c r="K104" i="3" s="1"/>
  <c r="D103" i="3"/>
  <c r="J103" i="3" s="1"/>
  <c r="K103" i="3" s="1"/>
  <c r="D102" i="3"/>
  <c r="J102" i="3" s="1"/>
  <c r="K102" i="3" s="1"/>
  <c r="D101" i="3"/>
  <c r="J101" i="3" s="1"/>
  <c r="K101" i="3" s="1"/>
  <c r="D100" i="3"/>
  <c r="J100" i="3" s="1"/>
  <c r="K100" i="3" s="1"/>
  <c r="D99" i="3"/>
  <c r="J99" i="3" s="1"/>
  <c r="K99" i="3" s="1"/>
  <c r="D98" i="3"/>
  <c r="J98" i="3" s="1"/>
  <c r="K98" i="3" s="1"/>
  <c r="D66" i="3"/>
  <c r="J66" i="3" s="1"/>
  <c r="K66" i="3" s="1"/>
  <c r="D93" i="3"/>
  <c r="J93" i="3" s="1"/>
  <c r="K93" i="3" s="1"/>
  <c r="D86" i="3"/>
  <c r="J86" i="3" s="1"/>
  <c r="K86" i="3" s="1"/>
  <c r="D79" i="3"/>
  <c r="J79" i="3" s="1"/>
  <c r="K79" i="3" s="1"/>
  <c r="D97" i="3"/>
  <c r="J97" i="3" s="1"/>
  <c r="K97" i="3" s="1"/>
  <c r="D96" i="3"/>
  <c r="J96" i="3" s="1"/>
  <c r="K96" i="3" s="1"/>
  <c r="D95" i="3"/>
  <c r="J95" i="3" s="1"/>
  <c r="K95" i="3" s="1"/>
  <c r="D94" i="3"/>
  <c r="J94" i="3" s="1"/>
  <c r="K94" i="3" s="1"/>
  <c r="D92" i="3"/>
  <c r="J92" i="3" s="1"/>
  <c r="K92" i="3" s="1"/>
  <c r="D91" i="3"/>
  <c r="J91" i="3" s="1"/>
  <c r="K91" i="3" s="1"/>
  <c r="D90" i="3"/>
  <c r="J90" i="3" s="1"/>
  <c r="K90" i="3" s="1"/>
  <c r="D89" i="3"/>
  <c r="J89" i="3" s="1"/>
  <c r="K89" i="3" s="1"/>
  <c r="D88" i="3"/>
  <c r="J88" i="3" s="1"/>
  <c r="K88" i="3" s="1"/>
  <c r="D87" i="3"/>
  <c r="J87" i="3" s="1"/>
  <c r="K87" i="3" s="1"/>
  <c r="D85" i="3"/>
  <c r="J85" i="3" s="1"/>
  <c r="K85" i="3" s="1"/>
  <c r="D84" i="3"/>
  <c r="J84" i="3" s="1"/>
  <c r="K84" i="3" s="1"/>
  <c r="D83" i="3"/>
  <c r="J83" i="3" s="1"/>
  <c r="K83" i="3" s="1"/>
  <c r="D82" i="3"/>
  <c r="J82" i="3" s="1"/>
  <c r="K82" i="3" s="1"/>
  <c r="D81" i="3"/>
  <c r="J81" i="3" s="1"/>
  <c r="K81" i="3" s="1"/>
  <c r="D80" i="3"/>
  <c r="J80" i="3" s="1"/>
  <c r="K80" i="3" s="1"/>
  <c r="D78" i="3"/>
  <c r="J78" i="3" s="1"/>
  <c r="K78" i="3" s="1"/>
  <c r="D77" i="3"/>
  <c r="J77" i="3" s="1"/>
  <c r="K77" i="3" s="1"/>
  <c r="D76" i="3"/>
  <c r="J76" i="3" s="1"/>
  <c r="K76" i="3" s="1"/>
  <c r="D75" i="3"/>
  <c r="J75" i="3" s="1"/>
  <c r="K75" i="3" s="1"/>
  <c r="D74" i="3"/>
  <c r="J74" i="3" s="1"/>
  <c r="K74" i="3" s="1"/>
  <c r="D73" i="3"/>
  <c r="J73" i="3" s="1"/>
  <c r="K73" i="3" s="1"/>
  <c r="D72" i="3"/>
  <c r="J72" i="3" s="1"/>
  <c r="K72" i="3" s="1"/>
  <c r="D71" i="3"/>
  <c r="J71" i="3" s="1"/>
  <c r="K71" i="3" s="1"/>
  <c r="D70" i="3"/>
  <c r="J70" i="3" s="1"/>
  <c r="K70" i="3" s="1"/>
  <c r="D69" i="3"/>
  <c r="J69" i="3" s="1"/>
  <c r="K69" i="3" s="1"/>
  <c r="D68" i="3"/>
  <c r="J68" i="3" s="1"/>
  <c r="K68" i="3" s="1"/>
  <c r="D67" i="3"/>
  <c r="J67" i="3" s="1"/>
  <c r="K67" i="3" s="1"/>
  <c r="D65" i="3"/>
  <c r="J65" i="3" s="1"/>
  <c r="K65" i="3" s="1"/>
  <c r="D64" i="3"/>
  <c r="J64" i="3" s="1"/>
  <c r="K64" i="3" s="1"/>
  <c r="D63" i="3"/>
  <c r="J63" i="3" s="1"/>
  <c r="K63" i="3" s="1"/>
  <c r="D62" i="3"/>
  <c r="J62" i="3" s="1"/>
  <c r="K62" i="3" s="1"/>
  <c r="D61" i="3"/>
  <c r="J61" i="3" s="1"/>
  <c r="K61" i="3" s="1"/>
  <c r="D60" i="3"/>
  <c r="J60" i="3" s="1"/>
  <c r="K60" i="3" s="1"/>
  <c r="D59" i="3"/>
  <c r="J59" i="3" s="1"/>
  <c r="K59" i="3" s="1"/>
  <c r="D58" i="3"/>
  <c r="J58" i="3" s="1"/>
  <c r="K58" i="3" s="1"/>
  <c r="D57" i="3"/>
  <c r="J57" i="3" s="1"/>
  <c r="K57" i="3" s="1"/>
  <c r="D56" i="3"/>
  <c r="J56" i="3" s="1"/>
  <c r="K56" i="3" s="1"/>
  <c r="D55" i="3"/>
  <c r="J55" i="3" s="1"/>
  <c r="K55" i="3" s="1"/>
  <c r="D54" i="3"/>
  <c r="J54" i="3" s="1"/>
  <c r="K54" i="3" s="1"/>
  <c r="D53" i="3"/>
  <c r="J53" i="3" s="1"/>
  <c r="K53" i="3" s="1"/>
  <c r="D52" i="3"/>
  <c r="J52" i="3" s="1"/>
  <c r="K52" i="3" s="1"/>
  <c r="D51" i="3"/>
  <c r="J51" i="3" s="1"/>
  <c r="K51" i="3" s="1"/>
  <c r="D50" i="3"/>
  <c r="J50" i="3" s="1"/>
  <c r="K50" i="3" s="1"/>
  <c r="D49" i="3"/>
  <c r="J49" i="3" s="1"/>
  <c r="K49" i="3" s="1"/>
  <c r="D48" i="3"/>
  <c r="J48" i="3" s="1"/>
  <c r="K48" i="3" s="1"/>
  <c r="D47" i="3"/>
  <c r="J47" i="3" s="1"/>
  <c r="K47" i="3" s="1"/>
  <c r="D46" i="3"/>
  <c r="J46" i="3" s="1"/>
  <c r="K46" i="3" s="1"/>
  <c r="D45" i="3"/>
  <c r="J45" i="3" s="1"/>
  <c r="K45" i="3" s="1"/>
  <c r="D44" i="3"/>
  <c r="J44" i="3" s="1"/>
  <c r="K44" i="3" s="1"/>
  <c r="D43" i="3"/>
  <c r="J43" i="3" s="1"/>
  <c r="K43" i="3" s="1"/>
  <c r="D42" i="3"/>
  <c r="J42" i="3" s="1"/>
  <c r="K42" i="3" s="1"/>
  <c r="D41" i="3"/>
  <c r="J41" i="3" s="1"/>
  <c r="K41" i="3" s="1"/>
  <c r="D40" i="3"/>
  <c r="J40" i="3" s="1"/>
  <c r="K40" i="3" s="1"/>
  <c r="D39" i="3"/>
  <c r="J39" i="3" s="1"/>
  <c r="K39" i="3" s="1"/>
  <c r="D38" i="3"/>
  <c r="J38" i="3" s="1"/>
  <c r="K38" i="3" s="1"/>
  <c r="D37" i="3"/>
  <c r="J37" i="3" s="1"/>
  <c r="K37" i="3" s="1"/>
  <c r="D36" i="3"/>
  <c r="J36" i="3" s="1"/>
  <c r="K36" i="3" s="1"/>
  <c r="D35" i="3"/>
  <c r="J35" i="3" s="1"/>
  <c r="K35" i="3" s="1"/>
  <c r="D34" i="3"/>
  <c r="J34" i="3" s="1"/>
  <c r="K34" i="3" s="1"/>
  <c r="D33" i="3"/>
  <c r="J33" i="3" s="1"/>
  <c r="K33" i="3" s="1"/>
  <c r="D32" i="3"/>
  <c r="J32" i="3" s="1"/>
  <c r="K32" i="3" s="1"/>
  <c r="D31" i="3"/>
  <c r="J31" i="3" s="1"/>
  <c r="K31" i="3" s="1"/>
  <c r="D30" i="3"/>
  <c r="J30" i="3" s="1"/>
  <c r="K30" i="3" s="1"/>
  <c r="D29" i="3"/>
  <c r="D28" i="3"/>
  <c r="J28" i="3" s="1"/>
  <c r="K28" i="3" s="1"/>
  <c r="D27" i="3"/>
  <c r="J27" i="3" s="1"/>
  <c r="K27" i="3" s="1"/>
  <c r="D26" i="3"/>
  <c r="J26" i="3" s="1"/>
  <c r="K26" i="3" s="1"/>
  <c r="D25" i="3"/>
  <c r="J25" i="3" s="1"/>
  <c r="K25" i="3" s="1"/>
  <c r="D24" i="3"/>
  <c r="J24" i="3" s="1"/>
  <c r="K24" i="3" s="1"/>
  <c r="D23" i="3"/>
  <c r="J23" i="3" s="1"/>
  <c r="K23" i="3" s="1"/>
  <c r="D22" i="3"/>
  <c r="J22" i="3" s="1"/>
  <c r="K22" i="3" s="1"/>
  <c r="J29" i="1" l="1"/>
  <c r="K29" i="1" s="1"/>
  <c r="J28" i="1"/>
  <c r="K28" i="1" s="1"/>
  <c r="D115" i="1"/>
  <c r="D115" i="5"/>
  <c r="B128" i="5"/>
  <c r="D128" i="5" s="1"/>
  <c r="K34" i="5"/>
  <c r="B138" i="5"/>
  <c r="D138" i="5" s="1"/>
  <c r="K71" i="5"/>
  <c r="K40" i="5"/>
  <c r="B129" i="5"/>
  <c r="D129" i="5" s="1"/>
  <c r="K98" i="5"/>
  <c r="B148" i="5"/>
  <c r="D148" i="5" s="1"/>
  <c r="D151" i="5" s="1"/>
  <c r="E151" i="5" s="1"/>
  <c r="K112" i="5"/>
  <c r="B156" i="5"/>
  <c r="D156" i="5" s="1"/>
  <c r="D158" i="5" s="1"/>
  <c r="E158" i="5" s="1"/>
  <c r="B130" i="5"/>
  <c r="D130" i="5" s="1"/>
  <c r="B149" i="5"/>
  <c r="D149" i="5" s="1"/>
  <c r="K105" i="5"/>
  <c r="K64" i="5"/>
  <c r="B137" i="5"/>
  <c r="D137" i="5" s="1"/>
  <c r="D142" i="5" s="1"/>
  <c r="E142" i="5" s="1"/>
  <c r="K22" i="5"/>
  <c r="B126" i="5"/>
  <c r="D126" i="5" s="1"/>
  <c r="K28" i="5"/>
  <c r="K52" i="5"/>
  <c r="J2" i="5"/>
  <c r="B139" i="5"/>
  <c r="D139" i="5" s="1"/>
  <c r="K85" i="5"/>
  <c r="B138" i="1"/>
  <c r="D138" i="1" s="1"/>
  <c r="K71" i="1"/>
  <c r="B149" i="1"/>
  <c r="D149" i="1" s="1"/>
  <c r="J116" i="1"/>
  <c r="B140" i="1"/>
  <c r="D140" i="1" s="1"/>
  <c r="K77" i="1"/>
  <c r="B139" i="1"/>
  <c r="D139" i="1" s="1"/>
  <c r="K22" i="1"/>
  <c r="B126" i="1"/>
  <c r="D126" i="1" s="1"/>
  <c r="B128" i="1"/>
  <c r="D128" i="1" s="1"/>
  <c r="K40" i="1"/>
  <c r="B129" i="1"/>
  <c r="D129" i="1" s="1"/>
  <c r="B130" i="1"/>
  <c r="D130" i="1" s="1"/>
  <c r="B125" i="1"/>
  <c r="D125" i="1" s="1"/>
  <c r="B148" i="1"/>
  <c r="D148" i="1" s="1"/>
  <c r="K52" i="1"/>
  <c r="K84" i="1"/>
  <c r="B137" i="1"/>
  <c r="D137" i="1" s="1"/>
  <c r="D142" i="1" s="1"/>
  <c r="E142" i="1" s="1"/>
  <c r="K2" i="1"/>
  <c r="K34" i="1"/>
  <c r="B147" i="1"/>
  <c r="D147" i="1" s="1"/>
  <c r="D151" i="1" s="1"/>
  <c r="E151" i="1" s="1"/>
  <c r="B156" i="3"/>
  <c r="D156" i="3" s="1"/>
  <c r="D158" i="3" s="1"/>
  <c r="B148" i="3"/>
  <c r="D148" i="3" s="1"/>
  <c r="B147" i="3"/>
  <c r="D147" i="3" s="1"/>
  <c r="B149" i="3"/>
  <c r="D149" i="3" s="1"/>
  <c r="B137" i="3"/>
  <c r="D137" i="3" s="1"/>
  <c r="B139" i="3"/>
  <c r="D139" i="3" s="1"/>
  <c r="B140" i="3"/>
  <c r="D140" i="3" s="1"/>
  <c r="B138" i="3"/>
  <c r="D138" i="3" s="1"/>
  <c r="B130" i="3"/>
  <c r="D130" i="3" s="1"/>
  <c r="B129" i="3"/>
  <c r="D129" i="3" s="1"/>
  <c r="B126" i="3"/>
  <c r="D126" i="3" s="1"/>
  <c r="B128" i="3"/>
  <c r="D128" i="3" s="1"/>
  <c r="J29" i="3"/>
  <c r="K29" i="3" s="1"/>
  <c r="B127" i="1" l="1"/>
  <c r="D127" i="1" s="1"/>
  <c r="D132" i="1" s="1"/>
  <c r="E132" i="1" s="1"/>
  <c r="E160" i="1" s="1"/>
  <c r="J116" i="5"/>
  <c r="K2" i="5"/>
  <c r="K117" i="5" s="1"/>
  <c r="B125" i="5"/>
  <c r="D125" i="5" s="1"/>
  <c r="D132" i="5" s="1"/>
  <c r="E132" i="5" s="1"/>
  <c r="E160" i="5" s="1"/>
  <c r="K117" i="1"/>
  <c r="E158" i="3"/>
  <c r="D151" i="3"/>
  <c r="E151" i="3" s="1"/>
  <c r="D142" i="3"/>
  <c r="E142" i="3" s="1"/>
  <c r="B127" i="3"/>
  <c r="D127" i="3" s="1"/>
  <c r="D9" i="3" l="1"/>
  <c r="J9" i="3" s="1"/>
  <c r="K9" i="3" s="1"/>
  <c r="D12" i="3"/>
  <c r="J12" i="3" s="1"/>
  <c r="K12" i="3" s="1"/>
  <c r="D13" i="3"/>
  <c r="J13" i="3" s="1"/>
  <c r="K13" i="3" s="1"/>
  <c r="D14" i="3"/>
  <c r="J14" i="3" s="1"/>
  <c r="K14" i="3" s="1"/>
  <c r="D15" i="3"/>
  <c r="J15" i="3" s="1"/>
  <c r="K15" i="3" s="1"/>
  <c r="D16" i="3"/>
  <c r="J16" i="3" s="1"/>
  <c r="K16" i="3" s="1"/>
  <c r="D17" i="3"/>
  <c r="J17" i="3" s="1"/>
  <c r="K17" i="3" s="1"/>
  <c r="D18" i="3"/>
  <c r="J18" i="3" s="1"/>
  <c r="K18" i="3" s="1"/>
  <c r="D19" i="3"/>
  <c r="J19" i="3" s="1"/>
  <c r="K19" i="3" s="1"/>
  <c r="D20" i="3"/>
  <c r="J20" i="3" s="1"/>
  <c r="K20" i="3" s="1"/>
  <c r="D21" i="3"/>
  <c r="J21" i="3" s="1"/>
  <c r="K21" i="3" s="1"/>
  <c r="D8" i="3"/>
  <c r="J8" i="3" s="1"/>
  <c r="D4" i="3"/>
  <c r="D5" i="3"/>
  <c r="J5" i="3" s="1"/>
  <c r="K5" i="3" s="1"/>
  <c r="D6" i="3"/>
  <c r="J6" i="3" s="1"/>
  <c r="K6" i="3" s="1"/>
  <c r="D7" i="3"/>
  <c r="J7" i="3" s="1"/>
  <c r="K7" i="3" s="1"/>
  <c r="J4" i="3" l="1"/>
  <c r="D115" i="3"/>
  <c r="K8" i="3"/>
  <c r="J2" i="3"/>
  <c r="J3" i="3"/>
  <c r="K3" i="3" s="1"/>
  <c r="K4" i="3" l="1"/>
  <c r="J116" i="3"/>
  <c r="B125" i="3"/>
  <c r="D125" i="3" s="1"/>
  <c r="K2" i="3"/>
  <c r="K117" i="3" l="1"/>
  <c r="D132" i="3"/>
  <c r="E132" i="3" s="1"/>
  <c r="E160" i="3" s="1"/>
</calcChain>
</file>

<file path=xl/sharedStrings.xml><?xml version="1.0" encoding="utf-8"?>
<sst xmlns="http://schemas.openxmlformats.org/spreadsheetml/2006/main" count="305" uniqueCount="108">
  <si>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</si>
  <si>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</si>
  <si>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</si>
  <si>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</si>
  <si>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</si>
  <si>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</si>
  <si>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</si>
  <si>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</si>
  <si>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</si>
  <si>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</si>
  <si>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</si>
  <si>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Sala 410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</si>
  <si>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</si>
  <si>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Sala 411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</si>
  <si>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</si>
  <si>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</si>
  <si>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</si>
  <si>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</si>
  <si>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t>WC feminino sala 410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</si>
  <si>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</si>
  <si>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t>WC masculino sala 410</t>
  </si>
  <si>
    <t>WC feminino sala 411</t>
  </si>
  <si>
    <t>WC masculino sala 411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</si>
  <si>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</si>
  <si>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</si>
  <si>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</si>
  <si>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</si>
  <si>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</si>
  <si>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t>Janela sala 410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</si>
  <si>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</si>
  <si>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t>Porta sala 410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</si>
  <si>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</si>
  <si>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FACHADAS ENVIDRAÇADAS</t>
  </si>
  <si>
    <t>Área Física existente (m²) -----&gt;&gt;&gt;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</si>
  <si>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</si>
  <si>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</si>
  <si>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</si>
  <si>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</si>
  <si>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</si>
  <si>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</si>
  <si>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</si>
  <si>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</si>
  <si>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</si>
  <si>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</si>
  <si>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</si>
  <si>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</si>
  <si>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</si>
  <si>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</si>
  <si>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</si>
  <si>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</si>
  <si>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</si>
  <si>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</si>
  <si>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</si>
  <si>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</si>
  <si>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convertida para a produtividade 130m²/dia</t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</si>
  <si>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</si>
  <si>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t>Mão de obra necessária (nº serventes)</t>
  </si>
  <si>
    <t>Sala Fiscalização</t>
  </si>
  <si>
    <t>Diaria</t>
  </si>
  <si>
    <t>Sala Administração</t>
  </si>
  <si>
    <t>Semanal</t>
  </si>
  <si>
    <t>Sala Outorga</t>
  </si>
  <si>
    <t>Sala Espera</t>
  </si>
  <si>
    <t>Quinzenal</t>
  </si>
  <si>
    <t>Sala Protocolo</t>
  </si>
  <si>
    <t>Mensal</t>
  </si>
  <si>
    <t>Secretaria</t>
  </si>
  <si>
    <t>Sala Apoio Administrativo</t>
  </si>
  <si>
    <t>Galpão desfazimento</t>
  </si>
  <si>
    <t>Trimestral</t>
  </si>
  <si>
    <t>Almoxarifado</t>
  </si>
  <si>
    <t>Bimestral</t>
  </si>
  <si>
    <t>Galpão bens apreendidos</t>
  </si>
  <si>
    <t>Semestral</t>
  </si>
  <si>
    <t>Auditório</t>
  </si>
  <si>
    <t>WCs</t>
  </si>
  <si>
    <t>Garagem</t>
  </si>
  <si>
    <t>Passeio Público</t>
  </si>
  <si>
    <t>Quintal</t>
  </si>
  <si>
    <t>Janelas face externa</t>
  </si>
  <si>
    <t>Janelas face interna</t>
  </si>
  <si>
    <t>Protocolo</t>
  </si>
  <si>
    <t>Arquivo vivo</t>
  </si>
  <si>
    <t>Arquivo morto</t>
  </si>
  <si>
    <t>Sala Arrecadação</t>
  </si>
  <si>
    <t>Sala Cidadão</t>
  </si>
  <si>
    <t>Gabinete</t>
  </si>
  <si>
    <t>Sala Técnica TIC</t>
  </si>
  <si>
    <t>Biblioteca</t>
  </si>
  <si>
    <t>Lavanderia</t>
  </si>
  <si>
    <t>Hall Superior</t>
  </si>
  <si>
    <t>Hall Térreo</t>
  </si>
  <si>
    <t>Varanda 1º andar</t>
  </si>
  <si>
    <t>Varanda térreo</t>
  </si>
  <si>
    <t>WC Arrecadação</t>
  </si>
  <si>
    <t>WC Dependência</t>
  </si>
  <si>
    <t>WC Fiscalização</t>
  </si>
  <si>
    <t>WC Gabinete</t>
  </si>
  <si>
    <t>WC Térreo</t>
  </si>
  <si>
    <t>Copa</t>
  </si>
  <si>
    <t>Corredor externo direito</t>
  </si>
  <si>
    <t>Corredor externo esquerdo</t>
  </si>
  <si>
    <t>Pátio Garagem</t>
  </si>
  <si>
    <t>Quadrimestral</t>
  </si>
  <si>
    <t>Anual</t>
  </si>
  <si>
    <t>Frequencia</t>
  </si>
  <si>
    <t>Janela sala 411</t>
  </si>
  <si>
    <t>Porta sala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</si>
</sst>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4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2" fontId="0" fillId="7" borderId="38" xfId="0" applyNumberFormat="1" applyFill="1" applyBorder="1" applyAlignment="1">
      <alignment horizontal="center"/>
    </xf>
    <xf numFmtId="2" fontId="0" fillId="7" borderId="8" xfId="0" applyNumberFormat="1" applyFill="1" applyBorder="1" applyAlignment="1">
      <alignment horizontal="center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60"/>
  <sheetViews>
    <sheetView tabSelected="1" workbookViewId="0">
      <pane ySplit="1" topLeftCell="A38" activePane="bottomLeft" state="frozen"/>
      <selection pane="bottomLeft" activeCell="I109" sqref="I109"/>
    </sheetView>
  </sheetViews>
  <sheetFormatPr defaultRowHeight="14.5" x14ac:dyDescent="0.35"/>
  <cols>
    <col min="1" max="1" width="28.90625" customWidth="1"/>
    <col min="2" max="2" width="10.6328125" customWidth="1"/>
    <col min="3" max="3" width="14.90625" customWidth="1"/>
    <col min="4" max="4" width="13.453125" style="2" customWidth="1"/>
    <col min="5" max="5" width="15.08984375" style="4" customWidth="1"/>
    <col min="6" max="6" width="14.453125" style="4" customWidth="1"/>
    <col min="7" max="7" width="13.36328125" style="4" customWidth="1"/>
    <col min="8" max="8" width="11.453125" style="4" customWidth="1"/>
    <col min="9" max="9" width="11.54296875" style="3" customWidth="1"/>
    <col min="10" max="10" width="18.90625" customWidth="1"/>
    <col min="11" max="11" width="10.08984375" customWidth="1"/>
  </cols>
  <sheetData>
    <row r="1" spans="1:13" s="1" customFormat="1" ht="64.5" customHeight="1" thickBot="1" x14ac:dyDescent="0.4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35">
      <c r="A2" s="32" t="s">
        <v>11</v>
      </c>
      <c r="B2" s="33"/>
      <c r="C2" s="129"/>
      <c r="D2" s="30">
        <v>55.35</v>
      </c>
      <c r="E2" s="229" t="s">
        <v>12</v>
      </c>
      <c r="F2" s="34">
        <v>800</v>
      </c>
      <c r="G2" s="34" t="s">
        <v>58</v>
      </c>
      <c r="H2" s="49">
        <v>1</v>
      </c>
      <c r="I2" s="154">
        <v>22</v>
      </c>
      <c r="J2" s="176">
        <f>D2*I2</f>
        <v>1217.7</v>
      </c>
      <c r="K2" s="179">
        <f>J2/F2/22</f>
        <v>6.9187499999999999E-2</v>
      </c>
      <c r="M2" s="29"/>
    </row>
    <row r="3" spans="1:13" x14ac:dyDescent="0.35">
      <c r="A3" s="35" t="s">
        <v>13</v>
      </c>
      <c r="B3" s="36"/>
      <c r="C3" s="130"/>
      <c r="D3" s="6">
        <v>54.34</v>
      </c>
      <c r="E3" s="230"/>
      <c r="F3" s="37">
        <v>800</v>
      </c>
      <c r="G3" s="37" t="s">
        <v>58</v>
      </c>
      <c r="H3" s="48">
        <v>1</v>
      </c>
      <c r="I3" s="155">
        <v>22</v>
      </c>
      <c r="J3" s="11">
        <f t="shared" ref="J3:J5" si="0">D3*I3</f>
        <v>1195.48</v>
      </c>
      <c r="K3" s="180">
        <f t="shared" ref="K3:K21" si="1">J3/F3/22</f>
        <v>6.7924999999999999E-2</v>
      </c>
    </row>
    <row r="4" spans="1:13" x14ac:dyDescent="0.35">
      <c r="A4" s="35"/>
      <c r="B4" s="36"/>
      <c r="C4" s="130"/>
      <c r="D4" s="6">
        <f t="shared" ref="D4:D7" si="2">B4*C4</f>
        <v>0</v>
      </c>
      <c r="E4" s="230"/>
      <c r="F4" s="37">
        <v>800</v>
      </c>
      <c r="G4" s="37"/>
      <c r="H4" s="48"/>
      <c r="I4" s="155"/>
      <c r="J4" s="11">
        <f t="shared" si="0"/>
        <v>0</v>
      </c>
      <c r="K4" s="180">
        <f t="shared" si="1"/>
        <v>0</v>
      </c>
    </row>
    <row r="5" spans="1:13" x14ac:dyDescent="0.35">
      <c r="A5" s="35"/>
      <c r="B5" s="36"/>
      <c r="C5" s="130"/>
      <c r="D5" s="6">
        <f t="shared" si="2"/>
        <v>0</v>
      </c>
      <c r="E5" s="230"/>
      <c r="F5" s="37">
        <v>800</v>
      </c>
      <c r="G5" s="37"/>
      <c r="H5" s="48"/>
      <c r="I5" s="155"/>
      <c r="J5" s="11">
        <f t="shared" si="0"/>
        <v>0</v>
      </c>
      <c r="K5" s="180">
        <f t="shared" si="1"/>
        <v>0</v>
      </c>
    </row>
    <row r="6" spans="1:13" x14ac:dyDescent="0.35">
      <c r="A6" s="35"/>
      <c r="B6" s="36"/>
      <c r="C6" s="130"/>
      <c r="D6" s="6">
        <f t="shared" si="2"/>
        <v>0</v>
      </c>
      <c r="E6" s="230"/>
      <c r="F6" s="37">
        <v>800</v>
      </c>
      <c r="G6" s="37"/>
      <c r="H6" s="48"/>
      <c r="I6" s="155"/>
      <c r="J6" s="11">
        <f>D6*I6</f>
        <v>0</v>
      </c>
      <c r="K6" s="180">
        <f t="shared" si="1"/>
        <v>0</v>
      </c>
    </row>
    <row r="7" spans="1:13" x14ac:dyDescent="0.35">
      <c r="A7" s="35"/>
      <c r="B7" s="36"/>
      <c r="C7" s="130"/>
      <c r="D7" s="6">
        <f t="shared" si="2"/>
        <v>0</v>
      </c>
      <c r="E7" s="230"/>
      <c r="F7" s="37">
        <v>800</v>
      </c>
      <c r="G7" s="37"/>
      <c r="H7" s="48"/>
      <c r="I7" s="155"/>
      <c r="J7" s="11">
        <f>D7*I7</f>
        <v>0</v>
      </c>
      <c r="K7" s="180">
        <f t="shared" si="1"/>
        <v>0</v>
      </c>
    </row>
    <row r="8" spans="1:13" x14ac:dyDescent="0.35">
      <c r="A8" s="35"/>
      <c r="B8" s="36"/>
      <c r="C8" s="130"/>
      <c r="D8" s="7">
        <f>B8*C8</f>
        <v>0</v>
      </c>
      <c r="E8" s="230"/>
      <c r="F8" s="37">
        <v>800</v>
      </c>
      <c r="G8" s="37"/>
      <c r="H8" s="37"/>
      <c r="I8" s="155"/>
      <c r="J8" s="11">
        <f>D8*I8</f>
        <v>0</v>
      </c>
      <c r="K8" s="180">
        <f>J8/F8/22</f>
        <v>0</v>
      </c>
    </row>
    <row r="9" spans="1:13" x14ac:dyDescent="0.35">
      <c r="A9" s="35"/>
      <c r="B9" s="36"/>
      <c r="C9" s="130"/>
      <c r="D9" s="7">
        <f t="shared" ref="D9:D21" si="3">B9*C9</f>
        <v>0</v>
      </c>
      <c r="E9" s="230"/>
      <c r="F9" s="37">
        <v>800</v>
      </c>
      <c r="G9" s="37"/>
      <c r="H9" s="37"/>
      <c r="I9" s="155"/>
      <c r="J9" s="11">
        <f t="shared" ref="J9:J21" si="4">D9*I9</f>
        <v>0</v>
      </c>
      <c r="K9" s="180">
        <f t="shared" si="1"/>
        <v>0</v>
      </c>
    </row>
    <row r="10" spans="1:13" x14ac:dyDescent="0.35">
      <c r="A10" s="35"/>
      <c r="B10" s="36"/>
      <c r="C10" s="130"/>
      <c r="D10" s="7">
        <f t="shared" si="3"/>
        <v>0</v>
      </c>
      <c r="E10" s="230"/>
      <c r="F10" s="37">
        <v>800</v>
      </c>
      <c r="G10" s="37"/>
      <c r="H10" s="37"/>
      <c r="I10" s="155"/>
      <c r="J10" s="11">
        <f t="shared" si="4"/>
        <v>0</v>
      </c>
      <c r="K10" s="180">
        <f t="shared" si="1"/>
        <v>0</v>
      </c>
    </row>
    <row r="11" spans="1:13" x14ac:dyDescent="0.35">
      <c r="A11" s="35"/>
      <c r="B11" s="36"/>
      <c r="C11" s="130"/>
      <c r="D11" s="7">
        <f t="shared" si="3"/>
        <v>0</v>
      </c>
      <c r="E11" s="230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230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230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230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230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230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/>
      <c r="C17" s="130"/>
      <c r="D17" s="7">
        <f t="shared" si="3"/>
        <v>0</v>
      </c>
      <c r="E17" s="230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230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230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230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231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/>
      <c r="B22" s="125"/>
      <c r="C22" s="132"/>
      <c r="D22" s="8">
        <f>B22*C22</f>
        <v>0</v>
      </c>
      <c r="E22" s="250" t="s">
        <v>14</v>
      </c>
      <c r="F22" s="126">
        <v>360</v>
      </c>
      <c r="G22" s="126"/>
      <c r="H22" s="127"/>
      <c r="I22" s="157"/>
      <c r="J22" s="28">
        <f>D22*I22</f>
        <v>0</v>
      </c>
      <c r="K22" s="182">
        <f>J22/F22/22</f>
        <v>0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239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239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239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239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240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/>
      <c r="B28" s="88"/>
      <c r="C28" s="135"/>
      <c r="D28" s="152">
        <f>B28*C28</f>
        <v>0</v>
      </c>
      <c r="E28" s="241" t="s">
        <v>15</v>
      </c>
      <c r="F28" s="89">
        <v>1500</v>
      </c>
      <c r="G28" s="89"/>
      <c r="H28" s="89"/>
      <c r="I28" s="160"/>
      <c r="J28" s="176">
        <f>D28*I28</f>
        <v>0</v>
      </c>
      <c r="K28" s="185">
        <f>J28/F28/22</f>
        <v>0</v>
      </c>
    </row>
    <row r="29" spans="1:13" x14ac:dyDescent="0.35">
      <c r="A29" s="63"/>
      <c r="B29" s="64"/>
      <c r="C29" s="136"/>
      <c r="D29" s="7">
        <f t="shared" ref="D29:D33" si="8">B29*C29</f>
        <v>0</v>
      </c>
      <c r="E29" s="242"/>
      <c r="F29" s="65">
        <v>1500</v>
      </c>
      <c r="G29" s="65"/>
      <c r="H29" s="65"/>
      <c r="I29" s="161"/>
      <c r="J29" s="11">
        <f>D29*I29</f>
        <v>0</v>
      </c>
      <c r="K29" s="186">
        <f t="shared" ref="K29:K33" si="9">J29/F29/22</f>
        <v>0</v>
      </c>
    </row>
    <row r="30" spans="1:13" x14ac:dyDescent="0.35">
      <c r="A30" s="63"/>
      <c r="B30" s="64"/>
      <c r="C30" s="136"/>
      <c r="D30" s="7">
        <f t="shared" si="8"/>
        <v>0</v>
      </c>
      <c r="E30" s="242"/>
      <c r="F30" s="65">
        <v>1500</v>
      </c>
      <c r="G30" s="65"/>
      <c r="H30" s="65"/>
      <c r="I30" s="161"/>
      <c r="J30" s="11">
        <f t="shared" ref="J30:J33" si="10">D30*I30</f>
        <v>0</v>
      </c>
      <c r="K30" s="186">
        <f t="shared" si="9"/>
        <v>0</v>
      </c>
    </row>
    <row r="31" spans="1:13" x14ac:dyDescent="0.35">
      <c r="A31" s="63"/>
      <c r="B31" s="64"/>
      <c r="C31" s="136"/>
      <c r="D31" s="7">
        <f t="shared" si="8"/>
        <v>0</v>
      </c>
      <c r="E31" s="242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242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243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/>
      <c r="B34" s="91"/>
      <c r="C34" s="138"/>
      <c r="D34" s="152">
        <f>B34*C34</f>
        <v>0</v>
      </c>
      <c r="E34" s="244" t="s">
        <v>16</v>
      </c>
      <c r="F34" s="92">
        <v>1200</v>
      </c>
      <c r="G34" s="92"/>
      <c r="H34" s="92"/>
      <c r="I34" s="163"/>
      <c r="J34" s="176">
        <f>D34*I34</f>
        <v>0</v>
      </c>
      <c r="K34" s="188">
        <f>J34/F34/22</f>
        <v>0</v>
      </c>
    </row>
    <row r="35" spans="1:11" x14ac:dyDescent="0.35">
      <c r="A35" s="69"/>
      <c r="B35" s="70"/>
      <c r="C35" s="139"/>
      <c r="D35" s="7">
        <f t="shared" ref="D35:D39" si="11">B35*C35</f>
        <v>0</v>
      </c>
      <c r="E35" s="245"/>
      <c r="F35" s="71">
        <v>1200</v>
      </c>
      <c r="G35" s="71"/>
      <c r="H35" s="71"/>
      <c r="I35" s="164"/>
      <c r="J35" s="11">
        <f t="shared" ref="J35:J39" si="12">D35*I35</f>
        <v>0</v>
      </c>
      <c r="K35" s="189">
        <f t="shared" ref="K35:K39" si="13">J35/F35/22</f>
        <v>0</v>
      </c>
    </row>
    <row r="36" spans="1:11" x14ac:dyDescent="0.35">
      <c r="A36" s="69"/>
      <c r="B36" s="70"/>
      <c r="C36" s="139"/>
      <c r="D36" s="7">
        <f t="shared" si="11"/>
        <v>0</v>
      </c>
      <c r="E36" s="245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245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245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246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/>
      <c r="B40" s="94"/>
      <c r="C40" s="141"/>
      <c r="D40" s="152">
        <f>B40*C40</f>
        <v>0</v>
      </c>
      <c r="E40" s="247" t="s">
        <v>17</v>
      </c>
      <c r="F40" s="95">
        <v>1000</v>
      </c>
      <c r="G40" s="95"/>
      <c r="H40" s="95"/>
      <c r="I40" s="166"/>
      <c r="J40" s="176">
        <f>D40*I40</f>
        <v>0</v>
      </c>
      <c r="K40" s="191">
        <f>J40/F40/22</f>
        <v>0</v>
      </c>
    </row>
    <row r="41" spans="1:11" x14ac:dyDescent="0.35">
      <c r="A41" s="75"/>
      <c r="B41" s="76"/>
      <c r="C41" s="142"/>
      <c r="D41" s="7">
        <f t="shared" ref="D41:D51" si="14">B41*C41</f>
        <v>0</v>
      </c>
      <c r="E41" s="248"/>
      <c r="F41" s="77">
        <v>1000</v>
      </c>
      <c r="G41" s="77"/>
      <c r="H41" s="77"/>
      <c r="I41" s="167"/>
      <c r="J41" s="11">
        <f t="shared" ref="J41:J51" si="15">D41*I41</f>
        <v>0</v>
      </c>
      <c r="K41" s="192">
        <f t="shared" ref="K41:K51" si="16">J41/F41/22</f>
        <v>0</v>
      </c>
    </row>
    <row r="42" spans="1:11" x14ac:dyDescent="0.35">
      <c r="A42" s="75"/>
      <c r="B42" s="76"/>
      <c r="C42" s="142"/>
      <c r="D42" s="7">
        <f t="shared" si="14"/>
        <v>0</v>
      </c>
      <c r="E42" s="248"/>
      <c r="F42" s="77">
        <v>1000</v>
      </c>
      <c r="G42" s="77"/>
      <c r="H42" s="77"/>
      <c r="I42" s="167"/>
      <c r="J42" s="11">
        <f t="shared" si="15"/>
        <v>0</v>
      </c>
      <c r="K42" s="192">
        <f t="shared" si="16"/>
        <v>0</v>
      </c>
    </row>
    <row r="43" spans="1:11" x14ac:dyDescent="0.35">
      <c r="A43" s="75"/>
      <c r="B43" s="76"/>
      <c r="C43" s="142"/>
      <c r="D43" s="7">
        <f t="shared" si="14"/>
        <v>0</v>
      </c>
      <c r="E43" s="248"/>
      <c r="F43" s="77">
        <v>1000</v>
      </c>
      <c r="G43" s="77"/>
      <c r="H43" s="77"/>
      <c r="I43" s="167"/>
      <c r="J43" s="11">
        <f t="shared" si="15"/>
        <v>0</v>
      </c>
      <c r="K43" s="192">
        <f t="shared" si="16"/>
        <v>0</v>
      </c>
    </row>
    <row r="44" spans="1:11" x14ac:dyDescent="0.35">
      <c r="A44" s="75"/>
      <c r="B44" s="76"/>
      <c r="C44" s="142"/>
      <c r="D44" s="7">
        <f t="shared" si="14"/>
        <v>0</v>
      </c>
      <c r="E44" s="248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248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248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248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248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248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248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249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18</v>
      </c>
      <c r="B52" s="97">
        <v>1.32</v>
      </c>
      <c r="C52" s="144">
        <v>1.61</v>
      </c>
      <c r="D52" s="152">
        <f>B52*C52</f>
        <v>2.1252000000000004</v>
      </c>
      <c r="E52" s="251" t="s">
        <v>19</v>
      </c>
      <c r="F52" s="98">
        <v>200</v>
      </c>
      <c r="G52" s="98" t="s">
        <v>58</v>
      </c>
      <c r="H52" s="98">
        <v>2</v>
      </c>
      <c r="I52" s="169">
        <v>44</v>
      </c>
      <c r="J52" s="176">
        <f>D52*I52</f>
        <v>93.508800000000022</v>
      </c>
      <c r="K52" s="194">
        <f>J52/F52/22</f>
        <v>2.1252000000000007E-2</v>
      </c>
    </row>
    <row r="53" spans="1:13" x14ac:dyDescent="0.35">
      <c r="A53" s="81" t="s">
        <v>20</v>
      </c>
      <c r="B53" s="82">
        <v>1.32</v>
      </c>
      <c r="C53" s="145">
        <v>1.61</v>
      </c>
      <c r="D53" s="7">
        <f t="shared" ref="D53:D63" si="17">B53*C53</f>
        <v>2.1252000000000004</v>
      </c>
      <c r="E53" s="252"/>
      <c r="F53" s="83">
        <v>200</v>
      </c>
      <c r="G53" s="83" t="s">
        <v>58</v>
      </c>
      <c r="H53" s="83">
        <v>2</v>
      </c>
      <c r="I53" s="170">
        <v>44</v>
      </c>
      <c r="J53" s="11">
        <f t="shared" ref="J53:J63" si="18">D53*I53</f>
        <v>93.508800000000022</v>
      </c>
      <c r="K53" s="195">
        <f t="shared" ref="K53:K63" si="19">J53/F53/22</f>
        <v>2.1252000000000007E-2</v>
      </c>
    </row>
    <row r="54" spans="1:13" x14ac:dyDescent="0.35">
      <c r="A54" s="96" t="s">
        <v>21</v>
      </c>
      <c r="B54" s="82">
        <v>1.32</v>
      </c>
      <c r="C54" s="145">
        <v>1.61</v>
      </c>
      <c r="D54" s="7">
        <f t="shared" si="17"/>
        <v>2.1252000000000004</v>
      </c>
      <c r="E54" s="252"/>
      <c r="F54" s="83">
        <v>200</v>
      </c>
      <c r="G54" s="83" t="s">
        <v>58</v>
      </c>
      <c r="H54" s="83">
        <v>2</v>
      </c>
      <c r="I54" s="170">
        <v>44</v>
      </c>
      <c r="J54" s="11">
        <f t="shared" si="18"/>
        <v>93.508800000000022</v>
      </c>
      <c r="K54" s="195">
        <f t="shared" si="19"/>
        <v>2.1252000000000007E-2</v>
      </c>
    </row>
    <row r="55" spans="1:13" x14ac:dyDescent="0.35">
      <c r="A55" s="81" t="s">
        <v>22</v>
      </c>
      <c r="B55" s="82">
        <v>1.32</v>
      </c>
      <c r="C55" s="145">
        <v>1.61</v>
      </c>
      <c r="D55" s="7">
        <f t="shared" si="17"/>
        <v>2.1252000000000004</v>
      </c>
      <c r="E55" s="252"/>
      <c r="F55" s="83">
        <v>200</v>
      </c>
      <c r="G55" s="83" t="s">
        <v>58</v>
      </c>
      <c r="H55" s="83">
        <v>2</v>
      </c>
      <c r="I55" s="170">
        <v>44</v>
      </c>
      <c r="J55" s="11">
        <f t="shared" si="18"/>
        <v>93.508800000000022</v>
      </c>
      <c r="K55" s="195">
        <f t="shared" si="19"/>
        <v>2.1252000000000007E-2</v>
      </c>
    </row>
    <row r="56" spans="1:13" x14ac:dyDescent="0.35">
      <c r="A56" s="81"/>
      <c r="B56" s="82"/>
      <c r="C56" s="145"/>
      <c r="D56" s="7">
        <f t="shared" si="17"/>
        <v>0</v>
      </c>
      <c r="E56" s="252"/>
      <c r="F56" s="83">
        <v>200</v>
      </c>
      <c r="G56" s="83"/>
      <c r="H56" s="83"/>
      <c r="I56" s="170"/>
      <c r="J56" s="11">
        <f t="shared" si="18"/>
        <v>0</v>
      </c>
      <c r="K56" s="195">
        <f t="shared" si="19"/>
        <v>0</v>
      </c>
    </row>
    <row r="57" spans="1:13" x14ac:dyDescent="0.35">
      <c r="A57" s="81"/>
      <c r="B57" s="82"/>
      <c r="C57" s="145"/>
      <c r="D57" s="7">
        <f t="shared" si="17"/>
        <v>0</v>
      </c>
      <c r="E57" s="252"/>
      <c r="F57" s="83">
        <v>200</v>
      </c>
      <c r="G57" s="83"/>
      <c r="H57" s="83"/>
      <c r="I57" s="170"/>
      <c r="J57" s="11">
        <f t="shared" si="18"/>
        <v>0</v>
      </c>
      <c r="K57" s="195">
        <f t="shared" si="19"/>
        <v>0</v>
      </c>
    </row>
    <row r="58" spans="1:13" x14ac:dyDescent="0.35">
      <c r="A58" s="81"/>
      <c r="B58" s="82"/>
      <c r="C58" s="145"/>
      <c r="D58" s="7">
        <f t="shared" si="17"/>
        <v>0</v>
      </c>
      <c r="E58" s="252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252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252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252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252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253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/>
      <c r="B64" s="33"/>
      <c r="C64" s="129"/>
      <c r="D64" s="30">
        <f>B64*C64</f>
        <v>0</v>
      </c>
      <c r="E64" s="229" t="s">
        <v>23</v>
      </c>
      <c r="F64" s="34">
        <v>1800</v>
      </c>
      <c r="G64" s="34"/>
      <c r="H64" s="49"/>
      <c r="I64" s="154"/>
      <c r="J64" s="176">
        <f>D64*I64</f>
        <v>0</v>
      </c>
      <c r="K64" s="179">
        <f>J64/F64/22</f>
        <v>0</v>
      </c>
      <c r="M64" s="29"/>
    </row>
    <row r="65" spans="1:13" x14ac:dyDescent="0.35">
      <c r="A65" s="35"/>
      <c r="B65" s="36"/>
      <c r="C65" s="130"/>
      <c r="D65" s="6">
        <f>B65*C65</f>
        <v>0</v>
      </c>
      <c r="E65" s="230"/>
      <c r="F65" s="37">
        <v>1800</v>
      </c>
      <c r="G65" s="37"/>
      <c r="H65" s="48"/>
      <c r="I65" s="155"/>
      <c r="J65" s="11">
        <f t="shared" ref="J65:J68" si="20">D65*I65</f>
        <v>0</v>
      </c>
      <c r="K65" s="180">
        <f t="shared" ref="K65:K70" si="21">J65/F65/22</f>
        <v>0</v>
      </c>
    </row>
    <row r="66" spans="1:13" x14ac:dyDescent="0.35">
      <c r="A66" s="35"/>
      <c r="B66" s="36"/>
      <c r="C66" s="130"/>
      <c r="D66" s="6">
        <f>B66*C66</f>
        <v>0</v>
      </c>
      <c r="E66" s="230"/>
      <c r="F66" s="37">
        <v>1800</v>
      </c>
      <c r="G66" s="37"/>
      <c r="H66" s="48"/>
      <c r="I66" s="155"/>
      <c r="J66" s="11">
        <f>D66*I66</f>
        <v>0</v>
      </c>
      <c r="K66" s="180">
        <f t="shared" si="21"/>
        <v>0</v>
      </c>
    </row>
    <row r="67" spans="1:13" x14ac:dyDescent="0.35">
      <c r="A67" s="35"/>
      <c r="B67" s="36"/>
      <c r="C67" s="130"/>
      <c r="D67" s="6">
        <f t="shared" ref="D67:D70" si="22">B67*C67</f>
        <v>0</v>
      </c>
      <c r="E67" s="230"/>
      <c r="F67" s="37">
        <v>1800</v>
      </c>
      <c r="G67" s="37"/>
      <c r="H67" s="48"/>
      <c r="I67" s="155"/>
      <c r="J67" s="11">
        <f t="shared" si="20"/>
        <v>0</v>
      </c>
      <c r="K67" s="180">
        <f t="shared" si="21"/>
        <v>0</v>
      </c>
    </row>
    <row r="68" spans="1:13" x14ac:dyDescent="0.35">
      <c r="A68" s="35"/>
      <c r="B68" s="36"/>
      <c r="C68" s="130"/>
      <c r="D68" s="6">
        <f t="shared" si="22"/>
        <v>0</v>
      </c>
      <c r="E68" s="230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230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231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/>
      <c r="B71" s="100"/>
      <c r="C71" s="147"/>
      <c r="D71" s="30">
        <f>B71*C71</f>
        <v>0</v>
      </c>
      <c r="E71" s="235" t="s">
        <v>24</v>
      </c>
      <c r="F71" s="101">
        <v>6000</v>
      </c>
      <c r="G71" s="101"/>
      <c r="H71" s="102"/>
      <c r="I71" s="172"/>
      <c r="J71" s="176">
        <f>D71*I71</f>
        <v>0</v>
      </c>
      <c r="K71" s="197">
        <f>J71/F71/22</f>
        <v>0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236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236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236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236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237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238" t="s">
        <v>25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239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239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239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239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239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240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241" t="s">
        <v>26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242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242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242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242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242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243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/>
      <c r="B91" s="91"/>
      <c r="C91" s="138"/>
      <c r="D91" s="30">
        <f>B91*C91</f>
        <v>0</v>
      </c>
      <c r="E91" s="244" t="s">
        <v>27</v>
      </c>
      <c r="F91" s="92">
        <v>130</v>
      </c>
      <c r="G91" s="92"/>
      <c r="H91" s="114"/>
      <c r="I91" s="163"/>
      <c r="J91" s="176">
        <f>D91*I91</f>
        <v>0</v>
      </c>
      <c r="K91" s="188">
        <f>J91/F91/22</f>
        <v>0</v>
      </c>
    </row>
    <row r="92" spans="1:11" x14ac:dyDescent="0.35">
      <c r="A92" s="69"/>
      <c r="B92" s="70"/>
      <c r="C92" s="139"/>
      <c r="D92" s="6">
        <f>B92*C92</f>
        <v>0</v>
      </c>
      <c r="E92" s="245"/>
      <c r="F92" s="71">
        <v>130</v>
      </c>
      <c r="G92" s="71"/>
      <c r="H92" s="115"/>
      <c r="I92" s="164"/>
      <c r="J92" s="11">
        <f t="shared" ref="J92:J93" si="32">D92*I92</f>
        <v>0</v>
      </c>
      <c r="K92" s="189">
        <f t="shared" ref="K92:K93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245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245"/>
      <c r="F94" s="71">
        <v>130</v>
      </c>
      <c r="G94" s="71"/>
      <c r="H94" s="115"/>
      <c r="I94" s="164"/>
      <c r="J94" s="11">
        <f t="shared" ref="J94:J95" si="35">D94*I94</f>
        <v>0</v>
      </c>
      <c r="K94" s="189">
        <f t="shared" ref="K94:K97" si="36">J94/F94/22</f>
        <v>0</v>
      </c>
    </row>
    <row r="95" spans="1:11" x14ac:dyDescent="0.35">
      <c r="A95" s="69"/>
      <c r="B95" s="70"/>
      <c r="C95" s="139"/>
      <c r="D95" s="6">
        <f t="shared" si="34"/>
        <v>0</v>
      </c>
      <c r="E95" s="245"/>
      <c r="F95" s="71">
        <v>130</v>
      </c>
      <c r="G95" s="71"/>
      <c r="H95" s="115"/>
      <c r="I95" s="164"/>
      <c r="J95" s="11">
        <f t="shared" si="35"/>
        <v>0</v>
      </c>
      <c r="K95" s="189">
        <f t="shared" si="36"/>
        <v>0</v>
      </c>
    </row>
    <row r="96" spans="1:11" x14ac:dyDescent="0.35">
      <c r="A96" s="69"/>
      <c r="B96" s="70"/>
      <c r="C96" s="139"/>
      <c r="D96" s="6">
        <f t="shared" si="34"/>
        <v>0</v>
      </c>
      <c r="E96" s="245"/>
      <c r="F96" s="71">
        <v>130</v>
      </c>
      <c r="G96" s="71"/>
      <c r="H96" s="115"/>
      <c r="I96" s="164"/>
      <c r="J96" s="11">
        <f>D96*I96</f>
        <v>0</v>
      </c>
      <c r="K96" s="189">
        <f t="shared" si="36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246"/>
      <c r="F97" s="74">
        <v>130</v>
      </c>
      <c r="G97" s="74"/>
      <c r="H97" s="116"/>
      <c r="I97" s="165"/>
      <c r="J97" s="177">
        <f>D97*I97</f>
        <v>0</v>
      </c>
      <c r="K97" s="190">
        <f t="shared" si="36"/>
        <v>0</v>
      </c>
    </row>
    <row r="98" spans="1:11" x14ac:dyDescent="0.35">
      <c r="A98" s="93" t="s">
        <v>28</v>
      </c>
      <c r="B98" s="94">
        <v>2.41</v>
      </c>
      <c r="C98" s="141">
        <v>1.1599999999999999</v>
      </c>
      <c r="D98" s="30">
        <f>B98*C98</f>
        <v>2.7955999999999999</v>
      </c>
      <c r="E98" s="247" t="s">
        <v>29</v>
      </c>
      <c r="F98" s="95">
        <v>300</v>
      </c>
      <c r="G98" s="95" t="s">
        <v>63</v>
      </c>
      <c r="H98" s="117">
        <v>1</v>
      </c>
      <c r="I98" s="166">
        <v>2</v>
      </c>
      <c r="J98" s="176">
        <f>D98*I98</f>
        <v>5.5911999999999997</v>
      </c>
      <c r="K98" s="191">
        <f>J98/F98/22</f>
        <v>8.4715151515151507E-4</v>
      </c>
    </row>
    <row r="99" spans="1:11" ht="15" thickBot="1" x14ac:dyDescent="0.4">
      <c r="A99" s="75" t="s">
        <v>30</v>
      </c>
      <c r="B99" s="76">
        <v>2.37</v>
      </c>
      <c r="C99" s="142">
        <v>2.19</v>
      </c>
      <c r="D99" s="6">
        <f>B99*C99</f>
        <v>5.1902999999999997</v>
      </c>
      <c r="E99" s="248"/>
      <c r="F99" s="77">
        <v>300</v>
      </c>
      <c r="G99" s="77" t="s">
        <v>63</v>
      </c>
      <c r="H99" s="118">
        <v>1</v>
      </c>
      <c r="I99" s="167">
        <v>2</v>
      </c>
      <c r="J99" s="11">
        <f t="shared" ref="J99:J102" si="37">D99*I99</f>
        <v>10.380599999999999</v>
      </c>
      <c r="K99" s="192">
        <f t="shared" ref="K99:K104" si="38">J99/F99/22</f>
        <v>1.572818181818182E-3</v>
      </c>
    </row>
    <row r="100" spans="1:11" x14ac:dyDescent="0.35">
      <c r="A100" s="93" t="s">
        <v>106</v>
      </c>
      <c r="B100" s="76">
        <v>2.41</v>
      </c>
      <c r="C100" s="142">
        <v>1.1599999999999999</v>
      </c>
      <c r="D100" s="6">
        <f>B100*C100</f>
        <v>2.7955999999999999</v>
      </c>
      <c r="E100" s="248"/>
      <c r="F100" s="77">
        <v>300</v>
      </c>
      <c r="G100" s="77" t="s">
        <v>63</v>
      </c>
      <c r="H100" s="118">
        <v>1</v>
      </c>
      <c r="I100" s="167">
        <v>2</v>
      </c>
      <c r="J100" s="11">
        <f t="shared" si="37"/>
        <v>5.5911999999999997</v>
      </c>
      <c r="K100" s="192">
        <f t="shared" si="38"/>
        <v>8.4715151515151507E-4</v>
      </c>
    </row>
    <row r="101" spans="1:11" x14ac:dyDescent="0.35">
      <c r="A101" s="75" t="s">
        <v>107</v>
      </c>
      <c r="B101" s="76">
        <v>2.37</v>
      </c>
      <c r="C101" s="142">
        <v>2.19</v>
      </c>
      <c r="D101" s="6">
        <f t="shared" ref="D101:D104" si="39">B101*C101</f>
        <v>5.1902999999999997</v>
      </c>
      <c r="E101" s="248"/>
      <c r="F101" s="77">
        <v>300</v>
      </c>
      <c r="G101" s="77" t="s">
        <v>63</v>
      </c>
      <c r="H101" s="118">
        <v>1</v>
      </c>
      <c r="I101" s="167">
        <v>2</v>
      </c>
      <c r="J101" s="11">
        <f t="shared" si="37"/>
        <v>10.380599999999999</v>
      </c>
      <c r="K101" s="192">
        <f t="shared" si="38"/>
        <v>1.572818181818182E-3</v>
      </c>
    </row>
    <row r="102" spans="1:11" x14ac:dyDescent="0.35">
      <c r="A102" s="75"/>
      <c r="B102" s="76"/>
      <c r="C102" s="142"/>
      <c r="D102" s="6">
        <f t="shared" si="39"/>
        <v>0</v>
      </c>
      <c r="E102" s="248"/>
      <c r="F102" s="77">
        <v>300</v>
      </c>
      <c r="G102" s="77"/>
      <c r="H102" s="118"/>
      <c r="I102" s="167"/>
      <c r="J102" s="11">
        <f t="shared" si="37"/>
        <v>0</v>
      </c>
      <c r="K102" s="192">
        <f t="shared" si="38"/>
        <v>0</v>
      </c>
    </row>
    <row r="103" spans="1:11" x14ac:dyDescent="0.35">
      <c r="A103" s="75"/>
      <c r="B103" s="76"/>
      <c r="C103" s="142"/>
      <c r="D103" s="6">
        <f t="shared" si="39"/>
        <v>0</v>
      </c>
      <c r="E103" s="248"/>
      <c r="F103" s="77">
        <v>300</v>
      </c>
      <c r="G103" s="77"/>
      <c r="H103" s="118"/>
      <c r="I103" s="167"/>
      <c r="J103" s="11">
        <f>D103*I103</f>
        <v>0</v>
      </c>
      <c r="K103" s="192">
        <f t="shared" si="38"/>
        <v>0</v>
      </c>
    </row>
    <row r="104" spans="1:11" ht="15" thickBot="1" x14ac:dyDescent="0.4">
      <c r="A104" s="78"/>
      <c r="B104" s="79"/>
      <c r="C104" s="143"/>
      <c r="D104" s="31">
        <f t="shared" si="39"/>
        <v>0</v>
      </c>
      <c r="E104" s="249"/>
      <c r="F104" s="80">
        <v>300</v>
      </c>
      <c r="G104" s="80"/>
      <c r="H104" s="119"/>
      <c r="I104" s="168"/>
      <c r="J104" s="177">
        <f>D104*I104</f>
        <v>0</v>
      </c>
      <c r="K104" s="193">
        <f t="shared" si="38"/>
        <v>0</v>
      </c>
    </row>
    <row r="105" spans="1:11" x14ac:dyDescent="0.35">
      <c r="A105" s="96" t="s">
        <v>28</v>
      </c>
      <c r="B105" s="97">
        <v>2.41</v>
      </c>
      <c r="C105" s="144">
        <v>1.1599999999999999</v>
      </c>
      <c r="D105" s="30">
        <f>B105*C105</f>
        <v>2.7955999999999999</v>
      </c>
      <c r="E105" s="251" t="s">
        <v>31</v>
      </c>
      <c r="F105" s="98">
        <v>300</v>
      </c>
      <c r="G105" s="98" t="s">
        <v>63</v>
      </c>
      <c r="H105" s="120">
        <v>1</v>
      </c>
      <c r="I105" s="169">
        <v>2</v>
      </c>
      <c r="J105" s="176">
        <f>D105*I105</f>
        <v>5.5911999999999997</v>
      </c>
      <c r="K105" s="194">
        <f>J105/F105/22</f>
        <v>8.4715151515151507E-4</v>
      </c>
    </row>
    <row r="106" spans="1:11" x14ac:dyDescent="0.35">
      <c r="A106" s="81" t="s">
        <v>30</v>
      </c>
      <c r="B106" s="82">
        <v>2.37</v>
      </c>
      <c r="C106" s="145">
        <v>2.19</v>
      </c>
      <c r="D106" s="6">
        <f>B106*C106</f>
        <v>5.1902999999999997</v>
      </c>
      <c r="E106" s="252"/>
      <c r="F106" s="83">
        <v>300</v>
      </c>
      <c r="G106" s="83" t="s">
        <v>63</v>
      </c>
      <c r="H106" s="121">
        <v>1</v>
      </c>
      <c r="I106" s="170">
        <v>2</v>
      </c>
      <c r="J106" s="11">
        <f t="shared" ref="J106:J109" si="40">D106*I106</f>
        <v>10.380599999999999</v>
      </c>
      <c r="K106" s="195">
        <f t="shared" ref="K106:K111" si="41">J106/F106/22</f>
        <v>1.572818181818182E-3</v>
      </c>
    </row>
    <row r="107" spans="1:11" x14ac:dyDescent="0.35">
      <c r="A107" s="81" t="s">
        <v>106</v>
      </c>
      <c r="B107" s="82">
        <v>2.41</v>
      </c>
      <c r="C107" s="145">
        <v>1.1599999999999999</v>
      </c>
      <c r="D107" s="6">
        <f>B107*C107</f>
        <v>2.7955999999999999</v>
      </c>
      <c r="E107" s="252"/>
      <c r="F107" s="83">
        <v>300</v>
      </c>
      <c r="G107" s="83" t="s">
        <v>63</v>
      </c>
      <c r="H107" s="121">
        <v>1</v>
      </c>
      <c r="I107" s="170">
        <v>2</v>
      </c>
      <c r="J107" s="11">
        <f t="shared" si="40"/>
        <v>5.5911999999999997</v>
      </c>
      <c r="K107" s="195">
        <f t="shared" si="41"/>
        <v>8.4715151515151507E-4</v>
      </c>
    </row>
    <row r="108" spans="1:11" x14ac:dyDescent="0.35">
      <c r="A108" s="81" t="s">
        <v>107</v>
      </c>
      <c r="B108" s="82">
        <v>2.37</v>
      </c>
      <c r="C108" s="145">
        <v>2.19</v>
      </c>
      <c r="D108" s="6">
        <f t="shared" ref="D108:D111" si="42">B108*C108</f>
        <v>5.1902999999999997</v>
      </c>
      <c r="E108" s="252"/>
      <c r="F108" s="83">
        <v>300</v>
      </c>
      <c r="G108" s="83" t="s">
        <v>63</v>
      </c>
      <c r="H108" s="121">
        <v>1</v>
      </c>
      <c r="I108" s="170">
        <v>2</v>
      </c>
      <c r="J108" s="11">
        <f t="shared" si="40"/>
        <v>10.380599999999999</v>
      </c>
      <c r="K108" s="195">
        <f t="shared" si="41"/>
        <v>1.572818181818182E-3</v>
      </c>
    </row>
    <row r="109" spans="1:11" x14ac:dyDescent="0.35">
      <c r="A109" s="81"/>
      <c r="B109" s="82"/>
      <c r="C109" s="145"/>
      <c r="D109" s="6">
        <f t="shared" si="42"/>
        <v>0</v>
      </c>
      <c r="E109" s="252"/>
      <c r="F109" s="83">
        <v>300</v>
      </c>
      <c r="G109" s="83"/>
      <c r="H109" s="121"/>
      <c r="I109" s="170"/>
      <c r="J109" s="11">
        <f t="shared" si="40"/>
        <v>0</v>
      </c>
      <c r="K109" s="195">
        <f t="shared" si="41"/>
        <v>0</v>
      </c>
    </row>
    <row r="110" spans="1:11" x14ac:dyDescent="0.35">
      <c r="A110" s="81"/>
      <c r="B110" s="82"/>
      <c r="C110" s="145"/>
      <c r="D110" s="6">
        <f t="shared" si="42"/>
        <v>0</v>
      </c>
      <c r="E110" s="252"/>
      <c r="F110" s="83">
        <v>300</v>
      </c>
      <c r="G110" s="83"/>
      <c r="H110" s="121"/>
      <c r="I110" s="170"/>
      <c r="J110" s="11">
        <f>D110*I110</f>
        <v>0</v>
      </c>
      <c r="K110" s="195">
        <f t="shared" si="41"/>
        <v>0</v>
      </c>
    </row>
    <row r="111" spans="1:11" ht="15" thickBot="1" x14ac:dyDescent="0.4">
      <c r="A111" s="84"/>
      <c r="B111" s="85"/>
      <c r="C111" s="146"/>
      <c r="D111" s="31">
        <f t="shared" si="42"/>
        <v>0</v>
      </c>
      <c r="E111" s="253"/>
      <c r="F111" s="86">
        <v>300</v>
      </c>
      <c r="G111" s="86"/>
      <c r="H111" s="122"/>
      <c r="I111" s="171"/>
      <c r="J111" s="177">
        <f>D111*I111</f>
        <v>0</v>
      </c>
      <c r="K111" s="196">
        <f t="shared" si="41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07" t="s">
        <v>32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08"/>
      <c r="F113" s="37">
        <v>130</v>
      </c>
      <c r="G113" s="37"/>
      <c r="H113" s="48"/>
      <c r="I113" s="155"/>
      <c r="J113" s="11">
        <f t="shared" ref="J113" si="43">D113*I113</f>
        <v>0</v>
      </c>
      <c r="K113" s="180">
        <f t="shared" ref="K113:K114" si="44">J113/F113/22</f>
        <v>0</v>
      </c>
    </row>
    <row r="114" spans="1:11" ht="15" thickBot="1" x14ac:dyDescent="0.4">
      <c r="A114" s="38"/>
      <c r="B114" s="39"/>
      <c r="C114" s="131"/>
      <c r="D114" s="31">
        <f t="shared" ref="D114" si="45">B114*C114</f>
        <v>0</v>
      </c>
      <c r="E114" s="209"/>
      <c r="F114" s="40">
        <v>130</v>
      </c>
      <c r="G114" s="40"/>
      <c r="H114" s="50"/>
      <c r="I114" s="156"/>
      <c r="J114" s="177">
        <f>D114*I114</f>
        <v>0</v>
      </c>
      <c r="K114" s="181">
        <f t="shared" si="44"/>
        <v>0</v>
      </c>
    </row>
    <row r="115" spans="1:11" ht="15" thickBot="1" x14ac:dyDescent="0.4">
      <c r="A115" s="215" t="s">
        <v>33</v>
      </c>
      <c r="B115" s="216"/>
      <c r="C115" s="216"/>
      <c r="D115" s="9">
        <f>SUM(D2:D114)</f>
        <v>150.13440000000006</v>
      </c>
      <c r="I115" s="4"/>
      <c r="J115" s="178"/>
      <c r="K115" s="201"/>
    </row>
    <row r="116" spans="1:11" ht="15" thickBot="1" x14ac:dyDescent="0.4">
      <c r="A116" s="217" t="s">
        <v>34</v>
      </c>
      <c r="B116" s="218"/>
      <c r="C116" s="218"/>
      <c r="D116" s="218"/>
      <c r="E116" s="218"/>
      <c r="F116" s="218"/>
      <c r="G116" s="218"/>
      <c r="H116" s="218"/>
      <c r="I116" s="218"/>
      <c r="J116" s="153">
        <f>SUM(J2:J114)</f>
        <v>2851.1023999999998</v>
      </c>
      <c r="K116" s="202"/>
    </row>
    <row r="117" spans="1:11" ht="15" thickBot="1" x14ac:dyDescent="0.4">
      <c r="A117" s="219" t="s">
        <v>35</v>
      </c>
      <c r="B117" s="220"/>
      <c r="C117" s="220"/>
      <c r="D117" s="220"/>
      <c r="E117" s="220"/>
      <c r="F117" s="220"/>
      <c r="G117" s="220"/>
      <c r="H117" s="220"/>
      <c r="I117" s="220"/>
      <c r="J117" s="220"/>
      <c r="K117" s="203">
        <f>SUM(K2:K114)</f>
        <v>0.23180037878787879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232" t="s">
        <v>36</v>
      </c>
      <c r="B120" s="233"/>
      <c r="C120" s="233"/>
      <c r="D120" s="233"/>
      <c r="E120" s="234"/>
      <c r="J120" s="29"/>
    </row>
    <row r="121" spans="1:11" ht="15" thickBot="1" x14ac:dyDescent="0.4">
      <c r="A121" s="221" t="s">
        <v>37</v>
      </c>
      <c r="B121" s="222"/>
      <c r="C121" s="222"/>
      <c r="D121" s="222"/>
      <c r="E121" s="223"/>
    </row>
    <row r="122" spans="1:11" ht="6" customHeight="1" thickBot="1" x14ac:dyDescent="0.4"/>
    <row r="123" spans="1:11" ht="15.75" customHeight="1" x14ac:dyDescent="0.35">
      <c r="A123" s="212" t="s">
        <v>38</v>
      </c>
      <c r="B123" s="213"/>
      <c r="C123" s="213"/>
      <c r="D123" s="213"/>
      <c r="E123" s="214"/>
    </row>
    <row r="124" spans="1:11" ht="58" x14ac:dyDescent="0.35">
      <c r="A124" s="24" t="s">
        <v>39</v>
      </c>
      <c r="B124" s="13" t="s">
        <v>40</v>
      </c>
      <c r="C124" s="13" t="s">
        <v>41</v>
      </c>
      <c r="D124" s="14" t="s">
        <v>42</v>
      </c>
      <c r="E124" s="25" t="s">
        <v>43</v>
      </c>
    </row>
    <row r="125" spans="1:11" x14ac:dyDescent="0.35">
      <c r="A125" s="17" t="str">
        <f>E2</f>
        <v>INTERNA -Pisos Frios &amp; Acarpetados</v>
      </c>
      <c r="B125" s="29">
        <f>SUM(J2:J21)</f>
        <v>2413.1800000000003</v>
      </c>
      <c r="C125" s="21">
        <f>F2</f>
        <v>800</v>
      </c>
      <c r="D125" s="123">
        <f>((800*B125)/C125)/22</f>
        <v>109.69000000000001</v>
      </c>
      <c r="E125" s="226"/>
    </row>
    <row r="126" spans="1:11" x14ac:dyDescent="0.35">
      <c r="A126" s="17" t="str">
        <f>E22</f>
        <v>INTERNA -
Laboratórios</v>
      </c>
      <c r="B126" s="29">
        <f>SUM(J22:J27)</f>
        <v>0</v>
      </c>
      <c r="C126" s="21">
        <f>F22</f>
        <v>360</v>
      </c>
      <c r="D126" s="123">
        <f t="shared" ref="D126:D130" si="46">((800*B126)/C126)/22</f>
        <v>0</v>
      </c>
      <c r="E126" s="227"/>
    </row>
    <row r="127" spans="1:11" x14ac:dyDescent="0.35">
      <c r="A127" s="17" t="str">
        <f>E28</f>
        <v>INTERNA -
Almoxarifado / Galpões</v>
      </c>
      <c r="B127" s="29">
        <f>SUM(J28:J33)</f>
        <v>0</v>
      </c>
      <c r="C127" s="21">
        <f>F28</f>
        <v>1500</v>
      </c>
      <c r="D127" s="123">
        <f t="shared" si="46"/>
        <v>0</v>
      </c>
      <c r="E127" s="227"/>
    </row>
    <row r="128" spans="1:11" x14ac:dyDescent="0.35">
      <c r="A128" s="17" t="str">
        <f>E34</f>
        <v>INTERNA -
Oficinas</v>
      </c>
      <c r="B128" s="29">
        <f>SUM(J34:J39)</f>
        <v>0</v>
      </c>
      <c r="C128" s="21">
        <f>F34</f>
        <v>1200</v>
      </c>
      <c r="D128" s="123">
        <f t="shared" si="46"/>
        <v>0</v>
      </c>
      <c r="E128" s="227"/>
    </row>
    <row r="129" spans="1:15" x14ac:dyDescent="0.35">
      <c r="A129" s="17" t="str">
        <f>E40</f>
        <v>INTERNA -
Áreas com espaços livres - saguão, hall e salão</v>
      </c>
      <c r="B129" s="29">
        <f>SUM(J40:J51)</f>
        <v>0</v>
      </c>
      <c r="C129" s="21">
        <f>F40</f>
        <v>1000</v>
      </c>
      <c r="D129" s="123">
        <f t="shared" si="46"/>
        <v>0</v>
      </c>
      <c r="E129" s="227"/>
    </row>
    <row r="130" spans="1:15" x14ac:dyDescent="0.35">
      <c r="A130" s="17" t="str">
        <f>E52</f>
        <v>INTERNA -
Banheiros</v>
      </c>
      <c r="B130" s="29">
        <f>SUM(J52:J63)</f>
        <v>374.03520000000009</v>
      </c>
      <c r="C130" s="21">
        <f>F52</f>
        <v>200</v>
      </c>
      <c r="D130" s="123">
        <f t="shared" si="46"/>
        <v>68.006400000000014</v>
      </c>
      <c r="E130" s="227"/>
    </row>
    <row r="131" spans="1:15" x14ac:dyDescent="0.35">
      <c r="C131" s="21"/>
      <c r="D131" s="123"/>
      <c r="E131" s="228"/>
    </row>
    <row r="132" spans="1:15" ht="30.75" customHeight="1" thickBot="1" x14ac:dyDescent="0.4">
      <c r="A132" s="210" t="s">
        <v>44</v>
      </c>
      <c r="B132" s="211"/>
      <c r="C132" s="211"/>
      <c r="D132" s="128">
        <f>SUM(D125:D131)</f>
        <v>177.69640000000004</v>
      </c>
      <c r="E132" s="26">
        <f>D132/800</f>
        <v>0.22212050000000005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12" t="s">
        <v>45</v>
      </c>
      <c r="B135" s="213"/>
      <c r="C135" s="213"/>
      <c r="D135" s="213"/>
      <c r="E135" s="214"/>
    </row>
    <row r="136" spans="1:15" ht="72.5" x14ac:dyDescent="0.35">
      <c r="A136" s="24" t="s">
        <v>39</v>
      </c>
      <c r="B136" s="13" t="s">
        <v>46</v>
      </c>
      <c r="C136" s="13" t="s">
        <v>47</v>
      </c>
      <c r="D136" s="14" t="s">
        <v>48</v>
      </c>
      <c r="E136" s="25" t="s">
        <v>43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0</v>
      </c>
      <c r="C137" s="22">
        <f>F64</f>
        <v>1800</v>
      </c>
      <c r="D137" s="23">
        <f>((1800*B137)/C137)/22</f>
        <v>0</v>
      </c>
      <c r="E137" s="226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0</v>
      </c>
      <c r="C138" s="22">
        <f>F71</f>
        <v>6000</v>
      </c>
      <c r="D138" s="23">
        <f>((1800*B138)/C138)/22</f>
        <v>0</v>
      </c>
      <c r="E138" s="227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27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27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228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10" t="s">
        <v>49</v>
      </c>
      <c r="B142" s="211"/>
      <c r="C142" s="211"/>
      <c r="D142" s="128">
        <f>SUM(D137:D141)</f>
        <v>0</v>
      </c>
      <c r="E142" s="26">
        <f>D142/1800</f>
        <v>0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12" t="s">
        <v>50</v>
      </c>
      <c r="B145" s="213"/>
      <c r="C145" s="213"/>
      <c r="D145" s="213"/>
      <c r="E145" s="214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39</v>
      </c>
      <c r="B146" s="13" t="s">
        <v>46</v>
      </c>
      <c r="C146" s="13" t="s">
        <v>47</v>
      </c>
      <c r="D146" s="14" t="s">
        <v>51</v>
      </c>
      <c r="E146" s="25" t="s">
        <v>43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0</v>
      </c>
      <c r="C147" s="21">
        <f>F91</f>
        <v>130</v>
      </c>
      <c r="D147" s="23">
        <f>((300*B147)/C147)/22</f>
        <v>0</v>
      </c>
      <c r="E147" s="226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31.943599999999996</v>
      </c>
      <c r="C148" s="21">
        <f>F98</f>
        <v>300</v>
      </c>
      <c r="D148" s="23">
        <f>((300*B148)/C148)/22</f>
        <v>1.4519818181818178</v>
      </c>
      <c r="E148" s="227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31.943599999999996</v>
      </c>
      <c r="C149" s="21">
        <f>F105</f>
        <v>300</v>
      </c>
      <c r="D149" s="23">
        <f>((300*B149)/C149)/22</f>
        <v>1.4519818181818178</v>
      </c>
      <c r="E149" s="227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228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10" t="s">
        <v>52</v>
      </c>
      <c r="B151" s="211"/>
      <c r="C151" s="211"/>
      <c r="D151" s="128">
        <f>SUM(D147:D150)</f>
        <v>2.9039636363636356</v>
      </c>
      <c r="E151" s="26">
        <f>D151/300</f>
        <v>9.6798787878787859E-3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12" t="s">
        <v>53</v>
      </c>
      <c r="B154" s="213"/>
      <c r="C154" s="213"/>
      <c r="D154" s="213"/>
      <c r="E154" s="214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39</v>
      </c>
      <c r="B155" s="13" t="s">
        <v>46</v>
      </c>
      <c r="C155" s="13" t="s">
        <v>47</v>
      </c>
      <c r="D155" s="14" t="s">
        <v>54</v>
      </c>
      <c r="E155" s="25" t="s">
        <v>43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26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228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10" t="s">
        <v>55</v>
      </c>
      <c r="B158" s="211"/>
      <c r="C158" s="211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224" t="s">
        <v>56</v>
      </c>
      <c r="B160" s="225"/>
      <c r="C160" s="225"/>
      <c r="D160" s="225"/>
      <c r="E160" s="204">
        <f>E132+E142+E151+E158</f>
        <v>0.23180037878787885</v>
      </c>
      <c r="I160" s="3"/>
      <c r="J160"/>
      <c r="K160"/>
      <c r="L160"/>
      <c r="M160"/>
      <c r="N160"/>
      <c r="O160"/>
    </row>
  </sheetData>
  <mergeCells count="32">
    <mergeCell ref="E2:E21"/>
    <mergeCell ref="E125:E131"/>
    <mergeCell ref="A120:E120"/>
    <mergeCell ref="E64:E70"/>
    <mergeCell ref="E71:E76"/>
    <mergeCell ref="E77:E83"/>
    <mergeCell ref="E84:E90"/>
    <mergeCell ref="E91:E97"/>
    <mergeCell ref="E98:E104"/>
    <mergeCell ref="A123:E123"/>
    <mergeCell ref="E28:E33"/>
    <mergeCell ref="E34:E39"/>
    <mergeCell ref="E22:E27"/>
    <mergeCell ref="E40:E51"/>
    <mergeCell ref="E52:E63"/>
    <mergeCell ref="E105:E111"/>
    <mergeCell ref="A151:C151"/>
    <mergeCell ref="A160:D160"/>
    <mergeCell ref="E137:E141"/>
    <mergeCell ref="E147:E150"/>
    <mergeCell ref="A154:E154"/>
    <mergeCell ref="E156:E157"/>
    <mergeCell ref="A158:C158"/>
    <mergeCell ref="E112:E114"/>
    <mergeCell ref="A132:C132"/>
    <mergeCell ref="A135:E135"/>
    <mergeCell ref="A142:C142"/>
    <mergeCell ref="A145:E145"/>
    <mergeCell ref="A115:C115"/>
    <mergeCell ref="A116:I116"/>
    <mergeCell ref="A117:J117"/>
    <mergeCell ref="A121:E121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C6ED08-CFEC-434A-95E7-28FC4DD0A746}">
          <x14:formula1>
            <xm:f>Parâmetros!$A$1:$A$9</xm:f>
          </x14:formula1>
          <xm:sqref>G2:G115</xm:sqref>
        </x14:dataValidation>
        <x14:dataValidation type="list" allowBlank="1" showInputMessage="1" showErrorMessage="1" xr:uid="{7AB62BD8-ADED-4D86-9C66-35F77151209A}">
          <x14:formula1>
            <xm:f>Parâmetros!$A$15:$A$20</xm:f>
          </x14:formula1>
          <xm:sqref>H2:H115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O160"/>
  <sheetViews>
    <sheetView workbookViewId="0">
      <pane ySplit="1" topLeftCell="A2" activePane="bottomLeft" state="frozen"/>
      <selection pane="bottomLeft" activeCell="L22" sqref="L22"/>
    </sheetView>
  </sheetViews>
  <sheetFormatPr defaultRowHeight="14.5" x14ac:dyDescent="0.35"/>
  <cols>
    <col min="1" max="1" width="28.90625" customWidth="1"/>
    <col min="2" max="2" width="10.6328125" customWidth="1"/>
    <col min="3" max="3" width="14.90625" customWidth="1"/>
    <col min="4" max="4" width="13.453125" style="2" customWidth="1"/>
    <col min="5" max="5" width="15.08984375" style="4" customWidth="1"/>
    <col min="6" max="6" width="14.453125" style="4" customWidth="1"/>
    <col min="7" max="7" width="13.36328125" style="4" customWidth="1"/>
    <col min="8" max="8" width="11.453125" style="4" customWidth="1"/>
    <col min="9" max="9" width="11.54296875" style="3" customWidth="1"/>
    <col min="10" max="10" width="18.90625" customWidth="1"/>
    <col min="11" max="11" width="10.08984375" customWidth="1"/>
  </cols>
  <sheetData>
    <row r="1" spans="1:13" s="1" customFormat="1" ht="64.5" customHeight="1" thickBot="1" x14ac:dyDescent="0.4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35">
      <c r="A2" s="32" t="s">
        <v>57</v>
      </c>
      <c r="B2" s="33">
        <v>47.87</v>
      </c>
      <c r="C2" s="129">
        <v>2</v>
      </c>
      <c r="D2" s="30">
        <f>B2*C2</f>
        <v>95.74</v>
      </c>
      <c r="E2" s="229" t="s">
        <v>12</v>
      </c>
      <c r="F2" s="34">
        <v>800</v>
      </c>
      <c r="G2" s="34" t="s">
        <v>58</v>
      </c>
      <c r="H2" s="49">
        <v>2</v>
      </c>
      <c r="I2" s="154">
        <v>44</v>
      </c>
      <c r="J2" s="176">
        <f>D2*I2</f>
        <v>4212.5599999999995</v>
      </c>
      <c r="K2" s="179">
        <f>J2/F2/22</f>
        <v>0.23934999999999995</v>
      </c>
      <c r="M2" s="29"/>
    </row>
    <row r="3" spans="1:13" x14ac:dyDescent="0.35">
      <c r="A3" s="35" t="s">
        <v>59</v>
      </c>
      <c r="B3" s="36">
        <v>7.02</v>
      </c>
      <c r="C3" s="130">
        <v>2</v>
      </c>
      <c r="D3" s="6">
        <f>B3*C3</f>
        <v>14.04</v>
      </c>
      <c r="E3" s="230"/>
      <c r="F3" s="37">
        <v>800</v>
      </c>
      <c r="G3" s="37" t="s">
        <v>60</v>
      </c>
      <c r="H3" s="48">
        <v>2</v>
      </c>
      <c r="I3" s="155">
        <v>8</v>
      </c>
      <c r="J3" s="11">
        <f t="shared" ref="J3:J5" si="0">D3*I3</f>
        <v>112.32</v>
      </c>
      <c r="K3" s="180">
        <f t="shared" ref="K3:K21" si="1">J3/F3/22</f>
        <v>6.3818181818181821E-3</v>
      </c>
    </row>
    <row r="4" spans="1:13" x14ac:dyDescent="0.35">
      <c r="A4" s="35" t="s">
        <v>61</v>
      </c>
      <c r="B4" s="36">
        <v>166.89</v>
      </c>
      <c r="C4" s="130">
        <v>3</v>
      </c>
      <c r="D4" s="6">
        <f t="shared" ref="D4:D7" si="2">B4*C4</f>
        <v>500.66999999999996</v>
      </c>
      <c r="E4" s="230"/>
      <c r="F4" s="37">
        <v>800</v>
      </c>
      <c r="G4" s="37" t="s">
        <v>58</v>
      </c>
      <c r="H4" s="48">
        <v>1</v>
      </c>
      <c r="I4" s="155">
        <v>22</v>
      </c>
      <c r="J4" s="11">
        <f t="shared" si="0"/>
        <v>11014.74</v>
      </c>
      <c r="K4" s="180">
        <f t="shared" si="1"/>
        <v>0.62583750000000005</v>
      </c>
    </row>
    <row r="5" spans="1:13" x14ac:dyDescent="0.35">
      <c r="A5" s="35" t="s">
        <v>62</v>
      </c>
      <c r="B5" s="36">
        <v>5</v>
      </c>
      <c r="C5" s="130">
        <v>3</v>
      </c>
      <c r="D5" s="6">
        <f t="shared" si="2"/>
        <v>15</v>
      </c>
      <c r="E5" s="230"/>
      <c r="F5" s="37">
        <v>800</v>
      </c>
      <c r="G5" s="37" t="s">
        <v>63</v>
      </c>
      <c r="H5" s="48">
        <v>1</v>
      </c>
      <c r="I5" s="155">
        <v>2</v>
      </c>
      <c r="J5" s="11">
        <f t="shared" si="0"/>
        <v>30</v>
      </c>
      <c r="K5" s="180">
        <f t="shared" si="1"/>
        <v>1.7045454545454545E-3</v>
      </c>
    </row>
    <row r="6" spans="1:13" x14ac:dyDescent="0.35">
      <c r="A6" s="35" t="s">
        <v>64</v>
      </c>
      <c r="B6" s="36">
        <v>3</v>
      </c>
      <c r="C6" s="130">
        <v>2</v>
      </c>
      <c r="D6" s="6">
        <f t="shared" si="2"/>
        <v>6</v>
      </c>
      <c r="E6" s="230"/>
      <c r="F6" s="37">
        <v>800</v>
      </c>
      <c r="G6" s="37" t="s">
        <v>65</v>
      </c>
      <c r="H6" s="48">
        <v>1</v>
      </c>
      <c r="I6" s="155">
        <v>1</v>
      </c>
      <c r="J6" s="11">
        <f>D6*I6</f>
        <v>6</v>
      </c>
      <c r="K6" s="180">
        <f t="shared" si="1"/>
        <v>3.4090909090909088E-4</v>
      </c>
    </row>
    <row r="7" spans="1:13" x14ac:dyDescent="0.35">
      <c r="A7" s="35" t="s">
        <v>66</v>
      </c>
      <c r="B7" s="36">
        <v>2</v>
      </c>
      <c r="C7" s="130">
        <v>2</v>
      </c>
      <c r="D7" s="6">
        <f t="shared" si="2"/>
        <v>4</v>
      </c>
      <c r="E7" s="230"/>
      <c r="F7" s="37">
        <v>800</v>
      </c>
      <c r="G7" s="37" t="s">
        <v>63</v>
      </c>
      <c r="H7" s="48">
        <v>2</v>
      </c>
      <c r="I7" s="155">
        <v>4</v>
      </c>
      <c r="J7" s="11">
        <f>D7*I7</f>
        <v>16</v>
      </c>
      <c r="K7" s="180">
        <f t="shared" si="1"/>
        <v>9.0909090909090909E-4</v>
      </c>
    </row>
    <row r="8" spans="1:13" x14ac:dyDescent="0.35">
      <c r="A8" s="35" t="s">
        <v>67</v>
      </c>
      <c r="B8" s="36">
        <v>3</v>
      </c>
      <c r="C8" s="130">
        <v>3</v>
      </c>
      <c r="D8" s="7">
        <f>B8*C8</f>
        <v>9</v>
      </c>
      <c r="E8" s="230"/>
      <c r="F8" s="37">
        <v>800</v>
      </c>
      <c r="G8" s="37" t="s">
        <v>60</v>
      </c>
      <c r="H8" s="37">
        <v>1</v>
      </c>
      <c r="I8" s="155">
        <v>4</v>
      </c>
      <c r="J8" s="11">
        <f>D8*I8</f>
        <v>36</v>
      </c>
      <c r="K8" s="180">
        <f>J8/F8/22</f>
        <v>2.0454545454545452E-3</v>
      </c>
    </row>
    <row r="9" spans="1:13" x14ac:dyDescent="0.35">
      <c r="A9" s="35"/>
      <c r="B9" s="36"/>
      <c r="C9" s="130"/>
      <c r="D9" s="7">
        <f t="shared" ref="D9:D21" si="3">B9*C9</f>
        <v>0</v>
      </c>
      <c r="E9" s="230"/>
      <c r="F9" s="37">
        <v>800</v>
      </c>
      <c r="G9" s="37"/>
      <c r="H9" s="37"/>
      <c r="I9" s="155"/>
      <c r="J9" s="11">
        <f t="shared" ref="J9:J21" si="4">D9*I9</f>
        <v>0</v>
      </c>
      <c r="K9" s="180">
        <f t="shared" si="1"/>
        <v>0</v>
      </c>
    </row>
    <row r="10" spans="1:13" x14ac:dyDescent="0.35">
      <c r="A10" s="35"/>
      <c r="B10" s="36"/>
      <c r="C10" s="130"/>
      <c r="D10" s="7">
        <f t="shared" si="3"/>
        <v>0</v>
      </c>
      <c r="E10" s="230"/>
      <c r="F10" s="37">
        <v>800</v>
      </c>
      <c r="G10" s="37"/>
      <c r="H10" s="37"/>
      <c r="I10" s="155"/>
      <c r="J10" s="11">
        <f t="shared" si="4"/>
        <v>0</v>
      </c>
      <c r="K10" s="180">
        <f t="shared" si="1"/>
        <v>0</v>
      </c>
    </row>
    <row r="11" spans="1:13" x14ac:dyDescent="0.35">
      <c r="A11" s="35"/>
      <c r="B11" s="36"/>
      <c r="C11" s="130"/>
      <c r="D11" s="7">
        <f t="shared" si="3"/>
        <v>0</v>
      </c>
      <c r="E11" s="230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230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230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230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230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230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/>
      <c r="C17" s="130"/>
      <c r="D17" s="7">
        <f t="shared" si="3"/>
        <v>0</v>
      </c>
      <c r="E17" s="230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230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230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230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231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/>
      <c r="B22" s="125"/>
      <c r="C22" s="132"/>
      <c r="D22" s="8">
        <f>B22*C22</f>
        <v>0</v>
      </c>
      <c r="E22" s="250" t="s">
        <v>14</v>
      </c>
      <c r="F22" s="126">
        <v>360</v>
      </c>
      <c r="G22" s="126"/>
      <c r="H22" s="127"/>
      <c r="I22" s="157"/>
      <c r="J22" s="28">
        <f>D22*I22</f>
        <v>0</v>
      </c>
      <c r="K22" s="182">
        <f>J22/F22/22</f>
        <v>0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239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239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239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239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240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 t="s">
        <v>68</v>
      </c>
      <c r="B28" s="88">
        <v>7</v>
      </c>
      <c r="C28" s="135">
        <v>5</v>
      </c>
      <c r="D28" s="152">
        <f>B28*C28</f>
        <v>35</v>
      </c>
      <c r="E28" s="241" t="s">
        <v>15</v>
      </c>
      <c r="F28" s="89">
        <v>1500</v>
      </c>
      <c r="G28" s="89" t="s">
        <v>69</v>
      </c>
      <c r="H28" s="89">
        <v>1</v>
      </c>
      <c r="I28" s="205">
        <f>1/3</f>
        <v>0.33333333333333331</v>
      </c>
      <c r="J28" s="176">
        <f>D28*I28</f>
        <v>11.666666666666666</v>
      </c>
      <c r="K28" s="185">
        <f>J28/F28/22</f>
        <v>3.5353535353535354E-4</v>
      </c>
    </row>
    <row r="29" spans="1:13" x14ac:dyDescent="0.35">
      <c r="A29" s="63" t="s">
        <v>70</v>
      </c>
      <c r="B29" s="64">
        <v>3</v>
      </c>
      <c r="C29" s="136">
        <v>6</v>
      </c>
      <c r="D29" s="7">
        <f t="shared" ref="D29:D33" si="8">B29*C29</f>
        <v>18</v>
      </c>
      <c r="E29" s="242"/>
      <c r="F29" s="65">
        <v>1500</v>
      </c>
      <c r="G29" s="65" t="s">
        <v>71</v>
      </c>
      <c r="H29" s="65">
        <v>1</v>
      </c>
      <c r="I29" s="206">
        <f>1/2</f>
        <v>0.5</v>
      </c>
      <c r="J29" s="11">
        <f>D29*I29</f>
        <v>9</v>
      </c>
      <c r="K29" s="186">
        <f t="shared" ref="K29:K33" si="9">J29/F29/22</f>
        <v>2.7272727272727274E-4</v>
      </c>
    </row>
    <row r="30" spans="1:13" x14ac:dyDescent="0.35">
      <c r="A30" s="63" t="s">
        <v>72</v>
      </c>
      <c r="B30" s="64">
        <v>10</v>
      </c>
      <c r="C30" s="136">
        <v>5</v>
      </c>
      <c r="D30" s="7">
        <f t="shared" si="8"/>
        <v>50</v>
      </c>
      <c r="E30" s="242"/>
      <c r="F30" s="65">
        <v>1500</v>
      </c>
      <c r="G30" s="65" t="s">
        <v>73</v>
      </c>
      <c r="H30" s="65">
        <v>1</v>
      </c>
      <c r="I30" s="206">
        <f>1/6</f>
        <v>0.16666666666666666</v>
      </c>
      <c r="J30" s="11">
        <f t="shared" ref="J30:J33" si="10">D30*I30</f>
        <v>8.3333333333333321</v>
      </c>
      <c r="K30" s="186">
        <f t="shared" si="9"/>
        <v>2.5252525252525247E-4</v>
      </c>
    </row>
    <row r="31" spans="1:13" x14ac:dyDescent="0.35">
      <c r="A31" s="63"/>
      <c r="B31" s="64"/>
      <c r="C31" s="136"/>
      <c r="D31" s="7">
        <f t="shared" si="8"/>
        <v>0</v>
      </c>
      <c r="E31" s="242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242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243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/>
      <c r="B34" s="91"/>
      <c r="C34" s="138"/>
      <c r="D34" s="152">
        <f>B34*C34</f>
        <v>0</v>
      </c>
      <c r="E34" s="244" t="s">
        <v>16</v>
      </c>
      <c r="F34" s="92">
        <v>1200</v>
      </c>
      <c r="G34" s="92"/>
      <c r="H34" s="92"/>
      <c r="I34" s="163"/>
      <c r="J34" s="176">
        <f>D34*I34</f>
        <v>0</v>
      </c>
      <c r="K34" s="188">
        <f>J34/F34/22</f>
        <v>0</v>
      </c>
    </row>
    <row r="35" spans="1:11" x14ac:dyDescent="0.35">
      <c r="A35" s="69"/>
      <c r="B35" s="70"/>
      <c r="C35" s="139"/>
      <c r="D35" s="7">
        <f t="shared" ref="D35:D39" si="11">B35*C35</f>
        <v>0</v>
      </c>
      <c r="E35" s="245"/>
      <c r="F35" s="71">
        <v>1200</v>
      </c>
      <c r="G35" s="71"/>
      <c r="H35" s="71"/>
      <c r="I35" s="164"/>
      <c r="J35" s="11">
        <f t="shared" ref="J35:J39" si="12">D35*I35</f>
        <v>0</v>
      </c>
      <c r="K35" s="189">
        <f t="shared" ref="K35:K39" si="13">J35/F35/22</f>
        <v>0</v>
      </c>
    </row>
    <row r="36" spans="1:11" x14ac:dyDescent="0.35">
      <c r="A36" s="69"/>
      <c r="B36" s="70"/>
      <c r="C36" s="139"/>
      <c r="D36" s="7">
        <f t="shared" si="11"/>
        <v>0</v>
      </c>
      <c r="E36" s="245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245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245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246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74</v>
      </c>
      <c r="B40" s="94">
        <v>11.5</v>
      </c>
      <c r="C40" s="141">
        <v>4.5999999999999996</v>
      </c>
      <c r="D40" s="152">
        <f>B40*C40</f>
        <v>52.9</v>
      </c>
      <c r="E40" s="247" t="s">
        <v>17</v>
      </c>
      <c r="F40" s="95">
        <v>1000</v>
      </c>
      <c r="G40" s="95" t="s">
        <v>58</v>
      </c>
      <c r="H40" s="95">
        <v>1</v>
      </c>
      <c r="I40" s="166">
        <v>22</v>
      </c>
      <c r="J40" s="176">
        <f>D40*I40</f>
        <v>1163.8</v>
      </c>
      <c r="K40" s="191">
        <f>J40/F40/22</f>
        <v>5.2899999999999996E-2</v>
      </c>
    </row>
    <row r="41" spans="1:11" x14ac:dyDescent="0.35">
      <c r="A41" s="75"/>
      <c r="B41" s="76"/>
      <c r="C41" s="142"/>
      <c r="D41" s="7">
        <f t="shared" ref="D41:D51" si="14">B41*C41</f>
        <v>0</v>
      </c>
      <c r="E41" s="248"/>
      <c r="F41" s="77">
        <v>1000</v>
      </c>
      <c r="G41" s="77"/>
      <c r="H41" s="77"/>
      <c r="I41" s="167"/>
      <c r="J41" s="11">
        <f t="shared" ref="J41:J51" si="15">D41*I41</f>
        <v>0</v>
      </c>
      <c r="K41" s="192">
        <f t="shared" ref="K41:K51" si="16">J41/F41/22</f>
        <v>0</v>
      </c>
    </row>
    <row r="42" spans="1:11" x14ac:dyDescent="0.35">
      <c r="A42" s="75"/>
      <c r="B42" s="76"/>
      <c r="C42" s="142"/>
      <c r="D42" s="7">
        <f t="shared" si="14"/>
        <v>0</v>
      </c>
      <c r="E42" s="248"/>
      <c r="F42" s="77">
        <v>1000</v>
      </c>
      <c r="G42" s="77"/>
      <c r="H42" s="77"/>
      <c r="I42" s="167"/>
      <c r="J42" s="11">
        <f t="shared" si="15"/>
        <v>0</v>
      </c>
      <c r="K42" s="192">
        <f t="shared" si="16"/>
        <v>0</v>
      </c>
    </row>
    <row r="43" spans="1:11" x14ac:dyDescent="0.35">
      <c r="A43" s="75"/>
      <c r="B43" s="76"/>
      <c r="C43" s="142"/>
      <c r="D43" s="7">
        <f t="shared" si="14"/>
        <v>0</v>
      </c>
      <c r="E43" s="248"/>
      <c r="F43" s="77">
        <v>1000</v>
      </c>
      <c r="G43" s="77"/>
      <c r="H43" s="77"/>
      <c r="I43" s="167"/>
      <c r="J43" s="11">
        <f t="shared" si="15"/>
        <v>0</v>
      </c>
      <c r="K43" s="192">
        <f t="shared" si="16"/>
        <v>0</v>
      </c>
    </row>
    <row r="44" spans="1:11" x14ac:dyDescent="0.35">
      <c r="A44" s="75"/>
      <c r="B44" s="76"/>
      <c r="C44" s="142"/>
      <c r="D44" s="7">
        <f t="shared" si="14"/>
        <v>0</v>
      </c>
      <c r="E44" s="248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248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248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248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248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248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248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249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75</v>
      </c>
      <c r="B52" s="97">
        <v>54.25</v>
      </c>
      <c r="C52" s="144">
        <v>2</v>
      </c>
      <c r="D52" s="152">
        <f>B52*C52</f>
        <v>108.5</v>
      </c>
      <c r="E52" s="251" t="s">
        <v>19</v>
      </c>
      <c r="F52" s="98">
        <v>250</v>
      </c>
      <c r="G52" s="98" t="s">
        <v>58</v>
      </c>
      <c r="H52" s="98">
        <v>2</v>
      </c>
      <c r="I52" s="169">
        <v>44</v>
      </c>
      <c r="J52" s="176">
        <f>D52*I52</f>
        <v>4774</v>
      </c>
      <c r="K52" s="194">
        <f>J52/F52/22</f>
        <v>0.86799999999999999</v>
      </c>
    </row>
    <row r="53" spans="1:13" x14ac:dyDescent="0.35">
      <c r="A53" s="81"/>
      <c r="B53" s="82"/>
      <c r="C53" s="145"/>
      <c r="D53" s="7">
        <f t="shared" ref="D53:D63" si="17">B53*C53</f>
        <v>0</v>
      </c>
      <c r="E53" s="252"/>
      <c r="F53" s="83">
        <v>200</v>
      </c>
      <c r="G53" s="83"/>
      <c r="H53" s="83"/>
      <c r="I53" s="170"/>
      <c r="J53" s="11">
        <f t="shared" ref="J53:J63" si="18">D53*I53</f>
        <v>0</v>
      </c>
      <c r="K53" s="195">
        <f t="shared" ref="K53:K63" si="19">J53/F53/22</f>
        <v>0</v>
      </c>
    </row>
    <row r="54" spans="1:13" x14ac:dyDescent="0.35">
      <c r="A54" s="81"/>
      <c r="B54" s="82"/>
      <c r="C54" s="145"/>
      <c r="D54" s="7">
        <f t="shared" si="17"/>
        <v>0</v>
      </c>
      <c r="E54" s="252"/>
      <c r="F54" s="83">
        <v>200</v>
      </c>
      <c r="G54" s="83"/>
      <c r="H54" s="83"/>
      <c r="I54" s="170"/>
      <c r="J54" s="11">
        <f t="shared" si="18"/>
        <v>0</v>
      </c>
      <c r="K54" s="195">
        <f t="shared" si="19"/>
        <v>0</v>
      </c>
    </row>
    <row r="55" spans="1:13" x14ac:dyDescent="0.35">
      <c r="A55" s="81"/>
      <c r="B55" s="82"/>
      <c r="C55" s="145"/>
      <c r="D55" s="7">
        <f t="shared" si="17"/>
        <v>0</v>
      </c>
      <c r="E55" s="252"/>
      <c r="F55" s="83">
        <v>200</v>
      </c>
      <c r="G55" s="83"/>
      <c r="H55" s="83"/>
      <c r="I55" s="170"/>
      <c r="J55" s="11">
        <f t="shared" si="18"/>
        <v>0</v>
      </c>
      <c r="K55" s="195">
        <f t="shared" si="19"/>
        <v>0</v>
      </c>
    </row>
    <row r="56" spans="1:13" x14ac:dyDescent="0.35">
      <c r="A56" s="81"/>
      <c r="B56" s="82"/>
      <c r="C56" s="145"/>
      <c r="D56" s="7">
        <f t="shared" si="17"/>
        <v>0</v>
      </c>
      <c r="E56" s="252"/>
      <c r="F56" s="83">
        <v>200</v>
      </c>
      <c r="G56" s="83"/>
      <c r="H56" s="83"/>
      <c r="I56" s="170"/>
      <c r="J56" s="11">
        <f t="shared" si="18"/>
        <v>0</v>
      </c>
      <c r="K56" s="195">
        <f t="shared" si="19"/>
        <v>0</v>
      </c>
    </row>
    <row r="57" spans="1:13" x14ac:dyDescent="0.35">
      <c r="A57" s="81"/>
      <c r="B57" s="82"/>
      <c r="C57" s="145"/>
      <c r="D57" s="7">
        <f t="shared" si="17"/>
        <v>0</v>
      </c>
      <c r="E57" s="252"/>
      <c r="F57" s="83">
        <v>200</v>
      </c>
      <c r="G57" s="83"/>
      <c r="H57" s="83"/>
      <c r="I57" s="170"/>
      <c r="J57" s="11">
        <f t="shared" si="18"/>
        <v>0</v>
      </c>
      <c r="K57" s="195">
        <f t="shared" si="19"/>
        <v>0</v>
      </c>
    </row>
    <row r="58" spans="1:13" x14ac:dyDescent="0.35">
      <c r="A58" s="81"/>
      <c r="B58" s="82"/>
      <c r="C58" s="145"/>
      <c r="D58" s="7">
        <f t="shared" si="17"/>
        <v>0</v>
      </c>
      <c r="E58" s="252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252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252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252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252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253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76</v>
      </c>
      <c r="B64" s="33">
        <v>35.1</v>
      </c>
      <c r="C64" s="129">
        <v>8.85</v>
      </c>
      <c r="D64" s="30">
        <f>B64*C64</f>
        <v>310.63499999999999</v>
      </c>
      <c r="E64" s="229" t="s">
        <v>23</v>
      </c>
      <c r="F64" s="34">
        <v>1800</v>
      </c>
      <c r="G64" s="34" t="s">
        <v>58</v>
      </c>
      <c r="H64" s="49">
        <v>1</v>
      </c>
      <c r="I64" s="154">
        <v>22</v>
      </c>
      <c r="J64" s="176">
        <f>D64*I64</f>
        <v>6833.9699999999993</v>
      </c>
      <c r="K64" s="179">
        <f>J64/F64/22</f>
        <v>0.17257499999999998</v>
      </c>
      <c r="M64" s="29"/>
    </row>
    <row r="65" spans="1:13" x14ac:dyDescent="0.35">
      <c r="A65" s="35" t="s">
        <v>77</v>
      </c>
      <c r="B65" s="36">
        <v>13.4</v>
      </c>
      <c r="C65" s="130">
        <v>8.4499999999999993</v>
      </c>
      <c r="D65" s="6">
        <f>B65*C65</f>
        <v>113.22999999999999</v>
      </c>
      <c r="E65" s="230"/>
      <c r="F65" s="37">
        <v>1800</v>
      </c>
      <c r="G65" s="37" t="s">
        <v>58</v>
      </c>
      <c r="H65" s="48">
        <v>1</v>
      </c>
      <c r="I65" s="155">
        <v>22</v>
      </c>
      <c r="J65" s="11">
        <f t="shared" ref="J65:J68" si="20">D65*I65</f>
        <v>2491.06</v>
      </c>
      <c r="K65" s="180">
        <f t="shared" ref="K65:K70" si="21">J65/F65/22</f>
        <v>6.2905555555555562E-2</v>
      </c>
    </row>
    <row r="66" spans="1:13" x14ac:dyDescent="0.35">
      <c r="A66" s="35"/>
      <c r="B66" s="36"/>
      <c r="C66" s="130"/>
      <c r="D66" s="6">
        <f>B66*C66</f>
        <v>0</v>
      </c>
      <c r="E66" s="230"/>
      <c r="F66" s="37">
        <v>1800</v>
      </c>
      <c r="G66" s="37"/>
      <c r="H66" s="48"/>
      <c r="I66" s="155"/>
      <c r="J66" s="11">
        <f>D66*I66</f>
        <v>0</v>
      </c>
      <c r="K66" s="180">
        <f t="shared" si="21"/>
        <v>0</v>
      </c>
    </row>
    <row r="67" spans="1:13" x14ac:dyDescent="0.35">
      <c r="A67" s="35"/>
      <c r="B67" s="36"/>
      <c r="C67" s="130"/>
      <c r="D67" s="6">
        <f t="shared" ref="D67:D70" si="22">B67*C67</f>
        <v>0</v>
      </c>
      <c r="E67" s="230"/>
      <c r="F67" s="37">
        <v>1800</v>
      </c>
      <c r="G67" s="37"/>
      <c r="H67" s="48"/>
      <c r="I67" s="155"/>
      <c r="J67" s="11">
        <f t="shared" si="20"/>
        <v>0</v>
      </c>
      <c r="K67" s="180">
        <f t="shared" si="21"/>
        <v>0</v>
      </c>
    </row>
    <row r="68" spans="1:13" x14ac:dyDescent="0.35">
      <c r="A68" s="35"/>
      <c r="B68" s="36"/>
      <c r="C68" s="130"/>
      <c r="D68" s="6">
        <f t="shared" si="22"/>
        <v>0</v>
      </c>
      <c r="E68" s="230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230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231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 t="s">
        <v>78</v>
      </c>
      <c r="B71" s="100">
        <v>8.9</v>
      </c>
      <c r="C71" s="147">
        <v>2</v>
      </c>
      <c r="D71" s="30">
        <f>B71*C71</f>
        <v>17.8</v>
      </c>
      <c r="E71" s="235" t="s">
        <v>24</v>
      </c>
      <c r="F71" s="101">
        <v>6000</v>
      </c>
      <c r="G71" s="101" t="s">
        <v>58</v>
      </c>
      <c r="H71" s="102">
        <v>1</v>
      </c>
      <c r="I71" s="172">
        <v>22</v>
      </c>
      <c r="J71" s="176">
        <f>D71*I71</f>
        <v>391.6</v>
      </c>
      <c r="K71" s="197">
        <f>J71/F71/22</f>
        <v>2.9666666666666665E-3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236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236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236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236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237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238" t="s">
        <v>25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239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239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239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239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239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240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241" t="s">
        <v>26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242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242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242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242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242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243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 t="s">
        <v>79</v>
      </c>
      <c r="B91" s="91">
        <v>11.16</v>
      </c>
      <c r="C91" s="138">
        <v>2</v>
      </c>
      <c r="D91" s="30">
        <f>B91*C91</f>
        <v>22.32</v>
      </c>
      <c r="E91" s="244" t="s">
        <v>27</v>
      </c>
      <c r="F91" s="92">
        <v>130</v>
      </c>
      <c r="G91" s="92" t="s">
        <v>60</v>
      </c>
      <c r="H91" s="114">
        <v>1</v>
      </c>
      <c r="I91" s="163">
        <v>4</v>
      </c>
      <c r="J91" s="176">
        <f>D91*I91</f>
        <v>89.28</v>
      </c>
      <c r="K91" s="188">
        <f>J91/F91/22</f>
        <v>3.1216783216783218E-2</v>
      </c>
    </row>
    <row r="92" spans="1:11" x14ac:dyDescent="0.35">
      <c r="A92" s="69"/>
      <c r="B92" s="70"/>
      <c r="C92" s="139"/>
      <c r="D92" s="6">
        <f>B92*C92</f>
        <v>0</v>
      </c>
      <c r="E92" s="245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245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245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245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245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246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80</v>
      </c>
      <c r="B98" s="94">
        <v>34.020000000000003</v>
      </c>
      <c r="C98" s="141">
        <v>2</v>
      </c>
      <c r="D98" s="30">
        <f>B98*C98</f>
        <v>68.040000000000006</v>
      </c>
      <c r="E98" s="247" t="s">
        <v>29</v>
      </c>
      <c r="F98" s="95">
        <v>300</v>
      </c>
      <c r="G98" s="95" t="s">
        <v>60</v>
      </c>
      <c r="H98" s="117">
        <v>2</v>
      </c>
      <c r="I98" s="166">
        <v>8</v>
      </c>
      <c r="J98" s="176">
        <f>D98*I98</f>
        <v>544.32000000000005</v>
      </c>
      <c r="K98" s="191">
        <f>J98/F98/22</f>
        <v>8.2472727272727281E-2</v>
      </c>
    </row>
    <row r="99" spans="1:11" x14ac:dyDescent="0.35">
      <c r="A99" s="75"/>
      <c r="B99" s="76"/>
      <c r="C99" s="142"/>
      <c r="D99" s="6">
        <f>B99*C99</f>
        <v>0</v>
      </c>
      <c r="E99" s="248"/>
      <c r="F99" s="77">
        <v>300</v>
      </c>
      <c r="G99" s="77"/>
      <c r="H99" s="118"/>
      <c r="I99" s="167"/>
      <c r="J99" s="11">
        <f t="shared" ref="J99:J102" si="35">D99*I99</f>
        <v>0</v>
      </c>
      <c r="K99" s="192">
        <f t="shared" ref="K99:K104" si="36">J99/F99/22</f>
        <v>0</v>
      </c>
    </row>
    <row r="100" spans="1:11" x14ac:dyDescent="0.35">
      <c r="A100" s="75"/>
      <c r="B100" s="76"/>
      <c r="C100" s="142"/>
      <c r="D100" s="6">
        <f>B100*C100</f>
        <v>0</v>
      </c>
      <c r="E100" s="248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248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248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248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249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251" t="s">
        <v>31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252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252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252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252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252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253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07" t="s">
        <v>32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08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209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215" t="s">
        <v>33</v>
      </c>
      <c r="B115" s="216"/>
      <c r="C115" s="216"/>
      <c r="D115" s="9">
        <f>SUM(D2:D114)</f>
        <v>1440.8749999999998</v>
      </c>
      <c r="I115" s="4"/>
      <c r="J115" s="178"/>
      <c r="K115" s="201"/>
    </row>
    <row r="116" spans="1:11" ht="15" thickBot="1" x14ac:dyDescent="0.4">
      <c r="A116" s="217" t="s">
        <v>34</v>
      </c>
      <c r="B116" s="218"/>
      <c r="C116" s="218"/>
      <c r="D116" s="218"/>
      <c r="E116" s="218"/>
      <c r="F116" s="218"/>
      <c r="G116" s="218"/>
      <c r="H116" s="218"/>
      <c r="I116" s="218"/>
      <c r="J116" s="153">
        <f>SUM(J2:J114)</f>
        <v>31744.649999999998</v>
      </c>
      <c r="K116" s="202"/>
    </row>
    <row r="117" spans="1:11" ht="15" thickBot="1" x14ac:dyDescent="0.4">
      <c r="A117" s="219" t="s">
        <v>35</v>
      </c>
      <c r="B117" s="220"/>
      <c r="C117" s="220"/>
      <c r="D117" s="220"/>
      <c r="E117" s="220"/>
      <c r="F117" s="220"/>
      <c r="G117" s="220"/>
      <c r="H117" s="220"/>
      <c r="I117" s="220"/>
      <c r="J117" s="220"/>
      <c r="K117" s="203">
        <f>SUM(K2:K114)</f>
        <v>2.1504848387723388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232" t="s">
        <v>36</v>
      </c>
      <c r="B120" s="233"/>
      <c r="C120" s="233"/>
      <c r="D120" s="233"/>
      <c r="E120" s="234"/>
      <c r="J120" s="29"/>
    </row>
    <row r="121" spans="1:11" ht="15" thickBot="1" x14ac:dyDescent="0.4">
      <c r="A121" s="221" t="s">
        <v>37</v>
      </c>
      <c r="B121" s="222"/>
      <c r="C121" s="222"/>
      <c r="D121" s="222"/>
      <c r="E121" s="223"/>
    </row>
    <row r="122" spans="1:11" ht="6" customHeight="1" thickBot="1" x14ac:dyDescent="0.4"/>
    <row r="123" spans="1:11" ht="15.75" customHeight="1" x14ac:dyDescent="0.35">
      <c r="A123" s="212" t="s">
        <v>38</v>
      </c>
      <c r="B123" s="213"/>
      <c r="C123" s="213"/>
      <c r="D123" s="213"/>
      <c r="E123" s="214"/>
    </row>
    <row r="124" spans="1:11" ht="58" x14ac:dyDescent="0.35">
      <c r="A124" s="24" t="s">
        <v>39</v>
      </c>
      <c r="B124" s="13" t="s">
        <v>40</v>
      </c>
      <c r="C124" s="13" t="s">
        <v>41</v>
      </c>
      <c r="D124" s="14" t="s">
        <v>42</v>
      </c>
      <c r="E124" s="25" t="s">
        <v>43</v>
      </c>
    </row>
    <row r="125" spans="1:11" x14ac:dyDescent="0.35">
      <c r="A125" s="17" t="str">
        <f>E2</f>
        <v>INTERNA -Pisos Frios &amp; Acarpetados</v>
      </c>
      <c r="B125" s="29">
        <f>SUM(J2:J21)</f>
        <v>15427.619999999999</v>
      </c>
      <c r="C125" s="21">
        <f>F2</f>
        <v>800</v>
      </c>
      <c r="D125" s="123">
        <f>((800*B125)/C125)/22</f>
        <v>701.25545454545454</v>
      </c>
      <c r="E125" s="226"/>
    </row>
    <row r="126" spans="1:11" x14ac:dyDescent="0.35">
      <c r="A126" s="17" t="str">
        <f>E22</f>
        <v>INTERNA -
Laboratórios</v>
      </c>
      <c r="B126" s="29">
        <f>SUM(J22:J27)</f>
        <v>0</v>
      </c>
      <c r="C126" s="21">
        <f>F22</f>
        <v>360</v>
      </c>
      <c r="D126" s="123">
        <f t="shared" ref="D126:D130" si="44">((800*B126)/C126)/22</f>
        <v>0</v>
      </c>
      <c r="E126" s="227"/>
    </row>
    <row r="127" spans="1:11" x14ac:dyDescent="0.35">
      <c r="A127" s="17" t="str">
        <f>E28</f>
        <v>INTERNA -
Almoxarifado / Galpões</v>
      </c>
      <c r="B127" s="29">
        <f>SUM(J28:J33)</f>
        <v>28.999999999999996</v>
      </c>
      <c r="C127" s="21">
        <f>F28</f>
        <v>1500</v>
      </c>
      <c r="D127" s="123">
        <f t="shared" si="44"/>
        <v>0.70303030303030301</v>
      </c>
      <c r="E127" s="227"/>
    </row>
    <row r="128" spans="1:11" x14ac:dyDescent="0.35">
      <c r="A128" s="17" t="str">
        <f>E34</f>
        <v>INTERNA -
Oficinas</v>
      </c>
      <c r="B128" s="29">
        <f>SUM(J34:J39)</f>
        <v>0</v>
      </c>
      <c r="C128" s="21">
        <f>F34</f>
        <v>1200</v>
      </c>
      <c r="D128" s="123">
        <f t="shared" si="44"/>
        <v>0</v>
      </c>
      <c r="E128" s="227"/>
    </row>
    <row r="129" spans="1:15" x14ac:dyDescent="0.35">
      <c r="A129" s="17" t="str">
        <f>E40</f>
        <v>INTERNA -
Áreas com espaços livres - saguão, hall e salão</v>
      </c>
      <c r="B129" s="29">
        <f>SUM(J40:J51)</f>
        <v>1163.8</v>
      </c>
      <c r="C129" s="21">
        <f>F40</f>
        <v>1000</v>
      </c>
      <c r="D129" s="123">
        <f t="shared" si="44"/>
        <v>42.32</v>
      </c>
      <c r="E129" s="227"/>
    </row>
    <row r="130" spans="1:15" x14ac:dyDescent="0.35">
      <c r="A130" s="17" t="str">
        <f>E52</f>
        <v>INTERNA -
Banheiros</v>
      </c>
      <c r="B130" s="29">
        <f>SUM(J52:J63)</f>
        <v>4774</v>
      </c>
      <c r="C130" s="21">
        <f>F52</f>
        <v>250</v>
      </c>
      <c r="D130" s="123">
        <f t="shared" si="44"/>
        <v>694.4</v>
      </c>
      <c r="E130" s="227"/>
    </row>
    <row r="131" spans="1:15" x14ac:dyDescent="0.35">
      <c r="C131" s="21"/>
      <c r="D131" s="123"/>
      <c r="E131" s="228"/>
    </row>
    <row r="132" spans="1:15" ht="30.75" customHeight="1" thickBot="1" x14ac:dyDescent="0.4">
      <c r="A132" s="210" t="s">
        <v>44</v>
      </c>
      <c r="B132" s="211"/>
      <c r="C132" s="211"/>
      <c r="D132" s="128">
        <f>SUM(D125:D131)</f>
        <v>1438.6784848484849</v>
      </c>
      <c r="E132" s="26">
        <f>D132/800</f>
        <v>1.7983481060606061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12" t="s">
        <v>45</v>
      </c>
      <c r="B135" s="213"/>
      <c r="C135" s="213"/>
      <c r="D135" s="213"/>
      <c r="E135" s="214"/>
    </row>
    <row r="136" spans="1:15" ht="72.5" x14ac:dyDescent="0.35">
      <c r="A136" s="24" t="s">
        <v>39</v>
      </c>
      <c r="B136" s="13" t="s">
        <v>46</v>
      </c>
      <c r="C136" s="13" t="s">
        <v>47</v>
      </c>
      <c r="D136" s="14" t="s">
        <v>48</v>
      </c>
      <c r="E136" s="25" t="s">
        <v>43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9325.0299999999988</v>
      </c>
      <c r="C137" s="22">
        <f>F64</f>
        <v>1800</v>
      </c>
      <c r="D137" s="23">
        <f>((1800*B137)/C137)/22</f>
        <v>423.86499999999995</v>
      </c>
      <c r="E137" s="226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391.6</v>
      </c>
      <c r="C138" s="22">
        <f>F71</f>
        <v>6000</v>
      </c>
      <c r="D138" s="23">
        <f>((1800*B138)/C138)/22</f>
        <v>5.34</v>
      </c>
      <c r="E138" s="227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27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27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228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10" t="s">
        <v>49</v>
      </c>
      <c r="B142" s="211"/>
      <c r="C142" s="211"/>
      <c r="D142" s="128">
        <f>SUM(D137:D141)</f>
        <v>429.20499999999993</v>
      </c>
      <c r="E142" s="26">
        <f>D142/1800</f>
        <v>0.23844722222222217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12" t="s">
        <v>50</v>
      </c>
      <c r="B145" s="213"/>
      <c r="C145" s="213"/>
      <c r="D145" s="213"/>
      <c r="E145" s="214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39</v>
      </c>
      <c r="B146" s="13" t="s">
        <v>46</v>
      </c>
      <c r="C146" s="13" t="s">
        <v>47</v>
      </c>
      <c r="D146" s="14" t="s">
        <v>51</v>
      </c>
      <c r="E146" s="25" t="s">
        <v>43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89.28</v>
      </c>
      <c r="C147" s="21">
        <f>F91</f>
        <v>130</v>
      </c>
      <c r="D147" s="23">
        <f>((300*B147)/C147)/22</f>
        <v>9.3650349650349654</v>
      </c>
      <c r="E147" s="226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544.32000000000005</v>
      </c>
      <c r="C148" s="21">
        <f>F98</f>
        <v>300</v>
      </c>
      <c r="D148" s="23">
        <f>((300*B148)/C148)/22</f>
        <v>24.741818181818186</v>
      </c>
      <c r="E148" s="227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27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228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10" t="s">
        <v>52</v>
      </c>
      <c r="B151" s="211"/>
      <c r="C151" s="211"/>
      <c r="D151" s="128">
        <f>SUM(D147:D150)</f>
        <v>34.106853146853155</v>
      </c>
      <c r="E151" s="26">
        <f>D151/300</f>
        <v>0.11368951048951051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12" t="s">
        <v>53</v>
      </c>
      <c r="B154" s="213"/>
      <c r="C154" s="213"/>
      <c r="D154" s="213"/>
      <c r="E154" s="214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39</v>
      </c>
      <c r="B155" s="13" t="s">
        <v>46</v>
      </c>
      <c r="C155" s="13" t="s">
        <v>47</v>
      </c>
      <c r="D155" s="14" t="s">
        <v>54</v>
      </c>
      <c r="E155" s="25" t="s">
        <v>43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26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228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10" t="s">
        <v>55</v>
      </c>
      <c r="B158" s="211"/>
      <c r="C158" s="211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224" t="s">
        <v>56</v>
      </c>
      <c r="B160" s="225"/>
      <c r="C160" s="225"/>
      <c r="D160" s="225"/>
      <c r="E160" s="10">
        <f>E132+E142+E151+E158</f>
        <v>2.1504848387723388</v>
      </c>
      <c r="I160" s="3"/>
      <c r="J160"/>
      <c r="K160"/>
      <c r="L160"/>
      <c r="M160"/>
      <c r="N160"/>
      <c r="O160"/>
    </row>
  </sheetData>
  <mergeCells count="32">
    <mergeCell ref="A158:C158"/>
    <mergeCell ref="A160:D160"/>
    <mergeCell ref="A145:E145"/>
    <mergeCell ref="E147:E150"/>
    <mergeCell ref="A151:C151"/>
    <mergeCell ref="A154:E154"/>
    <mergeCell ref="E156:E157"/>
    <mergeCell ref="E125:E131"/>
    <mergeCell ref="A132:C132"/>
    <mergeCell ref="A135:E135"/>
    <mergeCell ref="E137:E141"/>
    <mergeCell ref="A142:C142"/>
    <mergeCell ref="A116:I116"/>
    <mergeCell ref="A117:J117"/>
    <mergeCell ref="A120:E120"/>
    <mergeCell ref="A121:E121"/>
    <mergeCell ref="A123:E123"/>
    <mergeCell ref="E91:E97"/>
    <mergeCell ref="E98:E104"/>
    <mergeCell ref="E105:E111"/>
    <mergeCell ref="E112:E114"/>
    <mergeCell ref="A115:C115"/>
    <mergeCell ref="E2:E21"/>
    <mergeCell ref="E22:E27"/>
    <mergeCell ref="E71:E76"/>
    <mergeCell ref="E77:E83"/>
    <mergeCell ref="E84:E90"/>
    <mergeCell ref="E52:E63"/>
    <mergeCell ref="E64:E70"/>
    <mergeCell ref="E28:E33"/>
    <mergeCell ref="E34:E39"/>
    <mergeCell ref="E40:E51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C11B2-1330-43B9-8A94-A66F915F627D}">
  <sheetPr>
    <tabColor rgb="FFFF0000"/>
  </sheetPr>
  <dimension ref="A1:O160"/>
  <sheetViews>
    <sheetView workbookViewId="0">
      <pane ySplit="1" topLeftCell="A2" activePane="bottomLeft" state="frozen"/>
      <selection pane="bottomLeft" activeCell="F2" sqref="F2"/>
    </sheetView>
  </sheetViews>
  <sheetFormatPr defaultRowHeight="14.5" x14ac:dyDescent="0.35"/>
  <cols>
    <col min="1" max="1" width="28.90625" customWidth="1"/>
    <col min="2" max="2" width="10.6328125" customWidth="1"/>
    <col min="3" max="3" width="14.90625" customWidth="1"/>
    <col min="4" max="4" width="13.453125" style="2" customWidth="1"/>
    <col min="5" max="5" width="15.08984375" style="4" customWidth="1"/>
    <col min="6" max="6" width="14.453125" style="4" customWidth="1"/>
    <col min="7" max="7" width="13.36328125" style="4" customWidth="1"/>
    <col min="8" max="8" width="11.453125" style="4" customWidth="1"/>
    <col min="9" max="9" width="11.54296875" style="3" customWidth="1"/>
    <col min="10" max="10" width="18.90625" customWidth="1"/>
    <col min="11" max="11" width="10.08984375" customWidth="1"/>
  </cols>
  <sheetData>
    <row r="1" spans="1:13" s="1" customFormat="1" ht="64.5" customHeight="1" thickBot="1" x14ac:dyDescent="0.4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35">
      <c r="A2" s="32" t="s">
        <v>81</v>
      </c>
      <c r="B2" s="33">
        <v>4.5</v>
      </c>
      <c r="C2" s="129">
        <v>2.7</v>
      </c>
      <c r="D2" s="30">
        <f>B2*C2</f>
        <v>12.15</v>
      </c>
      <c r="E2" s="229" t="s">
        <v>12</v>
      </c>
      <c r="F2" s="34">
        <v>800</v>
      </c>
      <c r="G2" s="34" t="s">
        <v>58</v>
      </c>
      <c r="H2" s="49">
        <v>1</v>
      </c>
      <c r="I2" s="154">
        <v>22</v>
      </c>
      <c r="J2" s="176">
        <f>D2*I2</f>
        <v>267.3</v>
      </c>
      <c r="K2" s="179">
        <f>J2/F2/22</f>
        <v>1.51875E-2</v>
      </c>
      <c r="M2" s="29"/>
    </row>
    <row r="3" spans="1:13" x14ac:dyDescent="0.35">
      <c r="A3" s="35" t="s">
        <v>59</v>
      </c>
      <c r="B3" s="36">
        <v>5.4</v>
      </c>
      <c r="C3" s="130">
        <v>3.7</v>
      </c>
      <c r="D3" s="6">
        <f>B3*C3</f>
        <v>19.980000000000004</v>
      </c>
      <c r="E3" s="230"/>
      <c r="F3" s="37">
        <v>800</v>
      </c>
      <c r="G3" s="37" t="s">
        <v>58</v>
      </c>
      <c r="H3" s="48">
        <v>1</v>
      </c>
      <c r="I3" s="155">
        <v>22</v>
      </c>
      <c r="J3" s="11">
        <f t="shared" ref="J3:J5" si="0">D3*I3</f>
        <v>439.56000000000006</v>
      </c>
      <c r="K3" s="180">
        <f t="shared" ref="K3:K21" si="1">J3/F3/22</f>
        <v>2.4975000000000004E-2</v>
      </c>
    </row>
    <row r="4" spans="1:13" x14ac:dyDescent="0.35">
      <c r="A4" s="35" t="s">
        <v>82</v>
      </c>
      <c r="B4" s="36">
        <v>2.75</v>
      </c>
      <c r="C4" s="130">
        <v>2.1</v>
      </c>
      <c r="D4" s="6">
        <f t="shared" ref="D4:D7" si="2">B4*C4</f>
        <v>5.7750000000000004</v>
      </c>
      <c r="E4" s="230"/>
      <c r="F4" s="37">
        <v>800</v>
      </c>
      <c r="G4" s="37" t="s">
        <v>58</v>
      </c>
      <c r="H4" s="48">
        <v>1</v>
      </c>
      <c r="I4" s="155">
        <v>22</v>
      </c>
      <c r="J4" s="11">
        <f t="shared" si="0"/>
        <v>127.05000000000001</v>
      </c>
      <c r="K4" s="180">
        <f t="shared" si="1"/>
        <v>7.2187500000000012E-3</v>
      </c>
    </row>
    <row r="5" spans="1:13" x14ac:dyDescent="0.35">
      <c r="A5" s="35" t="s">
        <v>83</v>
      </c>
      <c r="B5" s="36">
        <v>2.25</v>
      </c>
      <c r="C5" s="130">
        <v>4</v>
      </c>
      <c r="D5" s="6">
        <f t="shared" si="2"/>
        <v>9</v>
      </c>
      <c r="E5" s="230"/>
      <c r="F5" s="37">
        <v>800</v>
      </c>
      <c r="G5" s="37" t="s">
        <v>58</v>
      </c>
      <c r="H5" s="48">
        <v>1</v>
      </c>
      <c r="I5" s="155">
        <v>22</v>
      </c>
      <c r="J5" s="11">
        <f t="shared" si="0"/>
        <v>198</v>
      </c>
      <c r="K5" s="180">
        <f t="shared" si="1"/>
        <v>1.125E-2</v>
      </c>
    </row>
    <row r="6" spans="1:13" x14ac:dyDescent="0.35">
      <c r="A6" s="35" t="s">
        <v>84</v>
      </c>
      <c r="B6" s="36">
        <v>4.4000000000000004</v>
      </c>
      <c r="C6" s="130">
        <v>3.9</v>
      </c>
      <c r="D6" s="6">
        <f t="shared" si="2"/>
        <v>17.16</v>
      </c>
      <c r="E6" s="230"/>
      <c r="F6" s="37">
        <v>800</v>
      </c>
      <c r="G6" s="37" t="s">
        <v>58</v>
      </c>
      <c r="H6" s="48">
        <v>1</v>
      </c>
      <c r="I6" s="155">
        <v>22</v>
      </c>
      <c r="J6" s="11">
        <f>D6*I6</f>
        <v>377.52</v>
      </c>
      <c r="K6" s="180">
        <f t="shared" si="1"/>
        <v>2.145E-2</v>
      </c>
    </row>
    <row r="7" spans="1:13" x14ac:dyDescent="0.35">
      <c r="A7" s="35" t="s">
        <v>85</v>
      </c>
      <c r="B7" s="36">
        <v>3.3</v>
      </c>
      <c r="C7" s="130">
        <v>4.1500000000000004</v>
      </c>
      <c r="D7" s="6">
        <f t="shared" si="2"/>
        <v>13.695</v>
      </c>
      <c r="E7" s="230"/>
      <c r="F7" s="37">
        <v>800</v>
      </c>
      <c r="G7" s="37" t="s">
        <v>58</v>
      </c>
      <c r="H7" s="48">
        <v>1</v>
      </c>
      <c r="I7" s="155">
        <v>22</v>
      </c>
      <c r="J7" s="11">
        <f>D7*I7</f>
        <v>301.29000000000002</v>
      </c>
      <c r="K7" s="180">
        <f t="shared" si="1"/>
        <v>1.7118750000000002E-2</v>
      </c>
    </row>
    <row r="8" spans="1:13" x14ac:dyDescent="0.35">
      <c r="A8" s="35" t="s">
        <v>57</v>
      </c>
      <c r="B8" s="36">
        <v>3.6</v>
      </c>
      <c r="C8" s="130">
        <v>4.7</v>
      </c>
      <c r="D8" s="7">
        <f>B8*C8</f>
        <v>16.920000000000002</v>
      </c>
      <c r="E8" s="230"/>
      <c r="F8" s="37">
        <v>800</v>
      </c>
      <c r="G8" s="37" t="s">
        <v>58</v>
      </c>
      <c r="H8" s="37">
        <v>1</v>
      </c>
      <c r="I8" s="155">
        <v>22</v>
      </c>
      <c r="J8" s="11">
        <f>D8*I8</f>
        <v>372.24</v>
      </c>
      <c r="K8" s="180">
        <f>J8/F8/22</f>
        <v>2.1149999999999999E-2</v>
      </c>
    </row>
    <row r="9" spans="1:13" x14ac:dyDescent="0.35">
      <c r="A9" s="35" t="s">
        <v>86</v>
      </c>
      <c r="B9" s="36">
        <v>4.5</v>
      </c>
      <c r="C9" s="130">
        <v>4.5</v>
      </c>
      <c r="D9" s="7">
        <f t="shared" ref="D9:D21" si="3">B9*C9</f>
        <v>20.25</v>
      </c>
      <c r="E9" s="230"/>
      <c r="F9" s="37">
        <v>800</v>
      </c>
      <c r="G9" s="37" t="s">
        <v>58</v>
      </c>
      <c r="H9" s="37">
        <v>1</v>
      </c>
      <c r="I9" s="155">
        <v>22</v>
      </c>
      <c r="J9" s="11">
        <f t="shared" ref="J9:J21" si="4">D9*I9</f>
        <v>445.5</v>
      </c>
      <c r="K9" s="180">
        <f t="shared" si="1"/>
        <v>2.5312500000000002E-2</v>
      </c>
    </row>
    <row r="10" spans="1:13" x14ac:dyDescent="0.35">
      <c r="A10" s="35" t="s">
        <v>87</v>
      </c>
      <c r="B10" s="36">
        <v>3.4</v>
      </c>
      <c r="C10" s="130">
        <v>3.6</v>
      </c>
      <c r="D10" s="7">
        <f t="shared" si="3"/>
        <v>12.24</v>
      </c>
      <c r="E10" s="230"/>
      <c r="F10" s="37">
        <v>800</v>
      </c>
      <c r="G10" s="37" t="s">
        <v>58</v>
      </c>
      <c r="H10" s="37">
        <v>1</v>
      </c>
      <c r="I10" s="155">
        <v>22</v>
      </c>
      <c r="J10" s="11">
        <f t="shared" si="4"/>
        <v>269.28000000000003</v>
      </c>
      <c r="K10" s="180">
        <f t="shared" si="1"/>
        <v>1.5300000000000001E-2</v>
      </c>
    </row>
    <row r="11" spans="1:13" x14ac:dyDescent="0.35">
      <c r="A11" s="35"/>
      <c r="B11" s="36"/>
      <c r="C11" s="130"/>
      <c r="D11" s="7">
        <f t="shared" si="3"/>
        <v>0</v>
      </c>
      <c r="E11" s="230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230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230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230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230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230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/>
      <c r="C17" s="130"/>
      <c r="D17" s="7">
        <f t="shared" si="3"/>
        <v>0</v>
      </c>
      <c r="E17" s="230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230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230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230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231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 t="s">
        <v>88</v>
      </c>
      <c r="B22" s="125">
        <v>4</v>
      </c>
      <c r="C22" s="132">
        <v>2.4</v>
      </c>
      <c r="D22" s="8">
        <f>B22*C22</f>
        <v>9.6</v>
      </c>
      <c r="E22" s="250" t="s">
        <v>14</v>
      </c>
      <c r="F22" s="126">
        <v>360</v>
      </c>
      <c r="G22" s="126" t="s">
        <v>58</v>
      </c>
      <c r="H22" s="127">
        <v>1</v>
      </c>
      <c r="I22" s="157">
        <v>22</v>
      </c>
      <c r="J22" s="28">
        <f>D22*I22</f>
        <v>211.2</v>
      </c>
      <c r="K22" s="182">
        <f>J22/F22/22</f>
        <v>2.6666666666666668E-2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239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239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239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239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240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/>
      <c r="B28" s="88"/>
      <c r="C28" s="135"/>
      <c r="D28" s="152">
        <f>B28*C28</f>
        <v>0</v>
      </c>
      <c r="E28" s="241" t="s">
        <v>15</v>
      </c>
      <c r="F28" s="89">
        <v>1500</v>
      </c>
      <c r="G28" s="89"/>
      <c r="H28" s="89"/>
      <c r="I28" s="160"/>
      <c r="J28" s="176">
        <f>D28*I28</f>
        <v>0</v>
      </c>
      <c r="K28" s="185">
        <f>J28/F28/22</f>
        <v>0</v>
      </c>
    </row>
    <row r="29" spans="1:13" x14ac:dyDescent="0.35">
      <c r="A29" s="63"/>
      <c r="B29" s="64"/>
      <c r="C29" s="136"/>
      <c r="D29" s="7">
        <f t="shared" ref="D29:D33" si="8">B29*C29</f>
        <v>0</v>
      </c>
      <c r="E29" s="242"/>
      <c r="F29" s="65">
        <v>1500</v>
      </c>
      <c r="G29" s="65"/>
      <c r="H29" s="65"/>
      <c r="I29" s="161"/>
      <c r="J29" s="11">
        <f>D29*I29</f>
        <v>0</v>
      </c>
      <c r="K29" s="186">
        <f t="shared" ref="K29:K33" si="9">J29/F29/22</f>
        <v>0</v>
      </c>
    </row>
    <row r="30" spans="1:13" x14ac:dyDescent="0.35">
      <c r="A30" s="63"/>
      <c r="B30" s="64"/>
      <c r="C30" s="136"/>
      <c r="D30" s="7">
        <f t="shared" si="8"/>
        <v>0</v>
      </c>
      <c r="E30" s="242"/>
      <c r="F30" s="65">
        <v>1500</v>
      </c>
      <c r="G30" s="65"/>
      <c r="H30" s="65"/>
      <c r="I30" s="161"/>
      <c r="J30" s="11">
        <f t="shared" ref="J30:J33" si="10">D30*I30</f>
        <v>0</v>
      </c>
      <c r="K30" s="186">
        <f t="shared" si="9"/>
        <v>0</v>
      </c>
    </row>
    <row r="31" spans="1:13" x14ac:dyDescent="0.35">
      <c r="A31" s="63"/>
      <c r="B31" s="64"/>
      <c r="C31" s="136"/>
      <c r="D31" s="7">
        <f t="shared" si="8"/>
        <v>0</v>
      </c>
      <c r="E31" s="242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242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243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 t="s">
        <v>76</v>
      </c>
      <c r="B34" s="91">
        <v>4.8</v>
      </c>
      <c r="C34" s="138">
        <v>5</v>
      </c>
      <c r="D34" s="152">
        <f>B34*C34</f>
        <v>24</v>
      </c>
      <c r="E34" s="244" t="s">
        <v>16</v>
      </c>
      <c r="F34" s="92">
        <v>1200</v>
      </c>
      <c r="G34" s="92" t="s">
        <v>58</v>
      </c>
      <c r="H34" s="92">
        <v>1</v>
      </c>
      <c r="I34" s="163">
        <v>22</v>
      </c>
      <c r="J34" s="176">
        <f>D34*I34</f>
        <v>528</v>
      </c>
      <c r="K34" s="188">
        <f>J34/F34/22</f>
        <v>0.02</v>
      </c>
    </row>
    <row r="35" spans="1:11" x14ac:dyDescent="0.35">
      <c r="A35" s="69" t="s">
        <v>89</v>
      </c>
      <c r="B35" s="70">
        <v>4</v>
      </c>
      <c r="C35" s="139">
        <v>3.1</v>
      </c>
      <c r="D35" s="7">
        <f t="shared" ref="D35:D39" si="11">B35*C35</f>
        <v>12.4</v>
      </c>
      <c r="E35" s="245"/>
      <c r="F35" s="71">
        <v>1200</v>
      </c>
      <c r="G35" s="71" t="s">
        <v>58</v>
      </c>
      <c r="H35" s="71">
        <v>1</v>
      </c>
      <c r="I35" s="164">
        <v>22</v>
      </c>
      <c r="J35" s="11">
        <f t="shared" ref="J35:J39" si="12">D35*I35</f>
        <v>272.8</v>
      </c>
      <c r="K35" s="189">
        <f t="shared" ref="K35:K39" si="13">J35/F35/22</f>
        <v>1.0333333333333333E-2</v>
      </c>
    </row>
    <row r="36" spans="1:11" x14ac:dyDescent="0.35">
      <c r="A36" s="69"/>
      <c r="B36" s="70"/>
      <c r="C36" s="139"/>
      <c r="D36" s="7">
        <f t="shared" si="11"/>
        <v>0</v>
      </c>
      <c r="E36" s="245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245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245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246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90</v>
      </c>
      <c r="B40" s="94">
        <v>7.8</v>
      </c>
      <c r="C40" s="141">
        <v>3.1</v>
      </c>
      <c r="D40" s="152">
        <f>B40*C40</f>
        <v>24.18</v>
      </c>
      <c r="E40" s="247" t="s">
        <v>17</v>
      </c>
      <c r="F40" s="95">
        <v>1000</v>
      </c>
      <c r="G40" s="95" t="s">
        <v>58</v>
      </c>
      <c r="H40" s="95">
        <v>1</v>
      </c>
      <c r="I40" s="166">
        <v>22</v>
      </c>
      <c r="J40" s="176">
        <f>D40*I40</f>
        <v>531.96</v>
      </c>
      <c r="K40" s="191">
        <f>J40/F40/22</f>
        <v>2.418E-2</v>
      </c>
    </row>
    <row r="41" spans="1:11" x14ac:dyDescent="0.35">
      <c r="A41" s="75" t="s">
        <v>91</v>
      </c>
      <c r="B41" s="76">
        <v>2.4</v>
      </c>
      <c r="C41" s="142">
        <v>3.3</v>
      </c>
      <c r="D41" s="7">
        <f t="shared" ref="D41:D51" si="14">B41*C41</f>
        <v>7.919999999999999</v>
      </c>
      <c r="E41" s="248"/>
      <c r="F41" s="77">
        <v>1000</v>
      </c>
      <c r="G41" s="77" t="s">
        <v>58</v>
      </c>
      <c r="H41" s="77">
        <v>1</v>
      </c>
      <c r="I41" s="167">
        <v>22</v>
      </c>
      <c r="J41" s="11">
        <f t="shared" ref="J41:J51" si="15">D41*I41</f>
        <v>174.23999999999998</v>
      </c>
      <c r="K41" s="192">
        <f t="shared" ref="K41:K51" si="16">J41/F41/22</f>
        <v>7.9199999999999982E-3</v>
      </c>
    </row>
    <row r="42" spans="1:11" x14ac:dyDescent="0.35">
      <c r="A42" s="75" t="s">
        <v>92</v>
      </c>
      <c r="B42" s="76">
        <v>9.4</v>
      </c>
      <c r="C42" s="142">
        <v>2.5</v>
      </c>
      <c r="D42" s="7">
        <f t="shared" si="14"/>
        <v>23.5</v>
      </c>
      <c r="E42" s="248"/>
      <c r="F42" s="77">
        <v>1000</v>
      </c>
      <c r="G42" s="77" t="s">
        <v>58</v>
      </c>
      <c r="H42" s="77">
        <v>1</v>
      </c>
      <c r="I42" s="167">
        <v>22</v>
      </c>
      <c r="J42" s="11">
        <f t="shared" si="15"/>
        <v>517</v>
      </c>
      <c r="K42" s="192">
        <f t="shared" si="16"/>
        <v>2.35E-2</v>
      </c>
    </row>
    <row r="43" spans="1:11" x14ac:dyDescent="0.35">
      <c r="A43" s="75" t="s">
        <v>93</v>
      </c>
      <c r="B43" s="76">
        <v>4.0999999999999996</v>
      </c>
      <c r="C43" s="142">
        <v>9.3000000000000007</v>
      </c>
      <c r="D43" s="7">
        <f t="shared" si="14"/>
        <v>38.130000000000003</v>
      </c>
      <c r="E43" s="248"/>
      <c r="F43" s="77">
        <v>1000</v>
      </c>
      <c r="G43" s="77" t="s">
        <v>58</v>
      </c>
      <c r="H43" s="77">
        <v>1</v>
      </c>
      <c r="I43" s="167">
        <v>22</v>
      </c>
      <c r="J43" s="11">
        <f t="shared" si="15"/>
        <v>838.86</v>
      </c>
      <c r="K43" s="192">
        <f t="shared" si="16"/>
        <v>3.8130000000000004E-2</v>
      </c>
    </row>
    <row r="44" spans="1:11" x14ac:dyDescent="0.35">
      <c r="A44" s="75"/>
      <c r="B44" s="76"/>
      <c r="C44" s="142"/>
      <c r="D44" s="7">
        <f t="shared" si="14"/>
        <v>0</v>
      </c>
      <c r="E44" s="248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248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248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248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248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248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248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249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94</v>
      </c>
      <c r="B52" s="97">
        <v>2.5</v>
      </c>
      <c r="C52" s="144">
        <v>2</v>
      </c>
      <c r="D52" s="152">
        <f>B52*C52</f>
        <v>5</v>
      </c>
      <c r="E52" s="251" t="s">
        <v>19</v>
      </c>
      <c r="F52" s="98">
        <v>200</v>
      </c>
      <c r="G52" s="98" t="s">
        <v>58</v>
      </c>
      <c r="H52" s="98">
        <v>2</v>
      </c>
      <c r="I52" s="169">
        <v>44</v>
      </c>
      <c r="J52" s="176">
        <f>D52*I52</f>
        <v>220</v>
      </c>
      <c r="K52" s="194">
        <f>J52/F52/22</f>
        <v>0.05</v>
      </c>
    </row>
    <row r="53" spans="1:13" x14ac:dyDescent="0.35">
      <c r="A53" s="81" t="s">
        <v>95</v>
      </c>
      <c r="B53" s="82">
        <v>1.5</v>
      </c>
      <c r="C53" s="145">
        <v>3.6</v>
      </c>
      <c r="D53" s="7">
        <f t="shared" ref="D53:D63" si="17">B53*C53</f>
        <v>5.4</v>
      </c>
      <c r="E53" s="252"/>
      <c r="F53" s="83">
        <v>200</v>
      </c>
      <c r="G53" s="83" t="s">
        <v>58</v>
      </c>
      <c r="H53" s="83">
        <v>2</v>
      </c>
      <c r="I53" s="170">
        <v>44</v>
      </c>
      <c r="J53" s="11">
        <f t="shared" ref="J53:J63" si="18">D53*I53</f>
        <v>237.60000000000002</v>
      </c>
      <c r="K53" s="195">
        <f t="shared" ref="K53:K63" si="19">J53/F53/22</f>
        <v>5.4000000000000006E-2</v>
      </c>
    </row>
    <row r="54" spans="1:13" x14ac:dyDescent="0.35">
      <c r="A54" s="81" t="s">
        <v>96</v>
      </c>
      <c r="B54" s="82">
        <v>3</v>
      </c>
      <c r="C54" s="145">
        <v>2.1</v>
      </c>
      <c r="D54" s="7">
        <f t="shared" si="17"/>
        <v>6.3000000000000007</v>
      </c>
      <c r="E54" s="252"/>
      <c r="F54" s="83">
        <v>200</v>
      </c>
      <c r="G54" s="83" t="s">
        <v>58</v>
      </c>
      <c r="H54" s="83">
        <v>2</v>
      </c>
      <c r="I54" s="170">
        <v>44</v>
      </c>
      <c r="J54" s="11">
        <f t="shared" si="18"/>
        <v>277.20000000000005</v>
      </c>
      <c r="K54" s="195">
        <f t="shared" si="19"/>
        <v>6.3E-2</v>
      </c>
    </row>
    <row r="55" spans="1:13" x14ac:dyDescent="0.35">
      <c r="A55" s="81" t="s">
        <v>97</v>
      </c>
      <c r="B55" s="82">
        <v>3.4</v>
      </c>
      <c r="C55" s="145">
        <v>2.2999999999999998</v>
      </c>
      <c r="D55" s="7">
        <f t="shared" si="17"/>
        <v>7.8199999999999994</v>
      </c>
      <c r="E55" s="252"/>
      <c r="F55" s="83">
        <v>200</v>
      </c>
      <c r="G55" s="83" t="s">
        <v>58</v>
      </c>
      <c r="H55" s="83">
        <v>2</v>
      </c>
      <c r="I55" s="170">
        <v>44</v>
      </c>
      <c r="J55" s="11">
        <f t="shared" si="18"/>
        <v>344.08</v>
      </c>
      <c r="K55" s="195">
        <f t="shared" si="19"/>
        <v>7.8199999999999992E-2</v>
      </c>
    </row>
    <row r="56" spans="1:13" x14ac:dyDescent="0.35">
      <c r="A56" s="81" t="s">
        <v>98</v>
      </c>
      <c r="B56" s="82">
        <v>4.2</v>
      </c>
      <c r="C56" s="145">
        <v>1.3</v>
      </c>
      <c r="D56" s="7">
        <f t="shared" si="17"/>
        <v>5.4600000000000009</v>
      </c>
      <c r="E56" s="252"/>
      <c r="F56" s="83">
        <v>200</v>
      </c>
      <c r="G56" s="83" t="s">
        <v>58</v>
      </c>
      <c r="H56" s="83">
        <v>2</v>
      </c>
      <c r="I56" s="170">
        <v>44</v>
      </c>
      <c r="J56" s="11">
        <f t="shared" si="18"/>
        <v>240.24000000000004</v>
      </c>
      <c r="K56" s="195">
        <f t="shared" si="19"/>
        <v>5.460000000000001E-2</v>
      </c>
    </row>
    <row r="57" spans="1:13" x14ac:dyDescent="0.35">
      <c r="A57" s="81" t="s">
        <v>99</v>
      </c>
      <c r="B57" s="82">
        <v>2.7</v>
      </c>
      <c r="C57" s="145">
        <v>4.5999999999999996</v>
      </c>
      <c r="D57" s="7">
        <f t="shared" si="17"/>
        <v>12.42</v>
      </c>
      <c r="E57" s="252"/>
      <c r="F57" s="83">
        <v>200</v>
      </c>
      <c r="G57" s="83" t="s">
        <v>58</v>
      </c>
      <c r="H57" s="83">
        <v>2</v>
      </c>
      <c r="I57" s="170">
        <v>44</v>
      </c>
      <c r="J57" s="11">
        <f t="shared" si="18"/>
        <v>546.48</v>
      </c>
      <c r="K57" s="195">
        <f t="shared" si="19"/>
        <v>0.1242</v>
      </c>
    </row>
    <row r="58" spans="1:13" x14ac:dyDescent="0.35">
      <c r="A58" s="81"/>
      <c r="B58" s="82"/>
      <c r="C58" s="145"/>
      <c r="D58" s="7">
        <f t="shared" si="17"/>
        <v>0</v>
      </c>
      <c r="E58" s="252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252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252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252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252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253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100</v>
      </c>
      <c r="B64" s="33">
        <v>1.65</v>
      </c>
      <c r="C64" s="129">
        <v>21</v>
      </c>
      <c r="D64" s="30">
        <f>B64*C64</f>
        <v>34.65</v>
      </c>
      <c r="E64" s="229" t="s">
        <v>23</v>
      </c>
      <c r="F64" s="34">
        <v>1800</v>
      </c>
      <c r="G64" s="34" t="s">
        <v>58</v>
      </c>
      <c r="H64" s="49">
        <v>1</v>
      </c>
      <c r="I64" s="154">
        <v>22</v>
      </c>
      <c r="J64" s="176">
        <f>D64*I64</f>
        <v>762.3</v>
      </c>
      <c r="K64" s="179">
        <f>J64/F64/22</f>
        <v>1.925E-2</v>
      </c>
      <c r="M64" s="29"/>
    </row>
    <row r="65" spans="1:13" x14ac:dyDescent="0.35">
      <c r="A65" s="35" t="s">
        <v>101</v>
      </c>
      <c r="B65" s="36">
        <v>1</v>
      </c>
      <c r="C65" s="130">
        <v>21</v>
      </c>
      <c r="D65" s="6">
        <f>B65*C65</f>
        <v>21</v>
      </c>
      <c r="E65" s="230"/>
      <c r="F65" s="37">
        <v>1800</v>
      </c>
      <c r="G65" s="37" t="s">
        <v>58</v>
      </c>
      <c r="H65" s="48">
        <v>1</v>
      </c>
      <c r="I65" s="155">
        <v>22</v>
      </c>
      <c r="J65" s="11">
        <f t="shared" ref="J65:J68" si="20">D65*I65</f>
        <v>462</v>
      </c>
      <c r="K65" s="180">
        <f t="shared" ref="K65:K70" si="21">J65/F65/22</f>
        <v>1.1666666666666665E-2</v>
      </c>
    </row>
    <row r="66" spans="1:13" x14ac:dyDescent="0.35">
      <c r="A66" s="35" t="s">
        <v>78</v>
      </c>
      <c r="B66" s="36">
        <v>12</v>
      </c>
      <c r="C66" s="130">
        <v>2.9</v>
      </c>
      <c r="D66" s="6">
        <f>B66*C66</f>
        <v>34.799999999999997</v>
      </c>
      <c r="E66" s="230"/>
      <c r="F66" s="37">
        <v>1800</v>
      </c>
      <c r="G66" s="37" t="s">
        <v>58</v>
      </c>
      <c r="H66" s="48">
        <v>1</v>
      </c>
      <c r="I66" s="155">
        <v>22</v>
      </c>
      <c r="J66" s="11">
        <f>D66*I66</f>
        <v>765.59999999999991</v>
      </c>
      <c r="K66" s="180">
        <f t="shared" si="21"/>
        <v>1.9333333333333331E-2</v>
      </c>
    </row>
    <row r="67" spans="1:13" x14ac:dyDescent="0.35">
      <c r="A67" s="35" t="s">
        <v>102</v>
      </c>
      <c r="B67" s="36">
        <v>12</v>
      </c>
      <c r="C67" s="130">
        <v>5.6</v>
      </c>
      <c r="D67" s="6">
        <f t="shared" ref="D67:D70" si="22">B67*C67</f>
        <v>67.199999999999989</v>
      </c>
      <c r="E67" s="230"/>
      <c r="F67" s="37">
        <v>1800</v>
      </c>
      <c r="G67" s="37" t="s">
        <v>58</v>
      </c>
      <c r="H67" s="48">
        <v>1</v>
      </c>
      <c r="I67" s="155">
        <v>22</v>
      </c>
      <c r="J67" s="11">
        <f t="shared" si="20"/>
        <v>1478.3999999999996</v>
      </c>
      <c r="K67" s="180">
        <f t="shared" si="21"/>
        <v>3.7333333333333323E-2</v>
      </c>
    </row>
    <row r="68" spans="1:13" x14ac:dyDescent="0.35">
      <c r="A68" s="35"/>
      <c r="B68" s="36"/>
      <c r="C68" s="130"/>
      <c r="D68" s="6">
        <f t="shared" si="22"/>
        <v>0</v>
      </c>
      <c r="E68" s="230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230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231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/>
      <c r="B71" s="100"/>
      <c r="C71" s="147"/>
      <c r="D71" s="30">
        <f>B71*C71</f>
        <v>0</v>
      </c>
      <c r="E71" s="235" t="s">
        <v>24</v>
      </c>
      <c r="F71" s="101">
        <v>6000</v>
      </c>
      <c r="G71" s="101"/>
      <c r="H71" s="102"/>
      <c r="I71" s="172"/>
      <c r="J71" s="176">
        <f>D71*I71</f>
        <v>0</v>
      </c>
      <c r="K71" s="197">
        <f>J71/F71/22</f>
        <v>0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236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236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236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236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237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238" t="s">
        <v>25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239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239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239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239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239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240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241" t="s">
        <v>26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242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242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242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242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242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243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/>
      <c r="B91" s="91"/>
      <c r="C91" s="138"/>
      <c r="D91" s="30">
        <f>B91*C91</f>
        <v>0</v>
      </c>
      <c r="E91" s="244" t="s">
        <v>27</v>
      </c>
      <c r="F91" s="92">
        <v>130</v>
      </c>
      <c r="G91" s="92"/>
      <c r="H91" s="114"/>
      <c r="I91" s="163"/>
      <c r="J91" s="176">
        <f>D91*I91</f>
        <v>0</v>
      </c>
      <c r="K91" s="188">
        <f>J91/F91/22</f>
        <v>0</v>
      </c>
    </row>
    <row r="92" spans="1:11" x14ac:dyDescent="0.35">
      <c r="A92" s="69"/>
      <c r="B92" s="70"/>
      <c r="C92" s="139"/>
      <c r="D92" s="6">
        <f>B92*C92</f>
        <v>0</v>
      </c>
      <c r="E92" s="245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245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245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245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245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246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79</v>
      </c>
      <c r="B98" s="94">
        <v>1.0900000000000001</v>
      </c>
      <c r="C98" s="141">
        <v>23.79</v>
      </c>
      <c r="D98" s="30">
        <f>B98*C98</f>
        <v>25.931100000000001</v>
      </c>
      <c r="E98" s="247" t="s">
        <v>29</v>
      </c>
      <c r="F98" s="95">
        <v>300</v>
      </c>
      <c r="G98" s="95" t="s">
        <v>63</v>
      </c>
      <c r="H98" s="117">
        <v>1</v>
      </c>
      <c r="I98" s="166">
        <v>2</v>
      </c>
      <c r="J98" s="176">
        <f>D98*I98</f>
        <v>51.862200000000001</v>
      </c>
      <c r="K98" s="191">
        <f>J98/F98/22</f>
        <v>7.8579090909090907E-3</v>
      </c>
    </row>
    <row r="99" spans="1:11" x14ac:dyDescent="0.35">
      <c r="A99" s="75" t="s">
        <v>80</v>
      </c>
      <c r="B99" s="76">
        <v>1.0900000000000001</v>
      </c>
      <c r="C99" s="142">
        <v>23.79</v>
      </c>
      <c r="D99" s="6">
        <f>B99*C99</f>
        <v>25.931100000000001</v>
      </c>
      <c r="E99" s="248"/>
      <c r="F99" s="77">
        <v>300</v>
      </c>
      <c r="G99" s="77" t="s">
        <v>63</v>
      </c>
      <c r="H99" s="118">
        <v>1</v>
      </c>
      <c r="I99" s="167">
        <v>2</v>
      </c>
      <c r="J99" s="11">
        <f t="shared" ref="J99:J102" si="35">D99*I99</f>
        <v>51.862200000000001</v>
      </c>
      <c r="K99" s="192">
        <f t="shared" ref="K99:K104" si="36">J99/F99/22</f>
        <v>7.8579090909090907E-3</v>
      </c>
    </row>
    <row r="100" spans="1:11" x14ac:dyDescent="0.35">
      <c r="A100" s="75"/>
      <c r="B100" s="76"/>
      <c r="C100" s="142"/>
      <c r="D100" s="6">
        <f>B100*C100</f>
        <v>0</v>
      </c>
      <c r="E100" s="248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248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248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248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249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251" t="s">
        <v>31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252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252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252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252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252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253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07" t="s">
        <v>32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08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209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215" t="s">
        <v>33</v>
      </c>
      <c r="B115" s="216"/>
      <c r="C115" s="216"/>
      <c r="D115" s="9">
        <f>SUM(D2:D114)</f>
        <v>518.81219999999996</v>
      </c>
      <c r="I115" s="4"/>
      <c r="J115" s="178"/>
      <c r="K115" s="201"/>
    </row>
    <row r="116" spans="1:11" ht="15" thickBot="1" x14ac:dyDescent="0.4">
      <c r="A116" s="217" t="s">
        <v>34</v>
      </c>
      <c r="B116" s="218"/>
      <c r="C116" s="218"/>
      <c r="D116" s="218"/>
      <c r="E116" s="218"/>
      <c r="F116" s="218"/>
      <c r="G116" s="218"/>
      <c r="H116" s="218"/>
      <c r="I116" s="218"/>
      <c r="J116" s="153">
        <f>SUM(J2:J114)</f>
        <v>11309.424399999998</v>
      </c>
      <c r="K116" s="202"/>
    </row>
    <row r="117" spans="1:11" ht="15" thickBot="1" x14ac:dyDescent="0.4">
      <c r="A117" s="219" t="s">
        <v>35</v>
      </c>
      <c r="B117" s="220"/>
      <c r="C117" s="220"/>
      <c r="D117" s="220"/>
      <c r="E117" s="220"/>
      <c r="F117" s="220"/>
      <c r="G117" s="220"/>
      <c r="H117" s="220"/>
      <c r="I117" s="220"/>
      <c r="J117" s="220"/>
      <c r="K117" s="203">
        <f>SUM(K2:K114)</f>
        <v>0.83699165151515154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232" t="s">
        <v>36</v>
      </c>
      <c r="B120" s="233"/>
      <c r="C120" s="233"/>
      <c r="D120" s="233"/>
      <c r="E120" s="234"/>
      <c r="J120" s="29"/>
    </row>
    <row r="121" spans="1:11" ht="15" thickBot="1" x14ac:dyDescent="0.4">
      <c r="A121" s="221" t="s">
        <v>37</v>
      </c>
      <c r="B121" s="222"/>
      <c r="C121" s="222"/>
      <c r="D121" s="222"/>
      <c r="E121" s="223"/>
    </row>
    <row r="122" spans="1:11" ht="6" customHeight="1" thickBot="1" x14ac:dyDescent="0.4"/>
    <row r="123" spans="1:11" ht="15.75" customHeight="1" x14ac:dyDescent="0.35">
      <c r="A123" s="212" t="s">
        <v>38</v>
      </c>
      <c r="B123" s="213"/>
      <c r="C123" s="213"/>
      <c r="D123" s="213"/>
      <c r="E123" s="214"/>
    </row>
    <row r="124" spans="1:11" ht="58" x14ac:dyDescent="0.35">
      <c r="A124" s="24" t="s">
        <v>39</v>
      </c>
      <c r="B124" s="13" t="s">
        <v>40</v>
      </c>
      <c r="C124" s="13" t="s">
        <v>41</v>
      </c>
      <c r="D124" s="14" t="s">
        <v>42</v>
      </c>
      <c r="E124" s="25" t="s">
        <v>43</v>
      </c>
    </row>
    <row r="125" spans="1:11" x14ac:dyDescent="0.35">
      <c r="A125" s="17" t="str">
        <f>E2</f>
        <v>INTERNA -Pisos Frios &amp; Acarpetados</v>
      </c>
      <c r="B125" s="29">
        <f>SUM(J2:J21)</f>
        <v>2797.7400000000002</v>
      </c>
      <c r="C125" s="21">
        <f>F2</f>
        <v>800</v>
      </c>
      <c r="D125" s="123">
        <f>((800*B125)/C125)/22</f>
        <v>127.16999999999999</v>
      </c>
      <c r="E125" s="226"/>
    </row>
    <row r="126" spans="1:11" x14ac:dyDescent="0.35">
      <c r="A126" s="17" t="str">
        <f>E22</f>
        <v>INTERNA -
Laboratórios</v>
      </c>
      <c r="B126" s="29">
        <f>SUM(J22:J27)</f>
        <v>211.2</v>
      </c>
      <c r="C126" s="21">
        <f>F22</f>
        <v>360</v>
      </c>
      <c r="D126" s="123">
        <f t="shared" ref="D126:D130" si="44">((800*B126)/C126)/22</f>
        <v>21.333333333333332</v>
      </c>
      <c r="E126" s="227"/>
    </row>
    <row r="127" spans="1:11" x14ac:dyDescent="0.35">
      <c r="A127" s="17" t="str">
        <f>E28</f>
        <v>INTERNA -
Almoxarifado / Galpões</v>
      </c>
      <c r="B127" s="29">
        <f>SUM(J28:J33)</f>
        <v>0</v>
      </c>
      <c r="C127" s="21">
        <f>F28</f>
        <v>1500</v>
      </c>
      <c r="D127" s="123">
        <f t="shared" si="44"/>
        <v>0</v>
      </c>
      <c r="E127" s="227"/>
    </row>
    <row r="128" spans="1:11" x14ac:dyDescent="0.35">
      <c r="A128" s="17" t="str">
        <f>E34</f>
        <v>INTERNA -
Oficinas</v>
      </c>
      <c r="B128" s="29">
        <f>SUM(J34:J39)</f>
        <v>800.8</v>
      </c>
      <c r="C128" s="21">
        <f>F34</f>
        <v>1200</v>
      </c>
      <c r="D128" s="123">
        <f t="shared" si="44"/>
        <v>24.266666666666666</v>
      </c>
      <c r="E128" s="227"/>
    </row>
    <row r="129" spans="1:15" x14ac:dyDescent="0.35">
      <c r="A129" s="17" t="str">
        <f>E40</f>
        <v>INTERNA -
Áreas com espaços livres - saguão, hall e salão</v>
      </c>
      <c r="B129" s="29">
        <f>SUM(J40:J51)</f>
        <v>2062.06</v>
      </c>
      <c r="C129" s="21">
        <f>F40</f>
        <v>1000</v>
      </c>
      <c r="D129" s="123">
        <f t="shared" si="44"/>
        <v>74.983999999999995</v>
      </c>
      <c r="E129" s="227"/>
    </row>
    <row r="130" spans="1:15" x14ac:dyDescent="0.35">
      <c r="A130" s="17" t="str">
        <f>E52</f>
        <v>INTERNA -
Banheiros</v>
      </c>
      <c r="B130" s="29">
        <f>SUM(J52:J63)</f>
        <v>1865.6000000000001</v>
      </c>
      <c r="C130" s="21">
        <f>F52</f>
        <v>200</v>
      </c>
      <c r="D130" s="123">
        <f t="shared" si="44"/>
        <v>339.2</v>
      </c>
      <c r="E130" s="227"/>
    </row>
    <row r="131" spans="1:15" x14ac:dyDescent="0.35">
      <c r="C131" s="21"/>
      <c r="D131" s="123"/>
      <c r="E131" s="228"/>
    </row>
    <row r="132" spans="1:15" ht="30.75" customHeight="1" thickBot="1" x14ac:dyDescent="0.4">
      <c r="A132" s="210" t="s">
        <v>44</v>
      </c>
      <c r="B132" s="211"/>
      <c r="C132" s="211"/>
      <c r="D132" s="128">
        <f>SUM(D125:D131)</f>
        <v>586.95399999999995</v>
      </c>
      <c r="E132" s="26">
        <f>D132/800</f>
        <v>0.73369249999999997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12" t="s">
        <v>45</v>
      </c>
      <c r="B135" s="213"/>
      <c r="C135" s="213"/>
      <c r="D135" s="213"/>
      <c r="E135" s="214"/>
    </row>
    <row r="136" spans="1:15" ht="72.5" x14ac:dyDescent="0.35">
      <c r="A136" s="24" t="s">
        <v>39</v>
      </c>
      <c r="B136" s="13" t="s">
        <v>46</v>
      </c>
      <c r="C136" s="13" t="s">
        <v>47</v>
      </c>
      <c r="D136" s="14" t="s">
        <v>48</v>
      </c>
      <c r="E136" s="25" t="s">
        <v>43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3468.2999999999993</v>
      </c>
      <c r="C137" s="22">
        <f>F64</f>
        <v>1800</v>
      </c>
      <c r="D137" s="23">
        <f>((1800*B137)/C137)/22</f>
        <v>157.64999999999998</v>
      </c>
      <c r="E137" s="226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0</v>
      </c>
      <c r="C138" s="22">
        <f>F71</f>
        <v>6000</v>
      </c>
      <c r="D138" s="23">
        <f>((1800*B138)/C138)/22</f>
        <v>0</v>
      </c>
      <c r="E138" s="227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27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27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228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10" t="s">
        <v>49</v>
      </c>
      <c r="B142" s="211"/>
      <c r="C142" s="211"/>
      <c r="D142" s="128">
        <f>SUM(D137:D141)</f>
        <v>157.64999999999998</v>
      </c>
      <c r="E142" s="26">
        <f>D142/1800</f>
        <v>8.7583333333333319E-2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12" t="s">
        <v>50</v>
      </c>
      <c r="B145" s="213"/>
      <c r="C145" s="213"/>
      <c r="D145" s="213"/>
      <c r="E145" s="214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39</v>
      </c>
      <c r="B146" s="13" t="s">
        <v>46</v>
      </c>
      <c r="C146" s="13" t="s">
        <v>47</v>
      </c>
      <c r="D146" s="14" t="s">
        <v>51</v>
      </c>
      <c r="E146" s="25" t="s">
        <v>43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0</v>
      </c>
      <c r="C147" s="21">
        <f>F91</f>
        <v>130</v>
      </c>
      <c r="D147" s="23">
        <f>((300*B147)/C147)/22</f>
        <v>0</v>
      </c>
      <c r="E147" s="226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103.7244</v>
      </c>
      <c r="C148" s="21">
        <f>F98</f>
        <v>300</v>
      </c>
      <c r="D148" s="23">
        <f>((300*B148)/C148)/22</f>
        <v>4.7147454545454544</v>
      </c>
      <c r="E148" s="227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27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228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10" t="s">
        <v>52</v>
      </c>
      <c r="B151" s="211"/>
      <c r="C151" s="211"/>
      <c r="D151" s="128">
        <f>SUM(D147:D150)</f>
        <v>4.7147454545454544</v>
      </c>
      <c r="E151" s="26">
        <f>D151/300</f>
        <v>1.5715818181818181E-2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12" t="s">
        <v>53</v>
      </c>
      <c r="B154" s="213"/>
      <c r="C154" s="213"/>
      <c r="D154" s="213"/>
      <c r="E154" s="214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39</v>
      </c>
      <c r="B155" s="13" t="s">
        <v>46</v>
      </c>
      <c r="C155" s="13" t="s">
        <v>47</v>
      </c>
      <c r="D155" s="14" t="s">
        <v>54</v>
      </c>
      <c r="E155" s="25" t="s">
        <v>43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26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228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10" t="s">
        <v>55</v>
      </c>
      <c r="B158" s="211"/>
      <c r="C158" s="211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224" t="s">
        <v>56</v>
      </c>
      <c r="B160" s="225"/>
      <c r="C160" s="225"/>
      <c r="D160" s="225"/>
      <c r="E160" s="204">
        <f>E132+E142+E151+E158</f>
        <v>0.83699165151515154</v>
      </c>
      <c r="I160" s="3"/>
      <c r="J160"/>
      <c r="K160"/>
      <c r="L160"/>
      <c r="M160"/>
      <c r="N160"/>
      <c r="O160"/>
    </row>
  </sheetData>
  <mergeCells count="32">
    <mergeCell ref="A160:D160"/>
    <mergeCell ref="E147:E150"/>
    <mergeCell ref="A151:C151"/>
    <mergeCell ref="A154:E154"/>
    <mergeCell ref="E156:E157"/>
    <mergeCell ref="A158:C158"/>
    <mergeCell ref="A132:C132"/>
    <mergeCell ref="A135:E135"/>
    <mergeCell ref="E137:E141"/>
    <mergeCell ref="A142:C142"/>
    <mergeCell ref="A145:E145"/>
    <mergeCell ref="A117:J117"/>
    <mergeCell ref="A120:E120"/>
    <mergeCell ref="A121:E121"/>
    <mergeCell ref="A123:E123"/>
    <mergeCell ref="E125:E131"/>
    <mergeCell ref="E98:E104"/>
    <mergeCell ref="E105:E111"/>
    <mergeCell ref="E112:E114"/>
    <mergeCell ref="A115:C115"/>
    <mergeCell ref="A116:I116"/>
    <mergeCell ref="E64:E70"/>
    <mergeCell ref="E71:E76"/>
    <mergeCell ref="E77:E83"/>
    <mergeCell ref="E84:E90"/>
    <mergeCell ref="E91:E97"/>
    <mergeCell ref="E28:E33"/>
    <mergeCell ref="E34:E39"/>
    <mergeCell ref="E40:E51"/>
    <mergeCell ref="E52:E63"/>
    <mergeCell ref="E2:E21"/>
    <mergeCell ref="E22:E2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58</v>
      </c>
    </row>
    <row r="2" spans="1:1" x14ac:dyDescent="0.35">
      <c r="A2" t="s">
        <v>60</v>
      </c>
    </row>
    <row r="3" spans="1:1" x14ac:dyDescent="0.35">
      <c r="A3" t="s">
        <v>63</v>
      </c>
    </row>
    <row r="4" spans="1:1" x14ac:dyDescent="0.35">
      <c r="A4" t="s">
        <v>65</v>
      </c>
    </row>
    <row r="5" spans="1:1" x14ac:dyDescent="0.35">
      <c r="A5" t="s">
        <v>71</v>
      </c>
    </row>
    <row r="6" spans="1:1" x14ac:dyDescent="0.35">
      <c r="A6" t="s">
        <v>69</v>
      </c>
    </row>
    <row r="7" spans="1:1" x14ac:dyDescent="0.35">
      <c r="A7" t="s">
        <v>103</v>
      </c>
    </row>
    <row r="8" spans="1:1" x14ac:dyDescent="0.35">
      <c r="A8" t="s">
        <v>73</v>
      </c>
    </row>
    <row r="9" spans="1:1" x14ac:dyDescent="0.35">
      <c r="A9" t="s">
        <v>104</v>
      </c>
    </row>
    <row r="14" spans="1:1" x14ac:dyDescent="0.35">
      <c r="A14" t="s">
        <v>105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Areas (m²)-Preencher</vt:lpstr>
      <vt:lpstr>Exemplo1</vt:lpstr>
      <vt:lpstr>Exemplo2</vt:lpstr>
      <vt:lpstr>Parâmetros</vt:lpstr>
      <vt:lpstr>'Areas (m²)-Preencher'!Titulos_de_impressao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2022-10-24T19:54:30Z</dcterms:modified>
  <cp:category/>
  <cp:contentStatus/>
</cp:coreProperties>
</file>