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josue.vieira\Desktop\Documentos Pregão Recepcionistas\"/>
    </mc:Choice>
  </mc:AlternateContent>
  <xr:revisionPtr revIDLastSave="0" documentId="8_{7ACF8EFE-D8BD-4639-813E-3DB161F360C4}" xr6:coauthVersionLast="41" xr6:coauthVersionMax="41" xr10:uidLastSave="{00000000-0000-0000-0000-000000000000}"/>
  <bookViews>
    <workbookView xWindow="-120" yWindow="-120" windowWidth="20730" windowHeight="11160" tabRatio="825" xr2:uid="{00000000-000D-0000-FFFF-FFFF00000000}"/>
  </bookViews>
  <sheets>
    <sheet name="PCFP-Recepcionista" sheetId="1" r:id="rId1"/>
    <sheet name="Uniformes" sheetId="2" r:id="rId2"/>
    <sheet name="Totalização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" i="2" l="1"/>
  <c r="F26" i="2"/>
  <c r="F25" i="2"/>
  <c r="F24" i="2"/>
  <c r="F23" i="2"/>
  <c r="F22" i="2"/>
  <c r="F21" i="2"/>
  <c r="F7" i="2"/>
  <c r="F8" i="2"/>
  <c r="F9" i="2"/>
  <c r="F10" i="2"/>
  <c r="F11" i="2"/>
  <c r="F12" i="2"/>
  <c r="F6" i="2"/>
  <c r="F5" i="2"/>
  <c r="D71" i="1" l="1"/>
  <c r="D75" i="1" l="1"/>
  <c r="D74" i="1"/>
  <c r="D73" i="1"/>
  <c r="D76" i="1"/>
  <c r="C102" i="1" l="1"/>
  <c r="C103" i="1"/>
  <c r="C101" i="1"/>
  <c r="C88" i="1"/>
  <c r="C93" i="1"/>
  <c r="C127" i="1" l="1"/>
  <c r="C154" i="1" l="1"/>
  <c r="C153" i="1"/>
  <c r="F14" i="2" l="1"/>
  <c r="F29" i="2"/>
  <c r="F32" i="2" l="1"/>
  <c r="D114" i="1" s="1"/>
  <c r="C53" i="1" l="1"/>
  <c r="C133" i="1" l="1"/>
  <c r="C130" i="1"/>
  <c r="C126" i="1"/>
  <c r="D41" i="1"/>
  <c r="D72" i="1" l="1"/>
  <c r="C65" i="1"/>
  <c r="D47" i="1"/>
  <c r="C104" i="1" l="1"/>
  <c r="C106" i="1" s="1"/>
  <c r="C107" i="1" s="1"/>
  <c r="D107" i="1" s="1"/>
  <c r="C92" i="1"/>
  <c r="D93" i="1"/>
  <c r="D101" i="1"/>
  <c r="D105" i="1"/>
  <c r="D102" i="1"/>
  <c r="D100" i="1"/>
  <c r="D103" i="1"/>
  <c r="D62" i="1"/>
  <c r="D58" i="1"/>
  <c r="D59" i="1"/>
  <c r="D57" i="1"/>
  <c r="D64" i="1"/>
  <c r="D60" i="1"/>
  <c r="D63" i="1"/>
  <c r="D61" i="1"/>
  <c r="D52" i="1"/>
  <c r="C108" i="1"/>
  <c r="D91" i="1"/>
  <c r="D141" i="1"/>
  <c r="C5" i="3" s="1"/>
  <c r="D70" i="1"/>
  <c r="D77" i="1" s="1"/>
  <c r="D83" i="1" s="1"/>
  <c r="D51" i="1"/>
  <c r="D104" i="1" l="1"/>
  <c r="D92" i="1"/>
  <c r="D155" i="1" s="1"/>
  <c r="D153" i="1"/>
  <c r="D108" i="1"/>
  <c r="D65" i="1"/>
  <c r="D82" i="1" s="1"/>
  <c r="C109" i="1"/>
  <c r="C156" i="1"/>
  <c r="D53" i="1"/>
  <c r="D118" i="1"/>
  <c r="D145" i="1" s="1"/>
  <c r="C9" i="3" s="1"/>
  <c r="D81" i="1" l="1"/>
  <c r="D84" i="1" s="1"/>
  <c r="D156" i="1" l="1"/>
  <c r="D142" i="1"/>
  <c r="C6" i="3" s="1"/>
  <c r="D106" i="1" l="1"/>
  <c r="D109" i="1" l="1"/>
  <c r="D144" i="1" s="1"/>
  <c r="C8" i="3" l="1"/>
  <c r="C90" i="1"/>
  <c r="D90" i="1" s="1"/>
  <c r="C89" i="1"/>
  <c r="D88" i="1"/>
  <c r="C94" i="1" l="1"/>
  <c r="C155" i="1"/>
  <c r="C157" i="1" s="1"/>
  <c r="D89" i="1"/>
  <c r="D94" i="1" s="1"/>
  <c r="D143" i="1" l="1"/>
  <c r="D146" i="1" s="1"/>
  <c r="C7" i="3"/>
  <c r="C10" i="3" s="1"/>
  <c r="D122" i="1" l="1"/>
  <c r="D123" i="1" l="1"/>
  <c r="D124" i="1" l="1"/>
  <c r="D125" i="1" l="1"/>
  <c r="D148" i="1" s="1"/>
  <c r="D147" i="1" l="1"/>
  <c r="D154" i="1"/>
  <c r="D157" i="1" s="1"/>
  <c r="C12" i="3"/>
  <c r="C14" i="3" s="1"/>
  <c r="C16" i="3" s="1"/>
  <c r="D126" i="1" l="1"/>
  <c r="C11" i="3"/>
  <c r="D133" i="1" l="1"/>
  <c r="D127" i="1"/>
  <c r="D129" i="1"/>
  <c r="D128" i="1"/>
  <c r="D134" i="1"/>
  <c r="D136" i="1"/>
</calcChain>
</file>

<file path=xl/sharedStrings.xml><?xml version="1.0" encoding="utf-8"?>
<sst xmlns="http://schemas.openxmlformats.org/spreadsheetml/2006/main" count="342" uniqueCount="205">
  <si>
    <t xml:space="preserve">ANEXO II </t>
  </si>
  <si>
    <t xml:space="preserve"> </t>
  </si>
  <si>
    <t xml:space="preserve">Custos </t>
  </si>
  <si>
    <t xml:space="preserve">PERCENTUAIS E VALORES DE REFERÊNCIA </t>
  </si>
  <si>
    <t xml:space="preserve">POSTO DE RECEPCIONISTA </t>
  </si>
  <si>
    <t xml:space="preserve">MÓDULO 1: COMPOSIÇÃO DA REMUNERAÇÃO </t>
  </si>
  <si>
    <t xml:space="preserve">TOTAL DA REMUNERAÇÃO </t>
  </si>
  <si>
    <t xml:space="preserve">TOTAL DOS BENEFÍCIOS MENSAIS E DIÁRIOS </t>
  </si>
  <si>
    <t xml:space="preserve">TOTAL DOS INSUMOS DIVERSOS </t>
  </si>
  <si>
    <t xml:space="preserve">Subtotal </t>
  </si>
  <si>
    <t xml:space="preserve">Total dos custos de reposição do profissional ausente </t>
  </si>
  <si>
    <t xml:space="preserve">MODELO DE PROPOSTA DE PREÇOS </t>
  </si>
  <si>
    <t xml:space="preserve">1 - Composição da Remuneração </t>
  </si>
  <si>
    <t xml:space="preserve"> Valor (R$) </t>
  </si>
  <si>
    <t>Valor Passagem:</t>
  </si>
  <si>
    <t>Auxílio Saúde:</t>
  </si>
  <si>
    <t>Auxílio Alimentação:</t>
  </si>
  <si>
    <t>PLANILHA DE CUSTOS E FORMAÇÃO DE PREÇOS – POSTO RECEPCIONISTA</t>
  </si>
  <si>
    <t>TOTAL DA PROVISÃO PARA A CONTA VINCULADA</t>
  </si>
  <si>
    <t xml:space="preserve">Nº Processo </t>
  </si>
  <si>
    <t>__/___/___ às ___: ____horas</t>
  </si>
  <si>
    <t>Dia da Abertura das propostas:</t>
  </si>
  <si>
    <t>Município</t>
  </si>
  <si>
    <t xml:space="preserve">Nº Meses Execução Contratual: </t>
  </si>
  <si>
    <t>IDENTIFICAÇÃO DO SERVIÇO</t>
  </si>
  <si>
    <t>Tipo do Serviço</t>
  </si>
  <si>
    <t>Unidade de Medida</t>
  </si>
  <si>
    <t>Quantidade Total a Contratar</t>
  </si>
  <si>
    <t>RECEPCIONISTA</t>
  </si>
  <si>
    <t>5 (Cinco)</t>
  </si>
  <si>
    <t>Média de dias trabalhados mês</t>
  </si>
  <si>
    <t>Auxílio Odontológico:</t>
  </si>
  <si>
    <t>Valor Unit</t>
  </si>
  <si>
    <t>Pç</t>
  </si>
  <si>
    <t>Cinto</t>
  </si>
  <si>
    <t>Par</t>
  </si>
  <si>
    <t>Quadro-resumo do Valor Mensal do Serviço</t>
  </si>
  <si>
    <t>Valor Mensal Total ref. Mão-de-obra vinculada à execução contratual Unid / Elementos</t>
  </si>
  <si>
    <t>A</t>
  </si>
  <si>
    <t>B</t>
  </si>
  <si>
    <t>C</t>
  </si>
  <si>
    <t>D</t>
  </si>
  <si>
    <t>E</t>
  </si>
  <si>
    <t>Tributos</t>
  </si>
  <si>
    <t>Qt postos</t>
  </si>
  <si>
    <t>Qt meses</t>
  </si>
  <si>
    <t>Materiais</t>
  </si>
  <si>
    <t>DISCRIMINAÇÃO DOS SERVIÇOS (DADOS REFERENTE A CONTRATAÇÃO)</t>
  </si>
  <si>
    <t xml:space="preserve">Ano do Acordo/Convenção/Sindicato: </t>
  </si>
  <si>
    <t>Data da apresentação da proposta:</t>
  </si>
  <si>
    <t>AUXÍLIOS E OUTROS BENEFÍCIOS</t>
  </si>
  <si>
    <t>MÃO DE OBRA VICULADA À EXECUÇÃO CONTRATUAL</t>
  </si>
  <si>
    <t xml:space="preserve">Salário Normativo da Categoria Profissional: </t>
  </si>
  <si>
    <t>Classificação brasileira de ocupações (CBO):</t>
  </si>
  <si>
    <t>Categoria Profissional (vinculada a execução contratual)</t>
  </si>
  <si>
    <t>Data base da categoria:</t>
  </si>
  <si>
    <t>Brasília</t>
  </si>
  <si>
    <t>_____/_____/_____</t>
  </si>
  <si>
    <t>Recepcionistas</t>
  </si>
  <si>
    <t>Submódulo 2.1 - 13º (décimo terceiro) Salário, Férias e Adicional de Férias</t>
  </si>
  <si>
    <t>Módulo 2 - Encargos Sociais e Trabalhistas</t>
  </si>
  <si>
    <t xml:space="preserve">Submódulo 2.2 - Encargos previdenciários e FGTS </t>
  </si>
  <si>
    <t>MÓDULO 2: ENCARGOS E BENEFÍCIOS ANUAIS, MENSAIS E DIÁRIOS</t>
  </si>
  <si>
    <t xml:space="preserve">Submódulo 2.3 - Benefícios Mensais e Diários </t>
  </si>
  <si>
    <t>2.1</t>
  </si>
  <si>
    <t>2.2</t>
  </si>
  <si>
    <t>2.3</t>
  </si>
  <si>
    <t>Provisão Para Rescisão</t>
  </si>
  <si>
    <t>F</t>
  </si>
  <si>
    <t>G</t>
  </si>
  <si>
    <t>H</t>
  </si>
  <si>
    <t xml:space="preserve">Salário Base </t>
  </si>
  <si>
    <t xml:space="preserve">Outros (especificar) </t>
  </si>
  <si>
    <t>13º Salário (1/12 avos do salário)</t>
  </si>
  <si>
    <t xml:space="preserve">INSS </t>
  </si>
  <si>
    <t xml:space="preserve">SESI ou SESC </t>
  </si>
  <si>
    <t xml:space="preserve">SENAI ou SENAC </t>
  </si>
  <si>
    <t xml:space="preserve">INCRA </t>
  </si>
  <si>
    <t xml:space="preserve">Salário Educação </t>
  </si>
  <si>
    <t xml:space="preserve">FGTS </t>
  </si>
  <si>
    <t xml:space="preserve">Seguro Acidente do Trabalho/SAT/INSS </t>
  </si>
  <si>
    <t xml:space="preserve">SEBRAE </t>
  </si>
  <si>
    <t xml:space="preserve">Auxílio creche </t>
  </si>
  <si>
    <t xml:space="preserve">13º Salário e adicional de férias </t>
  </si>
  <si>
    <t xml:space="preserve">Encargos previdenciários e FGTS </t>
  </si>
  <si>
    <t>Total Provisão para rescisão</t>
  </si>
  <si>
    <t>Multa do FGTS e contribuição social sobre o Aviso Prévio sobre o aviso prévio Trabalhado</t>
  </si>
  <si>
    <t xml:space="preserve"> Insumos Diversos </t>
  </si>
  <si>
    <t>4.1</t>
  </si>
  <si>
    <t xml:space="preserve">Uniformes </t>
  </si>
  <si>
    <t>MÓDULO 6: CUSTOS INDIRETOS, TRIBUTOS E LUCRO</t>
  </si>
  <si>
    <t>Custos Indiretos</t>
  </si>
  <si>
    <t>Lucro</t>
  </si>
  <si>
    <t>Tributos Federais</t>
  </si>
  <si>
    <t>Tributos Estaduais</t>
  </si>
  <si>
    <t>Tributos Municipais</t>
  </si>
  <si>
    <t>Módulo 5 - Insumos Diversos</t>
  </si>
  <si>
    <t xml:space="preserve">MÓDULO 5 - INSUMOS DIVERSOS </t>
  </si>
  <si>
    <t>Módulo 4 - Custo de Reposição de Profissional Ausente</t>
  </si>
  <si>
    <t>Módulo 3 - Provisão Para Rescisão</t>
  </si>
  <si>
    <t>Módulo 2 - Encargos e Benefìcios Anuais, Mensais e Diários</t>
  </si>
  <si>
    <t>Módulo 1 - Composição da Remuneração</t>
  </si>
  <si>
    <t>SubTotal A + B + C + D+ E</t>
  </si>
  <si>
    <t>Mão de Obra Vinculada a execução Contratual (valor por empregado)</t>
  </si>
  <si>
    <t>Módulo 6 - Custos Indiretos, Tributo e Lucro</t>
  </si>
  <si>
    <t>C.1</t>
  </si>
  <si>
    <t>C.2</t>
  </si>
  <si>
    <t>C.3</t>
  </si>
  <si>
    <t>QUADRO RESUMO - PROVISÃO PAR CONTA VINCULADA</t>
  </si>
  <si>
    <t>4221-06</t>
  </si>
  <si>
    <t xml:space="preserve">Tipo de Serviço </t>
  </si>
  <si>
    <t>Recepcionista</t>
  </si>
  <si>
    <t>MÓDULO 4: CUSTO REPOSIÇÃO DE PROFISSIONAL AUSENTE</t>
  </si>
  <si>
    <t>Adicional de Periculosidade</t>
  </si>
  <si>
    <t>Adicional de Insalubridade</t>
  </si>
  <si>
    <t>Adicional Noturno</t>
  </si>
  <si>
    <t>Adicional de Hora Noturna Reduzida</t>
  </si>
  <si>
    <t>Substituto na cobertura de Outras Ausências (especificar)</t>
  </si>
  <si>
    <t>I</t>
  </si>
  <si>
    <t>Benefícios Mensais e Diários</t>
  </si>
  <si>
    <t>PIS</t>
  </si>
  <si>
    <t>COFINS (Imposto Federal - Lei 9.718 e Lei 10.833)</t>
  </si>
  <si>
    <t>Especificar</t>
  </si>
  <si>
    <t>ISS  (Imposto municipal)</t>
  </si>
  <si>
    <t>Sub Total  Módulos + Custos Indiretos</t>
  </si>
  <si>
    <t>Substituto nas Ausências Legais</t>
  </si>
  <si>
    <t>II</t>
  </si>
  <si>
    <t>QUADRO RESUMO DO CUSTO POR EMPREGADO</t>
  </si>
  <si>
    <t>III</t>
  </si>
  <si>
    <t>1</t>
  </si>
  <si>
    <t>Encargos Sociais e Trabalhistas</t>
  </si>
  <si>
    <t>VALOR TOTAL POR EMPREGADO</t>
  </si>
  <si>
    <t>Valor Recepcionista (R$)</t>
  </si>
  <si>
    <t>MÓDULOS</t>
  </si>
  <si>
    <t>Submódulo 6 - Custos Indiretos, Tributos e Lucro</t>
  </si>
  <si>
    <t>Auxílio Creche:</t>
  </si>
  <si>
    <t>Valor Global da Proposta (TOTAL ANUAL)</t>
  </si>
  <si>
    <t>Valor Mensal dos Serviços (TOTAL MENSAL)</t>
  </si>
  <si>
    <t>Valor Valor Proposto por Unidade de Medida</t>
  </si>
  <si>
    <t>SubTotal A + B + C + D + E</t>
  </si>
  <si>
    <t>Subtotal de Encargos e Benefícios Anuais, Mensais e Diários</t>
  </si>
  <si>
    <t>QUADRO RESUMO - MÓDULO 2 - ENCARGOS E BENEFÍCIOS ANUAIS, MENSAIS E DIÁRIOS (Encargos Socias e Trabalhistas)</t>
  </si>
  <si>
    <t>Incidência do submódulo 2.2 sobre o este submódulo 4.1 (alíneas A, B, C, D e E)</t>
  </si>
  <si>
    <t>Incidência do submódulo 2.2 sobre o submódulo 2.1 (13º (décimo terceiro) Salário, Férias e Adicional de Férias)</t>
  </si>
  <si>
    <t xml:space="preserve">Licitação/Pregão Eletrônico nº </t>
  </si>
  <si>
    <t>POSTO 44h semanais</t>
  </si>
  <si>
    <t xml:space="preserve">                 Em atenção a IN SLTI/MPOG Nº 05/2014, declaro que foi realizada pesquisa mercadológica conforme dados abaixo:</t>
  </si>
  <si>
    <t>Item</t>
  </si>
  <si>
    <t>Unid.</t>
  </si>
  <si>
    <t>Órgãos/Licitações/Contratos/Fornecedores/Sites consultados</t>
  </si>
  <si>
    <t>Custo médio Total</t>
  </si>
  <si>
    <t>Fardamento FEMININO e seus complementos</t>
  </si>
  <si>
    <t>Calça Social</t>
  </si>
  <si>
    <t>Blusa Social de mangas curtas, compridas ou 3/4</t>
  </si>
  <si>
    <t>Meia Social</t>
  </si>
  <si>
    <t>Prendedor fivela de cabelo, laço preto</t>
  </si>
  <si>
    <t>Crachá</t>
  </si>
  <si>
    <r>
      <t xml:space="preserve">Custo Efetivo mensal do uniforme e seus complementos por empregado </t>
    </r>
    <r>
      <rPr>
        <b/>
        <i/>
        <sz val="10"/>
        <rFont val="Arial"/>
        <family val="2"/>
      </rPr>
      <t>(custo anual / 12 meses ) FEMININO</t>
    </r>
  </si>
  <si>
    <t>Fardamento MASCULINO e seus complementos</t>
  </si>
  <si>
    <t>Camisa Social de mangas curtas ou compridas</t>
  </si>
  <si>
    <r>
      <t xml:space="preserve">Custo Efetivo mensal do uniforme e seus complementos por empregado </t>
    </r>
    <r>
      <rPr>
        <b/>
        <i/>
        <sz val="10"/>
        <rFont val="Arial"/>
        <family val="2"/>
      </rPr>
      <t>(custo anual / 12 meses ) MASCULINO</t>
    </r>
  </si>
  <si>
    <t>EPI</t>
  </si>
  <si>
    <t>Auxílio alimentação=((21*VA)-(VA-0,99%)</t>
  </si>
  <si>
    <t xml:space="preserve">Auxílio Saúde (previsto na CCT SINDSERVIÇOS/DF) </t>
  </si>
  <si>
    <t>Auxílio Odontológico (previsto na CCT SINDSERVIÇOS/DF)</t>
  </si>
  <si>
    <t>Transporte = (21*2*VT) menos (Salário base*6%)</t>
  </si>
  <si>
    <t>Incidência do Sub módulo 2.2 sobre férias, 13 (um terço) constitucional de férias e 13º (décimo terceiro) salário</t>
  </si>
  <si>
    <t>13º Salário (1/12 avos do salário)  (item 14 do Anexo XII da IN 05/2017 MPDG)</t>
  </si>
  <si>
    <t>Férias e adicional de férias -  (item 14 do Anexo XII da IN 05/2017 MPDG) (férias substituição e terço constitucional de féris titular)</t>
  </si>
  <si>
    <t>Incidência dos encargos do GPS, FGTS e outras contribuições (módulo 2.1) sobre o aviso prévio Trabalhado (35,80% x 1,9444% = 0,6945%)</t>
  </si>
  <si>
    <t>MÓDULO 3: PROVISÃO PARA RESCISÃO (IN nº 7/2018 - MPOG)</t>
  </si>
  <si>
    <r>
      <t xml:space="preserve">Aviso Prévio Trabalhado (Acórdão TCU Plenário nº. 1186/2017 = </t>
    </r>
    <r>
      <rPr>
        <b/>
        <sz val="10"/>
        <rFont val="Calibri"/>
        <family val="2"/>
        <scheme val="minor"/>
      </rPr>
      <t>1,94% vezes a remuneração</t>
    </r>
    <r>
      <rPr>
        <sz val="10"/>
        <rFont val="Calibri"/>
        <family val="2"/>
        <scheme val="minor"/>
      </rPr>
      <t>) (=100/30*7/12)</t>
    </r>
  </si>
  <si>
    <t>Multa do FGTS e contribuição social sobre o Aviso Prévio Trabalhado (item 14 do Anexo XII da IN 05/2017 MPDG) (40% x 1,9444%=0,9760%)</t>
  </si>
  <si>
    <t>Férias e adicional de férias -  (item 14 do Anexo XII da IN 05/2017 MPDG) (férias substituição e terço constitucional de férias titular)</t>
  </si>
  <si>
    <t>Incidência do FGTS sobre o Aviso Prévio Idenizado  (8% x 3A% =0,14%)</t>
  </si>
  <si>
    <t>Multa do FGTS e contribuição social sobre o Aviso prévio Indenizado (item 14 do Anexo XII da IN 05/2017 MPDG) (40% x 3%=0,9760%)</t>
  </si>
  <si>
    <r>
      <t>Aviso Prévio Idenizado</t>
    </r>
    <r>
      <rPr>
        <sz val="10"/>
        <color rgb="FFFF0000"/>
        <rFont val="Calibri"/>
        <family val="2"/>
        <scheme val="minor"/>
      </rPr>
      <t xml:space="preserve"> (30 ÷ 365 x 0,02 x 100 = 0,1644%)</t>
    </r>
  </si>
  <si>
    <t>Substituto na cobertura de Férias (Férias, Terço constitucional de férias e 13º salário do ferista)  (=((100/12)+(100/12/3)+(100/12/3))/12)</t>
  </si>
  <si>
    <t>Substituto na cobertura de Ausências legais  (=5/365)</t>
  </si>
  <si>
    <t>Substituto na cobertura de Ausência por acidente de trabalho   (=15/30/12*0,08) ou (=0,91/30/12)</t>
  </si>
  <si>
    <t>Substituto na cobertura de Afastamento Maternidade  (=0,0144 x 0,1 x 0,4509 x 6 / 12)</t>
  </si>
  <si>
    <t>Substituto na cobertura de Licença paternidade  (=5/30/12*0,015)</t>
  </si>
  <si>
    <t>Quantidade ANO</t>
  </si>
  <si>
    <t>CUSTO  ESTIMADO MENSAL COM UNIFORME E SEUS COMPLEMENTOS</t>
  </si>
  <si>
    <t>Fábrica de Uniformes https://www.fabricadeuniformes.com.br/</t>
  </si>
  <si>
    <t>Blaser</t>
  </si>
  <si>
    <t>Meia sapatilha</t>
  </si>
  <si>
    <t>Nota 2: Utilizar o SAT atribuído a empresa.</t>
  </si>
  <si>
    <t>Nota 3: Encargos previdenciários referente a Remuneração. GPS e FGTS do 13º, Adicional de Férias e Férias reposição prevista no item 4.1-G</t>
  </si>
  <si>
    <t>Nota 1: Base de cálculo: remuneração (Item 14 do Anexo XII da IN 05/2017)</t>
  </si>
  <si>
    <t>Nota 4: Base de cálculo = remuneração.</t>
  </si>
  <si>
    <r>
      <t xml:space="preserve">Nota 5: Metodologia sobre aviso prévio trabalhado do TCU, conforme Acórdão . Em atendimento ao princípio da Equidade, a licitante reconhece que no caso de repactuação o índice será de </t>
    </r>
    <r>
      <rPr>
        <sz val="8"/>
        <color rgb="FFFF0000"/>
        <rFont val="Calibri"/>
        <family val="2"/>
        <scheme val="minor"/>
      </rPr>
      <t>0,194%</t>
    </r>
  </si>
  <si>
    <t>Nota 6: Base de cálculo = remuneração.</t>
  </si>
  <si>
    <t>Nota7: Atualizada até 16/10/2019</t>
  </si>
  <si>
    <t>48051.003345/2019-64</t>
  </si>
  <si>
    <t>Nota: Proporção de mulheres 80%. Proporção de Homens:20% estimativa.</t>
  </si>
  <si>
    <t>Sapato feminino Social</t>
  </si>
  <si>
    <t>Sapato Masculino Social</t>
  </si>
  <si>
    <t>OBS.: Quando do início da execução do contrato deverá ser fornecido 2 Calça Social, 2 blusa Social, 1 Blaser (frio), 2 Meias sapatilha, 1 sapato, 1 prendedor fivela e 1 crachá. A cada seis meses deverá ser substituído: 2 Calça Social, 2 blusa Social e 2 Meias Social, 1 sapato, um cinto e 1 crachá. A cada Ano deverá ser substituído: 1 blaser.</t>
  </si>
  <si>
    <t>OBS.: Quando do início da execução do contrato deverá ser fornecido 2 Calça Social, 2 Camisa, 1 Blaser (frio), 2 Meias Social, 1 sapato, um cinto e 1 crachá. A cada seis meses deverá ser substituído: 2 Calça Social, 2 Camisa/blusa Social e 2 Meias Social, 1 sapato, 1 cinto e 1 crachá. A cada Ano deverá ser substituído: 1 blaser.</t>
  </si>
  <si>
    <t>TERMO DE REFERÊNCIA - SERVIÇOS DE RECEPCIONISTA 2019</t>
  </si>
  <si>
    <t>Outros (especificar):</t>
  </si>
  <si>
    <t>Seguro de Vida</t>
  </si>
  <si>
    <t>Seguro de vida/funeral:</t>
  </si>
  <si>
    <t>Nota8: Os indices, valores ou cálculos constantes das planilhas apresentadas como modelo são exemplificativos e não obriga a empresa a utilizá-los. No caso de divergência entre os índices adotados nesta planilha e os adotados por si e pela legislação, o fornecedor deverá adotar os índices legais em vigor no dia da apresentação das propostas ou índices, valores ou cálculos adotados pela empresa.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</si>
</sst>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#,##0.00"/>
    <numFmt numFmtId="165" formatCode="_(&quot;R$ &quot;* #,##0.00_);_(&quot;R$ &quot;* \(#,##0.00\);_(&quot;R$ &quot;* &quot;-&quot;??_);_(@_)"/>
    <numFmt numFmtId="166" formatCode="0.0000%"/>
  </numFmts>
  <fonts count="28" x14ac:knownFonts="1">
    <font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0"/>
      <name val="Arial"/>
      <family val="2"/>
    </font>
    <font>
      <sz val="10"/>
      <name val="Arial"/>
      <family val="2"/>
    </font>
    <font>
      <sz val="8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rgb="FF339966"/>
      <name val="Calibri"/>
      <family val="2"/>
      <scheme val="minor"/>
    </font>
    <font>
      <b/>
      <sz val="10"/>
      <color rgb="FF339966"/>
      <name val="Calibri"/>
      <family val="2"/>
      <scheme val="minor"/>
    </font>
    <font>
      <sz val="10"/>
      <name val="Calibri"/>
      <family val="2"/>
      <scheme val="minor"/>
    </font>
    <font>
      <sz val="10"/>
      <color rgb="FF000080"/>
      <name val="Calibri"/>
      <family val="2"/>
      <scheme val="minor"/>
    </font>
    <font>
      <sz val="10"/>
      <color theme="9" tint="-0.249977111117893"/>
      <name val="Calibri"/>
      <family val="2"/>
      <scheme val="minor"/>
    </font>
    <font>
      <sz val="10"/>
      <color theme="9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Arial"/>
      <family val="2"/>
    </font>
    <font>
      <b/>
      <sz val="10.5"/>
      <name val="Arial"/>
      <family val="2"/>
    </font>
    <font>
      <sz val="9.5"/>
      <name val="Arial"/>
      <family val="2"/>
    </font>
    <font>
      <b/>
      <sz val="9"/>
      <name val="Arial"/>
      <family val="2"/>
    </font>
    <font>
      <sz val="10"/>
      <color rgb="FF000000"/>
      <name val="Arial"/>
      <family val="2"/>
    </font>
    <font>
      <b/>
      <i/>
      <sz val="10"/>
      <name val="Arial"/>
      <family val="2"/>
    </font>
    <font>
      <sz val="8"/>
      <color rgb="FF000000"/>
      <name val="Calibri"/>
      <family val="2"/>
      <scheme val="minor"/>
    </font>
    <font>
      <sz val="8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FFCC0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21">
    <border>
      <left/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/>
      <diagonal/>
    </border>
    <border>
      <left/>
      <right style="medium">
        <color rgb="FF000000"/>
      </right>
      <top/>
      <bottom/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double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/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 style="medium">
        <color rgb="FF000000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medium">
        <color rgb="FF000000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 style="medium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auto="1"/>
      </left>
      <right style="medium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000000"/>
      </right>
      <top style="thin">
        <color auto="1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88">
    <xf numFmtId="0" fontId="0" fillId="0" borderId="0" xfId="0"/>
    <xf numFmtId="0" fontId="4" fillId="0" borderId="28" xfId="0" applyFont="1" applyBorder="1" applyAlignment="1">
      <alignment horizontal="center" vertical="center" wrapText="1"/>
    </xf>
    <xf numFmtId="165" fontId="4" fillId="0" borderId="30" xfId="0" applyNumberFormat="1" applyFont="1" applyBorder="1" applyAlignment="1">
      <alignment horizontal="justify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justify" vertical="center" wrapText="1"/>
    </xf>
    <xf numFmtId="49" fontId="2" fillId="0" borderId="75" xfId="0" applyNumberFormat="1" applyFont="1" applyBorder="1" applyAlignment="1">
      <alignment horizontal="left" vertical="center" indent="1"/>
    </xf>
    <xf numFmtId="49" fontId="1" fillId="0" borderId="75" xfId="0" applyNumberFormat="1" applyFont="1" applyBorder="1" applyAlignment="1">
      <alignment horizontal="left" vertical="center" indent="1"/>
    </xf>
    <xf numFmtId="49" fontId="2" fillId="0" borderId="88" xfId="0" applyNumberFormat="1" applyFont="1" applyBorder="1" applyAlignment="1">
      <alignment horizontal="left" vertical="center" indent="1"/>
    </xf>
    <xf numFmtId="49" fontId="2" fillId="0" borderId="89" xfId="0" applyNumberFormat="1" applyFont="1" applyBorder="1" applyAlignment="1">
      <alignment horizontal="left" vertical="center" indent="1"/>
    </xf>
    <xf numFmtId="0" fontId="3" fillId="0" borderId="90" xfId="0" applyFont="1" applyBorder="1" applyAlignment="1">
      <alignment horizontal="center" vertical="center" wrapText="1"/>
    </xf>
    <xf numFmtId="0" fontId="3" fillId="0" borderId="86" xfId="0" applyFont="1" applyBorder="1" applyAlignment="1">
      <alignment horizontal="justify" vertical="center" wrapText="1"/>
    </xf>
    <xf numFmtId="1" fontId="3" fillId="0" borderId="91" xfId="0" applyNumberFormat="1" applyFont="1" applyBorder="1" applyAlignment="1" applyProtection="1">
      <alignment horizontal="center" vertical="center" wrapText="1"/>
      <protection locked="0"/>
    </xf>
    <xf numFmtId="0" fontId="3" fillId="0" borderId="92" xfId="0" applyFont="1" applyBorder="1" applyAlignment="1">
      <alignment horizontal="center" vertical="center" wrapText="1"/>
    </xf>
    <xf numFmtId="0" fontId="3" fillId="0" borderId="87" xfId="0" applyFont="1" applyBorder="1" applyAlignment="1">
      <alignment horizontal="justify" vertical="center" wrapText="1"/>
    </xf>
    <xf numFmtId="1" fontId="3" fillId="0" borderId="93" xfId="0" applyNumberFormat="1" applyFont="1" applyBorder="1" applyAlignment="1">
      <alignment horizontal="center" vertical="center" wrapText="1"/>
    </xf>
    <xf numFmtId="165" fontId="3" fillId="0" borderId="70" xfId="0" applyNumberFormat="1" applyFont="1" applyBorder="1" applyAlignment="1">
      <alignment horizontal="justify" vertical="center" wrapText="1"/>
    </xf>
    <xf numFmtId="0" fontId="3" fillId="0" borderId="70" xfId="0" applyFont="1" applyBorder="1" applyAlignment="1">
      <alignment horizontal="justify" vertical="center" wrapText="1"/>
    </xf>
    <xf numFmtId="0" fontId="3" fillId="0" borderId="70" xfId="0" applyFont="1" applyBorder="1" applyAlignment="1">
      <alignment horizontal="center" vertical="center" wrapText="1"/>
    </xf>
    <xf numFmtId="0" fontId="4" fillId="0" borderId="94" xfId="0" applyFont="1" applyBorder="1" applyAlignment="1">
      <alignment horizontal="center" vertical="center" wrapText="1"/>
    </xf>
    <xf numFmtId="0" fontId="4" fillId="0" borderId="70" xfId="0" applyFont="1" applyBorder="1" applyAlignment="1">
      <alignment horizontal="justify" vertical="center" wrapText="1"/>
    </xf>
    <xf numFmtId="0" fontId="3" fillId="0" borderId="70" xfId="0" applyFont="1" applyBorder="1" applyAlignment="1">
      <alignment vertical="center" wrapText="1"/>
    </xf>
    <xf numFmtId="165" fontId="4" fillId="0" borderId="95" xfId="0" applyNumberFormat="1" applyFont="1" applyBorder="1" applyAlignment="1">
      <alignment horizontal="justify" vertical="center" wrapText="1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6" fillId="0" borderId="0" xfId="0" applyFont="1" applyBorder="1" applyAlignment="1">
      <alignment horizontal="right" vertical="center" wrapText="1"/>
    </xf>
    <xf numFmtId="0" fontId="6" fillId="0" borderId="43" xfId="0" applyFont="1" applyBorder="1" applyAlignment="1">
      <alignment horizontal="right" vertical="center" wrapText="1"/>
    </xf>
    <xf numFmtId="0" fontId="6" fillId="0" borderId="45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 wrapText="1"/>
    </xf>
    <xf numFmtId="49" fontId="6" fillId="7" borderId="70" xfId="0" applyNumberFormat="1" applyFont="1" applyFill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2" fillId="0" borderId="8" xfId="0" applyFont="1" applyBorder="1" applyAlignment="1">
      <alignment horizontal="right" vertical="center" wrapText="1"/>
    </xf>
    <xf numFmtId="164" fontId="7" fillId="0" borderId="9" xfId="0" applyNumberFormat="1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164" fontId="7" fillId="0" borderId="12" xfId="0" applyNumberFormat="1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0" fontId="9" fillId="0" borderId="19" xfId="0" applyFont="1" applyBorder="1" applyAlignment="1">
      <alignment vertical="center" wrapText="1"/>
    </xf>
    <xf numFmtId="164" fontId="7" fillId="0" borderId="20" xfId="0" applyNumberFormat="1" applyFont="1" applyBorder="1" applyAlignment="1">
      <alignment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6" fillId="3" borderId="70" xfId="0" applyNumberFormat="1" applyFont="1" applyFill="1" applyBorder="1" applyAlignment="1">
      <alignment horizontal="center" vertical="center"/>
    </xf>
    <xf numFmtId="164" fontId="7" fillId="6" borderId="12" xfId="0" applyNumberFormat="1" applyFont="1" applyFill="1" applyBorder="1" applyAlignment="1">
      <alignment vertical="center" wrapText="1"/>
    </xf>
    <xf numFmtId="0" fontId="9" fillId="5" borderId="4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10" fontId="7" fillId="0" borderId="8" xfId="0" applyNumberFormat="1" applyFont="1" applyBorder="1" applyAlignment="1">
      <alignment vertical="center" wrapText="1"/>
    </xf>
    <xf numFmtId="10" fontId="7" fillId="0" borderId="11" xfId="0" applyNumberFormat="1" applyFont="1" applyBorder="1" applyAlignment="1">
      <alignment vertical="center" wrapText="1"/>
    </xf>
    <xf numFmtId="164" fontId="7" fillId="0" borderId="15" xfId="0" applyNumberFormat="1" applyFont="1" applyBorder="1" applyAlignment="1">
      <alignment vertical="center" wrapText="1"/>
    </xf>
    <xf numFmtId="0" fontId="10" fillId="3" borderId="3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right" vertical="center" wrapText="1"/>
    </xf>
    <xf numFmtId="0" fontId="12" fillId="0" borderId="14" xfId="0" applyFont="1" applyBorder="1" applyAlignment="1">
      <alignment horizontal="right" vertical="center" wrapText="1"/>
    </xf>
    <xf numFmtId="0" fontId="7" fillId="0" borderId="11" xfId="0" applyFont="1" applyBorder="1" applyAlignment="1">
      <alignment vertical="center" wrapText="1"/>
    </xf>
    <xf numFmtId="0" fontId="9" fillId="5" borderId="0" xfId="0" applyFont="1" applyFill="1" applyBorder="1" applyAlignment="1">
      <alignment vertical="center" wrapText="1"/>
    </xf>
    <xf numFmtId="164" fontId="6" fillId="5" borderId="0" xfId="0" applyNumberFormat="1" applyFont="1" applyFill="1" applyBorder="1" applyAlignment="1">
      <alignment vertical="center" wrapText="1"/>
    </xf>
    <xf numFmtId="49" fontId="6" fillId="3" borderId="2" xfId="0" applyNumberFormat="1" applyFont="1" applyFill="1" applyBorder="1" applyAlignment="1">
      <alignment horizontal="center" vertical="center"/>
    </xf>
    <xf numFmtId="49" fontId="6" fillId="3" borderId="70" xfId="0" applyNumberFormat="1" applyFont="1" applyFill="1" applyBorder="1" applyAlignment="1">
      <alignment horizontal="left" vertical="center"/>
    </xf>
    <xf numFmtId="164" fontId="6" fillId="0" borderId="12" xfId="0" applyNumberFormat="1" applyFont="1" applyBorder="1" applyAlignment="1">
      <alignment vertical="center" wrapText="1"/>
    </xf>
    <xf numFmtId="0" fontId="9" fillId="7" borderId="1" xfId="0" applyFont="1" applyFill="1" applyBorder="1" applyAlignment="1">
      <alignment vertical="center" wrapText="1"/>
    </xf>
    <xf numFmtId="49" fontId="6" fillId="3" borderId="73" xfId="0" applyNumberFormat="1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vertical="center" wrapText="1"/>
    </xf>
    <xf numFmtId="0" fontId="6" fillId="3" borderId="44" xfId="0" applyFont="1" applyFill="1" applyBorder="1" applyAlignment="1">
      <alignment horizontal="center" vertical="center" wrapText="1"/>
    </xf>
    <xf numFmtId="164" fontId="7" fillId="6" borderId="98" xfId="0" applyNumberFormat="1" applyFont="1" applyFill="1" applyBorder="1" applyAlignment="1">
      <alignment vertical="center" wrapText="1"/>
    </xf>
    <xf numFmtId="164" fontId="7" fillId="6" borderId="99" xfId="0" applyNumberFormat="1" applyFont="1" applyFill="1" applyBorder="1" applyAlignment="1">
      <alignment vertical="center" wrapText="1"/>
    </xf>
    <xf numFmtId="0" fontId="16" fillId="0" borderId="0" xfId="0" applyFont="1"/>
    <xf numFmtId="0" fontId="7" fillId="0" borderId="19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164" fontId="17" fillId="4" borderId="23" xfId="0" applyNumberFormat="1" applyFont="1" applyFill="1" applyBorder="1" applyAlignment="1">
      <alignment vertical="center" wrapText="1"/>
    </xf>
    <xf numFmtId="164" fontId="11" fillId="0" borderId="17" xfId="0" applyNumberFormat="1" applyFont="1" applyBorder="1" applyAlignment="1">
      <alignment vertical="center" wrapText="1"/>
    </xf>
    <xf numFmtId="0" fontId="8" fillId="7" borderId="6" xfId="0" applyFont="1" applyFill="1" applyBorder="1" applyAlignment="1">
      <alignment vertical="center" wrapText="1"/>
    </xf>
    <xf numFmtId="164" fontId="11" fillId="0" borderId="12" xfId="0" applyNumberFormat="1" applyFont="1" applyBorder="1" applyAlignment="1">
      <alignment vertical="center" wrapText="1"/>
    </xf>
    <xf numFmtId="164" fontId="6" fillId="8" borderId="70" xfId="0" applyNumberFormat="1" applyFont="1" applyFill="1" applyBorder="1" applyAlignment="1">
      <alignment vertical="center" wrapText="1"/>
    </xf>
    <xf numFmtId="164" fontId="6" fillId="8" borderId="3" xfId="0" applyNumberFormat="1" applyFont="1" applyFill="1" applyBorder="1" applyAlignment="1">
      <alignment vertical="center" wrapText="1"/>
    </xf>
    <xf numFmtId="10" fontId="7" fillId="0" borderId="19" xfId="0" applyNumberFormat="1" applyFont="1" applyBorder="1" applyAlignment="1">
      <alignment vertical="center" wrapText="1"/>
    </xf>
    <xf numFmtId="10" fontId="6" fillId="8" borderId="100" xfId="0" applyNumberFormat="1" applyFont="1" applyFill="1" applyBorder="1" applyAlignment="1">
      <alignment vertical="center" wrapText="1"/>
    </xf>
    <xf numFmtId="164" fontId="6" fillId="8" borderId="101" xfId="0" applyNumberFormat="1" applyFont="1" applyFill="1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164" fontId="6" fillId="8" borderId="2" xfId="0" applyNumberFormat="1" applyFont="1" applyFill="1" applyBorder="1" applyAlignment="1">
      <alignment vertical="center" wrapText="1"/>
    </xf>
    <xf numFmtId="164" fontId="18" fillId="8" borderId="17" xfId="0" applyNumberFormat="1" applyFont="1" applyFill="1" applyBorder="1" applyAlignment="1">
      <alignment vertical="center" wrapText="1"/>
    </xf>
    <xf numFmtId="0" fontId="9" fillId="8" borderId="70" xfId="0" applyFont="1" applyFill="1" applyBorder="1" applyAlignment="1">
      <alignment vertical="center" wrapText="1"/>
    </xf>
    <xf numFmtId="164" fontId="7" fillId="6" borderId="105" xfId="0" applyNumberFormat="1" applyFont="1" applyFill="1" applyBorder="1" applyAlignment="1">
      <alignment vertical="center" wrapText="1"/>
    </xf>
    <xf numFmtId="164" fontId="6" fillId="8" borderId="102" xfId="0" applyNumberFormat="1" applyFont="1" applyFill="1" applyBorder="1" applyAlignment="1">
      <alignment vertical="center" wrapText="1"/>
    </xf>
    <xf numFmtId="164" fontId="7" fillId="6" borderId="107" xfId="0" applyNumberFormat="1" applyFont="1" applyFill="1" applyBorder="1" applyAlignment="1">
      <alignment vertical="center" wrapText="1"/>
    </xf>
    <xf numFmtId="0" fontId="21" fillId="9" borderId="28" xfId="0" applyFont="1" applyFill="1" applyBorder="1" applyAlignment="1">
      <alignment horizontal="center" vertical="center" wrapText="1"/>
    </xf>
    <xf numFmtId="0" fontId="22" fillId="9" borderId="31" xfId="0" applyFont="1" applyFill="1" applyBorder="1" applyAlignment="1">
      <alignment horizontal="center" vertical="center" wrapText="1"/>
    </xf>
    <xf numFmtId="4" fontId="4" fillId="0" borderId="29" xfId="0" applyNumberFormat="1" applyFont="1" applyBorder="1" applyAlignment="1">
      <alignment vertical="center" wrapText="1"/>
    </xf>
    <xf numFmtId="4" fontId="4" fillId="0" borderId="29" xfId="0" applyNumberFormat="1" applyFont="1" applyBorder="1" applyAlignment="1">
      <alignment horizontal="center" vertical="center" wrapText="1"/>
    </xf>
    <xf numFmtId="1" fontId="23" fillId="0" borderId="29" xfId="0" applyNumberFormat="1" applyFont="1" applyBorder="1" applyAlignment="1">
      <alignment horizontal="center" vertical="center" wrapText="1"/>
    </xf>
    <xf numFmtId="2" fontId="23" fillId="0" borderId="108" xfId="0" applyNumberFormat="1" applyFont="1" applyBorder="1" applyAlignment="1">
      <alignment horizontal="center" vertical="center" wrapText="1"/>
    </xf>
    <xf numFmtId="0" fontId="20" fillId="9" borderId="28" xfId="0" applyFont="1" applyFill="1" applyBorder="1" applyAlignment="1">
      <alignment horizontal="center" vertical="center"/>
    </xf>
    <xf numFmtId="0" fontId="24" fillId="0" borderId="29" xfId="0" applyFont="1" applyBorder="1" applyAlignment="1">
      <alignment horizontal="justify" vertical="center"/>
    </xf>
    <xf numFmtId="2" fontId="20" fillId="0" borderId="29" xfId="0" applyNumberFormat="1" applyFont="1" applyBorder="1" applyAlignment="1">
      <alignment horizontal="center" vertical="center"/>
    </xf>
    <xf numFmtId="0" fontId="20" fillId="9" borderId="9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3" fontId="4" fillId="0" borderId="29" xfId="0" applyNumberFormat="1" applyFont="1" applyBorder="1" applyAlignment="1">
      <alignment horizontal="center" vertical="center" wrapText="1"/>
    </xf>
    <xf numFmtId="0" fontId="24" fillId="0" borderId="27" xfId="0" applyFont="1" applyBorder="1" applyAlignment="1">
      <alignment horizontal="justify" vertical="center"/>
    </xf>
    <xf numFmtId="4" fontId="4" fillId="0" borderId="27" xfId="0" applyNumberFormat="1" applyFont="1" applyBorder="1" applyAlignment="1">
      <alignment horizontal="center" vertical="center" wrapText="1"/>
    </xf>
    <xf numFmtId="1" fontId="23" fillId="0" borderId="27" xfId="0" applyNumberFormat="1" applyFont="1" applyBorder="1" applyAlignment="1">
      <alignment horizontal="center" vertical="center" wrapText="1"/>
    </xf>
    <xf numFmtId="2" fontId="23" fillId="0" borderId="30" xfId="0" applyNumberFormat="1" applyFont="1" applyBorder="1" applyAlignment="1">
      <alignment horizontal="center" vertical="center" wrapText="1"/>
    </xf>
    <xf numFmtId="4" fontId="0" fillId="0" borderId="29" xfId="0" applyNumberFormat="1" applyFont="1" applyBorder="1" applyAlignment="1">
      <alignment vertical="center" wrapText="1"/>
    </xf>
    <xf numFmtId="4" fontId="0" fillId="0" borderId="29" xfId="0" applyNumberFormat="1" applyFont="1" applyBorder="1" applyAlignment="1">
      <alignment horizontal="center" vertical="center" wrapText="1"/>
    </xf>
    <xf numFmtId="0" fontId="20" fillId="9" borderId="31" xfId="0" applyFont="1" applyFill="1" applyBorder="1" applyAlignment="1">
      <alignment horizontal="center" vertical="center"/>
    </xf>
    <xf numFmtId="4" fontId="4" fillId="0" borderId="32" xfId="0" applyNumberFormat="1" applyFont="1" applyBorder="1" applyAlignment="1">
      <alignment vertical="center" wrapText="1"/>
    </xf>
    <xf numFmtId="4" fontId="4" fillId="0" borderId="32" xfId="0" applyNumberFormat="1" applyFont="1" applyBorder="1" applyAlignment="1">
      <alignment horizontal="center" vertical="center" wrapText="1"/>
    </xf>
    <xf numFmtId="1" fontId="23" fillId="0" borderId="32" xfId="0" applyNumberFormat="1" applyFont="1" applyBorder="1" applyAlignment="1">
      <alignment horizontal="center" vertical="center" wrapText="1"/>
    </xf>
    <xf numFmtId="2" fontId="20" fillId="0" borderId="32" xfId="0" applyNumberFormat="1" applyFont="1" applyBorder="1" applyAlignment="1">
      <alignment horizontal="center" vertical="center"/>
    </xf>
    <xf numFmtId="2" fontId="23" fillId="0" borderId="109" xfId="0" applyNumberFormat="1" applyFont="1" applyBorder="1" applyAlignment="1">
      <alignment horizontal="center" vertical="center" wrapText="1"/>
    </xf>
    <xf numFmtId="0" fontId="0" fillId="0" borderId="113" xfId="0" applyBorder="1"/>
    <xf numFmtId="0" fontId="0" fillId="0" borderId="0" xfId="0" applyBorder="1"/>
    <xf numFmtId="10" fontId="6" fillId="4" borderId="24" xfId="0" applyNumberFormat="1" applyFont="1" applyFill="1" applyBorder="1" applyAlignment="1">
      <alignment vertical="center"/>
    </xf>
    <xf numFmtId="164" fontId="11" fillId="5" borderId="15" xfId="0" applyNumberFormat="1" applyFont="1" applyFill="1" applyBorder="1" applyAlignment="1">
      <alignment vertical="center" wrapText="1"/>
    </xf>
    <xf numFmtId="164" fontId="11" fillId="6" borderId="17" xfId="0" applyNumberFormat="1" applyFont="1" applyFill="1" applyBorder="1" applyAlignment="1">
      <alignment vertical="center" wrapText="1"/>
    </xf>
    <xf numFmtId="166" fontId="11" fillId="0" borderId="11" xfId="0" applyNumberFormat="1" applyFont="1" applyBorder="1" applyAlignment="1">
      <alignment vertical="center" wrapText="1"/>
    </xf>
    <xf numFmtId="166" fontId="11" fillId="5" borderId="11" xfId="0" applyNumberFormat="1" applyFont="1" applyFill="1" applyBorder="1" applyAlignment="1">
      <alignment vertical="center" wrapText="1"/>
    </xf>
    <xf numFmtId="10" fontId="7" fillId="10" borderId="11" xfId="0" applyNumberFormat="1" applyFont="1" applyFill="1" applyBorder="1" applyAlignment="1">
      <alignment vertical="center" wrapText="1"/>
    </xf>
    <xf numFmtId="164" fontId="7" fillId="10" borderId="12" xfId="0" applyNumberFormat="1" applyFont="1" applyFill="1" applyBorder="1" applyAlignment="1">
      <alignment vertical="center" wrapText="1"/>
    </xf>
    <xf numFmtId="166" fontId="6" fillId="8" borderId="70" xfId="0" applyNumberFormat="1" applyFont="1" applyFill="1" applyBorder="1" applyAlignment="1">
      <alignment horizontal="right" vertical="center" wrapText="1"/>
    </xf>
    <xf numFmtId="166" fontId="7" fillId="0" borderId="47" xfId="0" applyNumberFormat="1" applyFont="1" applyBorder="1" applyAlignment="1">
      <alignment vertical="center" wrapText="1"/>
    </xf>
    <xf numFmtId="166" fontId="7" fillId="0" borderId="11" xfId="0" applyNumberFormat="1" applyFont="1" applyBorder="1" applyAlignment="1">
      <alignment vertical="center" wrapText="1"/>
    </xf>
    <xf numFmtId="166" fontId="18" fillId="8" borderId="21" xfId="0" applyNumberFormat="1" applyFont="1" applyFill="1" applyBorder="1" applyAlignment="1">
      <alignment horizontal="right" vertical="center" wrapText="1"/>
    </xf>
    <xf numFmtId="166" fontId="18" fillId="8" borderId="116" xfId="0" applyNumberFormat="1" applyFont="1" applyFill="1" applyBorder="1" applyAlignment="1">
      <alignment vertical="center" wrapText="1"/>
    </xf>
    <xf numFmtId="164" fontId="18" fillId="8" borderId="116" xfId="0" applyNumberFormat="1" applyFont="1" applyFill="1" applyBorder="1" applyAlignment="1">
      <alignment vertical="center" wrapText="1"/>
    </xf>
    <xf numFmtId="0" fontId="16" fillId="0" borderId="78" xfId="0" applyFont="1" applyBorder="1" applyAlignment="1">
      <alignment horizontal="center" vertical="center"/>
    </xf>
    <xf numFmtId="164" fontId="16" fillId="0" borderId="48" xfId="0" applyNumberFormat="1" applyFont="1" applyBorder="1" applyAlignment="1">
      <alignment horizontal="right" vertical="center"/>
    </xf>
    <xf numFmtId="2" fontId="23" fillId="0" borderId="91" xfId="0" applyNumberFormat="1" applyFont="1" applyBorder="1" applyAlignment="1">
      <alignment horizontal="center" vertical="center" wrapText="1"/>
    </xf>
    <xf numFmtId="2" fontId="20" fillId="0" borderId="86" xfId="0" applyNumberFormat="1" applyFont="1" applyBorder="1" applyAlignment="1">
      <alignment horizontal="center" vertical="center"/>
    </xf>
    <xf numFmtId="166" fontId="6" fillId="0" borderId="11" xfId="0" applyNumberFormat="1" applyFont="1" applyBorder="1" applyAlignment="1">
      <alignment vertical="center" wrapText="1"/>
    </xf>
    <xf numFmtId="166" fontId="11" fillId="10" borderId="11" xfId="0" applyNumberFormat="1" applyFont="1" applyFill="1" applyBorder="1" applyAlignment="1">
      <alignment vertical="center" wrapText="1"/>
    </xf>
    <xf numFmtId="166" fontId="11" fillId="6" borderId="11" xfId="0" applyNumberFormat="1" applyFont="1" applyFill="1" applyBorder="1" applyAlignment="1">
      <alignment vertical="center" wrapText="1"/>
    </xf>
    <xf numFmtId="166" fontId="11" fillId="6" borderId="104" xfId="0" applyNumberFormat="1" applyFont="1" applyFill="1" applyBorder="1" applyAlignment="1">
      <alignment vertical="center" wrapText="1"/>
    </xf>
    <xf numFmtId="166" fontId="11" fillId="6" borderId="106" xfId="0" applyNumberFormat="1" applyFont="1" applyFill="1" applyBorder="1" applyAlignment="1">
      <alignment vertical="center" wrapText="1"/>
    </xf>
    <xf numFmtId="166" fontId="11" fillId="8" borderId="3" xfId="0" applyNumberFormat="1" applyFont="1" applyFill="1" applyBorder="1" applyAlignment="1">
      <alignment horizontal="right" vertical="center" wrapText="1"/>
    </xf>
    <xf numFmtId="166" fontId="11" fillId="0" borderId="16" xfId="0" applyNumberFormat="1" applyFont="1" applyBorder="1" applyAlignment="1">
      <alignment horizontal="right" vertical="center" wrapText="1"/>
    </xf>
    <xf numFmtId="166" fontId="11" fillId="6" borderId="16" xfId="0" applyNumberFormat="1" applyFont="1" applyFill="1" applyBorder="1" applyAlignment="1">
      <alignment horizontal="right" vertical="center" wrapText="1"/>
    </xf>
    <xf numFmtId="166" fontId="11" fillId="6" borderId="27" xfId="0" applyNumberFormat="1" applyFont="1" applyFill="1" applyBorder="1" applyAlignment="1">
      <alignment vertical="center" wrapText="1"/>
    </xf>
    <xf numFmtId="166" fontId="11" fillId="6" borderId="32" xfId="0" applyNumberFormat="1" applyFont="1" applyFill="1" applyBorder="1" applyAlignment="1">
      <alignment vertical="center" wrapText="1"/>
    </xf>
    <xf numFmtId="0" fontId="16" fillId="5" borderId="0" xfId="0" applyFont="1" applyFill="1"/>
    <xf numFmtId="166" fontId="11" fillId="6" borderId="29" xfId="0" applyNumberFormat="1" applyFont="1" applyFill="1" applyBorder="1" applyAlignment="1">
      <alignment vertical="center" wrapText="1"/>
    </xf>
    <xf numFmtId="164" fontId="7" fillId="6" borderId="117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49" fontId="6" fillId="3" borderId="5" xfId="0" applyNumberFormat="1" applyFont="1" applyFill="1" applyBorder="1" applyAlignment="1">
      <alignment horizontal="left" vertical="center"/>
    </xf>
    <xf numFmtId="49" fontId="11" fillId="0" borderId="7" xfId="0" applyNumberFormat="1" applyFont="1" applyBorder="1" applyAlignment="1">
      <alignment horizontal="left" vertical="center"/>
    </xf>
    <xf numFmtId="49" fontId="8" fillId="0" borderId="10" xfId="0" applyNumberFormat="1" applyFont="1" applyBorder="1" applyAlignment="1">
      <alignment horizontal="left" vertical="center"/>
    </xf>
    <xf numFmtId="49" fontId="7" fillId="0" borderId="18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49" fontId="7" fillId="0" borderId="74" xfId="0" applyNumberFormat="1" applyFont="1" applyBorder="1" applyAlignment="1">
      <alignment horizontal="left" vertical="center"/>
    </xf>
    <xf numFmtId="49" fontId="7" fillId="0" borderId="75" xfId="0" applyNumberFormat="1" applyFont="1" applyBorder="1" applyAlignment="1">
      <alignment horizontal="left" vertical="center"/>
    </xf>
    <xf numFmtId="49" fontId="7" fillId="10" borderId="75" xfId="0" applyNumberFormat="1" applyFont="1" applyFill="1" applyBorder="1" applyAlignment="1">
      <alignment horizontal="left" vertical="center"/>
    </xf>
    <xf numFmtId="49" fontId="7" fillId="0" borderId="89" xfId="0" applyNumberFormat="1" applyFont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8" borderId="70" xfId="0" applyNumberFormat="1" applyFont="1" applyFill="1" applyBorder="1" applyAlignment="1">
      <alignment horizontal="left" vertical="center"/>
    </xf>
    <xf numFmtId="49" fontId="6" fillId="5" borderId="0" xfId="0" applyNumberFormat="1" applyFont="1" applyFill="1" applyBorder="1" applyAlignment="1">
      <alignment horizontal="left" vertical="center"/>
    </xf>
    <xf numFmtId="49" fontId="18" fillId="8" borderId="50" xfId="0" applyNumberFormat="1" applyFont="1" applyFill="1" applyBorder="1" applyAlignment="1">
      <alignment horizontal="left" vertical="center"/>
    </xf>
    <xf numFmtId="49" fontId="14" fillId="0" borderId="74" xfId="0" applyNumberFormat="1" applyFont="1" applyBorder="1" applyAlignment="1">
      <alignment horizontal="left" vertical="center"/>
    </xf>
    <xf numFmtId="49" fontId="14" fillId="0" borderId="75" xfId="0" applyNumberFormat="1" applyFont="1" applyBorder="1" applyAlignment="1">
      <alignment horizontal="left" vertical="center"/>
    </xf>
    <xf numFmtId="49" fontId="7" fillId="0" borderId="80" xfId="0" applyNumberFormat="1" applyFont="1" applyBorder="1" applyAlignment="1">
      <alignment horizontal="left" vertical="center"/>
    </xf>
    <xf numFmtId="49" fontId="6" fillId="8" borderId="2" xfId="0" applyNumberFormat="1" applyFont="1" applyFill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46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6" fillId="0" borderId="10" xfId="0" applyNumberFormat="1" applyFont="1" applyBorder="1" applyAlignment="1">
      <alignment horizontal="left" vertical="center"/>
    </xf>
    <xf numFmtId="49" fontId="6" fillId="0" borderId="70" xfId="0" applyNumberFormat="1" applyFont="1" applyBorder="1" applyAlignment="1">
      <alignment horizontal="left" vertical="center"/>
    </xf>
    <xf numFmtId="49" fontId="7" fillId="0" borderId="96" xfId="0" applyNumberFormat="1" applyFont="1" applyBorder="1" applyAlignment="1">
      <alignment horizontal="left" vertical="center"/>
    </xf>
    <xf numFmtId="49" fontId="7" fillId="0" borderId="0" xfId="0" applyNumberFormat="1" applyFont="1" applyBorder="1" applyAlignment="1">
      <alignment horizontal="left" vertical="center"/>
    </xf>
    <xf numFmtId="49" fontId="6" fillId="3" borderId="0" xfId="0" applyNumberFormat="1" applyFont="1" applyFill="1" applyBorder="1" applyAlignment="1">
      <alignment horizontal="left" vertical="center"/>
    </xf>
    <xf numFmtId="49" fontId="7" fillId="6" borderId="27" xfId="0" applyNumberFormat="1" applyFont="1" applyFill="1" applyBorder="1" applyAlignment="1">
      <alignment horizontal="left" vertical="center"/>
    </xf>
    <xf numFmtId="49" fontId="7" fillId="6" borderId="29" xfId="0" applyNumberFormat="1" applyFont="1" applyFill="1" applyBorder="1" applyAlignment="1">
      <alignment horizontal="left" vertical="center"/>
    </xf>
    <xf numFmtId="49" fontId="7" fillId="6" borderId="32" xfId="0" applyNumberFormat="1" applyFont="1" applyFill="1" applyBorder="1" applyAlignment="1">
      <alignment horizontal="left" vertical="center"/>
    </xf>
    <xf numFmtId="49" fontId="11" fillId="6" borderId="75" xfId="0" applyNumberFormat="1" applyFont="1" applyFill="1" applyBorder="1" applyAlignment="1">
      <alignment horizontal="left" vertical="center" wrapText="1"/>
    </xf>
    <xf numFmtId="49" fontId="7" fillId="6" borderId="103" xfId="0" applyNumberFormat="1" applyFont="1" applyFill="1" applyBorder="1" applyAlignment="1">
      <alignment horizontal="left" vertical="center" wrapText="1"/>
    </xf>
    <xf numFmtId="49" fontId="7" fillId="6" borderId="96" xfId="0" applyNumberFormat="1" applyFont="1" applyFill="1" applyBorder="1" applyAlignment="1">
      <alignment horizontal="left" vertical="center" wrapText="1"/>
    </xf>
    <xf numFmtId="49" fontId="14" fillId="0" borderId="7" xfId="0" applyNumberFormat="1" applyFont="1" applyBorder="1" applyAlignment="1">
      <alignment horizontal="left" vertical="center" wrapText="1"/>
    </xf>
    <xf numFmtId="49" fontId="14" fillId="0" borderId="10" xfId="0" applyNumberFormat="1" applyFont="1" applyBorder="1" applyAlignment="1">
      <alignment horizontal="left" vertical="center" wrapText="1"/>
    </xf>
    <xf numFmtId="49" fontId="7" fillId="0" borderId="13" xfId="0" applyNumberFormat="1" applyFont="1" applyBorder="1" applyAlignment="1">
      <alignment horizontal="left" vertical="center" wrapText="1"/>
    </xf>
    <xf numFmtId="49" fontId="7" fillId="0" borderId="74" xfId="0" applyNumberFormat="1" applyFont="1" applyBorder="1" applyAlignment="1">
      <alignment horizontal="left" vertical="center" wrapText="1"/>
    </xf>
    <xf numFmtId="49" fontId="7" fillId="0" borderId="75" xfId="0" applyNumberFormat="1" applyFont="1" applyBorder="1" applyAlignment="1">
      <alignment horizontal="left" vertical="center" wrapText="1"/>
    </xf>
    <xf numFmtId="49" fontId="7" fillId="0" borderId="89" xfId="0" applyNumberFormat="1" applyFont="1" applyBorder="1" applyAlignment="1">
      <alignment horizontal="left" vertical="center" wrapText="1"/>
    </xf>
    <xf numFmtId="49" fontId="7" fillId="10" borderId="75" xfId="0" applyNumberFormat="1" applyFont="1" applyFill="1" applyBorder="1" applyAlignment="1">
      <alignment horizontal="left" vertical="center" wrapText="1"/>
    </xf>
    <xf numFmtId="49" fontId="11" fillId="0" borderId="75" xfId="0" applyNumberFormat="1" applyFont="1" applyBorder="1" applyAlignment="1">
      <alignment horizontal="left" vertical="center" wrapText="1"/>
    </xf>
    <xf numFmtId="49" fontId="11" fillId="5" borderId="75" xfId="0" applyNumberFormat="1" applyFont="1" applyFill="1" applyBorder="1" applyAlignment="1">
      <alignment horizontal="left" vertical="center" wrapText="1"/>
    </xf>
    <xf numFmtId="49" fontId="6" fillId="8" borderId="1" xfId="0" applyNumberFormat="1" applyFont="1" applyFill="1" applyBorder="1" applyAlignment="1">
      <alignment horizontal="left" vertical="center" wrapText="1"/>
    </xf>
    <xf numFmtId="49" fontId="11" fillId="0" borderId="21" xfId="0" applyNumberFormat="1" applyFont="1" applyBorder="1" applyAlignment="1">
      <alignment horizontal="left" vertical="center" wrapText="1"/>
    </xf>
    <xf numFmtId="49" fontId="11" fillId="6" borderId="21" xfId="0" applyNumberFormat="1" applyFont="1" applyFill="1" applyBorder="1" applyAlignment="1">
      <alignment horizontal="left" vertical="center" wrapText="1"/>
    </xf>
    <xf numFmtId="49" fontId="18" fillId="8" borderId="6" xfId="0" applyNumberFormat="1" applyFont="1" applyFill="1" applyBorder="1" applyAlignment="1">
      <alignment horizontal="left" vertical="center" wrapText="1"/>
    </xf>
    <xf numFmtId="0" fontId="6" fillId="0" borderId="64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left" vertical="center"/>
    </xf>
    <xf numFmtId="0" fontId="7" fillId="5" borderId="54" xfId="0" applyFont="1" applyFill="1" applyBorder="1" applyAlignment="1">
      <alignment horizontal="center" vertical="center" wrapText="1"/>
    </xf>
    <xf numFmtId="0" fontId="7" fillId="5" borderId="62" xfId="0" applyFont="1" applyFill="1" applyBorder="1" applyAlignment="1">
      <alignment horizontal="center" vertical="center" wrapText="1"/>
    </xf>
    <xf numFmtId="0" fontId="7" fillId="5" borderId="56" xfId="0" applyFont="1" applyFill="1" applyBorder="1" applyAlignment="1">
      <alignment horizontal="center" vertical="center" wrapText="1"/>
    </xf>
    <xf numFmtId="0" fontId="7" fillId="5" borderId="45" xfId="0" applyFont="1" applyFill="1" applyBorder="1" applyAlignment="1">
      <alignment horizontal="center" vertical="center" wrapText="1"/>
    </xf>
    <xf numFmtId="164" fontId="7" fillId="5" borderId="62" xfId="0" applyNumberFormat="1" applyFont="1" applyFill="1" applyBorder="1" applyAlignment="1">
      <alignment horizontal="center" vertical="center" wrapText="1"/>
    </xf>
    <xf numFmtId="164" fontId="7" fillId="5" borderId="55" xfId="0" applyNumberFormat="1" applyFont="1" applyFill="1" applyBorder="1" applyAlignment="1">
      <alignment horizontal="center" vertical="center" wrapText="1"/>
    </xf>
    <xf numFmtId="49" fontId="7" fillId="6" borderId="86" xfId="0" applyNumberFormat="1" applyFont="1" applyFill="1" applyBorder="1" applyAlignment="1">
      <alignment horizontal="left" vertical="center"/>
    </xf>
    <xf numFmtId="166" fontId="11" fillId="6" borderId="86" xfId="0" applyNumberFormat="1" applyFont="1" applyFill="1" applyBorder="1" applyAlignment="1">
      <alignment vertical="center" wrapText="1"/>
    </xf>
    <xf numFmtId="164" fontId="7" fillId="6" borderId="118" xfId="0" applyNumberFormat="1" applyFont="1" applyFill="1" applyBorder="1" applyAlignment="1">
      <alignment vertical="center" wrapText="1"/>
    </xf>
    <xf numFmtId="0" fontId="16" fillId="0" borderId="0" xfId="0" applyFont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73" xfId="0" applyFont="1" applyBorder="1" applyAlignment="1">
      <alignment vertical="center"/>
    </xf>
    <xf numFmtId="0" fontId="16" fillId="0" borderId="69" xfId="0" applyFont="1" applyBorder="1" applyAlignment="1">
      <alignment horizontal="center" vertical="center"/>
    </xf>
    <xf numFmtId="0" fontId="16" fillId="0" borderId="71" xfId="0" applyFont="1" applyBorder="1" applyAlignment="1">
      <alignment horizontal="center" vertical="center"/>
    </xf>
    <xf numFmtId="0" fontId="16" fillId="6" borderId="77" xfId="0" applyFont="1" applyFill="1" applyBorder="1" applyAlignment="1">
      <alignment horizontal="center" vertical="center" wrapText="1"/>
    </xf>
    <xf numFmtId="0" fontId="16" fillId="6" borderId="76" xfId="0" applyFont="1" applyFill="1" applyBorder="1" applyAlignment="1">
      <alignment horizontal="center" vertical="center" wrapText="1"/>
    </xf>
    <xf numFmtId="0" fontId="16" fillId="0" borderId="77" xfId="0" applyFont="1" applyBorder="1" applyAlignment="1">
      <alignment horizontal="center" vertical="center"/>
    </xf>
    <xf numFmtId="0" fontId="16" fillId="10" borderId="78" xfId="0" applyFont="1" applyFill="1" applyBorder="1" applyAlignment="1">
      <alignment horizontal="center" vertical="center"/>
    </xf>
    <xf numFmtId="0" fontId="16" fillId="0" borderId="81" xfId="0" applyFont="1" applyBorder="1" applyAlignment="1">
      <alignment horizontal="center" vertical="center"/>
    </xf>
    <xf numFmtId="0" fontId="16" fillId="0" borderId="72" xfId="0" applyFont="1" applyBorder="1" applyAlignment="1">
      <alignment horizontal="center" vertical="center" wrapText="1"/>
    </xf>
    <xf numFmtId="0" fontId="16" fillId="0" borderId="69" xfId="0" applyFont="1" applyBorder="1" applyAlignment="1">
      <alignment horizontal="center" vertical="center" wrapText="1"/>
    </xf>
    <xf numFmtId="0" fontId="16" fillId="0" borderId="71" xfId="0" applyFont="1" applyBorder="1" applyAlignment="1">
      <alignment horizontal="center" vertical="center" wrapText="1"/>
    </xf>
    <xf numFmtId="0" fontId="16" fillId="0" borderId="78" xfId="0" applyFont="1" applyBorder="1" applyAlignment="1">
      <alignment horizontal="center" vertical="center" wrapText="1"/>
    </xf>
    <xf numFmtId="0" fontId="16" fillId="0" borderId="81" xfId="0" applyFont="1" applyBorder="1" applyAlignment="1">
      <alignment horizontal="center" vertical="center" wrapText="1"/>
    </xf>
    <xf numFmtId="0" fontId="16" fillId="8" borderId="70" xfId="0" applyFont="1" applyFill="1" applyBorder="1" applyAlignment="1">
      <alignment horizontal="center" vertical="center"/>
    </xf>
    <xf numFmtId="0" fontId="16" fillId="6" borderId="78" xfId="0" applyFont="1" applyFill="1" applyBorder="1" applyAlignment="1">
      <alignment horizontal="center" vertical="center"/>
    </xf>
    <xf numFmtId="0" fontId="11" fillId="0" borderId="78" xfId="0" applyFont="1" applyBorder="1" applyAlignment="1">
      <alignment horizontal="center" vertical="center"/>
    </xf>
    <xf numFmtId="0" fontId="11" fillId="5" borderId="79" xfId="0" applyFont="1" applyFill="1" applyBorder="1" applyAlignment="1">
      <alignment horizontal="center" vertical="center"/>
    </xf>
    <xf numFmtId="0" fontId="11" fillId="8" borderId="73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64" fontId="16" fillId="0" borderId="48" xfId="0" applyNumberFormat="1" applyFont="1" applyBorder="1" applyAlignment="1">
      <alignment vertical="center"/>
    </xf>
    <xf numFmtId="0" fontId="16" fillId="0" borderId="79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6" borderId="70" xfId="0" applyFont="1" applyFill="1" applyBorder="1" applyAlignment="1">
      <alignment horizontal="center" vertical="center"/>
    </xf>
    <xf numFmtId="0" fontId="11" fillId="8" borderId="70" xfId="0" applyFont="1" applyFill="1" applyBorder="1" applyAlignment="1">
      <alignment horizontal="center" vertical="center"/>
    </xf>
    <xf numFmtId="0" fontId="16" fillId="0" borderId="85" xfId="0" applyFont="1" applyBorder="1" applyAlignment="1">
      <alignment horizontal="center" vertical="center"/>
    </xf>
    <xf numFmtId="0" fontId="16" fillId="0" borderId="83" xfId="0" applyFont="1" applyBorder="1" applyAlignment="1">
      <alignment horizontal="center" vertical="center"/>
    </xf>
    <xf numFmtId="0" fontId="16" fillId="0" borderId="84" xfId="0" applyFont="1" applyBorder="1" applyAlignment="1">
      <alignment horizontal="center" vertical="center"/>
    </xf>
    <xf numFmtId="0" fontId="16" fillId="0" borderId="82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right" vertical="center"/>
    </xf>
    <xf numFmtId="164" fontId="7" fillId="0" borderId="18" xfId="0" applyNumberFormat="1" applyFont="1" applyBorder="1" applyAlignment="1">
      <alignment horizontal="right" vertical="center"/>
    </xf>
    <xf numFmtId="0" fontId="16" fillId="0" borderId="70" xfId="0" applyFont="1" applyBorder="1" applyAlignment="1">
      <alignment horizontal="center" vertical="center"/>
    </xf>
    <xf numFmtId="49" fontId="7" fillId="0" borderId="70" xfId="0" applyNumberFormat="1" applyFont="1" applyBorder="1" applyAlignment="1">
      <alignment horizontal="left" vertical="center"/>
    </xf>
    <xf numFmtId="164" fontId="17" fillId="0" borderId="70" xfId="0" applyNumberFormat="1" applyFont="1" applyBorder="1" applyAlignment="1">
      <alignment horizontal="right" vertical="center"/>
    </xf>
    <xf numFmtId="0" fontId="16" fillId="0" borderId="76" xfId="0" applyFont="1" applyBorder="1" applyAlignment="1">
      <alignment horizontal="center" vertical="center"/>
    </xf>
    <xf numFmtId="49" fontId="7" fillId="0" borderId="97" xfId="0" applyNumberFormat="1" applyFont="1" applyBorder="1" applyAlignment="1">
      <alignment horizontal="left" vertical="center"/>
    </xf>
    <xf numFmtId="164" fontId="7" fillId="0" borderId="97" xfId="0" applyNumberFormat="1" applyFont="1" applyBorder="1" applyAlignment="1">
      <alignment horizontal="right" vertical="center"/>
    </xf>
    <xf numFmtId="164" fontId="17" fillId="8" borderId="70" xfId="0" applyNumberFormat="1" applyFont="1" applyFill="1" applyBorder="1" applyAlignment="1">
      <alignment horizontal="right" vertical="center"/>
    </xf>
    <xf numFmtId="0" fontId="16" fillId="6" borderId="26" xfId="0" applyFont="1" applyFill="1" applyBorder="1" applyAlignment="1">
      <alignment horizontal="center" vertical="center"/>
    </xf>
    <xf numFmtId="0" fontId="16" fillId="6" borderId="28" xfId="0" applyFont="1" applyFill="1" applyBorder="1" applyAlignment="1">
      <alignment horizontal="center" vertical="center"/>
    </xf>
    <xf numFmtId="0" fontId="16" fillId="6" borderId="90" xfId="0" applyFont="1" applyFill="1" applyBorder="1" applyAlignment="1">
      <alignment horizontal="center" vertical="center"/>
    </xf>
    <xf numFmtId="0" fontId="16" fillId="6" borderId="31" xfId="0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6" fillId="0" borderId="50" xfId="0" applyFont="1" applyBorder="1" applyAlignment="1">
      <alignment horizontal="center" vertical="center"/>
    </xf>
    <xf numFmtId="0" fontId="6" fillId="0" borderId="116" xfId="0" applyFont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vertical="center"/>
    </xf>
    <xf numFmtId="49" fontId="6" fillId="3" borderId="120" xfId="0" applyNumberFormat="1" applyFont="1" applyFill="1" applyBorder="1" applyAlignment="1">
      <alignment horizontal="center" vertical="center"/>
    </xf>
    <xf numFmtId="49" fontId="15" fillId="0" borderId="0" xfId="0" applyNumberFormat="1" applyFont="1" applyBorder="1" applyAlignment="1">
      <alignment horizontal="left" vertical="center"/>
    </xf>
    <xf numFmtId="0" fontId="15" fillId="0" borderId="0" xfId="0" applyFont="1" applyBorder="1" applyAlignment="1">
      <alignment horizontal="right" vertical="center" wrapText="1"/>
    </xf>
    <xf numFmtId="0" fontId="15" fillId="0" borderId="0" xfId="0" applyFont="1" applyBorder="1" applyAlignment="1">
      <alignment vertical="center" wrapText="1"/>
    </xf>
    <xf numFmtId="0" fontId="9" fillId="3" borderId="120" xfId="0" applyFont="1" applyFill="1" applyBorder="1" applyAlignment="1">
      <alignment vertical="center" wrapText="1"/>
    </xf>
    <xf numFmtId="0" fontId="6" fillId="3" borderId="120" xfId="0" applyFont="1" applyFill="1" applyBorder="1" applyAlignment="1">
      <alignment horizontal="center" vertical="center" wrapText="1"/>
    </xf>
    <xf numFmtId="49" fontId="6" fillId="7" borderId="4" xfId="0" applyNumberFormat="1" applyFont="1" applyFill="1" applyBorder="1" applyAlignment="1">
      <alignment horizontal="left" vertical="center"/>
    </xf>
    <xf numFmtId="0" fontId="9" fillId="7" borderId="4" xfId="0" applyFont="1" applyFill="1" applyBorder="1" applyAlignment="1">
      <alignment vertical="center" wrapText="1"/>
    </xf>
    <xf numFmtId="0" fontId="9" fillId="7" borderId="2" xfId="0" applyFont="1" applyFill="1" applyBorder="1" applyAlignment="1">
      <alignment vertical="center" wrapText="1"/>
    </xf>
    <xf numFmtId="49" fontId="6" fillId="7" borderId="120" xfId="0" applyNumberFormat="1" applyFont="1" applyFill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49" fontId="7" fillId="0" borderId="25" xfId="0" applyNumberFormat="1" applyFont="1" applyBorder="1" applyAlignment="1">
      <alignment horizontal="left" vertical="center"/>
    </xf>
    <xf numFmtId="0" fontId="12" fillId="0" borderId="25" xfId="0" applyFont="1" applyBorder="1" applyAlignment="1">
      <alignment horizontal="right" vertical="center" wrapText="1"/>
    </xf>
    <xf numFmtId="0" fontId="7" fillId="0" borderId="25" xfId="0" applyFont="1" applyBorder="1" applyAlignment="1">
      <alignment vertical="center" wrapText="1"/>
    </xf>
    <xf numFmtId="49" fontId="18" fillId="7" borderId="70" xfId="0" applyNumberFormat="1" applyFont="1" applyFill="1" applyBorder="1" applyAlignment="1">
      <alignment horizontal="center" vertical="center"/>
    </xf>
    <xf numFmtId="49" fontId="18" fillId="7" borderId="6" xfId="0" applyNumberFormat="1" applyFont="1" applyFill="1" applyBorder="1" applyAlignment="1">
      <alignment horizontal="left" vertical="center"/>
    </xf>
    <xf numFmtId="0" fontId="7" fillId="11" borderId="55" xfId="0" applyFont="1" applyFill="1" applyBorder="1" applyAlignment="1" applyProtection="1">
      <alignment horizontal="center" vertical="center" wrapText="1"/>
      <protection locked="0"/>
    </xf>
    <xf numFmtId="0" fontId="7" fillId="11" borderId="56" xfId="0" applyFont="1" applyFill="1" applyBorder="1" applyAlignment="1" applyProtection="1">
      <alignment horizontal="center" vertical="center" wrapText="1"/>
      <protection locked="0"/>
    </xf>
    <xf numFmtId="0" fontId="7" fillId="11" borderId="62" xfId="0" applyFont="1" applyFill="1" applyBorder="1" applyAlignment="1" applyProtection="1">
      <alignment horizontal="center" vertical="center" wrapText="1"/>
      <protection locked="0"/>
    </xf>
    <xf numFmtId="164" fontId="7" fillId="11" borderId="55" xfId="0" applyNumberFormat="1" applyFont="1" applyFill="1" applyBorder="1" applyAlignment="1" applyProtection="1">
      <alignment horizontal="center" vertical="center" wrapText="1"/>
      <protection locked="0"/>
    </xf>
    <xf numFmtId="14" fontId="7" fillId="11" borderId="56" xfId="0" applyNumberFormat="1" applyFont="1" applyFill="1" applyBorder="1" applyAlignment="1" applyProtection="1">
      <alignment horizontal="center" vertical="center" wrapText="1"/>
      <protection locked="0"/>
    </xf>
    <xf numFmtId="164" fontId="7" fillId="11" borderId="35" xfId="0" applyNumberFormat="1" applyFont="1" applyFill="1" applyBorder="1" applyAlignment="1" applyProtection="1">
      <alignment horizontal="center" vertical="center" wrapText="1"/>
      <protection locked="0"/>
    </xf>
    <xf numFmtId="164" fontId="7" fillId="11" borderId="33" xfId="0" applyNumberFormat="1" applyFont="1" applyFill="1" applyBorder="1" applyAlignment="1" applyProtection="1">
      <alignment horizontal="center" vertical="center" wrapText="1"/>
      <protection locked="0"/>
    </xf>
    <xf numFmtId="164" fontId="7" fillId="11" borderId="68" xfId="0" applyNumberFormat="1" applyFont="1" applyFill="1" applyBorder="1" applyAlignment="1" applyProtection="1">
      <alignment horizontal="center" vertical="center" wrapText="1"/>
      <protection locked="0"/>
    </xf>
    <xf numFmtId="1" fontId="11" fillId="11" borderId="34" xfId="0" applyNumberFormat="1" applyFont="1" applyFill="1" applyBorder="1" applyAlignment="1" applyProtection="1">
      <alignment horizontal="center" vertical="center" wrapText="1"/>
      <protection locked="0"/>
    </xf>
    <xf numFmtId="164" fontId="7" fillId="11" borderId="12" xfId="0" applyNumberFormat="1" applyFont="1" applyFill="1" applyBorder="1" applyAlignment="1">
      <alignment vertical="center" wrapText="1"/>
    </xf>
    <xf numFmtId="164" fontId="7" fillId="11" borderId="9" xfId="0" applyNumberFormat="1" applyFont="1" applyFill="1" applyBorder="1" applyAlignment="1" applyProtection="1">
      <alignment vertical="center" wrapText="1"/>
      <protection locked="0"/>
    </xf>
    <xf numFmtId="164" fontId="7" fillId="11" borderId="12" xfId="0" applyNumberFormat="1" applyFont="1" applyFill="1" applyBorder="1" applyAlignment="1" applyProtection="1">
      <alignment vertical="center" wrapText="1"/>
      <protection locked="0"/>
    </xf>
    <xf numFmtId="164" fontId="7" fillId="11" borderId="20" xfId="0" applyNumberFormat="1" applyFont="1" applyFill="1" applyBorder="1" applyAlignment="1" applyProtection="1">
      <alignment vertical="center" wrapText="1"/>
      <protection locked="0"/>
    </xf>
    <xf numFmtId="0" fontId="16" fillId="11" borderId="78" xfId="0" applyFont="1" applyFill="1" applyBorder="1" applyAlignment="1">
      <alignment horizontal="center" vertical="center"/>
    </xf>
    <xf numFmtId="49" fontId="8" fillId="11" borderId="75" xfId="0" applyNumberFormat="1" applyFont="1" applyFill="1" applyBorder="1" applyAlignment="1">
      <alignment horizontal="left" vertical="center"/>
    </xf>
    <xf numFmtId="10" fontId="13" fillId="11" borderId="11" xfId="0" applyNumberFormat="1" applyFont="1" applyFill="1" applyBorder="1" applyAlignment="1" applyProtection="1">
      <alignment vertical="center" wrapText="1"/>
      <protection locked="0"/>
    </xf>
    <xf numFmtId="166" fontId="11" fillId="11" borderId="8" xfId="0" applyNumberFormat="1" applyFont="1" applyFill="1" applyBorder="1" applyAlignment="1" applyProtection="1">
      <alignment vertical="center" wrapText="1"/>
      <protection locked="0"/>
    </xf>
    <xf numFmtId="166" fontId="11" fillId="11" borderId="11" xfId="0" applyNumberFormat="1" applyFont="1" applyFill="1" applyBorder="1" applyAlignment="1" applyProtection="1">
      <alignment vertical="center" wrapText="1"/>
      <protection locked="0"/>
    </xf>
    <xf numFmtId="166" fontId="11" fillId="11" borderId="47" xfId="0" applyNumberFormat="1" applyFont="1" applyFill="1" applyBorder="1" applyAlignment="1" applyProtection="1">
      <alignment horizontal="right" vertical="center" wrapText="1"/>
      <protection locked="0"/>
    </xf>
    <xf numFmtId="166" fontId="11" fillId="11" borderId="11" xfId="0" applyNumberFormat="1" applyFont="1" applyFill="1" applyBorder="1" applyAlignment="1" applyProtection="1">
      <alignment horizontal="right" vertical="center" wrapText="1"/>
      <protection locked="0"/>
    </xf>
    <xf numFmtId="166" fontId="11" fillId="11" borderId="14" xfId="0" applyNumberFormat="1" applyFont="1" applyFill="1" applyBorder="1" applyAlignment="1" applyProtection="1">
      <alignment horizontal="right" vertical="center" wrapText="1"/>
      <protection locked="0"/>
    </xf>
    <xf numFmtId="166" fontId="13" fillId="0" borderId="11" xfId="0" applyNumberFormat="1" applyFont="1" applyBorder="1" applyAlignment="1" applyProtection="1">
      <alignment vertical="center" wrapText="1"/>
      <protection locked="0"/>
    </xf>
    <xf numFmtId="0" fontId="3" fillId="9" borderId="39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/>
    </xf>
    <xf numFmtId="0" fontId="3" fillId="9" borderId="115" xfId="0" applyFont="1" applyFill="1" applyBorder="1" applyAlignment="1">
      <alignment horizontal="center" vertical="center"/>
    </xf>
    <xf numFmtId="164" fontId="7" fillId="11" borderId="15" xfId="0" applyNumberFormat="1" applyFont="1" applyFill="1" applyBorder="1" applyAlignment="1" applyProtection="1">
      <alignment vertical="center" wrapText="1"/>
      <protection locked="0"/>
    </xf>
    <xf numFmtId="2" fontId="20" fillId="5" borderId="111" xfId="0" applyNumberFormat="1" applyFont="1" applyFill="1" applyBorder="1" applyAlignment="1" applyProtection="1">
      <alignment horizontal="center" vertical="center"/>
      <protection locked="0"/>
    </xf>
    <xf numFmtId="2" fontId="20" fillId="5" borderId="29" xfId="0" applyNumberFormat="1" applyFont="1" applyFill="1" applyBorder="1" applyAlignment="1" applyProtection="1">
      <alignment horizontal="center" vertical="center"/>
      <protection locked="0"/>
    </xf>
    <xf numFmtId="164" fontId="23" fillId="5" borderId="70" xfId="0" applyNumberFormat="1" applyFont="1" applyFill="1" applyBorder="1" applyAlignment="1">
      <alignment vertical="center"/>
    </xf>
    <xf numFmtId="0" fontId="0" fillId="5" borderId="0" xfId="0" applyFill="1"/>
    <xf numFmtId="0" fontId="0" fillId="5" borderId="114" xfId="0" applyFill="1" applyBorder="1"/>
    <xf numFmtId="164" fontId="19" fillId="5" borderId="70" xfId="0" applyNumberFormat="1" applyFont="1" applyFill="1" applyBorder="1" applyAlignment="1">
      <alignment vertical="center" wrapText="1"/>
    </xf>
    <xf numFmtId="0" fontId="16" fillId="4" borderId="0" xfId="0" applyFont="1" applyFill="1" applyBorder="1" applyAlignment="1">
      <alignment horizontal="justify" vertical="center" wrapText="1"/>
    </xf>
    <xf numFmtId="0" fontId="6" fillId="0" borderId="59" xfId="0" applyFont="1" applyBorder="1" applyAlignment="1">
      <alignment horizontal="right" vertical="center" wrapText="1"/>
    </xf>
    <xf numFmtId="0" fontId="6" fillId="0" borderId="52" xfId="0" applyFont="1" applyBorder="1" applyAlignment="1">
      <alignment horizontal="right" vertical="center" wrapText="1"/>
    </xf>
    <xf numFmtId="0" fontId="6" fillId="0" borderId="53" xfId="0" applyFont="1" applyBorder="1" applyAlignment="1">
      <alignment horizontal="right" vertical="center" wrapText="1"/>
    </xf>
    <xf numFmtId="0" fontId="16" fillId="4" borderId="112" xfId="0" applyFont="1" applyFill="1" applyBorder="1" applyAlignment="1">
      <alignment horizontal="left" vertical="center"/>
    </xf>
    <xf numFmtId="49" fontId="6" fillId="8" borderId="22" xfId="0" applyNumberFormat="1" applyFont="1" applyFill="1" applyBorder="1" applyAlignment="1">
      <alignment horizontal="center" vertical="center"/>
    </xf>
    <xf numFmtId="49" fontId="6" fillId="8" borderId="25" xfId="0" applyNumberFormat="1" applyFont="1" applyFill="1" applyBorder="1" applyAlignment="1">
      <alignment horizontal="center" vertical="center"/>
    </xf>
    <xf numFmtId="49" fontId="6" fillId="8" borderId="23" xfId="0" applyNumberFormat="1" applyFont="1" applyFill="1" applyBorder="1" applyAlignment="1">
      <alignment horizontal="center" vertical="center"/>
    </xf>
    <xf numFmtId="49" fontId="7" fillId="8" borderId="112" xfId="0" applyNumberFormat="1" applyFont="1" applyFill="1" applyBorder="1" applyAlignment="1">
      <alignment horizontal="left" vertical="center"/>
    </xf>
    <xf numFmtId="49" fontId="6" fillId="2" borderId="119" xfId="0" applyNumberFormat="1" applyFont="1" applyFill="1" applyBorder="1" applyAlignment="1">
      <alignment horizontal="left" vertical="center"/>
    </xf>
    <xf numFmtId="49" fontId="6" fillId="2" borderId="49" xfId="0" applyNumberFormat="1" applyFont="1" applyFill="1" applyBorder="1" applyAlignment="1">
      <alignment horizontal="left" vertical="center"/>
    </xf>
    <xf numFmtId="49" fontId="6" fillId="3" borderId="49" xfId="0" applyNumberFormat="1" applyFont="1" applyFill="1" applyBorder="1" applyAlignment="1">
      <alignment horizontal="left" vertical="center"/>
    </xf>
    <xf numFmtId="49" fontId="6" fillId="3" borderId="50" xfId="0" applyNumberFormat="1" applyFont="1" applyFill="1" applyBorder="1" applyAlignment="1">
      <alignment horizontal="left" vertical="center"/>
    </xf>
    <xf numFmtId="49" fontId="6" fillId="3" borderId="4" xfId="0" applyNumberFormat="1" applyFont="1" applyFill="1" applyBorder="1" applyAlignment="1">
      <alignment horizontal="left" vertical="center"/>
    </xf>
    <xf numFmtId="49" fontId="6" fillId="3" borderId="2" xfId="0" applyNumberFormat="1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6" fillId="4" borderId="22" xfId="0" applyNumberFormat="1" applyFont="1" applyFill="1" applyBorder="1" applyAlignment="1">
      <alignment horizontal="center" vertical="center"/>
    </xf>
    <xf numFmtId="49" fontId="6" fillId="4" borderId="23" xfId="0" applyNumberFormat="1" applyFont="1" applyFill="1" applyBorder="1" applyAlignment="1">
      <alignment horizontal="center" vertical="center"/>
    </xf>
    <xf numFmtId="49" fontId="26" fillId="8" borderId="112" xfId="0" applyNumberFormat="1" applyFont="1" applyFill="1" applyBorder="1" applyAlignment="1">
      <alignment horizontal="left" vertical="center"/>
    </xf>
    <xf numFmtId="49" fontId="26" fillId="8" borderId="0" xfId="0" applyNumberFormat="1" applyFont="1" applyFill="1" applyBorder="1" applyAlignment="1">
      <alignment horizontal="left" vertical="center"/>
    </xf>
    <xf numFmtId="49" fontId="18" fillId="2" borderId="22" xfId="0" applyNumberFormat="1" applyFont="1" applyFill="1" applyBorder="1" applyAlignment="1">
      <alignment horizontal="left" vertical="center"/>
    </xf>
    <xf numFmtId="49" fontId="18" fillId="2" borderId="25" xfId="0" applyNumberFormat="1" applyFont="1" applyFill="1" applyBorder="1" applyAlignment="1">
      <alignment horizontal="left" vertical="center"/>
    </xf>
    <xf numFmtId="49" fontId="18" fillId="2" borderId="24" xfId="0" applyNumberFormat="1" applyFont="1" applyFill="1" applyBorder="1" applyAlignment="1">
      <alignment horizontal="left" vertical="center"/>
    </xf>
    <xf numFmtId="49" fontId="6" fillId="2" borderId="22" xfId="0" applyNumberFormat="1" applyFont="1" applyFill="1" applyBorder="1" applyAlignment="1">
      <alignment horizontal="left" vertical="center"/>
    </xf>
    <xf numFmtId="49" fontId="6" fillId="2" borderId="25" xfId="0" applyNumberFormat="1" applyFont="1" applyFill="1" applyBorder="1" applyAlignment="1">
      <alignment horizontal="left" vertical="center"/>
    </xf>
    <xf numFmtId="49" fontId="6" fillId="2" borderId="24" xfId="0" applyNumberFormat="1" applyFont="1" applyFill="1" applyBorder="1" applyAlignment="1">
      <alignment horizontal="left" vertical="center"/>
    </xf>
    <xf numFmtId="49" fontId="6" fillId="2" borderId="23" xfId="0" applyNumberFormat="1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57" xfId="0" applyFont="1" applyBorder="1" applyAlignment="1">
      <alignment horizontal="right" vertical="center" wrapText="1"/>
    </xf>
    <xf numFmtId="0" fontId="6" fillId="0" borderId="58" xfId="0" applyFont="1" applyBorder="1" applyAlignment="1">
      <alignment horizontal="right" vertical="center" wrapText="1"/>
    </xf>
    <xf numFmtId="0" fontId="6" fillId="0" borderId="54" xfId="0" applyFont="1" applyBorder="1" applyAlignment="1">
      <alignment horizontal="right" vertical="center" wrapText="1"/>
    </xf>
    <xf numFmtId="0" fontId="6" fillId="0" borderId="55" xfId="0" applyFont="1" applyBorder="1" applyAlignment="1">
      <alignment horizontal="right" vertical="center" wrapText="1"/>
    </xf>
    <xf numFmtId="0" fontId="6" fillId="0" borderId="60" xfId="0" applyFont="1" applyBorder="1" applyAlignment="1">
      <alignment horizontal="right" vertical="center" wrapText="1"/>
    </xf>
    <xf numFmtId="0" fontId="6" fillId="0" borderId="61" xfId="0" applyFont="1" applyBorder="1" applyAlignment="1">
      <alignment horizontal="right" vertical="center" wrapText="1"/>
    </xf>
    <xf numFmtId="0" fontId="6" fillId="0" borderId="56" xfId="0" applyFont="1" applyBorder="1" applyAlignment="1">
      <alignment horizontal="right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40" xfId="0" applyFont="1" applyBorder="1" applyAlignment="1">
      <alignment horizontal="center" vertical="center" wrapText="1"/>
    </xf>
    <xf numFmtId="0" fontId="6" fillId="0" borderId="42" xfId="0" applyFont="1" applyBorder="1" applyAlignment="1">
      <alignment horizontal="center" vertical="center" wrapText="1"/>
    </xf>
    <xf numFmtId="0" fontId="6" fillId="0" borderId="63" xfId="0" applyFont="1" applyBorder="1" applyAlignment="1">
      <alignment horizontal="right" vertical="center" wrapText="1"/>
    </xf>
    <xf numFmtId="0" fontId="6" fillId="0" borderId="51" xfId="0" applyFont="1" applyBorder="1" applyAlignment="1">
      <alignment horizontal="right" vertical="center" wrapText="1"/>
    </xf>
    <xf numFmtId="0" fontId="6" fillId="0" borderId="62" xfId="0" applyFont="1" applyBorder="1" applyAlignment="1">
      <alignment horizontal="right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6" fillId="0" borderId="64" xfId="0" applyFont="1" applyBorder="1" applyAlignment="1">
      <alignment horizontal="center" vertical="center" wrapText="1"/>
    </xf>
    <xf numFmtId="0" fontId="6" fillId="0" borderId="65" xfId="0" applyFont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left" vertical="center" wrapText="1"/>
    </xf>
    <xf numFmtId="0" fontId="9" fillId="2" borderId="24" xfId="0" applyFont="1" applyFill="1" applyBorder="1" applyAlignment="1">
      <alignment horizontal="left" vertical="center" wrapText="1"/>
    </xf>
    <xf numFmtId="49" fontId="6" fillId="7" borderId="22" xfId="0" applyNumberFormat="1" applyFont="1" applyFill="1" applyBorder="1" applyAlignment="1">
      <alignment horizontal="left" vertical="center"/>
    </xf>
    <xf numFmtId="49" fontId="6" fillId="7" borderId="25" xfId="0" applyNumberFormat="1" applyFont="1" applyFill="1" applyBorder="1" applyAlignment="1">
      <alignment horizontal="left" vertical="center"/>
    </xf>
    <xf numFmtId="49" fontId="6" fillId="7" borderId="23" xfId="0" applyNumberFormat="1" applyFont="1" applyFill="1" applyBorder="1" applyAlignment="1">
      <alignment horizontal="left" vertical="center"/>
    </xf>
    <xf numFmtId="0" fontId="6" fillId="0" borderId="67" xfId="0" applyFont="1" applyBorder="1" applyAlignment="1">
      <alignment horizontal="right" vertical="center" wrapText="1"/>
    </xf>
    <xf numFmtId="0" fontId="6" fillId="0" borderId="66" xfId="0" applyFont="1" applyBorder="1" applyAlignment="1">
      <alignment horizontal="right" vertical="center" wrapText="1"/>
    </xf>
    <xf numFmtId="0" fontId="6" fillId="11" borderId="59" xfId="0" applyFont="1" applyFill="1" applyBorder="1" applyAlignment="1">
      <alignment horizontal="right" vertical="center" wrapText="1"/>
    </xf>
    <xf numFmtId="0" fontId="6" fillId="11" borderId="52" xfId="0" applyFont="1" applyFill="1" applyBorder="1" applyAlignment="1">
      <alignment horizontal="right" vertical="center" wrapText="1"/>
    </xf>
    <xf numFmtId="0" fontId="6" fillId="11" borderId="53" xfId="0" applyFont="1" applyFill="1" applyBorder="1" applyAlignment="1">
      <alignment horizontal="right" vertical="center" wrapText="1"/>
    </xf>
    <xf numFmtId="0" fontId="0" fillId="0" borderId="22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112" xfId="0" applyBorder="1" applyAlignment="1">
      <alignment horizontal="left"/>
    </xf>
    <xf numFmtId="0" fontId="3" fillId="9" borderId="91" xfId="0" applyFont="1" applyFill="1" applyBorder="1" applyAlignment="1">
      <alignment horizontal="center" vertical="center" wrapText="1"/>
    </xf>
    <xf numFmtId="0" fontId="3" fillId="9" borderId="110" xfId="0" applyFont="1" applyFill="1" applyBorder="1" applyAlignment="1">
      <alignment horizontal="center" vertical="center" wrapText="1"/>
    </xf>
    <xf numFmtId="0" fontId="3" fillId="9" borderId="22" xfId="0" applyFont="1" applyFill="1" applyBorder="1" applyAlignment="1">
      <alignment horizontal="left" vertical="center" wrapText="1"/>
    </xf>
    <xf numFmtId="0" fontId="3" fillId="9" borderId="25" xfId="0" applyFont="1" applyFill="1" applyBorder="1" applyAlignment="1">
      <alignment horizontal="left" vertical="center" wrapText="1"/>
    </xf>
    <xf numFmtId="0" fontId="3" fillId="9" borderId="22" xfId="0" applyFont="1" applyFill="1" applyBorder="1" applyAlignment="1">
      <alignment horizontal="center" vertical="center" wrapText="1"/>
    </xf>
    <xf numFmtId="0" fontId="3" fillId="9" borderId="25" xfId="0" applyFont="1" applyFill="1" applyBorder="1" applyAlignment="1">
      <alignment horizontal="center" vertical="center" wrapText="1"/>
    </xf>
    <xf numFmtId="0" fontId="3" fillId="9" borderId="26" xfId="0" applyFont="1" applyFill="1" applyBorder="1" applyAlignment="1">
      <alignment horizontal="center" vertical="center" textRotation="90"/>
    </xf>
    <xf numFmtId="0" fontId="3" fillId="9" borderId="28" xfId="0" applyFont="1" applyFill="1" applyBorder="1" applyAlignment="1">
      <alignment horizontal="center" vertical="center" textRotation="90"/>
    </xf>
    <xf numFmtId="0" fontId="3" fillId="9" borderId="31" xfId="0" applyFont="1" applyFill="1" applyBorder="1" applyAlignment="1">
      <alignment horizontal="center" vertical="center" textRotation="90"/>
    </xf>
    <xf numFmtId="0" fontId="3" fillId="9" borderId="27" xfId="0" applyFont="1" applyFill="1" applyBorder="1" applyAlignment="1">
      <alignment horizontal="center" vertical="center" wrapText="1"/>
    </xf>
    <xf numFmtId="0" fontId="3" fillId="9" borderId="29" xfId="0" applyFont="1" applyFill="1" applyBorder="1" applyAlignment="1">
      <alignment horizontal="center" vertical="center" wrapText="1"/>
    </xf>
    <xf numFmtId="0" fontId="3" fillId="9" borderId="32" xfId="0" applyFont="1" applyFill="1" applyBorder="1" applyAlignment="1">
      <alignment horizontal="center" vertical="center" wrapText="1"/>
    </xf>
    <xf numFmtId="0" fontId="3" fillId="9" borderId="27" xfId="0" applyFont="1" applyFill="1" applyBorder="1" applyAlignment="1">
      <alignment horizontal="center" vertical="center" textRotation="90"/>
    </xf>
    <xf numFmtId="0" fontId="3" fillId="9" borderId="29" xfId="0" applyFont="1" applyFill="1" applyBorder="1" applyAlignment="1">
      <alignment horizontal="center" vertical="center" textRotation="90"/>
    </xf>
    <xf numFmtId="0" fontId="3" fillId="9" borderId="32" xfId="0" applyFont="1" applyFill="1" applyBorder="1" applyAlignment="1">
      <alignment horizontal="center" vertical="center" textRotation="90"/>
    </xf>
    <xf numFmtId="0" fontId="3" fillId="9" borderId="108" xfId="0" applyFont="1" applyFill="1" applyBorder="1" applyAlignment="1">
      <alignment horizontal="center" vertical="center" textRotation="90"/>
    </xf>
    <xf numFmtId="0" fontId="3" fillId="9" borderId="30" xfId="0" applyFont="1" applyFill="1" applyBorder="1" applyAlignment="1">
      <alignment horizontal="center" vertical="center" textRotation="90"/>
    </xf>
    <xf numFmtId="0" fontId="3" fillId="9" borderId="109" xfId="0" applyFont="1" applyFill="1" applyBorder="1" applyAlignment="1">
      <alignment horizontal="center" vertical="center" textRotation="90"/>
    </xf>
    <xf numFmtId="0" fontId="3" fillId="9" borderId="22" xfId="0" applyFont="1" applyFill="1" applyBorder="1" applyAlignment="1">
      <alignment horizontal="center" vertical="center"/>
    </xf>
    <xf numFmtId="0" fontId="3" fillId="9" borderId="25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3" fillId="9" borderId="93" xfId="0" applyFont="1" applyFill="1" applyBorder="1" applyAlignment="1">
      <alignment horizontal="center" vertical="center" wrapText="1"/>
    </xf>
    <xf numFmtId="0" fontId="3" fillId="9" borderId="94" xfId="0" applyFont="1" applyFill="1" applyBorder="1" applyAlignment="1">
      <alignment horizontal="center" vertical="center" textRotation="90"/>
    </xf>
    <xf numFmtId="0" fontId="3" fillId="9" borderId="111" xfId="0" applyFont="1" applyFill="1" applyBorder="1" applyAlignment="1">
      <alignment horizontal="center" vertical="center" wrapText="1"/>
    </xf>
    <xf numFmtId="0" fontId="3" fillId="9" borderId="111" xfId="0" applyFont="1" applyFill="1" applyBorder="1" applyAlignment="1">
      <alignment horizontal="center" vertical="center" textRotation="90"/>
    </xf>
    <xf numFmtId="0" fontId="3" fillId="9" borderId="95" xfId="0" applyFont="1" applyFill="1" applyBorder="1" applyAlignment="1">
      <alignment horizontal="center" vertical="center" textRotation="90"/>
    </xf>
    <xf numFmtId="0" fontId="3" fillId="0" borderId="0" xfId="0" applyFont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62"/>
  <sheetViews>
    <sheetView tabSelected="1" topLeftCell="A5" zoomScaleNormal="100" workbookViewId="0">
      <selection activeCell="C154" sqref="C154"/>
    </sheetView>
  </sheetViews>
  <sheetFormatPr defaultColWidth="8.7109375" defaultRowHeight="12.75" x14ac:dyDescent="0.2"/>
  <cols>
    <col min="1" max="1" width="9.140625" style="200" customWidth="1"/>
    <col min="2" max="2" width="89" style="243" customWidth="1"/>
    <col min="3" max="3" width="17.5703125" style="243" bestFit="1" customWidth="1"/>
    <col min="4" max="4" width="24.140625" style="243" bestFit="1" customWidth="1"/>
    <col min="5" max="16384" width="8.7109375" style="65"/>
  </cols>
  <sheetData>
    <row r="1" spans="1:4" x14ac:dyDescent="0.2">
      <c r="A1" s="323" t="s">
        <v>0</v>
      </c>
      <c r="B1" s="323"/>
      <c r="C1" s="323"/>
      <c r="D1" s="323"/>
    </row>
    <row r="2" spans="1:4" x14ac:dyDescent="0.2">
      <c r="A2" s="323" t="s">
        <v>11</v>
      </c>
      <c r="B2" s="323"/>
      <c r="C2" s="323"/>
      <c r="D2" s="323"/>
    </row>
    <row r="3" spans="1:4" x14ac:dyDescent="0.2">
      <c r="A3" s="323" t="s">
        <v>17</v>
      </c>
      <c r="B3" s="323"/>
      <c r="C3" s="323"/>
      <c r="D3" s="323"/>
    </row>
    <row r="4" spans="1:4" ht="13.5" thickBot="1" x14ac:dyDescent="0.25">
      <c r="B4" s="22" t="s">
        <v>1</v>
      </c>
      <c r="C4" s="23" t="s">
        <v>1</v>
      </c>
      <c r="D4" s="23" t="s">
        <v>1</v>
      </c>
    </row>
    <row r="5" spans="1:4" ht="13.5" thickTop="1" x14ac:dyDescent="0.2">
      <c r="A5" s="324" t="s">
        <v>19</v>
      </c>
      <c r="B5" s="325"/>
      <c r="C5" s="326"/>
      <c r="D5" s="191" t="s">
        <v>194</v>
      </c>
    </row>
    <row r="6" spans="1:4" x14ac:dyDescent="0.2">
      <c r="A6" s="297" t="s">
        <v>144</v>
      </c>
      <c r="B6" s="298"/>
      <c r="C6" s="327"/>
      <c r="D6" s="264"/>
    </row>
    <row r="7" spans="1:4" ht="13.5" thickBot="1" x14ac:dyDescent="0.25">
      <c r="A7" s="328" t="s">
        <v>21</v>
      </c>
      <c r="B7" s="329"/>
      <c r="C7" s="330"/>
      <c r="D7" s="265" t="s">
        <v>20</v>
      </c>
    </row>
    <row r="8" spans="1:4" ht="14.25" thickTop="1" thickBot="1" x14ac:dyDescent="0.25">
      <c r="B8" s="140"/>
      <c r="C8" s="24"/>
      <c r="D8" s="25"/>
    </row>
    <row r="9" spans="1:4" ht="14.25" thickTop="1" thickBot="1" x14ac:dyDescent="0.25">
      <c r="A9" s="331" t="s">
        <v>47</v>
      </c>
      <c r="B9" s="332"/>
      <c r="C9" s="332"/>
      <c r="D9" s="333"/>
    </row>
    <row r="10" spans="1:4" ht="13.5" thickTop="1" x14ac:dyDescent="0.2">
      <c r="A10" s="334" t="s">
        <v>49</v>
      </c>
      <c r="B10" s="335"/>
      <c r="C10" s="336"/>
      <c r="D10" s="266" t="s">
        <v>57</v>
      </c>
    </row>
    <row r="11" spans="1:4" x14ac:dyDescent="0.2">
      <c r="A11" s="297" t="s">
        <v>22</v>
      </c>
      <c r="B11" s="298"/>
      <c r="C11" s="327"/>
      <c r="D11" s="192" t="s">
        <v>56</v>
      </c>
    </row>
    <row r="12" spans="1:4" x14ac:dyDescent="0.2">
      <c r="A12" s="297" t="s">
        <v>48</v>
      </c>
      <c r="B12" s="298"/>
      <c r="C12" s="327"/>
      <c r="D12" s="266">
        <v>2019</v>
      </c>
    </row>
    <row r="13" spans="1:4" ht="13.5" thickBot="1" x14ac:dyDescent="0.25">
      <c r="A13" s="328" t="s">
        <v>23</v>
      </c>
      <c r="B13" s="329"/>
      <c r="C13" s="330"/>
      <c r="D13" s="193">
        <v>12</v>
      </c>
    </row>
    <row r="14" spans="1:4" ht="14.25" thickTop="1" thickBot="1" x14ac:dyDescent="0.25">
      <c r="B14" s="140"/>
      <c r="C14" s="24"/>
      <c r="D14" s="24"/>
    </row>
    <row r="15" spans="1:4" ht="14.25" thickTop="1" thickBot="1" x14ac:dyDescent="0.25">
      <c r="A15" s="337" t="s">
        <v>24</v>
      </c>
      <c r="B15" s="338"/>
      <c r="C15" s="338"/>
      <c r="D15" s="339"/>
    </row>
    <row r="16" spans="1:4" ht="15" customHeight="1" thickTop="1" thickBot="1" x14ac:dyDescent="0.25">
      <c r="A16" s="340" t="s">
        <v>25</v>
      </c>
      <c r="B16" s="340"/>
      <c r="C16" s="188" t="s">
        <v>26</v>
      </c>
      <c r="D16" s="26" t="s">
        <v>27</v>
      </c>
    </row>
    <row r="17" spans="1:4" ht="14.25" thickTop="1" thickBot="1" x14ac:dyDescent="0.25">
      <c r="A17" s="341" t="s">
        <v>28</v>
      </c>
      <c r="B17" s="341"/>
      <c r="C17" s="189" t="s">
        <v>145</v>
      </c>
      <c r="D17" s="194" t="s">
        <v>29</v>
      </c>
    </row>
    <row r="18" spans="1:4" ht="14.25" thickTop="1" thickBot="1" x14ac:dyDescent="0.25">
      <c r="A18" s="201"/>
      <c r="B18" s="141"/>
      <c r="C18" s="27"/>
      <c r="D18" s="27"/>
    </row>
    <row r="19" spans="1:4" ht="14.25" thickTop="1" thickBot="1" x14ac:dyDescent="0.25">
      <c r="A19" s="331" t="s">
        <v>51</v>
      </c>
      <c r="B19" s="332"/>
      <c r="C19" s="332"/>
      <c r="D19" s="333"/>
    </row>
    <row r="20" spans="1:4" ht="13.5" thickTop="1" x14ac:dyDescent="0.2">
      <c r="A20" s="324" t="s">
        <v>110</v>
      </c>
      <c r="B20" s="325"/>
      <c r="C20" s="326"/>
      <c r="D20" s="195" t="s">
        <v>111</v>
      </c>
    </row>
    <row r="21" spans="1:4" x14ac:dyDescent="0.2">
      <c r="A21" s="297" t="s">
        <v>53</v>
      </c>
      <c r="B21" s="298"/>
      <c r="C21" s="327"/>
      <c r="D21" s="196" t="s">
        <v>109</v>
      </c>
    </row>
    <row r="22" spans="1:4" x14ac:dyDescent="0.2">
      <c r="A22" s="297" t="s">
        <v>52</v>
      </c>
      <c r="B22" s="298"/>
      <c r="C22" s="327"/>
      <c r="D22" s="267">
        <v>0</v>
      </c>
    </row>
    <row r="23" spans="1:4" x14ac:dyDescent="0.2">
      <c r="A23" s="297" t="s">
        <v>54</v>
      </c>
      <c r="B23" s="298"/>
      <c r="C23" s="327"/>
      <c r="D23" s="196" t="s">
        <v>58</v>
      </c>
    </row>
    <row r="24" spans="1:4" ht="13.5" thickBot="1" x14ac:dyDescent="0.25">
      <c r="A24" s="328" t="s">
        <v>55</v>
      </c>
      <c r="B24" s="329"/>
      <c r="C24" s="330"/>
      <c r="D24" s="268">
        <v>43466</v>
      </c>
    </row>
    <row r="25" spans="1:4" ht="14.25" thickTop="1" thickBot="1" x14ac:dyDescent="0.25">
      <c r="B25" s="140"/>
      <c r="C25" s="24"/>
      <c r="D25" s="24"/>
    </row>
    <row r="26" spans="1:4" ht="14.25" thickTop="1" thickBot="1" x14ac:dyDescent="0.25">
      <c r="A26" s="331" t="s">
        <v>50</v>
      </c>
      <c r="B26" s="332"/>
      <c r="C26" s="332"/>
      <c r="D26" s="333"/>
    </row>
    <row r="27" spans="1:4" ht="13.5" thickTop="1" x14ac:dyDescent="0.2">
      <c r="A27" s="324" t="s">
        <v>14</v>
      </c>
      <c r="B27" s="325"/>
      <c r="C27" s="348"/>
      <c r="D27" s="269">
        <v>0</v>
      </c>
    </row>
    <row r="28" spans="1:4" x14ac:dyDescent="0.2">
      <c r="A28" s="297" t="s">
        <v>16</v>
      </c>
      <c r="B28" s="298"/>
      <c r="C28" s="299"/>
      <c r="D28" s="270">
        <v>0</v>
      </c>
    </row>
    <row r="29" spans="1:4" ht="14.45" customHeight="1" x14ac:dyDescent="0.2">
      <c r="A29" s="297" t="s">
        <v>15</v>
      </c>
      <c r="B29" s="298"/>
      <c r="C29" s="299"/>
      <c r="D29" s="270">
        <v>0</v>
      </c>
    </row>
    <row r="30" spans="1:4" x14ac:dyDescent="0.2">
      <c r="A30" s="297" t="s">
        <v>135</v>
      </c>
      <c r="B30" s="298"/>
      <c r="C30" s="299"/>
      <c r="D30" s="271">
        <v>0</v>
      </c>
    </row>
    <row r="31" spans="1:4" x14ac:dyDescent="0.2">
      <c r="A31" s="297" t="s">
        <v>31</v>
      </c>
      <c r="B31" s="298"/>
      <c r="C31" s="299"/>
      <c r="D31" s="270">
        <v>0</v>
      </c>
    </row>
    <row r="32" spans="1:4" x14ac:dyDescent="0.2">
      <c r="A32" s="297" t="s">
        <v>203</v>
      </c>
      <c r="B32" s="298"/>
      <c r="C32" s="299"/>
      <c r="D32" s="271">
        <v>0</v>
      </c>
    </row>
    <row r="33" spans="1:4" x14ac:dyDescent="0.2">
      <c r="A33" s="349" t="s">
        <v>201</v>
      </c>
      <c r="B33" s="350"/>
      <c r="C33" s="351"/>
      <c r="D33" s="271">
        <v>0</v>
      </c>
    </row>
    <row r="34" spans="1:4" ht="13.5" thickBot="1" x14ac:dyDescent="0.25">
      <c r="A34" s="328" t="s">
        <v>30</v>
      </c>
      <c r="B34" s="329"/>
      <c r="C34" s="347"/>
      <c r="D34" s="272">
        <v>21</v>
      </c>
    </row>
    <row r="35" spans="1:4" ht="14.25" thickTop="1" thickBot="1" x14ac:dyDescent="0.25">
      <c r="A35" s="24"/>
      <c r="B35" s="140"/>
      <c r="C35" s="24"/>
      <c r="D35" s="28"/>
    </row>
    <row r="36" spans="1:4" ht="13.5" thickBot="1" x14ac:dyDescent="0.25">
      <c r="A36" s="29" t="s">
        <v>118</v>
      </c>
      <c r="B36" s="344" t="s">
        <v>133</v>
      </c>
      <c r="C36" s="345"/>
      <c r="D36" s="346"/>
    </row>
    <row r="37" spans="1:4" ht="15.75" customHeight="1" thickBot="1" x14ac:dyDescent="0.25">
      <c r="B37" s="140"/>
      <c r="C37" s="24"/>
      <c r="D37" s="24"/>
    </row>
    <row r="38" spans="1:4" ht="39" thickBot="1" x14ac:dyDescent="0.25">
      <c r="A38" s="202"/>
      <c r="B38" s="244" t="s">
        <v>2</v>
      </c>
      <c r="C38" s="245" t="s">
        <v>3</v>
      </c>
      <c r="D38" s="245" t="s">
        <v>4</v>
      </c>
    </row>
    <row r="39" spans="1:4" ht="13.5" thickBot="1" x14ac:dyDescent="0.25">
      <c r="A39" s="319" t="s">
        <v>5</v>
      </c>
      <c r="B39" s="320"/>
      <c r="C39" s="342" t="s">
        <v>1</v>
      </c>
      <c r="D39" s="343"/>
    </row>
    <row r="40" spans="1:4" ht="13.5" thickBot="1" x14ac:dyDescent="0.25">
      <c r="A40" s="30">
        <v>1</v>
      </c>
      <c r="B40" s="142" t="s">
        <v>12</v>
      </c>
      <c r="C40" s="31" t="s">
        <v>1</v>
      </c>
      <c r="D40" s="32" t="s">
        <v>13</v>
      </c>
    </row>
    <row r="41" spans="1:4" x14ac:dyDescent="0.2">
      <c r="A41" s="203" t="s">
        <v>38</v>
      </c>
      <c r="B41" s="143" t="s">
        <v>71</v>
      </c>
      <c r="C41" s="33" t="s">
        <v>1</v>
      </c>
      <c r="D41" s="274">
        <f>D22</f>
        <v>0</v>
      </c>
    </row>
    <row r="42" spans="1:4" x14ac:dyDescent="0.2">
      <c r="A42" s="203" t="s">
        <v>39</v>
      </c>
      <c r="B42" s="144" t="s">
        <v>113</v>
      </c>
      <c r="C42" s="35" t="s">
        <v>1</v>
      </c>
      <c r="D42" s="275">
        <v>0</v>
      </c>
    </row>
    <row r="43" spans="1:4" x14ac:dyDescent="0.2">
      <c r="A43" s="203" t="s">
        <v>40</v>
      </c>
      <c r="B43" s="144" t="s">
        <v>114</v>
      </c>
      <c r="C43" s="35" t="s">
        <v>1</v>
      </c>
      <c r="D43" s="275">
        <v>0</v>
      </c>
    </row>
    <row r="44" spans="1:4" x14ac:dyDescent="0.2">
      <c r="A44" s="203" t="s">
        <v>41</v>
      </c>
      <c r="B44" s="144" t="s">
        <v>115</v>
      </c>
      <c r="C44" s="37" t="s">
        <v>1</v>
      </c>
      <c r="D44" s="275">
        <v>0</v>
      </c>
    </row>
    <row r="45" spans="1:4" x14ac:dyDescent="0.2">
      <c r="A45" s="203" t="s">
        <v>42</v>
      </c>
      <c r="B45" s="144" t="s">
        <v>116</v>
      </c>
      <c r="C45" s="37" t="s">
        <v>1</v>
      </c>
      <c r="D45" s="275">
        <v>0</v>
      </c>
    </row>
    <row r="46" spans="1:4" ht="13.5" thickBot="1" x14ac:dyDescent="0.25">
      <c r="A46" s="204" t="s">
        <v>70</v>
      </c>
      <c r="B46" s="145" t="s">
        <v>72</v>
      </c>
      <c r="C46" s="38" t="s">
        <v>1</v>
      </c>
      <c r="D46" s="276">
        <v>0</v>
      </c>
    </row>
    <row r="47" spans="1:4" ht="15.75" customHeight="1" thickBot="1" x14ac:dyDescent="0.25">
      <c r="A47" s="301" t="s">
        <v>6</v>
      </c>
      <c r="B47" s="302"/>
      <c r="C47" s="303"/>
      <c r="D47" s="72">
        <f>SUM(D41:D46)</f>
        <v>0</v>
      </c>
    </row>
    <row r="48" spans="1:4" ht="13.5" thickBot="1" x14ac:dyDescent="0.25">
      <c r="B48" s="146" t="s">
        <v>1</v>
      </c>
      <c r="C48" s="40" t="s">
        <v>1</v>
      </c>
      <c r="D48" s="41" t="s">
        <v>1</v>
      </c>
    </row>
    <row r="49" spans="1:4" ht="13.5" thickBot="1" x14ac:dyDescent="0.25">
      <c r="A49" s="305" t="s">
        <v>62</v>
      </c>
      <c r="B49" s="306"/>
      <c r="C49" s="246"/>
      <c r="D49" s="247"/>
    </row>
    <row r="50" spans="1:4" ht="13.5" thickBot="1" x14ac:dyDescent="0.25">
      <c r="A50" s="60" t="s">
        <v>64</v>
      </c>
      <c r="B50" s="307" t="s">
        <v>59</v>
      </c>
      <c r="C50" s="307"/>
      <c r="D50" s="308"/>
    </row>
    <row r="51" spans="1:4" ht="15.75" customHeight="1" x14ac:dyDescent="0.2">
      <c r="A51" s="205" t="s">
        <v>38</v>
      </c>
      <c r="B51" s="173" t="s">
        <v>167</v>
      </c>
      <c r="C51" s="130">
        <v>8.3333000000000004E-2</v>
      </c>
      <c r="D51" s="81">
        <f>C51*D47</f>
        <v>0</v>
      </c>
    </row>
    <row r="52" spans="1:4" ht="29.25" customHeight="1" thickBot="1" x14ac:dyDescent="0.25">
      <c r="A52" s="206" t="s">
        <v>39</v>
      </c>
      <c r="B52" s="174" t="s">
        <v>173</v>
      </c>
      <c r="C52" s="131">
        <v>0.121</v>
      </c>
      <c r="D52" s="83">
        <f>C52*D47</f>
        <v>0</v>
      </c>
    </row>
    <row r="53" spans="1:4" ht="13.5" thickBot="1" x14ac:dyDescent="0.25">
      <c r="A53" s="301" t="s">
        <v>140</v>
      </c>
      <c r="B53" s="303"/>
      <c r="C53" s="117">
        <f>SUM(C51:C52)</f>
        <v>0.20433299999999999</v>
      </c>
      <c r="D53" s="72">
        <f>SUM(D51:D52)</f>
        <v>0</v>
      </c>
    </row>
    <row r="54" spans="1:4" x14ac:dyDescent="0.2">
      <c r="A54" s="304" t="s">
        <v>189</v>
      </c>
      <c r="B54" s="304"/>
      <c r="C54" s="304"/>
      <c r="D54" s="304"/>
    </row>
    <row r="55" spans="1:4" ht="13.5" thickBot="1" x14ac:dyDescent="0.25">
      <c r="A55" s="201"/>
      <c r="B55" s="147"/>
      <c r="C55" s="44"/>
      <c r="D55" s="44"/>
    </row>
    <row r="56" spans="1:4" ht="13.5" thickBot="1" x14ac:dyDescent="0.25">
      <c r="A56" s="42" t="s">
        <v>65</v>
      </c>
      <c r="B56" s="148" t="s">
        <v>61</v>
      </c>
      <c r="C56" s="45"/>
      <c r="D56" s="32" t="s">
        <v>13</v>
      </c>
    </row>
    <row r="57" spans="1:4" x14ac:dyDescent="0.2">
      <c r="A57" s="207" t="s">
        <v>38</v>
      </c>
      <c r="B57" s="149" t="s">
        <v>74</v>
      </c>
      <c r="C57" s="46">
        <v>0.2</v>
      </c>
      <c r="D57" s="34">
        <f>$D$47*C57</f>
        <v>0</v>
      </c>
    </row>
    <row r="58" spans="1:4" x14ac:dyDescent="0.2">
      <c r="A58" s="123" t="s">
        <v>39</v>
      </c>
      <c r="B58" s="150" t="s">
        <v>75</v>
      </c>
      <c r="C58" s="47">
        <v>1.4999999999999999E-2</v>
      </c>
      <c r="D58" s="36">
        <f>($D$47*C58)</f>
        <v>0</v>
      </c>
    </row>
    <row r="59" spans="1:4" x14ac:dyDescent="0.2">
      <c r="A59" s="123" t="s">
        <v>40</v>
      </c>
      <c r="B59" s="150" t="s">
        <v>76</v>
      </c>
      <c r="C59" s="47">
        <v>0.01</v>
      </c>
      <c r="D59" s="36">
        <f t="shared" ref="D59:D61" si="0">($D$47*C59)</f>
        <v>0</v>
      </c>
    </row>
    <row r="60" spans="1:4" s="137" customFormat="1" x14ac:dyDescent="0.2">
      <c r="A60" s="123" t="s">
        <v>41</v>
      </c>
      <c r="B60" s="150" t="s">
        <v>77</v>
      </c>
      <c r="C60" s="47">
        <v>2E-3</v>
      </c>
      <c r="D60" s="36">
        <f t="shared" si="0"/>
        <v>0</v>
      </c>
    </row>
    <row r="61" spans="1:4" x14ac:dyDescent="0.2">
      <c r="A61" s="123" t="s">
        <v>42</v>
      </c>
      <c r="B61" s="150" t="s">
        <v>78</v>
      </c>
      <c r="C61" s="47">
        <v>2.5000000000000001E-2</v>
      </c>
      <c r="D61" s="36">
        <f t="shared" si="0"/>
        <v>0</v>
      </c>
    </row>
    <row r="62" spans="1:4" x14ac:dyDescent="0.2">
      <c r="A62" s="208" t="s">
        <v>68</v>
      </c>
      <c r="B62" s="151" t="s">
        <v>79</v>
      </c>
      <c r="C62" s="115">
        <v>0.08</v>
      </c>
      <c r="D62" s="116">
        <f>$D$47*C62</f>
        <v>0</v>
      </c>
    </row>
    <row r="63" spans="1:4" x14ac:dyDescent="0.2">
      <c r="A63" s="277" t="s">
        <v>69</v>
      </c>
      <c r="B63" s="278" t="s">
        <v>80</v>
      </c>
      <c r="C63" s="279">
        <v>0.02</v>
      </c>
      <c r="D63" s="273">
        <f>($D$47*C63)</f>
        <v>0</v>
      </c>
    </row>
    <row r="64" spans="1:4" ht="13.5" thickBot="1" x14ac:dyDescent="0.25">
      <c r="A64" s="209" t="s">
        <v>70</v>
      </c>
      <c r="B64" s="152" t="s">
        <v>81</v>
      </c>
      <c r="C64" s="74">
        <v>6.0000000000000001E-3</v>
      </c>
      <c r="D64" s="36">
        <f>($D$47*C64)</f>
        <v>0</v>
      </c>
    </row>
    <row r="65" spans="1:4" ht="13.5" thickBot="1" x14ac:dyDescent="0.25">
      <c r="A65" s="301" t="s">
        <v>140</v>
      </c>
      <c r="B65" s="303"/>
      <c r="C65" s="75">
        <f>SUM(C57:C64)</f>
        <v>0.3580000000000001</v>
      </c>
      <c r="D65" s="76">
        <f>SUM(D57:D64)</f>
        <v>0</v>
      </c>
    </row>
    <row r="66" spans="1:4" x14ac:dyDescent="0.2">
      <c r="A66" s="314" t="s">
        <v>187</v>
      </c>
      <c r="B66" s="314"/>
      <c r="C66" s="314"/>
      <c r="D66" s="314"/>
    </row>
    <row r="67" spans="1:4" x14ac:dyDescent="0.2">
      <c r="A67" s="315" t="s">
        <v>188</v>
      </c>
      <c r="B67" s="315"/>
      <c r="C67" s="315"/>
      <c r="D67" s="315"/>
    </row>
    <row r="68" spans="1:4" ht="13.5" thickBot="1" x14ac:dyDescent="0.25">
      <c r="B68" s="146"/>
      <c r="C68" s="40"/>
      <c r="D68" s="41"/>
    </row>
    <row r="69" spans="1:4" ht="13.5" thickBot="1" x14ac:dyDescent="0.25">
      <c r="A69" s="42" t="s">
        <v>66</v>
      </c>
      <c r="B69" s="190" t="s">
        <v>63</v>
      </c>
      <c r="C69" s="49" t="s">
        <v>1</v>
      </c>
      <c r="D69" s="50" t="s">
        <v>13</v>
      </c>
    </row>
    <row r="70" spans="1:4" x14ac:dyDescent="0.2">
      <c r="A70" s="210" t="s">
        <v>38</v>
      </c>
      <c r="B70" s="175" t="s">
        <v>165</v>
      </c>
      <c r="C70" s="33" t="s">
        <v>1</v>
      </c>
      <c r="D70" s="274">
        <f>IF(((D27*2*D34)-D47*0.06)&lt;0,0,(D27*2*D34)-D47*0.06)</f>
        <v>0</v>
      </c>
    </row>
    <row r="71" spans="1:4" x14ac:dyDescent="0.2">
      <c r="A71" s="211" t="s">
        <v>39</v>
      </c>
      <c r="B71" s="176" t="s">
        <v>162</v>
      </c>
      <c r="C71" s="51" t="s">
        <v>1</v>
      </c>
      <c r="D71" s="275">
        <f>(D28*D34)-(D28*D34*0.99%)</f>
        <v>0</v>
      </c>
    </row>
    <row r="72" spans="1:4" x14ac:dyDescent="0.2">
      <c r="A72" s="211" t="s">
        <v>40</v>
      </c>
      <c r="B72" s="176" t="s">
        <v>163</v>
      </c>
      <c r="C72" s="51" t="s">
        <v>1</v>
      </c>
      <c r="D72" s="275">
        <f>D29</f>
        <v>0</v>
      </c>
    </row>
    <row r="73" spans="1:4" x14ac:dyDescent="0.2">
      <c r="A73" s="211" t="s">
        <v>41</v>
      </c>
      <c r="B73" s="176" t="s">
        <v>82</v>
      </c>
      <c r="C73" s="51" t="s">
        <v>1</v>
      </c>
      <c r="D73" s="275">
        <f>D30</f>
        <v>0</v>
      </c>
    </row>
    <row r="74" spans="1:4" x14ac:dyDescent="0.2">
      <c r="A74" s="211" t="s">
        <v>42</v>
      </c>
      <c r="B74" s="176" t="s">
        <v>164</v>
      </c>
      <c r="C74" s="51" t="s">
        <v>1</v>
      </c>
      <c r="D74" s="275">
        <f>D31</f>
        <v>0</v>
      </c>
    </row>
    <row r="75" spans="1:4" x14ac:dyDescent="0.2">
      <c r="A75" s="211" t="s">
        <v>69</v>
      </c>
      <c r="B75" s="176" t="s">
        <v>202</v>
      </c>
      <c r="C75" s="51" t="s">
        <v>1</v>
      </c>
      <c r="D75" s="275">
        <f>D32</f>
        <v>0</v>
      </c>
    </row>
    <row r="76" spans="1:4" ht="13.5" thickBot="1" x14ac:dyDescent="0.25">
      <c r="A76" s="212" t="s">
        <v>70</v>
      </c>
      <c r="B76" s="177" t="s">
        <v>72</v>
      </c>
      <c r="C76" s="52" t="s">
        <v>1</v>
      </c>
      <c r="D76" s="289">
        <f>D33</f>
        <v>0</v>
      </c>
    </row>
    <row r="77" spans="1:4" ht="15.75" customHeight="1" thickBot="1" x14ac:dyDescent="0.25">
      <c r="A77" s="301" t="s">
        <v>140</v>
      </c>
      <c r="B77" s="303"/>
      <c r="C77" s="77" t="s">
        <v>1</v>
      </c>
      <c r="D77" s="78">
        <f>SUM(D70:D76)</f>
        <v>0</v>
      </c>
    </row>
    <row r="78" spans="1:4" ht="13.5" thickBot="1" x14ac:dyDescent="0.25">
      <c r="A78" s="258"/>
      <c r="B78" s="259"/>
      <c r="C78" s="260"/>
      <c r="D78" s="261"/>
    </row>
    <row r="79" spans="1:4" ht="13.5" thickBot="1" x14ac:dyDescent="0.25">
      <c r="A79" s="319" t="s">
        <v>141</v>
      </c>
      <c r="B79" s="320"/>
      <c r="C79" s="320"/>
      <c r="D79" s="322"/>
    </row>
    <row r="80" spans="1:4" ht="13.5" thickBot="1" x14ac:dyDescent="0.25">
      <c r="A80" s="248">
        <v>2</v>
      </c>
      <c r="B80" s="153" t="s">
        <v>60</v>
      </c>
      <c r="C80" s="45" t="s">
        <v>1</v>
      </c>
      <c r="D80" s="32" t="s">
        <v>13</v>
      </c>
    </row>
    <row r="81" spans="1:4" x14ac:dyDescent="0.2">
      <c r="A81" s="213" t="s">
        <v>64</v>
      </c>
      <c r="B81" s="178" t="s">
        <v>83</v>
      </c>
      <c r="C81" s="67"/>
      <c r="D81" s="34">
        <f>D53</f>
        <v>0</v>
      </c>
    </row>
    <row r="82" spans="1:4" x14ac:dyDescent="0.2">
      <c r="A82" s="213" t="s">
        <v>65</v>
      </c>
      <c r="B82" s="179" t="s">
        <v>84</v>
      </c>
      <c r="C82" s="53"/>
      <c r="D82" s="36">
        <f>D65</f>
        <v>0</v>
      </c>
    </row>
    <row r="83" spans="1:4" ht="13.5" thickBot="1" x14ac:dyDescent="0.25">
      <c r="A83" s="214" t="s">
        <v>66</v>
      </c>
      <c r="B83" s="180" t="s">
        <v>119</v>
      </c>
      <c r="C83" s="66"/>
      <c r="D83" s="39">
        <f>D77</f>
        <v>0</v>
      </c>
    </row>
    <row r="84" spans="1:4" ht="15.75" customHeight="1" thickBot="1" x14ac:dyDescent="0.25">
      <c r="A84" s="215"/>
      <c r="B84" s="154" t="s">
        <v>7</v>
      </c>
      <c r="C84" s="80" t="s">
        <v>1</v>
      </c>
      <c r="D84" s="82">
        <f>SUM(D81:D83)</f>
        <v>0</v>
      </c>
    </row>
    <row r="85" spans="1:4" ht="13.5" thickBot="1" x14ac:dyDescent="0.25">
      <c r="A85" s="201"/>
      <c r="B85" s="155"/>
      <c r="C85" s="54"/>
      <c r="D85" s="55"/>
    </row>
    <row r="86" spans="1:4" ht="13.5" thickBot="1" x14ac:dyDescent="0.25">
      <c r="A86" s="316" t="s">
        <v>170</v>
      </c>
      <c r="B86" s="317"/>
      <c r="C86" s="317"/>
      <c r="D86" s="318"/>
    </row>
    <row r="87" spans="1:4" s="137" customFormat="1" ht="13.5" thickBot="1" x14ac:dyDescent="0.25">
      <c r="A87" s="248">
        <v>3</v>
      </c>
      <c r="B87" s="309" t="s">
        <v>67</v>
      </c>
      <c r="C87" s="309"/>
      <c r="D87" s="310"/>
    </row>
    <row r="88" spans="1:4" ht="30" customHeight="1" x14ac:dyDescent="0.2">
      <c r="A88" s="123" t="s">
        <v>38</v>
      </c>
      <c r="B88" s="178" t="s">
        <v>176</v>
      </c>
      <c r="C88" s="280">
        <f>30/365*0.02</f>
        <v>1.643835616438356E-3</v>
      </c>
      <c r="D88" s="34">
        <f>C88*D47</f>
        <v>0</v>
      </c>
    </row>
    <row r="89" spans="1:4" x14ac:dyDescent="0.2">
      <c r="A89" s="208" t="s">
        <v>39</v>
      </c>
      <c r="B89" s="181" t="s">
        <v>174</v>
      </c>
      <c r="C89" s="128">
        <f>C88*8%</f>
        <v>1.3150684931506848E-4</v>
      </c>
      <c r="D89" s="116">
        <f>C89*D47</f>
        <v>0</v>
      </c>
    </row>
    <row r="90" spans="1:4" ht="25.5" x14ac:dyDescent="0.2">
      <c r="A90" s="216" t="s">
        <v>40</v>
      </c>
      <c r="B90" s="172" t="s">
        <v>175</v>
      </c>
      <c r="C90" s="129">
        <f>C88*0.4</f>
        <v>6.5753424657534248E-4</v>
      </c>
      <c r="D90" s="43">
        <f>C90*D47</f>
        <v>0</v>
      </c>
    </row>
    <row r="91" spans="1:4" ht="25.5" x14ac:dyDescent="0.2">
      <c r="A91" s="123" t="s">
        <v>41</v>
      </c>
      <c r="B91" s="182" t="s">
        <v>171</v>
      </c>
      <c r="C91" s="281">
        <v>1.9443999999999999E-2</v>
      </c>
      <c r="D91" s="36">
        <f>C91*D47</f>
        <v>0</v>
      </c>
    </row>
    <row r="92" spans="1:4" ht="25.5" x14ac:dyDescent="0.2">
      <c r="A92" s="217" t="s">
        <v>42</v>
      </c>
      <c r="B92" s="182" t="s">
        <v>169</v>
      </c>
      <c r="C92" s="113">
        <f>C91*C65</f>
        <v>6.960952000000002E-3</v>
      </c>
      <c r="D92" s="71">
        <f>C92*D47</f>
        <v>0</v>
      </c>
    </row>
    <row r="93" spans="1:4" ht="26.25" thickBot="1" x14ac:dyDescent="0.25">
      <c r="A93" s="218" t="s">
        <v>68</v>
      </c>
      <c r="B93" s="183" t="s">
        <v>172</v>
      </c>
      <c r="C93" s="114">
        <f>C91*0.4</f>
        <v>7.7776E-3</v>
      </c>
      <c r="D93" s="111">
        <f>C93*D47</f>
        <v>0</v>
      </c>
    </row>
    <row r="94" spans="1:4" ht="13.5" thickBot="1" x14ac:dyDescent="0.25">
      <c r="A94" s="219"/>
      <c r="B94" s="156" t="s">
        <v>85</v>
      </c>
      <c r="C94" s="121">
        <f>SUM(C88:C93)</f>
        <v>3.6615428712328771E-2</v>
      </c>
      <c r="D94" s="122">
        <f>SUM(D88:D93)</f>
        <v>0</v>
      </c>
    </row>
    <row r="95" spans="1:4" x14ac:dyDescent="0.2">
      <c r="A95" s="314" t="s">
        <v>190</v>
      </c>
      <c r="B95" s="314"/>
      <c r="C95" s="314"/>
      <c r="D95" s="314"/>
    </row>
    <row r="96" spans="1:4" ht="15.75" customHeight="1" x14ac:dyDescent="0.2">
      <c r="A96" s="315" t="s">
        <v>191</v>
      </c>
      <c r="B96" s="315"/>
      <c r="C96" s="315"/>
      <c r="D96" s="315"/>
    </row>
    <row r="97" spans="1:4" ht="13.5" thickBot="1" x14ac:dyDescent="0.25">
      <c r="A97" s="220"/>
      <c r="B97" s="249"/>
      <c r="C97" s="250"/>
      <c r="D97" s="251"/>
    </row>
    <row r="98" spans="1:4" ht="13.5" thickBot="1" x14ac:dyDescent="0.25">
      <c r="A98" s="316" t="s">
        <v>112</v>
      </c>
      <c r="B98" s="317"/>
      <c r="C98" s="317"/>
      <c r="D98" s="318"/>
    </row>
    <row r="99" spans="1:4" ht="13.5" thickBot="1" x14ac:dyDescent="0.25">
      <c r="A99" s="56" t="s">
        <v>88</v>
      </c>
      <c r="B99" s="153" t="s">
        <v>125</v>
      </c>
      <c r="C99" s="252" t="s">
        <v>1</v>
      </c>
      <c r="D99" s="253" t="s">
        <v>13</v>
      </c>
    </row>
    <row r="100" spans="1:4" ht="25.5" x14ac:dyDescent="0.2">
      <c r="A100" s="123" t="s">
        <v>38</v>
      </c>
      <c r="B100" s="178" t="s">
        <v>177</v>
      </c>
      <c r="C100" s="282">
        <v>1.1573999999999999E-2</v>
      </c>
      <c r="D100" s="124">
        <f>C100*$D$47</f>
        <v>0</v>
      </c>
    </row>
    <row r="101" spans="1:4" x14ac:dyDescent="0.2">
      <c r="A101" s="123" t="s">
        <v>39</v>
      </c>
      <c r="B101" s="179" t="s">
        <v>178</v>
      </c>
      <c r="C101" s="281">
        <f>5/365</f>
        <v>1.3698630136986301E-2</v>
      </c>
      <c r="D101" s="221">
        <f t="shared" ref="D101:D105" si="1">C101*$D$47</f>
        <v>0</v>
      </c>
    </row>
    <row r="102" spans="1:4" ht="15.75" customHeight="1" x14ac:dyDescent="0.2">
      <c r="A102" s="123" t="s">
        <v>40</v>
      </c>
      <c r="B102" s="179" t="s">
        <v>181</v>
      </c>
      <c r="C102" s="283">
        <f>5/30/12*0.015</f>
        <v>2.0833333333333332E-4</v>
      </c>
      <c r="D102" s="221">
        <f t="shared" si="1"/>
        <v>0</v>
      </c>
    </row>
    <row r="103" spans="1:4" x14ac:dyDescent="0.2">
      <c r="A103" s="123" t="s">
        <v>41</v>
      </c>
      <c r="B103" s="179" t="s">
        <v>179</v>
      </c>
      <c r="C103" s="283">
        <f>15/30/12*0.088</f>
        <v>3.6666666666666662E-3</v>
      </c>
      <c r="D103" s="221">
        <f t="shared" si="1"/>
        <v>0</v>
      </c>
    </row>
    <row r="104" spans="1:4" x14ac:dyDescent="0.2">
      <c r="A104" s="123" t="s">
        <v>42</v>
      </c>
      <c r="B104" s="179" t="s">
        <v>180</v>
      </c>
      <c r="C104" s="283">
        <f>(0.0144*0.1*((20+4+9.09+8+4)/100)*6/12)*C65</f>
        <v>1.1622398400000004E-4</v>
      </c>
      <c r="D104" s="221">
        <f t="shared" si="1"/>
        <v>0</v>
      </c>
    </row>
    <row r="105" spans="1:4" ht="13.5" thickBot="1" x14ac:dyDescent="0.25">
      <c r="A105" s="222" t="s">
        <v>68</v>
      </c>
      <c r="B105" s="179" t="s">
        <v>117</v>
      </c>
      <c r="C105" s="284">
        <v>0</v>
      </c>
      <c r="D105" s="221">
        <f t="shared" si="1"/>
        <v>0</v>
      </c>
    </row>
    <row r="106" spans="1:4" ht="13.5" thickBot="1" x14ac:dyDescent="0.25">
      <c r="A106" s="215"/>
      <c r="B106" s="184" t="s">
        <v>9</v>
      </c>
      <c r="C106" s="132">
        <f>SUM(C100:C105)</f>
        <v>2.9263854120986303E-2</v>
      </c>
      <c r="D106" s="73">
        <f>SUM(D100:D105)</f>
        <v>0</v>
      </c>
    </row>
    <row r="107" spans="1:4" ht="13.5" thickBot="1" x14ac:dyDescent="0.25">
      <c r="A107" s="223" t="s">
        <v>69</v>
      </c>
      <c r="B107" s="185" t="s">
        <v>142</v>
      </c>
      <c r="C107" s="133">
        <f>C106*C65</f>
        <v>1.0476459775313099E-2</v>
      </c>
      <c r="D107" s="69">
        <f>C107*D47</f>
        <v>0</v>
      </c>
    </row>
    <row r="108" spans="1:4" ht="26.25" thickBot="1" x14ac:dyDescent="0.25">
      <c r="A108" s="224" t="s">
        <v>70</v>
      </c>
      <c r="B108" s="186" t="s">
        <v>143</v>
      </c>
      <c r="C108" s="134">
        <f>C53*C65</f>
        <v>7.315121400000002E-2</v>
      </c>
      <c r="D108" s="112">
        <f>C108*D47</f>
        <v>0</v>
      </c>
    </row>
    <row r="109" spans="1:4" ht="13.5" thickBot="1" x14ac:dyDescent="0.25">
      <c r="A109" s="225"/>
      <c r="B109" s="187" t="s">
        <v>10</v>
      </c>
      <c r="C109" s="120">
        <f>C106+C108</f>
        <v>0.10241506812098633</v>
      </c>
      <c r="D109" s="79">
        <f>SUM(D106:D108)</f>
        <v>0</v>
      </c>
    </row>
    <row r="110" spans="1:4" ht="15.75" customHeight="1" x14ac:dyDescent="0.2">
      <c r="A110" s="314" t="s">
        <v>192</v>
      </c>
      <c r="B110" s="314"/>
      <c r="C110" s="314"/>
      <c r="D110" s="314"/>
    </row>
    <row r="111" spans="1:4" ht="13.5" thickBot="1" x14ac:dyDescent="0.25">
      <c r="B111" s="200"/>
      <c r="C111" s="200"/>
      <c r="D111" s="200"/>
    </row>
    <row r="112" spans="1:4" ht="13.5" thickBot="1" x14ac:dyDescent="0.25">
      <c r="A112" s="319" t="s">
        <v>97</v>
      </c>
      <c r="B112" s="320"/>
      <c r="C112" s="320"/>
      <c r="D112" s="321"/>
    </row>
    <row r="113" spans="1:4" ht="13.5" thickBot="1" x14ac:dyDescent="0.25">
      <c r="A113" s="56">
        <v>5</v>
      </c>
      <c r="B113" s="148" t="s">
        <v>87</v>
      </c>
      <c r="C113" s="31" t="s">
        <v>1</v>
      </c>
      <c r="D113" s="32" t="s">
        <v>13</v>
      </c>
    </row>
    <row r="114" spans="1:4" x14ac:dyDescent="0.2">
      <c r="A114" s="123" t="s">
        <v>38</v>
      </c>
      <c r="B114" s="157" t="s">
        <v>89</v>
      </c>
      <c r="C114" s="33" t="s">
        <v>1</v>
      </c>
      <c r="D114" s="34">
        <f>Uniformes!F32</f>
        <v>0</v>
      </c>
    </row>
    <row r="115" spans="1:4" x14ac:dyDescent="0.2">
      <c r="A115" s="123" t="s">
        <v>39</v>
      </c>
      <c r="B115" s="158" t="s">
        <v>46</v>
      </c>
      <c r="C115" s="51" t="s">
        <v>1</v>
      </c>
      <c r="D115" s="36">
        <v>0</v>
      </c>
    </row>
    <row r="116" spans="1:4" x14ac:dyDescent="0.2">
      <c r="A116" s="123" t="s">
        <v>40</v>
      </c>
      <c r="B116" s="158" t="s">
        <v>161</v>
      </c>
      <c r="C116" s="51" t="s">
        <v>1</v>
      </c>
      <c r="D116" s="36">
        <v>0</v>
      </c>
    </row>
    <row r="117" spans="1:4" ht="13.5" thickBot="1" x14ac:dyDescent="0.25">
      <c r="A117" s="222" t="s">
        <v>41</v>
      </c>
      <c r="B117" s="159" t="s">
        <v>72</v>
      </c>
      <c r="C117" s="52" t="s">
        <v>1</v>
      </c>
      <c r="D117" s="48">
        <v>0</v>
      </c>
    </row>
    <row r="118" spans="1:4" ht="15.75" customHeight="1" thickBot="1" x14ac:dyDescent="0.25">
      <c r="A118" s="215"/>
      <c r="B118" s="160" t="s">
        <v>8</v>
      </c>
      <c r="C118" s="77" t="s">
        <v>1</v>
      </c>
      <c r="D118" s="78">
        <f>SUM(D114:D117)</f>
        <v>0</v>
      </c>
    </row>
    <row r="119" spans="1:4" ht="13.5" thickBot="1" x14ac:dyDescent="0.25">
      <c r="B119" s="146" t="s">
        <v>1</v>
      </c>
      <c r="C119" s="40" t="s">
        <v>1</v>
      </c>
      <c r="D119" s="41" t="s">
        <v>1</v>
      </c>
    </row>
    <row r="120" spans="1:4" ht="13.5" thickBot="1" x14ac:dyDescent="0.25">
      <c r="A120" s="319" t="s">
        <v>90</v>
      </c>
      <c r="B120" s="320"/>
      <c r="C120" s="320"/>
      <c r="D120" s="321"/>
    </row>
    <row r="121" spans="1:4" ht="13.5" thickBot="1" x14ac:dyDescent="0.25">
      <c r="A121" s="42">
        <v>6</v>
      </c>
      <c r="B121" s="57" t="s">
        <v>134</v>
      </c>
      <c r="C121" s="42" t="s">
        <v>1</v>
      </c>
      <c r="D121" s="42"/>
    </row>
    <row r="122" spans="1:4" x14ac:dyDescent="0.2">
      <c r="A122" s="226" t="s">
        <v>38</v>
      </c>
      <c r="B122" s="161" t="s">
        <v>91</v>
      </c>
      <c r="C122" s="285">
        <v>0.05</v>
      </c>
      <c r="D122" s="36">
        <f>D146*C122</f>
        <v>0</v>
      </c>
    </row>
    <row r="123" spans="1:4" x14ac:dyDescent="0.2">
      <c r="A123" s="227"/>
      <c r="B123" s="162" t="s">
        <v>124</v>
      </c>
      <c r="C123" s="118"/>
      <c r="D123" s="58">
        <f>D146+D122</f>
        <v>0</v>
      </c>
    </row>
    <row r="124" spans="1:4" x14ac:dyDescent="0.2">
      <c r="A124" s="227" t="s">
        <v>39</v>
      </c>
      <c r="B124" s="163" t="s">
        <v>92</v>
      </c>
      <c r="C124" s="285">
        <v>0.06</v>
      </c>
      <c r="D124" s="36">
        <f>C124*D123</f>
        <v>0</v>
      </c>
    </row>
    <row r="125" spans="1:4" x14ac:dyDescent="0.2">
      <c r="A125" s="227"/>
      <c r="B125" s="163"/>
      <c r="C125" s="119"/>
      <c r="D125" s="58">
        <f>D123+D124</f>
        <v>0</v>
      </c>
    </row>
    <row r="126" spans="1:4" x14ac:dyDescent="0.2">
      <c r="A126" s="227" t="s">
        <v>40</v>
      </c>
      <c r="B126" s="164" t="s">
        <v>43</v>
      </c>
      <c r="C126" s="127">
        <f>C134+C129+C128</f>
        <v>8.6500000000000007E-2</v>
      </c>
      <c r="D126" s="36">
        <f>D147-D122-D124</f>
        <v>0</v>
      </c>
    </row>
    <row r="127" spans="1:4" x14ac:dyDescent="0.2">
      <c r="A127" s="227" t="s">
        <v>105</v>
      </c>
      <c r="B127" s="163" t="s">
        <v>93</v>
      </c>
      <c r="C127" s="285">
        <f>C129+C128</f>
        <v>3.6499999999999998E-2</v>
      </c>
      <c r="D127" s="58">
        <f>D126/C126*C127</f>
        <v>0</v>
      </c>
    </row>
    <row r="128" spans="1:4" x14ac:dyDescent="0.2">
      <c r="A128" s="227"/>
      <c r="B128" s="163" t="s">
        <v>120</v>
      </c>
      <c r="C128" s="285">
        <v>6.4999999999999997E-3</v>
      </c>
      <c r="D128" s="36">
        <f>D126/C126*C128</f>
        <v>0</v>
      </c>
    </row>
    <row r="129" spans="1:4" x14ac:dyDescent="0.2">
      <c r="A129" s="227"/>
      <c r="B129" s="163" t="s">
        <v>121</v>
      </c>
      <c r="C129" s="285">
        <v>0.03</v>
      </c>
      <c r="D129" s="36">
        <f>D126/C126*C129</f>
        <v>0</v>
      </c>
    </row>
    <row r="130" spans="1:4" x14ac:dyDescent="0.2">
      <c r="A130" s="227" t="s">
        <v>106</v>
      </c>
      <c r="B130" s="164" t="s">
        <v>94</v>
      </c>
      <c r="C130" s="127">
        <f>C132+C131</f>
        <v>0</v>
      </c>
      <c r="D130" s="58">
        <v>0</v>
      </c>
    </row>
    <row r="131" spans="1:4" x14ac:dyDescent="0.2">
      <c r="A131" s="227"/>
      <c r="B131" s="163" t="s">
        <v>122</v>
      </c>
      <c r="C131" s="285">
        <v>0</v>
      </c>
      <c r="D131" s="36">
        <v>0</v>
      </c>
    </row>
    <row r="132" spans="1:4" x14ac:dyDescent="0.2">
      <c r="A132" s="227"/>
      <c r="B132" s="163" t="s">
        <v>122</v>
      </c>
      <c r="C132" s="285">
        <v>0</v>
      </c>
      <c r="D132" s="36">
        <v>0</v>
      </c>
    </row>
    <row r="133" spans="1:4" x14ac:dyDescent="0.2">
      <c r="A133" s="227" t="s">
        <v>107</v>
      </c>
      <c r="B133" s="164" t="s">
        <v>95</v>
      </c>
      <c r="C133" s="127">
        <f>C135+C134</f>
        <v>0.05</v>
      </c>
      <c r="D133" s="58">
        <f>D126/C126*C133</f>
        <v>0</v>
      </c>
    </row>
    <row r="134" spans="1:4" x14ac:dyDescent="0.2">
      <c r="A134" s="227"/>
      <c r="B134" s="163" t="s">
        <v>123</v>
      </c>
      <c r="C134" s="285">
        <v>0.05</v>
      </c>
      <c r="D134" s="36">
        <f>D126/C126*C133</f>
        <v>0</v>
      </c>
    </row>
    <row r="135" spans="1:4" ht="13.5" thickBot="1" x14ac:dyDescent="0.25">
      <c r="A135" s="228"/>
      <c r="B135" s="145" t="s">
        <v>122</v>
      </c>
      <c r="C135" s="285">
        <v>0</v>
      </c>
      <c r="D135" s="39">
        <v>0</v>
      </c>
    </row>
    <row r="136" spans="1:4" ht="13.5" thickBot="1" x14ac:dyDescent="0.25">
      <c r="A136" s="215"/>
      <c r="B136" s="154" t="s">
        <v>8</v>
      </c>
      <c r="C136" s="80" t="s">
        <v>1</v>
      </c>
      <c r="D136" s="72">
        <f>D122+D124+D126</f>
        <v>0</v>
      </c>
    </row>
    <row r="137" spans="1:4" ht="13.5" thickBot="1" x14ac:dyDescent="0.25">
      <c r="A137" s="258"/>
      <c r="B137" s="259"/>
      <c r="C137" s="260"/>
      <c r="D137" s="261"/>
    </row>
    <row r="138" spans="1:4" ht="13.5" thickBot="1" x14ac:dyDescent="0.25">
      <c r="A138" s="257" t="s">
        <v>126</v>
      </c>
      <c r="B138" s="254" t="s">
        <v>127</v>
      </c>
      <c r="C138" s="255" t="s">
        <v>1</v>
      </c>
      <c r="D138" s="256"/>
    </row>
    <row r="139" spans="1:4" ht="13.5" thickBot="1" x14ac:dyDescent="0.25">
      <c r="A139" s="258"/>
      <c r="B139" s="259"/>
      <c r="C139" s="260"/>
      <c r="D139" s="261"/>
    </row>
    <row r="140" spans="1:4" ht="13.5" thickBot="1" x14ac:dyDescent="0.25">
      <c r="A140" s="42">
        <v>1</v>
      </c>
      <c r="B140" s="153" t="s">
        <v>103</v>
      </c>
      <c r="C140" s="45" t="s">
        <v>1</v>
      </c>
      <c r="D140" s="32" t="s">
        <v>13</v>
      </c>
    </row>
    <row r="141" spans="1:4" x14ac:dyDescent="0.2">
      <c r="A141" s="229" t="s">
        <v>38</v>
      </c>
      <c r="B141" s="150" t="s">
        <v>101</v>
      </c>
      <c r="C141" s="163"/>
      <c r="D141" s="230">
        <f>D47</f>
        <v>0</v>
      </c>
    </row>
    <row r="142" spans="1:4" x14ac:dyDescent="0.2">
      <c r="A142" s="123" t="s">
        <v>39</v>
      </c>
      <c r="B142" s="150" t="s">
        <v>100</v>
      </c>
      <c r="C142" s="163"/>
      <c r="D142" s="230">
        <f>D84</f>
        <v>0</v>
      </c>
    </row>
    <row r="143" spans="1:4" x14ac:dyDescent="0.2">
      <c r="A143" s="123" t="s">
        <v>40</v>
      </c>
      <c r="B143" s="150" t="s">
        <v>99</v>
      </c>
      <c r="C143" s="163"/>
      <c r="D143" s="230">
        <f>D94</f>
        <v>0</v>
      </c>
    </row>
    <row r="144" spans="1:4" x14ac:dyDescent="0.2">
      <c r="A144" s="123" t="s">
        <v>41</v>
      </c>
      <c r="B144" s="150" t="s">
        <v>98</v>
      </c>
      <c r="C144" s="163"/>
      <c r="D144" s="230">
        <f>D109</f>
        <v>0</v>
      </c>
    </row>
    <row r="145" spans="1:4" ht="13.5" thickBot="1" x14ac:dyDescent="0.25">
      <c r="A145" s="209" t="s">
        <v>42</v>
      </c>
      <c r="B145" s="152" t="s">
        <v>96</v>
      </c>
      <c r="C145" s="145"/>
      <c r="D145" s="231">
        <f>D118</f>
        <v>0</v>
      </c>
    </row>
    <row r="146" spans="1:4" ht="16.5" thickBot="1" x14ac:dyDescent="0.25">
      <c r="A146" s="232"/>
      <c r="B146" s="165" t="s">
        <v>139</v>
      </c>
      <c r="C146" s="233"/>
      <c r="D146" s="234">
        <f>SUM(D141:D145)</f>
        <v>0</v>
      </c>
    </row>
    <row r="147" spans="1:4" ht="13.5" thickBot="1" x14ac:dyDescent="0.25">
      <c r="A147" s="235" t="s">
        <v>68</v>
      </c>
      <c r="B147" s="166" t="s">
        <v>104</v>
      </c>
      <c r="C147" s="236"/>
      <c r="D147" s="237">
        <f>D148-D146</f>
        <v>0</v>
      </c>
    </row>
    <row r="148" spans="1:4" ht="16.5" thickBot="1" x14ac:dyDescent="0.25">
      <c r="A148" s="301" t="s">
        <v>131</v>
      </c>
      <c r="B148" s="302"/>
      <c r="C148" s="303"/>
      <c r="D148" s="238">
        <f>D125/(100%-C126)</f>
        <v>0</v>
      </c>
    </row>
    <row r="149" spans="1:4" ht="13.5" thickBot="1" x14ac:dyDescent="0.25">
      <c r="B149" s="167"/>
      <c r="C149" s="167"/>
      <c r="D149" s="167"/>
    </row>
    <row r="150" spans="1:4" ht="13.5" thickBot="1" x14ac:dyDescent="0.25">
      <c r="A150" s="262" t="s">
        <v>128</v>
      </c>
      <c r="B150" s="263" t="s">
        <v>108</v>
      </c>
      <c r="C150" s="70" t="s">
        <v>1</v>
      </c>
      <c r="D150" s="59"/>
    </row>
    <row r="151" spans="1:4" ht="13.5" thickBot="1" x14ac:dyDescent="0.25">
      <c r="A151" s="258"/>
      <c r="B151" s="259"/>
      <c r="C151" s="260"/>
      <c r="D151" s="261"/>
    </row>
    <row r="152" spans="1:4" ht="13.5" thickBot="1" x14ac:dyDescent="0.25">
      <c r="A152" s="60" t="s">
        <v>129</v>
      </c>
      <c r="B152" s="168" t="s">
        <v>130</v>
      </c>
      <c r="C152" s="61" t="s">
        <v>1</v>
      </c>
      <c r="D152" s="62" t="s">
        <v>13</v>
      </c>
    </row>
    <row r="153" spans="1:4" x14ac:dyDescent="0.2">
      <c r="A153" s="239" t="s">
        <v>38</v>
      </c>
      <c r="B153" s="169" t="s">
        <v>73</v>
      </c>
      <c r="C153" s="135">
        <f>C51</f>
        <v>8.3333000000000004E-2</v>
      </c>
      <c r="D153" s="63">
        <f>D51</f>
        <v>0</v>
      </c>
    </row>
    <row r="154" spans="1:4" x14ac:dyDescent="0.2">
      <c r="A154" s="240" t="s">
        <v>39</v>
      </c>
      <c r="B154" s="170" t="s">
        <v>168</v>
      </c>
      <c r="C154" s="138">
        <f>C52</f>
        <v>0.121</v>
      </c>
      <c r="D154" s="139">
        <f>C154*D148</f>
        <v>0</v>
      </c>
    </row>
    <row r="155" spans="1:4" x14ac:dyDescent="0.2">
      <c r="A155" s="241" t="s">
        <v>40</v>
      </c>
      <c r="B155" s="197" t="s">
        <v>86</v>
      </c>
      <c r="C155" s="198">
        <f>C90</f>
        <v>6.5753424657534248E-4</v>
      </c>
      <c r="D155" s="199">
        <f>D92</f>
        <v>0</v>
      </c>
    </row>
    <row r="156" spans="1:4" ht="13.5" thickBot="1" x14ac:dyDescent="0.25">
      <c r="A156" s="242" t="s">
        <v>41</v>
      </c>
      <c r="B156" s="171" t="s">
        <v>166</v>
      </c>
      <c r="C156" s="136">
        <f>C108</f>
        <v>7.315121400000002E-2</v>
      </c>
      <c r="D156" s="64">
        <f>D93</f>
        <v>0</v>
      </c>
    </row>
    <row r="157" spans="1:4" ht="16.5" thickBot="1" x14ac:dyDescent="0.25">
      <c r="A157" s="312" t="s">
        <v>18</v>
      </c>
      <c r="B157" s="313"/>
      <c r="C157" s="110">
        <f>SUM(C153:C156)</f>
        <v>0.27814174824657534</v>
      </c>
      <c r="D157" s="68">
        <f>SUM(D153:D156)</f>
        <v>0</v>
      </c>
    </row>
    <row r="158" spans="1:4" x14ac:dyDescent="0.2">
      <c r="A158" s="300" t="s">
        <v>193</v>
      </c>
      <c r="B158" s="300"/>
      <c r="C158" s="300"/>
      <c r="D158" s="300"/>
    </row>
    <row r="159" spans="1:4" ht="44.25" customHeight="1" x14ac:dyDescent="0.2">
      <c r="A159" s="296" t="s">
        <v>204</v>
      </c>
      <c r="B159" s="296"/>
      <c r="C159" s="296"/>
      <c r="D159" s="296"/>
    </row>
    <row r="161" spans="1:4" x14ac:dyDescent="0.2">
      <c r="A161" s="311"/>
      <c r="B161" s="311"/>
      <c r="C161" s="311"/>
      <c r="D161" s="311"/>
    </row>
    <row r="162" spans="1:4" x14ac:dyDescent="0.2">
      <c r="A162" s="311"/>
      <c r="B162" s="311"/>
      <c r="C162" s="311"/>
      <c r="D162" s="311"/>
    </row>
  </sheetData>
  <mergeCells count="57">
    <mergeCell ref="A20:C20"/>
    <mergeCell ref="A21:C21"/>
    <mergeCell ref="A22:C22"/>
    <mergeCell ref="A23:C23"/>
    <mergeCell ref="C39:D39"/>
    <mergeCell ref="B36:D36"/>
    <mergeCell ref="A34:C34"/>
    <mergeCell ref="A24:C24"/>
    <mergeCell ref="A31:C31"/>
    <mergeCell ref="A29:C29"/>
    <mergeCell ref="A27:C27"/>
    <mergeCell ref="A26:D26"/>
    <mergeCell ref="A39:B39"/>
    <mergeCell ref="A33:C33"/>
    <mergeCell ref="A32:C32"/>
    <mergeCell ref="A28:C28"/>
    <mergeCell ref="A13:C13"/>
    <mergeCell ref="A15:D15"/>
    <mergeCell ref="A16:B16"/>
    <mergeCell ref="A17:B17"/>
    <mergeCell ref="A19:D19"/>
    <mergeCell ref="A7:C7"/>
    <mergeCell ref="A9:D9"/>
    <mergeCell ref="A10:C10"/>
    <mergeCell ref="A11:C11"/>
    <mergeCell ref="A12:C12"/>
    <mergeCell ref="A1:D1"/>
    <mergeCell ref="A2:D2"/>
    <mergeCell ref="A3:D3"/>
    <mergeCell ref="A5:C5"/>
    <mergeCell ref="A6:C6"/>
    <mergeCell ref="A161:D161"/>
    <mergeCell ref="A162:D162"/>
    <mergeCell ref="A157:B157"/>
    <mergeCell ref="A66:D66"/>
    <mergeCell ref="A67:D67"/>
    <mergeCell ref="A86:D86"/>
    <mergeCell ref="A98:D98"/>
    <mergeCell ref="A112:D112"/>
    <mergeCell ref="A120:D120"/>
    <mergeCell ref="A79:B79"/>
    <mergeCell ref="C79:D79"/>
    <mergeCell ref="A148:C148"/>
    <mergeCell ref="A77:B77"/>
    <mergeCell ref="A95:D95"/>
    <mergeCell ref="A96:D96"/>
    <mergeCell ref="A110:D110"/>
    <mergeCell ref="A159:D159"/>
    <mergeCell ref="A30:C30"/>
    <mergeCell ref="A158:D158"/>
    <mergeCell ref="A47:C47"/>
    <mergeCell ref="A65:B65"/>
    <mergeCell ref="A53:B53"/>
    <mergeCell ref="A54:D54"/>
    <mergeCell ref="A49:B49"/>
    <mergeCell ref="B50:D50"/>
    <mergeCell ref="B87:D87"/>
  </mergeCells>
  <phoneticPr fontId="5" type="noConversion"/>
  <pageMargins left="0.70866141732283472" right="0.51181102362204722" top="0.59055118110236227" bottom="0.59055118110236227" header="0.31496062992125984" footer="0.31496062992125984"/>
  <pageSetup paperSize="9" scale="65" fitToHeight="2" orientation="portrait" horizontalDpi="4294967293" verticalDpi="4294967293" r:id="rId1"/>
  <headerFooter>
    <oddFooter>&amp;L&amp;F&amp;C&amp;A&amp;R&amp;P de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topLeftCell="A16" workbookViewId="0">
      <selection activeCell="F14" sqref="F14"/>
    </sheetView>
  </sheetViews>
  <sheetFormatPr defaultRowHeight="15" x14ac:dyDescent="0.25"/>
  <cols>
    <col min="1" max="1" width="7.42578125" customWidth="1"/>
    <col min="2" max="2" width="18.85546875" customWidth="1"/>
    <col min="3" max="3" width="15.140625" customWidth="1"/>
    <col min="4" max="4" width="9.85546875" customWidth="1"/>
    <col min="5" max="5" width="18.85546875" customWidth="1"/>
    <col min="6" max="6" width="16.85546875" customWidth="1"/>
  </cols>
  <sheetData>
    <row r="1" spans="1:6" ht="15.75" thickBot="1" x14ac:dyDescent="0.3">
      <c r="A1" s="376" t="s">
        <v>146</v>
      </c>
      <c r="B1" s="377"/>
      <c r="C1" s="377"/>
      <c r="D1" s="377"/>
      <c r="E1" s="377"/>
      <c r="F1" s="378"/>
    </row>
    <row r="2" spans="1:6" x14ac:dyDescent="0.25">
      <c r="A2" s="380" t="s">
        <v>147</v>
      </c>
      <c r="B2" s="381" t="s">
        <v>151</v>
      </c>
      <c r="C2" s="382" t="s">
        <v>148</v>
      </c>
      <c r="D2" s="383" t="s">
        <v>182</v>
      </c>
      <c r="E2" s="287" t="s">
        <v>149</v>
      </c>
      <c r="F2" s="288"/>
    </row>
    <row r="3" spans="1:6" ht="67.5" x14ac:dyDescent="0.25">
      <c r="A3" s="363"/>
      <c r="B3" s="366"/>
      <c r="C3" s="369"/>
      <c r="D3" s="372"/>
      <c r="E3" s="84" t="s">
        <v>184</v>
      </c>
      <c r="F3" s="356" t="s">
        <v>150</v>
      </c>
    </row>
    <row r="4" spans="1:6" ht="20.25" customHeight="1" thickBot="1" x14ac:dyDescent="0.3">
      <c r="A4" s="364"/>
      <c r="B4" s="367"/>
      <c r="C4" s="370"/>
      <c r="D4" s="373"/>
      <c r="E4" s="85" t="s">
        <v>32</v>
      </c>
      <c r="F4" s="379"/>
    </row>
    <row r="5" spans="1:6" x14ac:dyDescent="0.25">
      <c r="A5" s="93">
        <v>1</v>
      </c>
      <c r="B5" s="96" t="s">
        <v>152</v>
      </c>
      <c r="C5" s="97" t="s">
        <v>33</v>
      </c>
      <c r="D5" s="98">
        <v>4</v>
      </c>
      <c r="E5" s="290">
        <v>0</v>
      </c>
      <c r="F5" s="89">
        <f>E5*D5</f>
        <v>0</v>
      </c>
    </row>
    <row r="6" spans="1:6" ht="38.25" x14ac:dyDescent="0.25">
      <c r="A6" s="90">
        <v>2</v>
      </c>
      <c r="B6" s="91" t="s">
        <v>153</v>
      </c>
      <c r="C6" s="95" t="s">
        <v>33</v>
      </c>
      <c r="D6" s="88">
        <v>4</v>
      </c>
      <c r="E6" s="291">
        <v>0</v>
      </c>
      <c r="F6" s="99">
        <f>E6*D6</f>
        <v>0</v>
      </c>
    </row>
    <row r="7" spans="1:6" x14ac:dyDescent="0.25">
      <c r="A7" s="90">
        <v>3</v>
      </c>
      <c r="B7" s="100" t="s">
        <v>186</v>
      </c>
      <c r="C7" s="87" t="s">
        <v>35</v>
      </c>
      <c r="D7" s="88">
        <v>4</v>
      </c>
      <c r="E7" s="291">
        <v>0</v>
      </c>
      <c r="F7" s="99">
        <f t="shared" ref="F7:F12" si="0">E7*D7</f>
        <v>0</v>
      </c>
    </row>
    <row r="8" spans="1:6" ht="30" x14ac:dyDescent="0.25">
      <c r="A8" s="90">
        <v>4</v>
      </c>
      <c r="B8" s="100" t="s">
        <v>196</v>
      </c>
      <c r="C8" s="87" t="s">
        <v>35</v>
      </c>
      <c r="D8" s="88">
        <v>2</v>
      </c>
      <c r="E8" s="291">
        <v>0</v>
      </c>
      <c r="F8" s="99">
        <f t="shared" si="0"/>
        <v>0</v>
      </c>
    </row>
    <row r="9" spans="1:6" ht="25.5" x14ac:dyDescent="0.25">
      <c r="A9" s="90">
        <v>5</v>
      </c>
      <c r="B9" s="91" t="s">
        <v>155</v>
      </c>
      <c r="C9" s="87" t="s">
        <v>148</v>
      </c>
      <c r="D9" s="88">
        <v>2</v>
      </c>
      <c r="E9" s="291">
        <v>0</v>
      </c>
      <c r="F9" s="99">
        <f t="shared" si="0"/>
        <v>0</v>
      </c>
    </row>
    <row r="10" spans="1:6" x14ac:dyDescent="0.25">
      <c r="A10" s="90">
        <v>6</v>
      </c>
      <c r="B10" s="100" t="s">
        <v>156</v>
      </c>
      <c r="C10" s="87" t="s">
        <v>148</v>
      </c>
      <c r="D10" s="88">
        <v>2</v>
      </c>
      <c r="E10" s="291">
        <v>0</v>
      </c>
      <c r="F10" s="99">
        <f t="shared" si="0"/>
        <v>0</v>
      </c>
    </row>
    <row r="11" spans="1:6" x14ac:dyDescent="0.25">
      <c r="A11" s="90">
        <v>7</v>
      </c>
      <c r="B11" s="86" t="s">
        <v>185</v>
      </c>
      <c r="C11" s="87" t="s">
        <v>148</v>
      </c>
      <c r="D11" s="88">
        <v>1</v>
      </c>
      <c r="E11" s="291">
        <v>0</v>
      </c>
      <c r="F11" s="99">
        <f t="shared" si="0"/>
        <v>0</v>
      </c>
    </row>
    <row r="12" spans="1:6" x14ac:dyDescent="0.25">
      <c r="A12" s="90">
        <v>8</v>
      </c>
      <c r="B12" s="91"/>
      <c r="C12" s="101"/>
      <c r="D12" s="88"/>
      <c r="E12" s="92"/>
      <c r="F12" s="99">
        <f t="shared" si="0"/>
        <v>0</v>
      </c>
    </row>
    <row r="13" spans="1:6" ht="15.75" thickBot="1" x14ac:dyDescent="0.3">
      <c r="A13" s="102"/>
      <c r="B13" s="103"/>
      <c r="C13" s="104"/>
      <c r="D13" s="105"/>
      <c r="E13" s="106"/>
      <c r="F13" s="107"/>
    </row>
    <row r="14" spans="1:6" ht="15.75" thickBot="1" x14ac:dyDescent="0.3">
      <c r="A14" s="374" t="s">
        <v>157</v>
      </c>
      <c r="B14" s="375"/>
      <c r="C14" s="375"/>
      <c r="D14" s="375"/>
      <c r="E14" s="375"/>
      <c r="F14" s="292">
        <f>SUM(F5:F13)</f>
        <v>0</v>
      </c>
    </row>
    <row r="15" spans="1:6" ht="15.75" thickBot="1" x14ac:dyDescent="0.3">
      <c r="A15" s="94"/>
    </row>
    <row r="16" spans="1:6" ht="36.75" customHeight="1" thickBot="1" x14ac:dyDescent="0.3">
      <c r="A16" s="352" t="s">
        <v>198</v>
      </c>
      <c r="B16" s="353"/>
      <c r="C16" s="353"/>
      <c r="D16" s="353"/>
      <c r="E16" s="353"/>
      <c r="F16" s="354"/>
    </row>
    <row r="17" spans="1:6" ht="15.75" thickBot="1" x14ac:dyDescent="0.3">
      <c r="A17" s="94"/>
    </row>
    <row r="18" spans="1:6" x14ac:dyDescent="0.25">
      <c r="A18" s="362" t="s">
        <v>147</v>
      </c>
      <c r="B18" s="365" t="s">
        <v>158</v>
      </c>
      <c r="C18" s="368" t="s">
        <v>148</v>
      </c>
      <c r="D18" s="371" t="s">
        <v>182</v>
      </c>
      <c r="E18" s="287" t="s">
        <v>149</v>
      </c>
      <c r="F18" s="286"/>
    </row>
    <row r="19" spans="1:6" ht="67.5" x14ac:dyDescent="0.25">
      <c r="A19" s="363"/>
      <c r="B19" s="366"/>
      <c r="C19" s="369"/>
      <c r="D19" s="372"/>
      <c r="E19" s="84" t="s">
        <v>184</v>
      </c>
      <c r="F19" s="356" t="s">
        <v>150</v>
      </c>
    </row>
    <row r="20" spans="1:6" ht="15.75" thickBot="1" x14ac:dyDescent="0.3">
      <c r="A20" s="364"/>
      <c r="B20" s="367"/>
      <c r="C20" s="370"/>
      <c r="D20" s="373"/>
      <c r="E20" s="85" t="s">
        <v>32</v>
      </c>
      <c r="F20" s="357"/>
    </row>
    <row r="21" spans="1:6" ht="24.75" customHeight="1" x14ac:dyDescent="0.25">
      <c r="A21" s="93">
        <v>1</v>
      </c>
      <c r="B21" s="96" t="s">
        <v>152</v>
      </c>
      <c r="C21" s="97" t="s">
        <v>33</v>
      </c>
      <c r="D21" s="98">
        <v>4</v>
      </c>
      <c r="E21" s="290">
        <v>0</v>
      </c>
      <c r="F21" s="89">
        <f>E21*D21</f>
        <v>0</v>
      </c>
    </row>
    <row r="22" spans="1:6" ht="39.75" customHeight="1" x14ac:dyDescent="0.25">
      <c r="A22" s="90">
        <v>2</v>
      </c>
      <c r="B22" s="91" t="s">
        <v>159</v>
      </c>
      <c r="C22" s="95" t="s">
        <v>33</v>
      </c>
      <c r="D22" s="88">
        <v>4</v>
      </c>
      <c r="E22" s="291">
        <v>0</v>
      </c>
      <c r="F22" s="99">
        <f>E22*D22</f>
        <v>0</v>
      </c>
    </row>
    <row r="23" spans="1:6" x14ac:dyDescent="0.25">
      <c r="A23" s="90">
        <v>3</v>
      </c>
      <c r="B23" s="100" t="s">
        <v>154</v>
      </c>
      <c r="C23" s="87" t="s">
        <v>35</v>
      </c>
      <c r="D23" s="88">
        <v>4</v>
      </c>
      <c r="E23" s="291">
        <v>0</v>
      </c>
      <c r="F23" s="99">
        <f t="shared" ref="F23:F27" si="1">E23*D23</f>
        <v>0</v>
      </c>
    </row>
    <row r="24" spans="1:6" ht="30" x14ac:dyDescent="0.25">
      <c r="A24" s="90">
        <v>4</v>
      </c>
      <c r="B24" s="100" t="s">
        <v>197</v>
      </c>
      <c r="C24" s="87" t="s">
        <v>35</v>
      </c>
      <c r="D24" s="88">
        <v>2</v>
      </c>
      <c r="E24" s="291">
        <v>0</v>
      </c>
      <c r="F24" s="99">
        <f t="shared" si="1"/>
        <v>0</v>
      </c>
    </row>
    <row r="25" spans="1:6" x14ac:dyDescent="0.25">
      <c r="A25" s="90">
        <v>5</v>
      </c>
      <c r="B25" s="100" t="s">
        <v>34</v>
      </c>
      <c r="C25" s="87" t="s">
        <v>148</v>
      </c>
      <c r="D25" s="88">
        <v>2</v>
      </c>
      <c r="E25" s="291">
        <v>0</v>
      </c>
      <c r="F25" s="99">
        <f t="shared" si="1"/>
        <v>0</v>
      </c>
    </row>
    <row r="26" spans="1:6" x14ac:dyDescent="0.25">
      <c r="A26" s="90">
        <v>6</v>
      </c>
      <c r="B26" s="100" t="s">
        <v>156</v>
      </c>
      <c r="C26" s="87" t="s">
        <v>148</v>
      </c>
      <c r="D26" s="88">
        <v>2</v>
      </c>
      <c r="E26" s="291">
        <v>0</v>
      </c>
      <c r="F26" s="99">
        <f t="shared" si="1"/>
        <v>0</v>
      </c>
    </row>
    <row r="27" spans="1:6" x14ac:dyDescent="0.25">
      <c r="A27" s="90">
        <v>7</v>
      </c>
      <c r="B27" s="86" t="s">
        <v>185</v>
      </c>
      <c r="C27" s="87" t="s">
        <v>148</v>
      </c>
      <c r="D27" s="88">
        <v>1</v>
      </c>
      <c r="E27" s="291">
        <v>0</v>
      </c>
      <c r="F27" s="99">
        <f t="shared" si="1"/>
        <v>0</v>
      </c>
    </row>
    <row r="28" spans="1:6" ht="15.75" thickBot="1" x14ac:dyDescent="0.3">
      <c r="A28" s="90">
        <v>8</v>
      </c>
      <c r="B28" s="91"/>
      <c r="C28" s="87"/>
      <c r="D28" s="88"/>
      <c r="E28" s="126"/>
      <c r="F28" s="125"/>
    </row>
    <row r="29" spans="1:6" ht="15.75" customHeight="1" thickBot="1" x14ac:dyDescent="0.3">
      <c r="A29" s="360" t="s">
        <v>160</v>
      </c>
      <c r="B29" s="361"/>
      <c r="C29" s="361"/>
      <c r="D29" s="361"/>
      <c r="E29" s="361"/>
      <c r="F29" s="292">
        <f>SUM(F21:F28)</f>
        <v>0</v>
      </c>
    </row>
    <row r="30" spans="1:6" x14ac:dyDescent="0.25">
      <c r="A30" s="94"/>
      <c r="F30" s="293"/>
    </row>
    <row r="31" spans="1:6" ht="15.75" customHeight="1" thickBot="1" x14ac:dyDescent="0.3">
      <c r="A31" s="108"/>
      <c r="B31" s="109"/>
      <c r="C31" s="109"/>
      <c r="D31" s="109"/>
      <c r="E31" s="109"/>
      <c r="F31" s="294"/>
    </row>
    <row r="32" spans="1:6" ht="15.75" thickBot="1" x14ac:dyDescent="0.3">
      <c r="A32" s="358" t="s">
        <v>183</v>
      </c>
      <c r="B32" s="359"/>
      <c r="C32" s="359"/>
      <c r="D32" s="359"/>
      <c r="E32" s="359"/>
      <c r="F32" s="295">
        <f>(((F14*0.8)+(F29*0.2))/12)</f>
        <v>0</v>
      </c>
    </row>
    <row r="33" spans="1:6" x14ac:dyDescent="0.25">
      <c r="A33" s="94"/>
      <c r="B33" s="355" t="s">
        <v>195</v>
      </c>
      <c r="C33" s="355"/>
      <c r="D33" s="355"/>
      <c r="E33" s="355"/>
      <c r="F33" s="355"/>
    </row>
    <row r="34" spans="1:6" ht="36.75" customHeight="1" thickBot="1" x14ac:dyDescent="0.3">
      <c r="A34" s="94"/>
    </row>
    <row r="35" spans="1:6" ht="30.75" customHeight="1" thickBot="1" x14ac:dyDescent="0.3">
      <c r="A35" s="352" t="s">
        <v>199</v>
      </c>
      <c r="B35" s="353"/>
      <c r="C35" s="353"/>
      <c r="D35" s="353"/>
      <c r="E35" s="353"/>
      <c r="F35" s="354"/>
    </row>
  </sheetData>
  <mergeCells count="17">
    <mergeCell ref="A16:F16"/>
    <mergeCell ref="A14:E14"/>
    <mergeCell ref="A1:F1"/>
    <mergeCell ref="F3:F4"/>
    <mergeCell ref="A2:A4"/>
    <mergeCell ref="B2:B4"/>
    <mergeCell ref="C2:C4"/>
    <mergeCell ref="D2:D4"/>
    <mergeCell ref="A35:F35"/>
    <mergeCell ref="B33:F33"/>
    <mergeCell ref="F19:F20"/>
    <mergeCell ref="A32:E32"/>
    <mergeCell ref="A29:E29"/>
    <mergeCell ref="A18:A20"/>
    <mergeCell ref="B18:B20"/>
    <mergeCell ref="C18:C20"/>
    <mergeCell ref="D18:D20"/>
  </mergeCells>
  <pageMargins left="0.70866141732283472" right="0.31496062992125984" top="0.78740157480314965" bottom="0.59055118110236227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16"/>
  <sheetViews>
    <sheetView workbookViewId="0">
      <selection activeCell="A3" sqref="A3:C3"/>
    </sheetView>
  </sheetViews>
  <sheetFormatPr defaultRowHeight="15" x14ac:dyDescent="0.25"/>
  <cols>
    <col min="2" max="2" width="82.140625" bestFit="1" customWidth="1"/>
    <col min="3" max="3" width="27.5703125" customWidth="1"/>
  </cols>
  <sheetData>
    <row r="1" spans="1:3" x14ac:dyDescent="0.25">
      <c r="A1" s="384" t="s">
        <v>200</v>
      </c>
      <c r="B1" s="384"/>
      <c r="C1" s="384"/>
    </row>
    <row r="2" spans="1:3" ht="15.75" thickBot="1" x14ac:dyDescent="0.3"/>
    <row r="3" spans="1:3" ht="15.75" thickBot="1" x14ac:dyDescent="0.3">
      <c r="A3" s="385" t="s">
        <v>36</v>
      </c>
      <c r="B3" s="386"/>
      <c r="C3" s="387"/>
    </row>
    <row r="4" spans="1:3" ht="15.75" thickBot="1" x14ac:dyDescent="0.3">
      <c r="A4" s="19"/>
      <c r="B4" s="20" t="s">
        <v>37</v>
      </c>
      <c r="C4" s="17" t="s">
        <v>132</v>
      </c>
    </row>
    <row r="5" spans="1:3" x14ac:dyDescent="0.25">
      <c r="A5" s="18" t="s">
        <v>38</v>
      </c>
      <c r="B5" s="7" t="s">
        <v>101</v>
      </c>
      <c r="C5" s="21">
        <f>'PCFP-Recepcionista'!D141</f>
        <v>0</v>
      </c>
    </row>
    <row r="6" spans="1:3" x14ac:dyDescent="0.25">
      <c r="A6" s="1" t="s">
        <v>39</v>
      </c>
      <c r="B6" s="5" t="s">
        <v>100</v>
      </c>
      <c r="C6" s="2">
        <f>'PCFP-Recepcionista'!D142</f>
        <v>0</v>
      </c>
    </row>
    <row r="7" spans="1:3" x14ac:dyDescent="0.25">
      <c r="A7" s="1" t="s">
        <v>40</v>
      </c>
      <c r="B7" s="5" t="s">
        <v>99</v>
      </c>
      <c r="C7" s="2">
        <f>'PCFP-Recepcionista'!D143</f>
        <v>0</v>
      </c>
    </row>
    <row r="8" spans="1:3" x14ac:dyDescent="0.25">
      <c r="A8" s="1" t="s">
        <v>41</v>
      </c>
      <c r="B8" s="5" t="s">
        <v>98</v>
      </c>
      <c r="C8" s="2">
        <f>'PCFP-Recepcionista'!D144</f>
        <v>0</v>
      </c>
    </row>
    <row r="9" spans="1:3" x14ac:dyDescent="0.25">
      <c r="A9" s="1" t="s">
        <v>42</v>
      </c>
      <c r="B9" s="5" t="s">
        <v>96</v>
      </c>
      <c r="C9" s="2">
        <f>'PCFP-Recepcionista'!D145</f>
        <v>0</v>
      </c>
    </row>
    <row r="10" spans="1:3" x14ac:dyDescent="0.25">
      <c r="A10" s="1"/>
      <c r="B10" s="6" t="s">
        <v>102</v>
      </c>
      <c r="C10" s="2">
        <f>SUM(C5:C9)</f>
        <v>0</v>
      </c>
    </row>
    <row r="11" spans="1:3" x14ac:dyDescent="0.25">
      <c r="A11" s="1" t="s">
        <v>69</v>
      </c>
      <c r="B11" s="8" t="s">
        <v>104</v>
      </c>
      <c r="C11" s="2">
        <f>'PCFP-Recepcionista'!D147</f>
        <v>0</v>
      </c>
    </row>
    <row r="12" spans="1:3" x14ac:dyDescent="0.25">
      <c r="A12" s="3"/>
      <c r="B12" s="4" t="s">
        <v>138</v>
      </c>
      <c r="C12" s="2">
        <f>'PCFP-Recepcionista'!D148</f>
        <v>0</v>
      </c>
    </row>
    <row r="13" spans="1:3" ht="15.75" thickBot="1" x14ac:dyDescent="0.3">
      <c r="A13" s="9"/>
      <c r="B13" s="10" t="s">
        <v>44</v>
      </c>
      <c r="C13" s="11">
        <v>5</v>
      </c>
    </row>
    <row r="14" spans="1:3" ht="15.75" thickBot="1" x14ac:dyDescent="0.3">
      <c r="A14" s="17"/>
      <c r="B14" s="16" t="s">
        <v>137</v>
      </c>
      <c r="C14" s="15">
        <f>C12*C13</f>
        <v>0</v>
      </c>
    </row>
    <row r="15" spans="1:3" ht="15.75" thickBot="1" x14ac:dyDescent="0.3">
      <c r="A15" s="12"/>
      <c r="B15" s="13" t="s">
        <v>45</v>
      </c>
      <c r="C15" s="14">
        <v>12</v>
      </c>
    </row>
    <row r="16" spans="1:3" ht="15.75" thickBot="1" x14ac:dyDescent="0.3">
      <c r="A16" s="17"/>
      <c r="B16" s="16" t="s">
        <v>136</v>
      </c>
      <c r="C16" s="15">
        <f>C14*C15</f>
        <v>0</v>
      </c>
    </row>
  </sheetData>
  <sheetProtection algorithmName="SHA-512" hashValue="ObgHGjZJ7xhr8KJSM0fwTptetbBNFh23hMIFxvwah0CDXw1lMMOYNchoPhKgYPN8Lc0r386ZFVouU8E18r59fg==" saltValue="VIvDf57zxFxWMXizO7eM+Q==" spinCount="100000" sheet="1" objects="1" scenarios="1"/>
  <mergeCells count="2">
    <mergeCell ref="A1:C1"/>
    <mergeCell ref="A3:C3"/>
  </mergeCells>
  <pageMargins left="0.51181102362204722" right="0.51181102362204722" top="0.78740157480314965" bottom="0.78740157480314965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PCFP-Recepcionista</vt:lpstr>
      <vt:lpstr>Uniformes</vt:lpstr>
      <vt:lpstr>Totalização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Ednaldo Rodrigues</dc:creator>
  <cp:lastModifiedBy>Usuário do Windows</cp:lastModifiedBy>
  <cp:lastPrinted>2019-10-16T14:24:00Z</cp:lastPrinted>
  <dcterms:created xsi:type="dcterms:W3CDTF">2019-10-01T01:38:00Z</dcterms:created>
  <dcterms:modified xsi:type="dcterms:W3CDTF">2020-05-08T13:45:34Z</dcterms:modified>
</cp:coreProperties>
</file>