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Projeto Básico -Termo de refência\TERMOS DE REFERENCIA\2019\Elaboração de Projeto de Reforma\"/>
    </mc:Choice>
  </mc:AlternateContent>
  <bookViews>
    <workbookView xWindow="0" yWindow="0" windowWidth="20490" windowHeight="7155" tabRatio="853" activeTab="2"/>
  </bookViews>
  <sheets>
    <sheet name="PLANILHA ORÇAMENTÁRIA" sheetId="1" r:id="rId1"/>
    <sheet name="COMPOSIÇÕES" sheetId="6" r:id="rId2"/>
    <sheet name="CRONOGRAMA" sheetId="9" r:id="rId3"/>
    <sheet name="BDI" sheetId="3" r:id="rId4"/>
    <sheet name="ENCARGOS SOCIAIS" sheetId="4" r:id="rId5"/>
    <sheet name="Plan1" sheetId="10" r:id="rId6"/>
    <sheet name="Plan2" sheetId="11" r:id="rId7"/>
  </sheets>
  <definedNames>
    <definedName name="_xlnm.Print_Area" localSheetId="1">COMPOSIÇÕES!$A$1:$J$315</definedName>
    <definedName name="_xlnm.Print_Area" localSheetId="2">CRONOGRAMA!$A$1:$AZ$157</definedName>
    <definedName name="_xlnm.Print_Area" localSheetId="4">'ENCARGOS SOCIAIS'!$A$1:$F$48</definedName>
    <definedName name="_xlnm.Print_Area" localSheetId="0">'PLANILHA ORÇAMENTÁRIA'!$A$1:$I$96</definedName>
    <definedName name="_xlnm.Print_Area">#REF!</definedName>
    <definedName name="Print_Area_1" localSheetId="1">COMPOSIÇÕES!$A$1:$L$311</definedName>
    <definedName name="Print_Area_1" localSheetId="2">CRONOGRAMA!$A$1:$AZ$153</definedName>
    <definedName name="Print_Area_1">'PLANILHA ORÇAMENTÁRIA'!$A$1:$K$92</definedName>
    <definedName name="_xlnm.Print_Titles" localSheetId="1">COMPOSIÇÕES!$11:$11</definedName>
    <definedName name="_xlnm.Print_Titles" localSheetId="2">CRONOGRAMA!$12:$12</definedName>
    <definedName name="_xlnm.Print_Titles" localSheetId="0">'PLANILHA ORÇAMENTÁRIA'!$11:$11</definedName>
  </definedNames>
  <calcPr calcId="152511"/>
</workbook>
</file>

<file path=xl/calcChain.xml><?xml version="1.0" encoding="utf-8"?>
<calcChain xmlns="http://schemas.openxmlformats.org/spreadsheetml/2006/main">
  <c r="I32" i="6" l="1"/>
  <c r="J32" i="6"/>
  <c r="I23" i="6"/>
  <c r="J23" i="6"/>
  <c r="I14" i="6"/>
  <c r="J14" i="6"/>
  <c r="H274" i="6"/>
  <c r="H266" i="6"/>
  <c r="I189" i="6"/>
  <c r="J189" i="6"/>
  <c r="H189" i="6"/>
  <c r="I101" i="6"/>
  <c r="J101" i="6"/>
  <c r="H101" i="6"/>
  <c r="J19" i="1"/>
  <c r="J13" i="1"/>
  <c r="G77" i="1"/>
  <c r="G62" i="1"/>
  <c r="G61" i="1"/>
  <c r="G52" i="1"/>
  <c r="G51" i="1"/>
  <c r="G20" i="1" l="1"/>
  <c r="G21" i="1"/>
  <c r="G22" i="1"/>
  <c r="G23" i="1"/>
  <c r="G19" i="1"/>
  <c r="A90" i="1"/>
  <c r="F224" i="6" l="1"/>
  <c r="E224" i="6"/>
  <c r="D224" i="6"/>
  <c r="A224" i="6"/>
  <c r="C224" i="6"/>
  <c r="B224" i="6"/>
  <c r="A189" i="6"/>
  <c r="D189" i="6"/>
  <c r="E189" i="6"/>
  <c r="F189" i="6"/>
  <c r="F188" i="6"/>
  <c r="E188" i="6"/>
  <c r="D188" i="6"/>
  <c r="A188" i="6"/>
  <c r="A172" i="6"/>
  <c r="A181" i="6"/>
  <c r="A173" i="6"/>
  <c r="A158" i="6"/>
  <c r="A149" i="6"/>
  <c r="A148" i="6"/>
  <c r="A140" i="6"/>
  <c r="A132" i="6"/>
  <c r="A124" i="6"/>
  <c r="A123" i="6"/>
  <c r="A115" i="6"/>
  <c r="A114" i="6"/>
  <c r="E103" i="6"/>
  <c r="F101" i="6"/>
  <c r="E101" i="6"/>
  <c r="D101" i="6"/>
  <c r="A101" i="6"/>
  <c r="A106" i="6"/>
  <c r="A93" i="6"/>
  <c r="A92" i="6"/>
  <c r="H55" i="1"/>
  <c r="I55" i="1" s="1"/>
  <c r="H29" i="9" l="1"/>
  <c r="C30" i="9"/>
  <c r="C31" i="9"/>
  <c r="C32" i="9"/>
  <c r="C33" i="9"/>
  <c r="C29" i="9"/>
  <c r="F24" i="9"/>
  <c r="C25" i="9"/>
  <c r="C26" i="9"/>
  <c r="C27" i="9"/>
  <c r="C28" i="9"/>
  <c r="C24" i="9"/>
  <c r="F69" i="9" l="1"/>
  <c r="F70" i="9" s="1"/>
  <c r="F71" i="9" s="1"/>
  <c r="F72" i="9" s="1"/>
  <c r="D65" i="9"/>
  <c r="D66" i="9" s="1"/>
  <c r="P52" i="9"/>
  <c r="P53" i="9" s="1"/>
  <c r="P54" i="9" s="1"/>
  <c r="P55" i="9" s="1"/>
  <c r="P56" i="9" s="1"/>
  <c r="P57" i="9" s="1"/>
  <c r="P58" i="9" s="1"/>
  <c r="N47" i="9"/>
  <c r="N48" i="9" s="1"/>
  <c r="N49" i="9" s="1"/>
  <c r="N50" i="9" s="1"/>
  <c r="N51" i="9" s="1"/>
  <c r="L47" i="9"/>
  <c r="L48" i="9" s="1"/>
  <c r="L49" i="9" s="1"/>
  <c r="L50" i="9" s="1"/>
  <c r="L51" i="9" s="1"/>
  <c r="J47" i="9"/>
  <c r="J48" i="9" s="1"/>
  <c r="J49" i="9" s="1"/>
  <c r="J50" i="9" s="1"/>
  <c r="J51" i="9" s="1"/>
  <c r="H42" i="9"/>
  <c r="H43" i="9" s="1"/>
  <c r="H44" i="9" s="1"/>
  <c r="H45" i="9" s="1"/>
  <c r="H46" i="9" s="1"/>
  <c r="F42" i="9"/>
  <c r="F43" i="9" s="1"/>
  <c r="F44" i="9" s="1"/>
  <c r="F45" i="9" s="1"/>
  <c r="F46" i="9" s="1"/>
  <c r="D42" i="9"/>
  <c r="D43" i="9" s="1"/>
  <c r="D44" i="9" s="1"/>
  <c r="D45" i="9" s="1"/>
  <c r="D46" i="9" s="1"/>
  <c r="H30" i="9"/>
  <c r="H31" i="9" s="1"/>
  <c r="H32" i="9" s="1"/>
  <c r="H33" i="9" s="1"/>
  <c r="H34" i="9" s="1"/>
  <c r="H35" i="9" s="1"/>
  <c r="F25" i="9"/>
  <c r="F26" i="9" s="1"/>
  <c r="F28" i="9" s="1"/>
  <c r="D17" i="9"/>
  <c r="O12" i="10"/>
  <c r="N12" i="10"/>
  <c r="L11" i="10"/>
  <c r="M11" i="10"/>
  <c r="J11" i="10"/>
  <c r="K11" i="10" s="1"/>
  <c r="G11" i="10"/>
  <c r="F10" i="10"/>
  <c r="E10" i="10"/>
  <c r="D10" i="10"/>
  <c r="H17" i="11"/>
  <c r="I17" i="11"/>
  <c r="J17" i="11"/>
  <c r="G17" i="11"/>
  <c r="H16" i="11"/>
  <c r="I16" i="11"/>
  <c r="J16" i="11"/>
  <c r="G16" i="11"/>
  <c r="I15" i="11"/>
  <c r="J15" i="11"/>
  <c r="H15" i="11"/>
  <c r="G15" i="11"/>
  <c r="F15" i="11"/>
  <c r="J12" i="11"/>
  <c r="K12" i="11" s="1"/>
  <c r="K11" i="11"/>
  <c r="J11" i="11"/>
  <c r="J10" i="11"/>
  <c r="K10" i="11" s="1"/>
  <c r="P12" i="10"/>
  <c r="G73" i="9"/>
  <c r="E73" i="9"/>
  <c r="Q59" i="9"/>
  <c r="O59" i="9"/>
  <c r="M59" i="9"/>
  <c r="K59" i="9"/>
  <c r="I59" i="9"/>
  <c r="G59" i="9"/>
  <c r="E59" i="9"/>
  <c r="I36" i="9"/>
  <c r="G36" i="9"/>
  <c r="E36" i="9"/>
  <c r="H36" i="9" l="1"/>
  <c r="D18" i="9"/>
  <c r="D19" i="9" s="1"/>
  <c r="D20" i="9" s="1"/>
  <c r="D21" i="9" s="1"/>
  <c r="D23" i="9" s="1"/>
  <c r="D36" i="9" s="1"/>
  <c r="D67" i="9"/>
  <c r="D68" i="9" s="1"/>
  <c r="J59" i="9"/>
  <c r="R59" i="9"/>
  <c r="H73" i="9"/>
  <c r="P10" i="10"/>
  <c r="J13" i="11"/>
  <c r="K13" i="11" s="1"/>
  <c r="H11" i="10"/>
  <c r="I11" i="10" s="1"/>
  <c r="J36" i="9"/>
  <c r="D59" i="9"/>
  <c r="P59" i="9"/>
  <c r="F73" i="9"/>
  <c r="F36" i="9"/>
  <c r="F59" i="9"/>
  <c r="N59" i="9"/>
  <c r="H59" i="9"/>
  <c r="D73" i="9" l="1"/>
  <c r="J18" i="11"/>
  <c r="P11" i="10"/>
  <c r="P13" i="10" s="1"/>
  <c r="L59" i="9"/>
  <c r="B274" i="6" l="1"/>
  <c r="C274" i="6"/>
  <c r="D274" i="6"/>
  <c r="E274" i="6"/>
  <c r="F274" i="6"/>
  <c r="G274" i="6"/>
  <c r="A274" i="6"/>
  <c r="E109" i="6"/>
  <c r="E96" i="6"/>
  <c r="I274" i="6" l="1"/>
  <c r="J274" i="6" s="1"/>
  <c r="B300" i="6"/>
  <c r="C300" i="6"/>
  <c r="D300" i="6"/>
  <c r="E300" i="6"/>
  <c r="F300" i="6"/>
  <c r="B301" i="6"/>
  <c r="C301" i="6"/>
  <c r="D301" i="6"/>
  <c r="E301" i="6"/>
  <c r="F301" i="6"/>
  <c r="E38" i="1" l="1"/>
  <c r="A9" i="3" l="1"/>
  <c r="A2" i="3"/>
  <c r="A3" i="3"/>
  <c r="A5" i="3"/>
  <c r="A7" i="3"/>
  <c r="C314" i="6"/>
  <c r="A313" i="6"/>
  <c r="A314" i="6"/>
  <c r="A312" i="6"/>
  <c r="A311" i="6"/>
  <c r="C156" i="9" l="1"/>
  <c r="A157" i="9"/>
  <c r="A155" i="9"/>
  <c r="A156" i="9"/>
  <c r="A154" i="9"/>
  <c r="A153" i="9"/>
  <c r="A9" i="9"/>
  <c r="A5" i="9"/>
  <c r="A3" i="9"/>
  <c r="A3" i="6"/>
  <c r="A9" i="6"/>
  <c r="A5" i="6"/>
  <c r="I76" i="6" l="1"/>
  <c r="I78" i="6"/>
  <c r="I77" i="6"/>
  <c r="I69" i="6"/>
  <c r="I70" i="6"/>
  <c r="I68" i="6"/>
  <c r="I35" i="6"/>
  <c r="I36" i="6"/>
  <c r="I37" i="6"/>
  <c r="I38" i="6"/>
  <c r="I34" i="6"/>
  <c r="I26" i="6"/>
  <c r="I27" i="6"/>
  <c r="I28" i="6"/>
  <c r="I29" i="6"/>
  <c r="I25" i="6"/>
  <c r="I17" i="6"/>
  <c r="I18" i="6"/>
  <c r="I19" i="6"/>
  <c r="I20" i="6"/>
  <c r="I16" i="6"/>
  <c r="H23" i="6"/>
  <c r="H32" i="6"/>
  <c r="H40" i="6"/>
  <c r="F23" i="6"/>
  <c r="F32" i="6"/>
  <c r="F40" i="6"/>
  <c r="E23" i="6"/>
  <c r="E32" i="6"/>
  <c r="E40" i="6"/>
  <c r="D23" i="6"/>
  <c r="D32" i="6"/>
  <c r="D40" i="6"/>
  <c r="A40" i="6"/>
  <c r="B40" i="6"/>
  <c r="C23" i="6"/>
  <c r="C32" i="6"/>
  <c r="C40" i="6"/>
  <c r="B23" i="6"/>
  <c r="B32" i="6"/>
  <c r="A23" i="6"/>
  <c r="A32" i="6"/>
  <c r="H15" i="1"/>
  <c r="H16" i="1"/>
  <c r="H14" i="1"/>
  <c r="H14" i="6"/>
  <c r="H41" i="6"/>
  <c r="H42" i="6"/>
  <c r="H50" i="6"/>
  <c r="H58" i="6"/>
  <c r="H66" i="6"/>
  <c r="H74" i="6"/>
  <c r="H82" i="6"/>
  <c r="H123" i="6"/>
  <c r="H132" i="6"/>
  <c r="H172" i="6"/>
  <c r="H148" i="6"/>
  <c r="H149" i="6"/>
  <c r="H158" i="6"/>
  <c r="H167" i="6"/>
  <c r="H168" i="6"/>
  <c r="H169" i="6"/>
  <c r="H170" i="6"/>
  <c r="H171" i="6"/>
  <c r="H92" i="6"/>
  <c r="H93" i="6"/>
  <c r="H106" i="6"/>
  <c r="H114" i="6"/>
  <c r="H115" i="6"/>
  <c r="H121" i="6"/>
  <c r="H197" i="6"/>
  <c r="H198" i="6"/>
  <c r="H205" i="6"/>
  <c r="H206" i="6"/>
  <c r="H207" i="6"/>
  <c r="H215" i="6"/>
  <c r="H225" i="6"/>
  <c r="H234" i="6"/>
  <c r="H242" i="6"/>
  <c r="H243" i="6"/>
  <c r="H244" i="6"/>
  <c r="H245" i="6"/>
  <c r="H247" i="6"/>
  <c r="H248" i="6"/>
  <c r="H249" i="6"/>
  <c r="H250" i="6"/>
  <c r="H258" i="6"/>
  <c r="H282" i="6"/>
  <c r="H291" i="6"/>
  <c r="H300" i="6"/>
  <c r="H301" i="6"/>
  <c r="H302" i="6"/>
  <c r="H303" i="6"/>
  <c r="H13" i="6"/>
  <c r="F14" i="6"/>
  <c r="F41" i="6"/>
  <c r="F42" i="6"/>
  <c r="F50" i="6"/>
  <c r="F58" i="6"/>
  <c r="F66" i="6"/>
  <c r="F74" i="6"/>
  <c r="F82" i="6"/>
  <c r="F83" i="6"/>
  <c r="F123" i="6"/>
  <c r="F124" i="6"/>
  <c r="F132" i="6"/>
  <c r="F140" i="6"/>
  <c r="F172" i="6"/>
  <c r="F173" i="6"/>
  <c r="F181" i="6"/>
  <c r="F148" i="6"/>
  <c r="F149" i="6"/>
  <c r="F158" i="6"/>
  <c r="F167" i="6"/>
  <c r="F168" i="6"/>
  <c r="F169" i="6"/>
  <c r="F170" i="6"/>
  <c r="F171" i="6"/>
  <c r="F92" i="6"/>
  <c r="F93" i="6"/>
  <c r="F106" i="6"/>
  <c r="F114" i="6"/>
  <c r="F115" i="6"/>
  <c r="F197" i="6"/>
  <c r="F198" i="6"/>
  <c r="F205" i="6"/>
  <c r="F206" i="6"/>
  <c r="F207" i="6"/>
  <c r="F215" i="6"/>
  <c r="F225" i="6"/>
  <c r="F234" i="6"/>
  <c r="F242" i="6"/>
  <c r="F243" i="6"/>
  <c r="F244" i="6"/>
  <c r="F245" i="6"/>
  <c r="F247" i="6"/>
  <c r="F248" i="6"/>
  <c r="F249" i="6"/>
  <c r="F250" i="6"/>
  <c r="F258" i="6"/>
  <c r="F266" i="6"/>
  <c r="F282" i="6"/>
  <c r="F291" i="6"/>
  <c r="F302" i="6"/>
  <c r="F303" i="6"/>
  <c r="F13" i="6"/>
  <c r="E41" i="6"/>
  <c r="E42" i="6"/>
  <c r="E50" i="6"/>
  <c r="E58" i="6"/>
  <c r="E66" i="6"/>
  <c r="E74" i="6"/>
  <c r="E82" i="6"/>
  <c r="E83" i="6"/>
  <c r="E123" i="6"/>
  <c r="E124" i="6"/>
  <c r="E132" i="6"/>
  <c r="E140" i="6"/>
  <c r="E172" i="6"/>
  <c r="E173" i="6"/>
  <c r="E181" i="6"/>
  <c r="E148" i="6"/>
  <c r="E149" i="6"/>
  <c r="E158" i="6"/>
  <c r="E167" i="6"/>
  <c r="E168" i="6"/>
  <c r="E169" i="6"/>
  <c r="E170" i="6"/>
  <c r="E171" i="6"/>
  <c r="E92" i="6"/>
  <c r="E93" i="6"/>
  <c r="E106" i="6"/>
  <c r="E114" i="6"/>
  <c r="E115" i="6"/>
  <c r="E197" i="6"/>
  <c r="E198" i="6"/>
  <c r="E205" i="6"/>
  <c r="E206" i="6"/>
  <c r="E207" i="6"/>
  <c r="E215" i="6"/>
  <c r="E225" i="6"/>
  <c r="E234" i="6"/>
  <c r="E242" i="6"/>
  <c r="E243" i="6"/>
  <c r="E244" i="6"/>
  <c r="E245" i="6"/>
  <c r="E247" i="6"/>
  <c r="E248" i="6"/>
  <c r="E249" i="6"/>
  <c r="E250" i="6"/>
  <c r="E258" i="6"/>
  <c r="E266" i="6"/>
  <c r="E282" i="6"/>
  <c r="E291" i="6"/>
  <c r="E302" i="6"/>
  <c r="E303" i="6"/>
  <c r="E13" i="6"/>
  <c r="D14" i="6"/>
  <c r="D41" i="6"/>
  <c r="D42" i="6"/>
  <c r="D50" i="6"/>
  <c r="D58" i="6"/>
  <c r="D66" i="6"/>
  <c r="D74" i="6"/>
  <c r="D82" i="6"/>
  <c r="D83" i="6"/>
  <c r="D123" i="6"/>
  <c r="D124" i="6"/>
  <c r="D132" i="6"/>
  <c r="D140" i="6"/>
  <c r="D172" i="6"/>
  <c r="D173" i="6"/>
  <c r="D181" i="6"/>
  <c r="D148" i="6"/>
  <c r="D149" i="6"/>
  <c r="D158" i="6"/>
  <c r="D167" i="6"/>
  <c r="D168" i="6"/>
  <c r="D169" i="6"/>
  <c r="D170" i="6"/>
  <c r="D171" i="6"/>
  <c r="D92" i="6"/>
  <c r="D93" i="6"/>
  <c r="D106" i="6"/>
  <c r="D114" i="6"/>
  <c r="D115" i="6"/>
  <c r="D197" i="6"/>
  <c r="D198" i="6"/>
  <c r="D205" i="6"/>
  <c r="D206" i="6"/>
  <c r="D207" i="6"/>
  <c r="D215" i="6"/>
  <c r="D225" i="6"/>
  <c r="D234" i="6"/>
  <c r="D242" i="6"/>
  <c r="D243" i="6"/>
  <c r="D244" i="6"/>
  <c r="D245" i="6"/>
  <c r="D247" i="6"/>
  <c r="D248" i="6"/>
  <c r="D249" i="6"/>
  <c r="D250" i="6"/>
  <c r="D258" i="6"/>
  <c r="D266" i="6"/>
  <c r="D282" i="6"/>
  <c r="D291" i="6"/>
  <c r="D302" i="6"/>
  <c r="D303" i="6"/>
  <c r="D13" i="6"/>
  <c r="C14" i="6"/>
  <c r="C41" i="6"/>
  <c r="C42" i="6"/>
  <c r="C50" i="6"/>
  <c r="C58" i="6"/>
  <c r="C66" i="6"/>
  <c r="C74" i="6"/>
  <c r="C82" i="6"/>
  <c r="C83" i="6"/>
  <c r="C123" i="6"/>
  <c r="C124" i="6"/>
  <c r="C132" i="6"/>
  <c r="C140" i="6"/>
  <c r="C148" i="6"/>
  <c r="C149" i="6"/>
  <c r="C158" i="6"/>
  <c r="C167" i="6"/>
  <c r="C168" i="6"/>
  <c r="C169" i="6"/>
  <c r="C170" i="6"/>
  <c r="C171" i="6"/>
  <c r="C92" i="6"/>
  <c r="C93" i="6"/>
  <c r="C114" i="6"/>
  <c r="C115" i="6"/>
  <c r="C197" i="6"/>
  <c r="C198" i="6"/>
  <c r="C205" i="6"/>
  <c r="C206" i="6"/>
  <c r="C207" i="6"/>
  <c r="C215" i="6"/>
  <c r="C225" i="6"/>
  <c r="C234" i="6"/>
  <c r="C242" i="6"/>
  <c r="C243" i="6"/>
  <c r="C244" i="6"/>
  <c r="C245" i="6"/>
  <c r="C247" i="6"/>
  <c r="C248" i="6"/>
  <c r="C249" i="6"/>
  <c r="C250" i="6"/>
  <c r="C258" i="6"/>
  <c r="C266" i="6"/>
  <c r="C282" i="6"/>
  <c r="C291" i="6"/>
  <c r="C302" i="6"/>
  <c r="C303" i="6"/>
  <c r="C13" i="6"/>
  <c r="B14" i="6"/>
  <c r="B41" i="6"/>
  <c r="B42" i="6"/>
  <c r="B50" i="6"/>
  <c r="B58" i="6"/>
  <c r="B66" i="6"/>
  <c r="B74" i="6"/>
  <c r="B82" i="6"/>
  <c r="B83" i="6"/>
  <c r="B123" i="6"/>
  <c r="B124" i="6"/>
  <c r="B132" i="6"/>
  <c r="B140" i="6"/>
  <c r="B148" i="6"/>
  <c r="B149" i="6"/>
  <c r="B158" i="6"/>
  <c r="B167" i="6"/>
  <c r="B168" i="6"/>
  <c r="B169" i="6"/>
  <c r="B170" i="6"/>
  <c r="B171" i="6"/>
  <c r="B92" i="6"/>
  <c r="B93" i="6"/>
  <c r="B114" i="6"/>
  <c r="B115" i="6"/>
  <c r="B197" i="6"/>
  <c r="B198" i="6"/>
  <c r="B205" i="6"/>
  <c r="B206" i="6"/>
  <c r="B207" i="6"/>
  <c r="B215" i="6"/>
  <c r="B225" i="6"/>
  <c r="B234" i="6"/>
  <c r="B242" i="6"/>
  <c r="B243" i="6"/>
  <c r="B244" i="6"/>
  <c r="B245" i="6"/>
  <c r="B247" i="6"/>
  <c r="B248" i="6"/>
  <c r="B249" i="6"/>
  <c r="B250" i="6"/>
  <c r="B258" i="6"/>
  <c r="B266" i="6"/>
  <c r="B282" i="6"/>
  <c r="B291" i="6"/>
  <c r="B302" i="6"/>
  <c r="B303" i="6"/>
  <c r="B13" i="6"/>
  <c r="A14" i="6"/>
  <c r="A41" i="6"/>
  <c r="A42" i="6"/>
  <c r="A50" i="6"/>
  <c r="A58" i="6"/>
  <c r="A66" i="6"/>
  <c r="A74" i="6"/>
  <c r="A82" i="6"/>
  <c r="A83" i="6"/>
  <c r="A167" i="6"/>
  <c r="A168" i="6"/>
  <c r="A169" i="6"/>
  <c r="A170" i="6"/>
  <c r="A171" i="6"/>
  <c r="A121" i="6"/>
  <c r="A197" i="6"/>
  <c r="A198" i="6"/>
  <c r="A205" i="6"/>
  <c r="A206" i="6"/>
  <c r="A207" i="6"/>
  <c r="A215" i="6"/>
  <c r="A225" i="6"/>
  <c r="A234" i="6"/>
  <c r="A242" i="6"/>
  <c r="A243" i="6"/>
  <c r="A244" i="6"/>
  <c r="A245" i="6"/>
  <c r="A247" i="6"/>
  <c r="A248" i="6"/>
  <c r="A249" i="6"/>
  <c r="A250" i="6"/>
  <c r="A258" i="6"/>
  <c r="A266" i="6"/>
  <c r="A282" i="6"/>
  <c r="A291" i="6"/>
  <c r="A300" i="6"/>
  <c r="A301" i="6"/>
  <c r="A302" i="6"/>
  <c r="A303" i="6"/>
  <c r="A304" i="6"/>
  <c r="A305" i="6"/>
  <c r="A13" i="6"/>
  <c r="I106" i="6" l="1"/>
  <c r="I282" i="6"/>
  <c r="I244" i="6"/>
  <c r="I225" i="6"/>
  <c r="I198" i="6"/>
  <c r="I93" i="6"/>
  <c r="I169" i="6"/>
  <c r="I158" i="6"/>
  <c r="I149" i="6"/>
  <c r="I266" i="6"/>
  <c r="I306" i="6" s="1"/>
  <c r="I115" i="6"/>
  <c r="I168" i="6"/>
  <c r="I13" i="6"/>
  <c r="I258" i="6"/>
  <c r="I72" i="6"/>
  <c r="I80" i="6"/>
  <c r="I30" i="6"/>
  <c r="I39" i="6"/>
  <c r="I21" i="6"/>
  <c r="I291" i="6"/>
  <c r="I245" i="6"/>
  <c r="I58" i="6"/>
  <c r="I215" i="6"/>
  <c r="I234" i="6"/>
  <c r="I207" i="6"/>
  <c r="I74" i="6"/>
  <c r="I42" i="6"/>
  <c r="I66" i="6"/>
  <c r="I132" i="6"/>
  <c r="I50" i="6"/>
  <c r="I303" i="6"/>
  <c r="I302" i="6"/>
  <c r="I250" i="6"/>
  <c r="C94" i="1" l="1"/>
  <c r="C93" i="1"/>
  <c r="C312" i="6" l="1"/>
  <c r="C154" i="9"/>
  <c r="C313" i="6"/>
  <c r="C155" i="9"/>
  <c r="D46" i="4"/>
  <c r="E46" i="4"/>
  <c r="F46" i="4"/>
  <c r="C46" i="4"/>
  <c r="F41" i="4"/>
  <c r="E41" i="4"/>
  <c r="D41" i="4"/>
  <c r="F33" i="4"/>
  <c r="E33" i="4"/>
  <c r="D33" i="4"/>
  <c r="C33" i="4"/>
  <c r="F20" i="4"/>
  <c r="E20" i="4"/>
  <c r="D20" i="4"/>
  <c r="D48" i="4" s="1"/>
  <c r="E48" i="4" l="1"/>
  <c r="F48" i="4"/>
  <c r="C41" i="4" l="1"/>
  <c r="C20" i="4"/>
  <c r="C48" i="4" s="1"/>
  <c r="H83" i="1" l="1"/>
  <c r="H82" i="1"/>
  <c r="H70" i="1"/>
  <c r="H69" i="1"/>
  <c r="H29" i="1"/>
  <c r="H31" i="1"/>
  <c r="H77" i="1"/>
  <c r="H34" i="1"/>
  <c r="H58" i="1"/>
  <c r="H61" i="1"/>
  <c r="H62" i="1"/>
  <c r="H65" i="1"/>
  <c r="H66" i="1"/>
  <c r="H74" i="1"/>
  <c r="H75" i="1"/>
  <c r="H76" i="1"/>
  <c r="H78" i="1"/>
  <c r="H79" i="1"/>
  <c r="H23" i="1"/>
  <c r="H22" i="1"/>
  <c r="H21" i="1"/>
  <c r="H20" i="1"/>
  <c r="H19" i="1"/>
  <c r="H47" i="1"/>
  <c r="H46" i="1"/>
  <c r="H43" i="1"/>
  <c r="H42" i="1"/>
  <c r="H38" i="1"/>
  <c r="H51" i="1" l="1"/>
  <c r="H173" i="6"/>
  <c r="I173" i="6" s="1"/>
  <c r="H37" i="1"/>
  <c r="H124" i="6"/>
  <c r="I124" i="6" s="1"/>
  <c r="H52" i="1"/>
  <c r="H181" i="6"/>
  <c r="I181" i="6" s="1"/>
  <c r="H39" i="1"/>
  <c r="H140" i="6"/>
  <c r="I140" i="6" s="1"/>
  <c r="J124" i="6" l="1"/>
  <c r="J173" i="6"/>
  <c r="D19" i="3"/>
  <c r="D25" i="3" s="1"/>
  <c r="J140" i="6" l="1"/>
  <c r="J181" i="6"/>
  <c r="I14" i="1"/>
  <c r="I15" i="1"/>
  <c r="J106" i="6"/>
  <c r="J225" i="6"/>
  <c r="J93" i="6"/>
  <c r="I16" i="1"/>
  <c r="J115" i="6"/>
  <c r="J13" i="6"/>
  <c r="J198" i="6"/>
  <c r="J169" i="6"/>
  <c r="J258" i="6"/>
  <c r="J282" i="6"/>
  <c r="J158" i="6"/>
  <c r="J266" i="6"/>
  <c r="J168" i="6"/>
  <c r="J244" i="6"/>
  <c r="J149" i="6"/>
  <c r="J250" i="6"/>
  <c r="J58" i="6"/>
  <c r="J207" i="6"/>
  <c r="J74" i="6"/>
  <c r="J303" i="6"/>
  <c r="J50" i="6"/>
  <c r="J302" i="6"/>
  <c r="J245" i="6"/>
  <c r="J234" i="6"/>
  <c r="J66" i="6"/>
  <c r="J291" i="6"/>
  <c r="J42" i="6"/>
  <c r="J132" i="6"/>
  <c r="J215" i="6"/>
  <c r="H26" i="1"/>
  <c r="H83" i="6"/>
  <c r="I83" i="6" s="1"/>
  <c r="I52" i="1"/>
  <c r="I23" i="1"/>
  <c r="I58" i="1"/>
  <c r="I43" i="1"/>
  <c r="I66" i="1"/>
  <c r="I69" i="1"/>
  <c r="I38" i="1"/>
  <c r="I76" i="1"/>
  <c r="I77" i="1"/>
  <c r="I22" i="1"/>
  <c r="I46" i="1"/>
  <c r="I79" i="1"/>
  <c r="I39" i="1"/>
  <c r="I20" i="1"/>
  <c r="I61" i="1"/>
  <c r="I65" i="1"/>
  <c r="I70" i="1"/>
  <c r="I34" i="1"/>
  <c r="I42" i="1"/>
  <c r="I74" i="1"/>
  <c r="I29" i="1"/>
  <c r="I51" i="1"/>
  <c r="I37" i="1"/>
  <c r="I21" i="1"/>
  <c r="I75" i="1"/>
  <c r="I31" i="1"/>
  <c r="I19" i="1"/>
  <c r="I18" i="1" s="1"/>
  <c r="I62" i="1"/>
  <c r="I83" i="1"/>
  <c r="I78" i="1"/>
  <c r="I47" i="1"/>
  <c r="I82" i="1"/>
  <c r="C25" i="3"/>
  <c r="I13" i="1" l="1"/>
  <c r="I26" i="1"/>
  <c r="J83" i="6"/>
  <c r="I307" i="6"/>
  <c r="I308" i="6" s="1"/>
  <c r="H30" i="1"/>
  <c r="I30" i="1" l="1"/>
  <c r="J29" i="1"/>
  <c r="H87" i="1"/>
  <c r="H88" i="1" s="1"/>
  <c r="H89" i="1" s="1"/>
  <c r="I89" i="1" s="1"/>
</calcChain>
</file>

<file path=xl/sharedStrings.xml><?xml version="1.0" encoding="utf-8"?>
<sst xmlns="http://schemas.openxmlformats.org/spreadsheetml/2006/main" count="886" uniqueCount="325">
  <si>
    <t>ITEM</t>
  </si>
  <si>
    <t>1.1</t>
  </si>
  <si>
    <t>h</t>
  </si>
  <si>
    <t>1.2</t>
  </si>
  <si>
    <t>1.3</t>
  </si>
  <si>
    <t>QUANT.</t>
  </si>
  <si>
    <t>UNID.</t>
  </si>
  <si>
    <t>COMPOSIÇÃO DO BDI CONVENCIONAL</t>
  </si>
  <si>
    <t>Parâmetros (Acórdão 2622/2013)</t>
  </si>
  <si>
    <t>1 Quartil</t>
  </si>
  <si>
    <t>2 Quartil</t>
  </si>
  <si>
    <t>3 Quartil</t>
  </si>
  <si>
    <t xml:space="preserve">AC = administração central </t>
  </si>
  <si>
    <t>S = seguros</t>
  </si>
  <si>
    <t>R = risco e imprevistos</t>
  </si>
  <si>
    <t>*G = ônus das garantias previstas no Edital</t>
  </si>
  <si>
    <t>-</t>
  </si>
  <si>
    <t>DF = despesas financeiras</t>
  </si>
  <si>
    <t>LB = lucro bruto</t>
  </si>
  <si>
    <t>IMP = impostos sobre faturamento*</t>
  </si>
  <si>
    <t>Conforme legislação especifica</t>
  </si>
  <si>
    <t xml:space="preserve">              ISS </t>
  </si>
  <si>
    <t xml:space="preserve">              PIS</t>
  </si>
  <si>
    <t xml:space="preserve">              COFINS</t>
  </si>
  <si>
    <t>BDI CONVENCIONAL**</t>
  </si>
  <si>
    <t>(*) O parâmetro do TCU para o item Seguro refere-se a soma de Seguro e Garantia (S + G), os quais são avaliados conjuntamente.</t>
  </si>
  <si>
    <t>Total da Composição</t>
  </si>
  <si>
    <t>AGÊNCIA NACIONAL DE MINERAÇÃO</t>
  </si>
  <si>
    <t>OBJETO: _________________________________________</t>
  </si>
  <si>
    <t>1.0</t>
  </si>
  <si>
    <t>m²</t>
  </si>
  <si>
    <t>1ª FASE/ETAPA</t>
  </si>
  <si>
    <t>2.0</t>
  </si>
  <si>
    <t>2.1</t>
  </si>
  <si>
    <t>2.2</t>
  </si>
  <si>
    <t>2.3</t>
  </si>
  <si>
    <t>Taxas e emolumentos para aprovação dos projetos perante os órgãos competentes para emissão de licenças e alvarás de reforma.</t>
  </si>
  <si>
    <t>Taxa de emissão de ART</t>
  </si>
  <si>
    <t>Unid</t>
  </si>
  <si>
    <t>2.4</t>
  </si>
  <si>
    <t>2.5</t>
  </si>
  <si>
    <t>3.0</t>
  </si>
  <si>
    <t>3.1</t>
  </si>
  <si>
    <t>Projeto de sistema de filtragem e circulação de água</t>
  </si>
  <si>
    <t>Projeto de impermeabilização (incluíndo floreiras e domos)</t>
  </si>
  <si>
    <t>4.0</t>
  </si>
  <si>
    <t>4.1</t>
  </si>
  <si>
    <t>Projeto de adequação do layout de climatização</t>
  </si>
  <si>
    <t>Projeto de adequação do layout do sistema elétrico</t>
  </si>
  <si>
    <t>Projeto de adequação do layout da rede de dados e voz</t>
  </si>
  <si>
    <t>Projeto de adequação do layout das divisórias</t>
  </si>
  <si>
    <t>Projeto de adequação do layout do mobiliário</t>
  </si>
  <si>
    <t>4.2</t>
  </si>
  <si>
    <t>4.3</t>
  </si>
  <si>
    <t>5.0</t>
  </si>
  <si>
    <t>5.1</t>
  </si>
  <si>
    <t>Serviços diversos referentes a 1ª Fase/etapa</t>
  </si>
  <si>
    <t>PREÇO UNIT (R$)</t>
  </si>
  <si>
    <t>SUBTOTAL (R$)
sem BDI</t>
  </si>
  <si>
    <t>SUBTOTAL (R$)
com BDI</t>
  </si>
  <si>
    <t>DESCRIÇÃO DOS SERVIÇOS/INSUMOS/EQUIPAMENTOS</t>
  </si>
  <si>
    <t>6.0</t>
  </si>
  <si>
    <t>6.1</t>
  </si>
  <si>
    <t>6.2</t>
  </si>
  <si>
    <t>7.0</t>
  </si>
  <si>
    <t>7.1</t>
  </si>
  <si>
    <t>7.2</t>
  </si>
  <si>
    <t>8.0</t>
  </si>
  <si>
    <t>8.1</t>
  </si>
  <si>
    <t>8.2</t>
  </si>
  <si>
    <t>Projeto de substituição do sistema de climatização</t>
  </si>
  <si>
    <t>9.0</t>
  </si>
  <si>
    <t>9.1</t>
  </si>
  <si>
    <t>10.1</t>
  </si>
  <si>
    <t>11.1</t>
  </si>
  <si>
    <t>Projeto de reforma com retrofit das instalações lógicas de dados e telefonia, incluindo cabeamentos verticais e horizontais</t>
  </si>
  <si>
    <t>Projeto de layout dos pavimentos com substituição de divisórias e definição de mobiliário</t>
  </si>
  <si>
    <t>12.0</t>
  </si>
  <si>
    <t>11.0</t>
  </si>
  <si>
    <t>10.0</t>
  </si>
  <si>
    <t>12.1</t>
  </si>
  <si>
    <t>12.2</t>
  </si>
  <si>
    <t>13.0</t>
  </si>
  <si>
    <t>13.1</t>
  </si>
  <si>
    <t>13.2</t>
  </si>
  <si>
    <t>Elaboração de cronograma físico financeiro e de planilhas orçamentárias (custo unitário, de composição, de BDI e de encargos sociais) para revitalização das instalações do subsolo, recepção, protocolo, atendimento e demais áreas comuns do Edificio SEDE da ANM</t>
  </si>
  <si>
    <t>Elaboração de documentação técnica complementar (caderno de encargos, memorial descritivo, relatórios, manuais, planos e programas) para revitalização das instalações do subsolo, recepção, protocolo, atendimento e demais áreas comuns do Edificio SEDE da ANM</t>
  </si>
  <si>
    <t>14.0</t>
  </si>
  <si>
    <t>14.1</t>
  </si>
  <si>
    <t>14.2</t>
  </si>
  <si>
    <t>CÓDIGO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</si>
  <si>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</si>
  <si>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</si>
  <si>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</si>
  <si>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</si>
  <si>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</si>
  <si>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</si>
  <si>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</si>
  <si>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</si>
  <si>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</si>
  <si>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</si>
  <si>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</si>
  <si>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</si>
  <si>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</si>
  <si>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A8</t>
  </si>
  <si>
    <t>FGTS</t>
  </si>
  <si>
    <t>A9</t>
  </si>
  <si>
    <t>B1</t>
  </si>
  <si>
    <t>Respouso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</si>
  <si>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</si>
  <si>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</si>
  <si>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</si>
  <si>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</si>
  <si>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</si>
  <si>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</si>
  <si>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</si>
  <si>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</si>
  <si>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</si>
  <si>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</si>
  <si>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</si>
  <si>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</si>
  <si>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</si>
  <si>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</si>
  <si>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</si>
  <si>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</si>
  <si>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</si>
  <si>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</si>
  <si>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</si>
  <si>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</si>
  <si>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</si>
  <si>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</si>
  <si>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</si>
  <si>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</si>
  <si>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</si>
  <si>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</si>
  <si>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Recisão sem Justa Causa</t>
  </si>
  <si>
    <t>C5</t>
  </si>
  <si>
    <t>Indenização Adicional</t>
  </si>
  <si>
    <t>GRUPO D</t>
  </si>
  <si>
    <t>D1</t>
  </si>
  <si>
    <t>D2</t>
  </si>
  <si>
    <t>TOTAL (A+B+C+D)</t>
  </si>
  <si>
    <t>UF:</t>
  </si>
  <si>
    <t>SINAPI</t>
  </si>
  <si>
    <t>MÊS/ANO:</t>
  </si>
  <si>
    <t>ENCARGOS SOCIAIS SOBRE A MÃO DE OBRA</t>
  </si>
  <si>
    <t>DESCRIÇÃO</t>
  </si>
  <si>
    <t>GRUPO A</t>
  </si>
  <si>
    <t>COM DESONERAÇÃO</t>
  </si>
  <si>
    <t>SEM DESONERAÇÃO</t>
  </si>
  <si>
    <t>Horista
%</t>
  </si>
  <si>
    <t>Mensalista
%</t>
  </si>
  <si>
    <t>A</t>
  </si>
  <si>
    <t>Seguro Contra Acidentes de Trabalho</t>
  </si>
  <si>
    <t>SECONCI</t>
  </si>
  <si>
    <t>Total</t>
  </si>
  <si>
    <t>GRUPO B</t>
  </si>
  <si>
    <t>B</t>
  </si>
  <si>
    <t>Não incide</t>
  </si>
  <si>
    <t>C</t>
  </si>
  <si>
    <t>D</t>
  </si>
  <si>
    <t>Reincidência de Grupo "A" sobre Grupo "B"</t>
  </si>
  <si>
    <t>Reincidência de Grupo "A" sobre Aviso Prévio Trabalhado e Reincidência do FGTS sobre Aviso Prévio Indenizado</t>
  </si>
  <si>
    <t>PLANILHA DE COMPOSIÇÃO DE ENCARGOS SOCIAIS</t>
  </si>
  <si>
    <t>FONTE</t>
  </si>
  <si>
    <t>TOTAL GERAL ESTIMADO DOS SERVIÇOS/INSUMOS (R$) com BDI</t>
  </si>
  <si>
    <t>CUSTO TOTAL ESTIMADO DOS SERVIÇOS/INSUMOS (R$) sem BDI</t>
  </si>
  <si>
    <t>Obrigatório detalhar a composição unitária dos itens e a fonte de referência</t>
  </si>
  <si>
    <t>LS Horista:</t>
  </si>
  <si>
    <t>EDITAL: _____________  ANEXO: ___________</t>
  </si>
  <si>
    <t>LS Mensalista:</t>
  </si>
  <si>
    <r>
      <t xml:space="preserve">O VALOR UNITÁRIO INCLUI ENCARGOS SOCIAIS: ( </t>
    </r>
    <r>
      <rPr>
        <b/>
        <sz val="8"/>
        <rFont val="Verdana"/>
        <family val="2"/>
      </rPr>
      <t>X</t>
    </r>
    <r>
      <rPr>
        <sz val="8"/>
        <rFont val="Verdana"/>
        <family val="2"/>
      </rPr>
      <t xml:space="preserve"> ) Sem Desoneração    (   ) Com desoneração</t>
    </r>
  </si>
  <si>
    <t xml:space="preserve">              CPRB</t>
  </si>
  <si>
    <t>Data Base:</t>
  </si>
  <si>
    <t xml:space="preserve"> Jan/2019</t>
  </si>
  <si>
    <t>VALOR ESTIMADO DO BDI (Convencional)</t>
  </si>
  <si>
    <t>COEF.</t>
  </si>
  <si>
    <t>Relatório de diagnóstico situacional do Edifício Sede da ANM</t>
  </si>
  <si>
    <t>Relatório técnico com as necessidades de alterações dos projetos já existentes e do desenvolvimento de novos</t>
  </si>
  <si>
    <t>90777</t>
  </si>
  <si>
    <t>ENGENHEIRO CIVIL DE OBRA JUNIOR COM ENCARGOS COMPLEMENTARES</t>
  </si>
  <si>
    <t>88255</t>
  </si>
  <si>
    <t>AUXILIAR TÉCNICO DE ENGENHARIA COM ENCARGOS COMPLEMENTARES</t>
  </si>
  <si>
    <t>90775</t>
  </si>
  <si>
    <t>DESENHISTA PROJETISTA COM ENCARGOS COMPLEMENTARES</t>
  </si>
  <si>
    <t>H</t>
  </si>
  <si>
    <t>COPIA PLOTTER, PAPEL A-1, COLORIDO</t>
  </si>
  <si>
    <t>COPIA XEROX</t>
  </si>
  <si>
    <t>ENCADERNACAO ATE 100 FOLHAS</t>
  </si>
  <si>
    <t>UN</t>
  </si>
  <si>
    <t>ARQUITETO SENIOR COM ENCARGOS COMPLEMENTARES</t>
  </si>
  <si>
    <t>Relatório com análise, planejamento e considerações para compatibilização de projetos, orçamento análitico, memoriais, documentação técnica e cronograma físico-financeiro para execução em 3 etapas.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</si>
  <si>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</si>
  <si>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</si>
  <si>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</si>
  <si>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</si>
  <si>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</si>
  <si>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</si>
  <si>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</si>
  <si>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</si>
  <si>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</si>
  <si>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</si>
  <si>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</si>
  <si>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</si>
  <si>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AGÊNCIA NACIONAL DE MINERAÇÃO - SEDE/DF</t>
  </si>
  <si>
    <t>1ª FASE</t>
  </si>
  <si>
    <t>2ª FASE</t>
  </si>
  <si>
    <t>3ª FASE</t>
  </si>
  <si>
    <t>Revisão, Atualização e Elaboração de plantas e projetos básico e executivos de reforma e impermeabilização do espelho d'agua do edifício Sede da ANM</t>
  </si>
  <si>
    <t>Documentações referentes a detalhamentos, orçamentação, documentação técnica complementar e aprovação perante os órgãos competentes</t>
  </si>
  <si>
    <t>Projeto de instalações hidrossanitárias (reservatórios para abastecimento de água e incêndio, prumadas, ramais, caixas de inspeção, locação de vasos e pontos de água)</t>
  </si>
  <si>
    <t>Projeto de alvenaria e demolições</t>
  </si>
  <si>
    <t>Projeto arquitetônico (banheiro, copas), incluindo as normas de acessibilidade</t>
  </si>
  <si>
    <t>Projeto SPDA</t>
  </si>
  <si>
    <t>Projeto de retrofit das instalações elétricas, incluindo cabeamentos verticais e horizontais</t>
  </si>
  <si>
    <t>Projeto de instalação de sistema de segurança eletrônica predial com controle de acesso, sensores e circuito interno de TV (CFTV)</t>
  </si>
  <si>
    <t>Projeto de iluminação das áreas externas cincundantes ao edifício</t>
  </si>
  <si>
    <t>Projeto de revitalização com readequação das áreas de recepção, atendimento e protocolo no Pavimento Térreo</t>
  </si>
  <si>
    <t>Projeto de revitalização do subsolo com criação de salas, adequação de espaços para almoxarifado, arquivos, estacionamento/garagem e salas técnicas</t>
  </si>
  <si>
    <t>Revisão, Atualização e Elaboração de plantas e projetos básico e executivos de reforma  para restauração de fachada em esquadrias de alumínio do Edificio SEDE da ANM</t>
  </si>
  <si>
    <t>Projeto de reforma dos pavimentos com substituição de pisos e forros, entre outros elementos arquitetônicos</t>
  </si>
  <si>
    <t>Serviços diversos referentes a 2ª Fase</t>
  </si>
  <si>
    <t>Elaboração de cronograma físico financeiro e de planilhas orçamentárias (custo unitário, de composição, de BDI e de encargos sociais) do total da segunra fase</t>
  </si>
  <si>
    <t>Elaboração de documentação técnica complementar (caderno de encargos, memorial descritivo, relatórios, manuais, planos e programas) para reforma do Edificio SEDE da ANM do total da segunda fase</t>
  </si>
  <si>
    <t>Elaboração de documentação técnica complementar (caderno de encargos, memorial descritivo, relatórios, manuais, planos e programas) do total da primeira fase</t>
  </si>
  <si>
    <t>Elaboração de cronograma físico financeiro e de planilhas orçamentárias (custo unitário, de composição, de BDI e de encargos sociais) do total da primeira fase</t>
  </si>
  <si>
    <t>Serviços diversos referentes a 3ª Fase</t>
  </si>
  <si>
    <t>PLANILHA ORÇAMENTÁRIA ESTIMATIVA PARA PREENCHIMENTO DA EMPRESA LICITANTE</t>
  </si>
  <si>
    <t>PLANILHA ESTIMADA DAS COMPOSIÇÕES DE CUSTO UNITÁRIO PARA PREENCHIMENTO DA EMPRESA LICITANTE</t>
  </si>
  <si>
    <t>CRONOGRAMA FÍSCIO-FINANCEIRO PARA PREEENCHIMENTO DA EMPRESA LICITANTE</t>
  </si>
  <si>
    <t>Projeto de reforma das fachadas (atualmente em esquadrias de alumínio)</t>
  </si>
  <si>
    <t>COPIA XEROX/ IMPRESSÃO</t>
  </si>
  <si>
    <t>COPIA XEROX/IMPRESSÃO</t>
  </si>
  <si>
    <t>ENGENHEIRO JUNIOR  COM ENCARGOS COMPLEMENTARES</t>
  </si>
  <si>
    <t>ENGENHEIRO PLENO COM ENCARGOS COMPLEMENTARES</t>
  </si>
  <si>
    <t>ENGENHEIRO SÊNIOR COM ENCARGOS COMPLEMENTARES</t>
  </si>
  <si>
    <t>90778</t>
  </si>
  <si>
    <t>90779</t>
  </si>
  <si>
    <t>15.0</t>
  </si>
  <si>
    <t>15.1</t>
  </si>
  <si>
    <t>15.2</t>
  </si>
  <si>
    <t>ISS = 5% (Fonte: Decreto Nº 25508 de19/01/2015)</t>
  </si>
  <si>
    <t>Observação:</t>
  </si>
  <si>
    <t>Financeiro já considera o BDI e a porcentagem é referente ao valor final contratado (considerando também o BDI)</t>
  </si>
  <si>
    <t>Cronograma de entrega 1ª Etapa</t>
  </si>
  <si>
    <t>Parte</t>
  </si>
  <si>
    <t>Produto a ser entregue</t>
  </si>
  <si>
    <t>Físico (%)</t>
  </si>
  <si>
    <t>Financeiro (R$)</t>
  </si>
  <si>
    <t>Parte 1</t>
  </si>
  <si>
    <t>Estudo Preliminar completo</t>
  </si>
  <si>
    <t>Parte 2</t>
  </si>
  <si>
    <t>Projeto estrutural (escada de incêndio, caixa d'água, etc.)</t>
  </si>
  <si>
    <t>Projeto hidrossanitário (copas, banheiros, sistemas de hidrantes, caixa d'água, etc)</t>
  </si>
  <si>
    <t>Parte 3</t>
  </si>
  <si>
    <t>Parte 4</t>
  </si>
  <si>
    <t>Orçamento  1ª etapa</t>
  </si>
  <si>
    <t>Memorial descritivo e especificações da 1ª etapa</t>
  </si>
  <si>
    <t xml:space="preserve">TOTAL </t>
  </si>
  <si>
    <t>TOTAL 1ª ETAPA COM BDI</t>
  </si>
  <si>
    <t>Cronograma de entrega 2ª Etapa</t>
  </si>
  <si>
    <t>Produto</t>
  </si>
  <si>
    <t>Projeto do sistema elétrico e SPDA (quadros, cabos, tomadas, iluminação, iluminação de emergência,  para-raios, etc), com aproveitamento do gerador de emergência existente</t>
  </si>
  <si>
    <t>Projeto do cabeamento de rede/telecomunicações</t>
  </si>
  <si>
    <t>Projeto para restauração de fachadas em esquadria de alumínio</t>
  </si>
  <si>
    <t>Projeto de Arquitetura (definição definição de novos: layout, mobiliário, pisos, forro, paredes, paisagismo, etc)</t>
  </si>
  <si>
    <t>Projeto de climatização</t>
  </si>
  <si>
    <t>Orçamento  2ª etapa</t>
  </si>
  <si>
    <t>Memorial descritivo e especificações da 2ª etapa</t>
  </si>
  <si>
    <t>TOTAL</t>
  </si>
  <si>
    <t>TOTAL 2ª ETAPA COM BDI</t>
  </si>
  <si>
    <t>Cronograma de entrega 3ª Etapa</t>
  </si>
  <si>
    <t>Orçamento  3ª etapa</t>
  </si>
  <si>
    <t>Memorial descritivo e especificações da 3ª etapa</t>
  </si>
  <si>
    <t>TOTAL 3ª ETAPA COM BDI</t>
  </si>
  <si>
    <t>Etapa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</si>
  <si>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</si>
  <si>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</si>
  <si>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</si>
  <si>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</si>
  <si>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</si>
  <si>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</si>
  <si>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</si>
  <si>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</si>
  <si>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</si>
  <si>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</si>
  <si>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</si>
  <si>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</si>
  <si>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1ª</t>
  </si>
  <si>
    <t>2ª</t>
  </si>
  <si>
    <t>3ª</t>
  </si>
  <si>
    <t>Prazo para execução dos projetos</t>
  </si>
  <si>
    <t>Parte 1 (semanas)</t>
  </si>
  <si>
    <t>Parte 2 (semanas)</t>
  </si>
  <si>
    <t>Parte 3 (semanas)</t>
  </si>
  <si>
    <t>Parte 4 (semanas)</t>
  </si>
  <si>
    <t>Total (semanas)</t>
  </si>
  <si>
    <t>meses</t>
  </si>
  <si>
    <t>TOTAL (semanas)</t>
  </si>
  <si>
    <t>Projetos de Arquitetura (layout para ocupação do subsolo, considerando reaproveitamento de divisórias, mobiliário e sistema elétrico e de rede)</t>
  </si>
  <si>
    <t>Projeto de compatibilização do térreo e subsolo (protocolo, sala do cidadão, recepção, auditório, almoxarifado, arquivo, etc)</t>
  </si>
  <si>
    <t>6.3</t>
  </si>
  <si>
    <t>9.2</t>
  </si>
  <si>
    <t>Revisão, Atualização e Elaboração de plantas e projetos básico e executivos de reforma  para restauração de fachada de concreto do Edificio SEDE da ANM</t>
  </si>
  <si>
    <t>Projeto de reforma das fachadas em concreto (com avaliação estrutural, caso necessário)</t>
  </si>
  <si>
    <t>15.3</t>
  </si>
  <si>
    <t>15.4</t>
  </si>
  <si>
    <t>15.5</t>
  </si>
  <si>
    <t>15.6</t>
  </si>
  <si>
    <t>16.0</t>
  </si>
  <si>
    <t>16.1</t>
  </si>
  <si>
    <t>16.2</t>
  </si>
  <si>
    <t>Estudo Preliminar: Relatório de diagnóstico situacional do Edifício Sede da ANM, levantamento das necessidades de alterações dos projetos já existentes e do desenvolvimento de novos, além de análises e considerações para a compatibilização de projetos.</t>
  </si>
  <si>
    <t>Projeto de Arquitetura: Revisão, Atualização e Elaboração de plantas e projetos básico e executivos de adequação do layout das instalações de parte ANM para compatibilizar a ocupação do subsolo do edifício, que continuará sendo utilizado.</t>
  </si>
  <si>
    <t>P.Preços</t>
  </si>
  <si>
    <t>Projeto estrutural: Revisão, Atualização e Elaboração de plantas e projetos básico e executivos de adequação das estrutura de do edifício da ANM com totalidade das normas do Corpo de Bombeiros</t>
  </si>
  <si>
    <t>Projeto estrutural de concepção de nova escada de segurança, saída de emergência, caixa d'água, etc. de acordo com as normas do Corpo de Bombeiros</t>
  </si>
  <si>
    <t>Projeto do sistema elétrico e SPDA: Revisão, Atualização e Elaboração de plantas e projetos básico e executivos de reforma com retrofit das instalações elétricas, lógicas do Edifício SEDE da ANM</t>
  </si>
  <si>
    <t>Projeto Hidrossanitário: Revisão, Atualização e Elaboração de plantas e projetos básico e executivos de reforma e adequação das instalações hidrossanitárias da ANM.</t>
  </si>
  <si>
    <t>Projeto de Arquitetura: Revisão, Atualização e Elaboração de plantas e projetos básico e executivos de Arquitetura  para reforma dos pavimentos do Edificio SEDE da ANM, inclusos detalhamentos, orçamentação, documentação técnica complementar e aprovação perante os órgãos competentes</t>
  </si>
  <si>
    <t>CREA</t>
  </si>
  <si>
    <t>Projeto de Compatibilização: Revisão, Atualização e Elaboração de plantas e projetos básico e executivos para seguraça eletrônica e revitalização das instalações do subsolo, recepção, protocolo, atendimento e demais áreas comuns do Edificio SEDE da ANM, inclusos detalhamentos, orçamentação, documentação técnica complementar e aprovação perante os órgãos competentes</t>
  </si>
  <si>
    <t>Projeto de climatização: Revisão, Atualização e Elaboração de plantas e projetos básico e executivos de substituição do sistema de climatização do Edificio SEDE da ANM</t>
  </si>
  <si>
    <t>AGEFIS</t>
  </si>
  <si>
    <t>Projeto de instalação de CFTV e iluminação da áreas circundantes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</si>
</sst>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\$* #,##0.00_);_(\$* \(#,##0.00\);_(\$* \-??_);_(@_)"/>
    <numFmt numFmtId="165" formatCode="[$R$ -416]#,##0.00_);\([$R$ -416]#,##0.00\)"/>
    <numFmt numFmtId="166" formatCode="_(* #,##0.00_);_(* \(#,##0.00\);_(* \-??_);_(@_)"/>
    <numFmt numFmtId="167" formatCode="&quot;R$&quot;\ #,##0.00"/>
  </numFmts>
  <fonts count="30" x14ac:knownFonts="1">
    <font>
      <sz val="10"/>
      <name val="Arial"/>
      <family val="2"/>
      <charset val="1"/>
    </font>
    <font>
      <b/>
      <sz val="15"/>
      <color rgb="FF003366"/>
      <name val="Calibri"/>
      <family val="2"/>
      <charset val="1"/>
    </font>
    <font>
      <sz val="10"/>
      <name val="Arial"/>
      <family val="2"/>
      <charset val="1"/>
    </font>
    <font>
      <b/>
      <sz val="11"/>
      <color indexed="8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b/>
      <sz val="9"/>
      <name val="Verdana"/>
      <family val="2"/>
    </font>
    <font>
      <sz val="10"/>
      <name val="Arial"/>
      <family val="2"/>
    </font>
    <font>
      <sz val="9"/>
      <name val="Verdana"/>
      <family val="2"/>
    </font>
    <font>
      <b/>
      <sz val="12"/>
      <color indexed="8"/>
      <name val="Times New Roman"/>
      <family val="1"/>
    </font>
    <font>
      <sz val="11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9"/>
      <name val="Segoe UI"/>
      <family val="2"/>
    </font>
    <font>
      <b/>
      <sz val="9"/>
      <color theme="0"/>
      <name val="Segoe UI"/>
      <family val="2"/>
    </font>
    <font>
      <sz val="9"/>
      <name val="Calibri"/>
      <family val="2"/>
    </font>
    <font>
      <sz val="9"/>
      <color rgb="FF231F20"/>
      <name val="Calibri"/>
      <family val="2"/>
    </font>
    <font>
      <b/>
      <sz val="9"/>
      <color rgb="FF231F20"/>
      <name val="Segoe UI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1"/>
      <name val="Verdana"/>
      <family val="2"/>
    </font>
    <font>
      <b/>
      <sz val="8"/>
      <name val="Verdana"/>
      <family val="2"/>
    </font>
    <font>
      <sz val="7"/>
      <name val="Verdana"/>
      <family val="2"/>
    </font>
    <font>
      <sz val="8"/>
      <name val="Verdan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578BC8"/>
      </patternFill>
    </fill>
    <fill>
      <patternFill patternType="solid">
        <fgColor rgb="FFB8CBE3"/>
      </patternFill>
    </fill>
    <fill>
      <patternFill patternType="solid">
        <fgColor rgb="FF939598"/>
      </patternFill>
    </fill>
  </fills>
  <borders count="91">
    <border>
      <left/>
      <right/>
      <top/>
      <bottom/>
      <diagonal/>
    </border>
    <border>
      <left/>
      <right/>
      <top/>
      <bottom style="thick">
        <color rgb="FF333399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AA0CC"/>
      </left>
      <right/>
      <top style="thin">
        <color rgb="FF7AA0CC"/>
      </top>
      <bottom style="thin">
        <color rgb="FF7AA0CC"/>
      </bottom>
      <diagonal/>
    </border>
    <border>
      <left/>
      <right/>
      <top style="thin">
        <color rgb="FF7AA0CC"/>
      </top>
      <bottom style="thin">
        <color rgb="FF7AA0CC"/>
      </bottom>
      <diagonal/>
    </border>
    <border>
      <left/>
      <right style="thin">
        <color rgb="FF7AA0CC"/>
      </right>
      <top style="thin">
        <color rgb="FF7AA0CC"/>
      </top>
      <bottom style="thin">
        <color rgb="FF7AA0CC"/>
      </bottom>
      <diagonal/>
    </border>
    <border>
      <left style="thin">
        <color rgb="FF7AA0CC"/>
      </left>
      <right style="thin">
        <color rgb="FF7AA0CC"/>
      </right>
      <top style="thin">
        <color rgb="FF7AA0CC"/>
      </top>
      <bottom style="thin">
        <color rgb="FF7AA0CC"/>
      </bottom>
      <diagonal/>
    </border>
    <border>
      <left style="thin">
        <color rgb="FF7AA0CC"/>
      </left>
      <right style="thin">
        <color rgb="FF7AA0CC"/>
      </right>
      <top style="thin">
        <color rgb="FF7AA0CC"/>
      </top>
      <bottom/>
      <diagonal/>
    </border>
    <border>
      <left style="thin">
        <color rgb="FF7AA0CC"/>
      </left>
      <right style="thin">
        <color rgb="FF7AA0CC"/>
      </right>
      <top/>
      <bottom style="thin">
        <color rgb="FF7AA0CC"/>
      </bottom>
      <diagonal/>
    </border>
    <border>
      <left style="thin">
        <color rgb="FF7AA0CC"/>
      </left>
      <right/>
      <top style="thin">
        <color rgb="FF7AA0CC"/>
      </top>
      <bottom/>
      <diagonal/>
    </border>
    <border>
      <left style="thin">
        <color rgb="FF7AA0CC"/>
      </left>
      <right/>
      <top/>
      <bottom style="thin">
        <color rgb="FF7AA0CC"/>
      </bottom>
      <diagonal/>
    </border>
    <border>
      <left/>
      <right/>
      <top/>
      <bottom style="thin">
        <color rgb="FF7AA0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166" fontId="2" fillId="0" borderId="0"/>
    <xf numFmtId="164" fontId="2" fillId="0" borderId="0"/>
    <xf numFmtId="9" fontId="2" fillId="0" borderId="0"/>
    <xf numFmtId="0" fontId="1" fillId="0" borderId="1"/>
    <xf numFmtId="0" fontId="7" fillId="0" borderId="0"/>
    <xf numFmtId="0" fontId="7" fillId="0" borderId="0"/>
    <xf numFmtId="166" fontId="7" fillId="0" borderId="0" applyFill="0" applyBorder="0" applyAlignment="0" applyProtection="0"/>
  </cellStyleXfs>
  <cellXfs count="380">
    <xf numFmtId="0" fontId="0" fillId="0" borderId="0" xfId="0"/>
    <xf numFmtId="0" fontId="5" fillId="0" borderId="7" xfId="0" applyFont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10" fontId="4" fillId="0" borderId="11" xfId="0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10" fontId="4" fillId="0" borderId="13" xfId="0" applyNumberFormat="1" applyFont="1" applyFill="1" applyBorder="1" applyAlignment="1">
      <alignment horizontal="center" vertical="center" wrapText="1"/>
    </xf>
    <xf numFmtId="10" fontId="4" fillId="0" borderId="13" xfId="0" applyNumberFormat="1" applyFont="1" applyFill="1" applyBorder="1" applyAlignment="1">
      <alignment horizontal="center" vertical="center"/>
    </xf>
    <xf numFmtId="10" fontId="4" fillId="3" borderId="13" xfId="0" applyNumberFormat="1" applyFont="1" applyFill="1" applyBorder="1" applyAlignment="1">
      <alignment horizontal="center" vertical="center" wrapText="1"/>
    </xf>
    <xf numFmtId="10" fontId="5" fillId="4" borderId="14" xfId="0" applyNumberFormat="1" applyFont="1" applyFill="1" applyBorder="1" applyAlignment="1">
      <alignment horizontal="center" vertical="center"/>
    </xf>
    <xf numFmtId="10" fontId="5" fillId="0" borderId="15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 wrapText="1"/>
    </xf>
    <xf numFmtId="10" fontId="5" fillId="2" borderId="10" xfId="0" applyNumberFormat="1" applyFont="1" applyFill="1" applyBorder="1" applyAlignment="1">
      <alignment horizontal="center" vertical="center"/>
    </xf>
    <xf numFmtId="4" fontId="6" fillId="0" borderId="18" xfId="0" applyNumberFormat="1" applyFont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18" xfId="0" applyFont="1" applyBorder="1" applyAlignment="1">
      <alignment horizontal="justify" vertical="top" wrapText="1"/>
    </xf>
    <xf numFmtId="0" fontId="8" fillId="0" borderId="2" xfId="0" applyFont="1" applyBorder="1" applyAlignment="1">
      <alignment horizontal="center" vertical="center"/>
    </xf>
    <xf numFmtId="0" fontId="8" fillId="0" borderId="18" xfId="0" applyFont="1" applyBorder="1" applyAlignment="1">
      <alignment horizontal="justify" vertical="top" wrapText="1"/>
    </xf>
    <xf numFmtId="4" fontId="8" fillId="0" borderId="18" xfId="3" applyNumberFormat="1" applyFont="1" applyBorder="1" applyAlignment="1" applyProtection="1">
      <alignment horizontal="center" vertical="center"/>
    </xf>
    <xf numFmtId="4" fontId="8" fillId="0" borderId="4" xfId="3" applyNumberFormat="1" applyFont="1" applyBorder="1" applyAlignment="1" applyProtection="1">
      <alignment horizontal="center" vertical="center"/>
    </xf>
    <xf numFmtId="4" fontId="8" fillId="9" borderId="4" xfId="3" applyNumberFormat="1" applyFont="1" applyFill="1" applyBorder="1" applyAlignment="1" applyProtection="1">
      <alignment horizontal="center" vertical="center"/>
    </xf>
    <xf numFmtId="4" fontId="8" fillId="0" borderId="4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10" fontId="8" fillId="0" borderId="0" xfId="3" applyNumberFormat="1" applyFont="1" applyBorder="1" applyAlignment="1" applyProtection="1"/>
    <xf numFmtId="164" fontId="8" fillId="0" borderId="0" xfId="2" applyFont="1" applyBorder="1" applyAlignment="1" applyProtection="1"/>
    <xf numFmtId="0" fontId="8" fillId="0" borderId="0" xfId="0" applyFont="1" applyBorder="1"/>
    <xf numFmtId="0" fontId="6" fillId="8" borderId="2" xfId="0" applyFont="1" applyFill="1" applyBorder="1" applyAlignment="1">
      <alignment horizontal="center" vertical="center"/>
    </xf>
    <xf numFmtId="0" fontId="6" fillId="8" borderId="18" xfId="0" applyFont="1" applyFill="1" applyBorder="1" applyAlignment="1">
      <alignment horizontal="center" vertical="center"/>
    </xf>
    <xf numFmtId="0" fontId="13" fillId="0" borderId="0" xfId="0" applyFont="1" applyFill="1" applyBorder="1" applyAlignment="1"/>
    <xf numFmtId="0" fontId="11" fillId="0" borderId="0" xfId="0" applyNumberFormat="1" applyFont="1" applyFill="1" applyBorder="1" applyAlignment="1">
      <alignment vertical="top" wrapText="1"/>
    </xf>
    <xf numFmtId="0" fontId="10" fillId="0" borderId="0" xfId="0" applyFont="1" applyFill="1"/>
    <xf numFmtId="0" fontId="9" fillId="0" borderId="0" xfId="0" applyNumberFormat="1" applyFont="1" applyFill="1" applyBorder="1" applyAlignment="1">
      <alignment horizontal="center" vertical="top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 wrapText="1"/>
    </xf>
    <xf numFmtId="10" fontId="14" fillId="0" borderId="0" xfId="3" applyNumberFormat="1" applyFont="1" applyFill="1" applyBorder="1" applyAlignment="1">
      <alignment horizontal="center" vertical="center" shrinkToFit="1"/>
    </xf>
    <xf numFmtId="10" fontId="13" fillId="0" borderId="0" xfId="3" applyNumberFormat="1" applyFont="1" applyFill="1" applyBorder="1" applyAlignment="1">
      <alignment horizontal="center" vertical="center" shrinkToFit="1"/>
    </xf>
    <xf numFmtId="0" fontId="16" fillId="0" borderId="0" xfId="0" applyNumberFormat="1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wrapText="1" shrinkToFit="1"/>
    </xf>
    <xf numFmtId="0" fontId="10" fillId="0" borderId="0" xfId="0" applyFont="1" applyFill="1" applyAlignment="1">
      <alignment wrapText="1"/>
    </xf>
    <xf numFmtId="10" fontId="14" fillId="10" borderId="25" xfId="0" applyNumberFormat="1" applyFont="1" applyFill="1" applyBorder="1" applyAlignment="1">
      <alignment horizontal="center" vertical="center"/>
    </xf>
    <xf numFmtId="10" fontId="14" fillId="10" borderId="26" xfId="0" applyNumberFormat="1" applyFont="1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 wrapText="1"/>
    </xf>
    <xf numFmtId="0" fontId="19" fillId="0" borderId="27" xfId="0" applyFont="1" applyFill="1" applyBorder="1" applyAlignment="1">
      <alignment horizontal="center" vertical="center" wrapText="1"/>
    </xf>
    <xf numFmtId="0" fontId="19" fillId="13" borderId="27" xfId="0" applyFont="1" applyFill="1" applyBorder="1" applyAlignment="1">
      <alignment horizontal="center" vertical="center" wrapText="1"/>
    </xf>
    <xf numFmtId="0" fontId="17" fillId="13" borderId="27" xfId="0" applyFont="1" applyFill="1" applyBorder="1" applyAlignment="1">
      <alignment horizontal="center" vertical="center" wrapText="1"/>
    </xf>
    <xf numFmtId="0" fontId="19" fillId="0" borderId="27" xfId="0" applyFont="1" applyFill="1" applyBorder="1" applyAlignment="1">
      <alignment horizontal="left" vertical="center" wrapText="1"/>
    </xf>
    <xf numFmtId="0" fontId="19" fillId="13" borderId="27" xfId="0" applyFont="1" applyFill="1" applyBorder="1" applyAlignment="1">
      <alignment horizontal="left" vertical="center" wrapText="1"/>
    </xf>
    <xf numFmtId="0" fontId="17" fillId="0" borderId="2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/>
    <xf numFmtId="10" fontId="20" fillId="13" borderId="30" xfId="0" applyNumberFormat="1" applyFont="1" applyFill="1" applyBorder="1" applyAlignment="1">
      <alignment horizontal="center" vertical="center" wrapText="1"/>
    </xf>
    <xf numFmtId="10" fontId="20" fillId="0" borderId="30" xfId="0" applyNumberFormat="1" applyFont="1" applyFill="1" applyBorder="1" applyAlignment="1">
      <alignment horizontal="center" vertical="center" wrapText="1"/>
    </xf>
    <xf numFmtId="10" fontId="21" fillId="13" borderId="30" xfId="0" applyNumberFormat="1" applyFont="1" applyFill="1" applyBorder="1" applyAlignment="1">
      <alignment horizontal="center" vertical="center" wrapText="1"/>
    </xf>
    <xf numFmtId="10" fontId="21" fillId="0" borderId="3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0" fontId="8" fillId="0" borderId="0" xfId="3" applyNumberFormat="1" applyFont="1" applyBorder="1" applyAlignment="1" applyProtection="1">
      <alignment horizontal="left"/>
    </xf>
    <xf numFmtId="0" fontId="8" fillId="0" borderId="0" xfId="0" applyFont="1"/>
    <xf numFmtId="0" fontId="22" fillId="0" borderId="0" xfId="0" applyFont="1"/>
    <xf numFmtId="0" fontId="2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8" fillId="0" borderId="0" xfId="0" applyFont="1" applyBorder="1" applyAlignment="1"/>
    <xf numFmtId="165" fontId="8" fillId="0" borderId="0" xfId="0" applyNumberFormat="1" applyFont="1" applyBorder="1"/>
    <xf numFmtId="166" fontId="8" fillId="0" borderId="0" xfId="1" applyFont="1" applyAlignment="1" applyProtection="1">
      <alignment horizontal="left"/>
    </xf>
    <xf numFmtId="0" fontId="6" fillId="0" borderId="1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8" borderId="18" xfId="0" applyFont="1" applyFill="1" applyBorder="1" applyAlignment="1">
      <alignment horizontal="left" vertical="center"/>
    </xf>
    <xf numFmtId="4" fontId="8" fillId="0" borderId="3" xfId="3" applyNumberFormat="1" applyFont="1" applyBorder="1" applyAlignment="1" applyProtection="1">
      <alignment horizontal="center" vertical="center"/>
    </xf>
    <xf numFmtId="4" fontId="8" fillId="0" borderId="0" xfId="0" applyNumberFormat="1" applyFont="1" applyBorder="1" applyAlignment="1">
      <alignment horizontal="right" vertical="center"/>
    </xf>
    <xf numFmtId="10" fontId="22" fillId="0" borderId="0" xfId="3" applyNumberFormat="1" applyFont="1" applyBorder="1" applyAlignment="1" applyProtection="1"/>
    <xf numFmtId="4" fontId="8" fillId="0" borderId="0" xfId="2" applyNumberFormat="1" applyFont="1" applyBorder="1" applyAlignment="1" applyProtection="1"/>
    <xf numFmtId="0" fontId="8" fillId="0" borderId="18" xfId="0" applyFont="1" applyBorder="1" applyAlignment="1">
      <alignment horizontal="left" vertical="center" wrapText="1"/>
    </xf>
    <xf numFmtId="0" fontId="6" fillId="8" borderId="2" xfId="0" applyFont="1" applyFill="1" applyBorder="1" applyAlignment="1">
      <alignment horizontal="left" vertical="center"/>
    </xf>
    <xf numFmtId="0" fontId="6" fillId="8" borderId="20" xfId="0" applyFont="1" applyFill="1" applyBorder="1" applyAlignment="1">
      <alignment horizontal="center" vertical="center"/>
    </xf>
    <xf numFmtId="164" fontId="22" fillId="0" borderId="0" xfId="2" applyFont="1"/>
    <xf numFmtId="10" fontId="25" fillId="0" borderId="0" xfId="3" applyNumberFormat="1" applyFont="1" applyBorder="1" applyAlignment="1" applyProtection="1">
      <alignment vertical="center" wrapText="1"/>
    </xf>
    <xf numFmtId="0" fontId="6" fillId="0" borderId="0" xfId="0" applyFont="1" applyBorder="1" applyAlignment="1">
      <alignment horizontal="left" vertical="center"/>
    </xf>
    <xf numFmtId="165" fontId="6" fillId="0" borderId="0" xfId="0" applyNumberFormat="1" applyFont="1" applyBorder="1" applyAlignment="1">
      <alignment horizontal="right" vertical="center"/>
    </xf>
    <xf numFmtId="10" fontId="22" fillId="0" borderId="0" xfId="3" applyNumberFormat="1" applyFont="1" applyBorder="1" applyAlignment="1" applyProtection="1">
      <alignment horizontal="center" wrapText="1"/>
    </xf>
    <xf numFmtId="0" fontId="26" fillId="0" borderId="0" xfId="0" applyFont="1" applyBorder="1" applyAlignment="1">
      <alignment vertical="center" wrapText="1" shrinkToFit="1"/>
    </xf>
    <xf numFmtId="0" fontId="26" fillId="0" borderId="0" xfId="0" applyFont="1" applyBorder="1" applyAlignment="1">
      <alignment horizontal="left" vertical="center" wrapText="1" shrinkToFit="1"/>
    </xf>
    <xf numFmtId="0" fontId="26" fillId="0" borderId="0" xfId="0" applyFont="1" applyBorder="1" applyAlignment="1"/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/>
    <xf numFmtId="10" fontId="25" fillId="0" borderId="0" xfId="0" applyNumberFormat="1" applyFont="1" applyBorder="1" applyAlignment="1">
      <alignment horizontal="center" vertical="center" wrapText="1" shrinkToFit="1"/>
    </xf>
    <xf numFmtId="0" fontId="25" fillId="0" borderId="0" xfId="0" applyFont="1" applyBorder="1" applyAlignment="1">
      <alignment horizontal="center" vertical="center"/>
    </xf>
    <xf numFmtId="4" fontId="8" fillId="0" borderId="20" xfId="3" applyNumberFormat="1" applyFont="1" applyBorder="1" applyAlignment="1" applyProtection="1">
      <alignment horizontal="center" vertical="center"/>
    </xf>
    <xf numFmtId="4" fontId="8" fillId="9" borderId="20" xfId="3" applyNumberFormat="1" applyFont="1" applyFill="1" applyBorder="1" applyAlignment="1" applyProtection="1">
      <alignment horizontal="center" vertical="center"/>
    </xf>
    <xf numFmtId="4" fontId="8" fillId="0" borderId="20" xfId="0" applyNumberFormat="1" applyFont="1" applyBorder="1" applyAlignment="1">
      <alignment horizontal="right" vertical="center"/>
    </xf>
    <xf numFmtId="10" fontId="6" fillId="0" borderId="0" xfId="3" applyNumberFormat="1" applyFont="1" applyBorder="1" applyAlignment="1" applyProtection="1"/>
    <xf numFmtId="164" fontId="6" fillId="0" borderId="0" xfId="2" applyFont="1" applyBorder="1" applyAlignment="1" applyProtection="1"/>
    <xf numFmtId="0" fontId="6" fillId="0" borderId="0" xfId="0" applyFont="1" applyBorder="1"/>
    <xf numFmtId="0" fontId="8" fillId="0" borderId="3" xfId="0" applyFont="1" applyBorder="1" applyAlignment="1">
      <alignment horizontal="justify" vertical="top" wrapText="1"/>
    </xf>
    <xf numFmtId="0" fontId="6" fillId="11" borderId="2" xfId="0" applyFont="1" applyFill="1" applyBorder="1" applyAlignment="1">
      <alignment horizontal="center" vertical="center"/>
    </xf>
    <xf numFmtId="0" fontId="8" fillId="11" borderId="2" xfId="0" applyFont="1" applyFill="1" applyBorder="1" applyAlignment="1">
      <alignment horizontal="center" vertical="center"/>
    </xf>
    <xf numFmtId="0" fontId="6" fillId="11" borderId="3" xfId="0" applyFont="1" applyFill="1" applyBorder="1" applyAlignment="1">
      <alignment horizontal="justify" vertical="top" wrapText="1"/>
    </xf>
    <xf numFmtId="4" fontId="8" fillId="11" borderId="3" xfId="3" applyNumberFormat="1" applyFont="1" applyFill="1" applyBorder="1" applyAlignment="1" applyProtection="1">
      <alignment horizontal="center" vertical="center"/>
    </xf>
    <xf numFmtId="4" fontId="8" fillId="11" borderId="4" xfId="3" applyNumberFormat="1" applyFont="1" applyFill="1" applyBorder="1" applyAlignment="1" applyProtection="1">
      <alignment horizontal="center" vertical="center"/>
    </xf>
    <xf numFmtId="4" fontId="8" fillId="11" borderId="20" xfId="3" applyNumberFormat="1" applyFont="1" applyFill="1" applyBorder="1" applyAlignment="1" applyProtection="1">
      <alignment horizontal="center" vertical="center"/>
    </xf>
    <xf numFmtId="4" fontId="8" fillId="11" borderId="4" xfId="0" applyNumberFormat="1" applyFont="1" applyFill="1" applyBorder="1" applyAlignment="1">
      <alignment horizontal="right" vertical="center"/>
    </xf>
    <xf numFmtId="0" fontId="8" fillId="11" borderId="3" xfId="0" applyFont="1" applyFill="1" applyBorder="1" applyAlignment="1">
      <alignment horizontal="justify" vertical="top" wrapText="1"/>
    </xf>
    <xf numFmtId="4" fontId="8" fillId="11" borderId="18" xfId="3" applyNumberFormat="1" applyFont="1" applyFill="1" applyBorder="1" applyAlignment="1" applyProtection="1">
      <alignment horizontal="center" vertical="center"/>
    </xf>
    <xf numFmtId="0" fontId="0" fillId="0" borderId="18" xfId="0" applyBorder="1" applyAlignment="1">
      <alignment horizontal="center" vertical="center"/>
    </xf>
    <xf numFmtId="49" fontId="0" fillId="0" borderId="18" xfId="0" quotePrefix="1" applyNumberFormat="1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6" fillId="10" borderId="2" xfId="0" applyFont="1" applyFill="1" applyBorder="1" applyAlignment="1">
      <alignment horizontal="center" vertical="center"/>
    </xf>
    <xf numFmtId="0" fontId="6" fillId="10" borderId="3" xfId="0" applyFont="1" applyFill="1" applyBorder="1" applyAlignment="1">
      <alignment horizontal="justify" vertical="top" wrapText="1"/>
    </xf>
    <xf numFmtId="4" fontId="6" fillId="10" borderId="3" xfId="3" applyNumberFormat="1" applyFont="1" applyFill="1" applyBorder="1" applyAlignment="1" applyProtection="1">
      <alignment horizontal="center" vertical="center"/>
    </xf>
    <xf numFmtId="4" fontId="6" fillId="10" borderId="4" xfId="3" applyNumberFormat="1" applyFont="1" applyFill="1" applyBorder="1" applyAlignment="1" applyProtection="1">
      <alignment horizontal="center" vertical="center"/>
    </xf>
    <xf numFmtId="4" fontId="6" fillId="10" borderId="20" xfId="3" applyNumberFormat="1" applyFont="1" applyFill="1" applyBorder="1" applyAlignment="1" applyProtection="1">
      <alignment horizontal="center" vertical="center"/>
    </xf>
    <xf numFmtId="4" fontId="6" fillId="10" borderId="4" xfId="0" applyNumberFormat="1" applyFont="1" applyFill="1" applyBorder="1" applyAlignment="1">
      <alignment horizontal="right" vertical="center"/>
    </xf>
    <xf numFmtId="0" fontId="8" fillId="10" borderId="2" xfId="0" applyFont="1" applyFill="1" applyBorder="1" applyAlignment="1">
      <alignment horizontal="center" vertical="center"/>
    </xf>
    <xf numFmtId="4" fontId="8" fillId="10" borderId="3" xfId="3" applyNumberFormat="1" applyFont="1" applyFill="1" applyBorder="1" applyAlignment="1" applyProtection="1">
      <alignment horizontal="center" vertical="center"/>
    </xf>
    <xf numFmtId="4" fontId="8" fillId="10" borderId="4" xfId="3" applyNumberFormat="1" applyFont="1" applyFill="1" applyBorder="1" applyAlignment="1" applyProtection="1">
      <alignment horizontal="center" vertical="center"/>
    </xf>
    <xf numFmtId="4" fontId="8" fillId="10" borderId="20" xfId="3" applyNumberFormat="1" applyFont="1" applyFill="1" applyBorder="1" applyAlignment="1" applyProtection="1">
      <alignment horizontal="center" vertical="center"/>
    </xf>
    <xf numFmtId="4" fontId="8" fillId="10" borderId="4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justify" vertical="top" wrapText="1"/>
    </xf>
    <xf numFmtId="4" fontId="8" fillId="0" borderId="18" xfId="3" applyNumberFormat="1" applyFont="1" applyFill="1" applyBorder="1" applyAlignment="1" applyProtection="1">
      <alignment horizontal="center" vertical="center"/>
    </xf>
    <xf numFmtId="4" fontId="8" fillId="0" borderId="20" xfId="3" applyNumberFormat="1" applyFont="1" applyFill="1" applyBorder="1" applyAlignment="1" applyProtection="1">
      <alignment horizontal="center" vertical="center"/>
    </xf>
    <xf numFmtId="4" fontId="8" fillId="0" borderId="2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10" fontId="8" fillId="0" borderId="0" xfId="3" applyNumberFormat="1" applyFont="1" applyFill="1" applyBorder="1" applyAlignment="1" applyProtection="1"/>
    <xf numFmtId="164" fontId="8" fillId="0" borderId="0" xfId="2" applyFont="1" applyFill="1" applyBorder="1" applyAlignment="1" applyProtection="1"/>
    <xf numFmtId="0" fontId="8" fillId="0" borderId="0" xfId="0" applyFont="1" applyFill="1" applyBorder="1"/>
    <xf numFmtId="0" fontId="0" fillId="0" borderId="2" xfId="0" applyBorder="1" applyAlignment="1">
      <alignment horizontal="center" vertical="center"/>
    </xf>
    <xf numFmtId="49" fontId="0" fillId="0" borderId="2" xfId="0" quotePrefix="1" applyNumberForma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Border="1" applyAlignment="1">
      <alignment horizontal="left" vertical="center" wrapText="1"/>
    </xf>
    <xf numFmtId="0" fontId="0" fillId="0" borderId="37" xfId="0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right" vertical="center"/>
    </xf>
    <xf numFmtId="10" fontId="22" fillId="0" borderId="0" xfId="3" applyNumberFormat="1" applyFont="1" applyFill="1" applyBorder="1" applyAlignment="1" applyProtection="1"/>
    <xf numFmtId="4" fontId="8" fillId="0" borderId="0" xfId="2" applyNumberFormat="1" applyFont="1" applyFill="1" applyBorder="1" applyAlignment="1" applyProtection="1"/>
    <xf numFmtId="49" fontId="0" fillId="0" borderId="36" xfId="0" quotePrefix="1" applyNumberFormat="1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0" fontId="23" fillId="0" borderId="0" xfId="0" applyFont="1" applyBorder="1" applyAlignment="1"/>
    <xf numFmtId="0" fontId="6" fillId="0" borderId="0" xfId="0" applyFont="1" applyBorder="1" applyAlignment="1"/>
    <xf numFmtId="0" fontId="22" fillId="0" borderId="0" xfId="0" applyFont="1" applyBorder="1" applyAlignment="1"/>
    <xf numFmtId="0" fontId="22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/>
    </xf>
    <xf numFmtId="0" fontId="8" fillId="0" borderId="18" xfId="0" applyFont="1" applyFill="1" applyBorder="1" applyAlignment="1">
      <alignment horizontal="left" vertical="center" wrapText="1"/>
    </xf>
    <xf numFmtId="0" fontId="8" fillId="0" borderId="38" xfId="0" applyFont="1" applyFill="1" applyBorder="1" applyAlignment="1">
      <alignment horizontal="center" vertical="center"/>
    </xf>
    <xf numFmtId="4" fontId="8" fillId="0" borderId="4" xfId="3" applyNumberFormat="1" applyFont="1" applyFill="1" applyBorder="1" applyAlignment="1" applyProtection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 wrapText="1" shrinkToFit="1"/>
    </xf>
    <xf numFmtId="0" fontId="26" fillId="0" borderId="0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justify" vertical="top" wrapText="1"/>
    </xf>
    <xf numFmtId="4" fontId="8" fillId="0" borderId="3" xfId="3" applyNumberFormat="1" applyFont="1" applyFill="1" applyBorder="1" applyAlignment="1" applyProtection="1">
      <alignment horizontal="center" vertical="center"/>
    </xf>
    <xf numFmtId="4" fontId="8" fillId="0" borderId="4" xfId="0" applyNumberFormat="1" applyFont="1" applyFill="1" applyBorder="1" applyAlignment="1">
      <alignment horizontal="right" vertical="center"/>
    </xf>
    <xf numFmtId="0" fontId="0" fillId="0" borderId="39" xfId="0" applyBorder="1" applyAlignment="1">
      <alignment horizontal="center" vertical="center"/>
    </xf>
    <xf numFmtId="49" fontId="0" fillId="0" borderId="39" xfId="0" quotePrefix="1" applyNumberFormat="1" applyBorder="1" applyAlignment="1">
      <alignment horizontal="center" vertical="center"/>
    </xf>
    <xf numFmtId="0" fontId="0" fillId="0" borderId="40" xfId="0" applyBorder="1" applyAlignment="1">
      <alignment horizontal="left" vertical="center" wrapText="1"/>
    </xf>
    <xf numFmtId="0" fontId="0" fillId="0" borderId="40" xfId="0" applyBorder="1" applyAlignment="1">
      <alignment horizontal="center" vertical="center"/>
    </xf>
    <xf numFmtId="49" fontId="0" fillId="0" borderId="36" xfId="0" quotePrefix="1" applyNumberFormat="1" applyFill="1" applyBorder="1" applyAlignment="1">
      <alignment horizontal="center" vertical="center"/>
    </xf>
    <xf numFmtId="0" fontId="0" fillId="0" borderId="18" xfId="0" applyFill="1" applyBorder="1" applyAlignment="1">
      <alignment vertical="center" wrapText="1"/>
    </xf>
    <xf numFmtId="0" fontId="0" fillId="0" borderId="18" xfId="0" applyFill="1" applyBorder="1" applyAlignment="1">
      <alignment horizontal="center" vertical="center"/>
    </xf>
    <xf numFmtId="0" fontId="0" fillId="0" borderId="36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49" fontId="0" fillId="0" borderId="2" xfId="0" quotePrefix="1" applyNumberFormat="1" applyFill="1" applyBorder="1" applyAlignment="1">
      <alignment horizontal="center" vertical="center"/>
    </xf>
    <xf numFmtId="0" fontId="0" fillId="0" borderId="18" xfId="0" applyFill="1" applyBorder="1" applyAlignment="1">
      <alignment horizontal="left" vertical="center" wrapText="1"/>
    </xf>
    <xf numFmtId="0" fontId="0" fillId="0" borderId="20" xfId="0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49" fontId="0" fillId="0" borderId="18" xfId="0" quotePrefix="1" applyNumberFormat="1" applyFill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0" fontId="22" fillId="0" borderId="40" xfId="0" applyFont="1" applyBorder="1" applyAlignment="1">
      <alignment horizontal="center" vertical="center"/>
    </xf>
    <xf numFmtId="0" fontId="8" fillId="11" borderId="2" xfId="0" applyFont="1" applyFill="1" applyBorder="1" applyAlignment="1">
      <alignment horizontal="left" vertical="center" wrapText="1"/>
    </xf>
    <xf numFmtId="4" fontId="8" fillId="11" borderId="2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0" fontId="0" fillId="0" borderId="46" xfId="0" applyNumberFormat="1" applyBorder="1" applyAlignment="1">
      <alignment horizontal="center" vertical="center"/>
    </xf>
    <xf numFmtId="167" fontId="0" fillId="0" borderId="47" xfId="0" applyNumberFormat="1" applyBorder="1" applyAlignment="1">
      <alignment horizontal="center" vertical="center"/>
    </xf>
    <xf numFmtId="10" fontId="0" fillId="0" borderId="48" xfId="0" applyNumberFormat="1" applyBorder="1" applyAlignment="1">
      <alignment horizontal="center" vertical="center"/>
    </xf>
    <xf numFmtId="167" fontId="0" fillId="0" borderId="49" xfId="0" applyNumberFormat="1" applyBorder="1" applyAlignment="1">
      <alignment horizontal="center" vertical="center"/>
    </xf>
    <xf numFmtId="10" fontId="0" fillId="0" borderId="49" xfId="0" applyNumberFormat="1" applyBorder="1" applyAlignment="1">
      <alignment horizontal="center" vertical="center"/>
    </xf>
    <xf numFmtId="167" fontId="0" fillId="0" borderId="50" xfId="0" applyNumberFormat="1" applyBorder="1" applyAlignment="1">
      <alignment horizontal="center" vertical="center"/>
    </xf>
    <xf numFmtId="10" fontId="0" fillId="0" borderId="0" xfId="0" applyNumberFormat="1"/>
    <xf numFmtId="0" fontId="0" fillId="0" borderId="51" xfId="0" applyBorder="1" applyAlignment="1">
      <alignment horizontal="center" vertical="center"/>
    </xf>
    <xf numFmtId="0" fontId="0" fillId="0" borderId="52" xfId="0" applyFont="1" applyBorder="1" applyAlignment="1">
      <alignment horizontal="left" vertical="center" wrapText="1"/>
    </xf>
    <xf numFmtId="10" fontId="0" fillId="0" borderId="53" xfId="0" applyNumberFormat="1" applyBorder="1" applyAlignment="1">
      <alignment horizontal="center" vertical="center"/>
    </xf>
    <xf numFmtId="167" fontId="0" fillId="0" borderId="54" xfId="0" applyNumberFormat="1" applyBorder="1" applyAlignment="1">
      <alignment horizontal="center" vertical="center"/>
    </xf>
    <xf numFmtId="10" fontId="0" fillId="0" borderId="55" xfId="0" applyNumberFormat="1" applyBorder="1" applyAlignment="1">
      <alignment horizontal="center" vertical="center"/>
    </xf>
    <xf numFmtId="167" fontId="0" fillId="0" borderId="56" xfId="0" applyNumberFormat="1" applyBorder="1" applyAlignment="1">
      <alignment horizontal="center" vertical="center"/>
    </xf>
    <xf numFmtId="10" fontId="0" fillId="0" borderId="56" xfId="0" applyNumberFormat="1" applyBorder="1" applyAlignment="1">
      <alignment horizontal="center" vertical="center"/>
    </xf>
    <xf numFmtId="167" fontId="0" fillId="0" borderId="57" xfId="0" applyNumberForma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9" xfId="0" applyFont="1" applyBorder="1" applyAlignment="1">
      <alignment horizontal="left" vertical="center" wrapText="1"/>
    </xf>
    <xf numFmtId="10" fontId="0" fillId="0" borderId="60" xfId="0" applyNumberFormat="1" applyBorder="1" applyAlignment="1">
      <alignment horizontal="center" vertical="center"/>
    </xf>
    <xf numFmtId="167" fontId="0" fillId="0" borderId="38" xfId="0" applyNumberFormat="1" applyBorder="1" applyAlignment="1">
      <alignment horizontal="center" vertical="center"/>
    </xf>
    <xf numFmtId="10" fontId="0" fillId="0" borderId="18" xfId="0" applyNumberFormat="1" applyBorder="1" applyAlignment="1">
      <alignment horizontal="center" vertical="center"/>
    </xf>
    <xf numFmtId="167" fontId="0" fillId="0" borderId="20" xfId="0" applyNumberFormat="1" applyBorder="1" applyAlignment="1">
      <alignment horizontal="center" vertical="center"/>
    </xf>
    <xf numFmtId="10" fontId="0" fillId="0" borderId="20" xfId="0" applyNumberFormat="1" applyBorder="1" applyAlignment="1">
      <alignment horizontal="center" vertical="center"/>
    </xf>
    <xf numFmtId="167" fontId="0" fillId="0" borderId="61" xfId="0" applyNumberFormat="1" applyBorder="1" applyAlignment="1">
      <alignment horizontal="center" vertical="center"/>
    </xf>
    <xf numFmtId="0" fontId="0" fillId="0" borderId="60" xfId="0" applyFont="1" applyBorder="1" applyAlignment="1">
      <alignment vertical="center" wrapText="1"/>
    </xf>
    <xf numFmtId="0" fontId="0" fillId="0" borderId="62" xfId="0" applyBorder="1" applyAlignment="1">
      <alignment horizontal="center" vertical="center"/>
    </xf>
    <xf numFmtId="0" fontId="0" fillId="0" borderId="63" xfId="0" applyFont="1" applyBorder="1" applyAlignment="1">
      <alignment horizontal="left" vertical="center" wrapText="1"/>
    </xf>
    <xf numFmtId="10" fontId="0" fillId="0" borderId="64" xfId="0" applyNumberFormat="1" applyBorder="1" applyAlignment="1">
      <alignment horizontal="center" vertical="center"/>
    </xf>
    <xf numFmtId="167" fontId="0" fillId="0" borderId="65" xfId="0" applyNumberFormat="1" applyBorder="1" applyAlignment="1">
      <alignment horizontal="center" vertical="center"/>
    </xf>
    <xf numFmtId="10" fontId="0" fillId="0" borderId="66" xfId="0" applyNumberFormat="1" applyBorder="1" applyAlignment="1">
      <alignment horizontal="center" vertical="center"/>
    </xf>
    <xf numFmtId="167" fontId="0" fillId="0" borderId="67" xfId="0" applyNumberFormat="1" applyBorder="1" applyAlignment="1">
      <alignment horizontal="center" vertical="center"/>
    </xf>
    <xf numFmtId="10" fontId="0" fillId="0" borderId="67" xfId="0" applyNumberFormat="1" applyBorder="1" applyAlignment="1">
      <alignment horizontal="center" vertical="center"/>
    </xf>
    <xf numFmtId="167" fontId="0" fillId="0" borderId="68" xfId="0" applyNumberForma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167" fontId="0" fillId="0" borderId="70" xfId="0" applyNumberFormat="1" applyBorder="1" applyAlignment="1">
      <alignment horizontal="center" vertical="center"/>
    </xf>
    <xf numFmtId="10" fontId="0" fillId="0" borderId="43" xfId="0" applyNumberFormat="1" applyBorder="1" applyAlignment="1">
      <alignment horizontal="center" vertical="center"/>
    </xf>
    <xf numFmtId="167" fontId="0" fillId="0" borderId="71" xfId="0" applyNumberForma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29" fillId="0" borderId="59" xfId="0" applyFont="1" applyBorder="1" applyAlignment="1">
      <alignment horizontal="left" vertical="center" wrapText="1"/>
    </xf>
    <xf numFmtId="0" fontId="29" fillId="0" borderId="72" xfId="0" applyFont="1" applyBorder="1" applyAlignment="1">
      <alignment horizontal="left" vertical="center" wrapText="1"/>
    </xf>
    <xf numFmtId="0" fontId="0" fillId="0" borderId="73" xfId="0" applyBorder="1" applyAlignment="1">
      <alignment horizontal="center" vertical="center"/>
    </xf>
    <xf numFmtId="167" fontId="0" fillId="0" borderId="39" xfId="0" applyNumberFormat="1" applyBorder="1" applyAlignment="1">
      <alignment horizontal="center" vertical="center"/>
    </xf>
    <xf numFmtId="167" fontId="0" fillId="0" borderId="41" xfId="0" applyNumberFormat="1" applyBorder="1" applyAlignment="1">
      <alignment horizontal="center" vertical="center"/>
    </xf>
    <xf numFmtId="10" fontId="0" fillId="0" borderId="40" xfId="0" applyNumberFormat="1" applyBorder="1" applyAlignment="1">
      <alignment horizontal="center" vertical="center"/>
    </xf>
    <xf numFmtId="167" fontId="0" fillId="0" borderId="74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0" fontId="0" fillId="0" borderId="23" xfId="0" applyNumberFormat="1" applyBorder="1" applyAlignment="1">
      <alignment horizontal="center" vertical="center"/>
    </xf>
    <xf numFmtId="167" fontId="0" fillId="0" borderId="23" xfId="0" applyNumberFormat="1" applyBorder="1" applyAlignment="1">
      <alignment horizontal="center" vertical="center"/>
    </xf>
    <xf numFmtId="167" fontId="0" fillId="0" borderId="22" xfId="0" applyNumberFormat="1" applyBorder="1"/>
    <xf numFmtId="10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52" xfId="0" applyFont="1" applyBorder="1" applyAlignment="1">
      <alignment vertical="center" wrapText="1"/>
    </xf>
    <xf numFmtId="167" fontId="0" fillId="0" borderId="43" xfId="0" applyNumberFormat="1" applyBorder="1" applyAlignment="1">
      <alignment horizontal="center" vertical="center"/>
    </xf>
    <xf numFmtId="167" fontId="0" fillId="0" borderId="55" xfId="0" applyNumberFormat="1" applyBorder="1" applyAlignment="1">
      <alignment horizontal="center" vertical="center"/>
    </xf>
    <xf numFmtId="0" fontId="0" fillId="0" borderId="59" xfId="0" applyFont="1" applyBorder="1" applyAlignment="1">
      <alignment vertical="center" wrapText="1"/>
    </xf>
    <xf numFmtId="167" fontId="0" fillId="0" borderId="18" xfId="0" applyNumberFormat="1" applyBorder="1" applyAlignment="1">
      <alignment horizontal="center" vertical="center"/>
    </xf>
    <xf numFmtId="0" fontId="0" fillId="0" borderId="78" xfId="0" applyBorder="1" applyAlignment="1">
      <alignment vertical="center" wrapText="1"/>
    </xf>
    <xf numFmtId="0" fontId="0" fillId="0" borderId="72" xfId="0" applyFont="1" applyBorder="1" applyAlignment="1">
      <alignment vertical="center" wrapText="1"/>
    </xf>
    <xf numFmtId="10" fontId="0" fillId="0" borderId="73" xfId="0" applyNumberFormat="1" applyBorder="1" applyAlignment="1">
      <alignment horizontal="center" vertical="center"/>
    </xf>
    <xf numFmtId="167" fontId="0" fillId="0" borderId="40" xfId="0" applyNumberFormat="1" applyBorder="1" applyAlignment="1">
      <alignment horizontal="center" vertical="center"/>
    </xf>
    <xf numFmtId="10" fontId="0" fillId="0" borderId="41" xfId="0" applyNumberFormat="1" applyBorder="1" applyAlignment="1">
      <alignment horizontal="center" vertical="center"/>
    </xf>
    <xf numFmtId="0" fontId="0" fillId="0" borderId="63" xfId="0" applyFont="1" applyBorder="1" applyAlignment="1">
      <alignment vertical="center" wrapText="1"/>
    </xf>
    <xf numFmtId="167" fontId="0" fillId="0" borderId="66" xfId="0" applyNumberFormat="1" applyBorder="1" applyAlignment="1">
      <alignment horizontal="center" vertical="center"/>
    </xf>
    <xf numFmtId="10" fontId="0" fillId="0" borderId="79" xfId="0" applyNumberFormat="1" applyBorder="1" applyAlignment="1">
      <alignment horizontal="center" vertical="center"/>
    </xf>
    <xf numFmtId="167" fontId="0" fillId="0" borderId="80" xfId="0" applyNumberFormat="1" applyBorder="1" applyAlignment="1">
      <alignment horizontal="center" vertical="center"/>
    </xf>
    <xf numFmtId="10" fontId="0" fillId="0" borderId="81" xfId="0" applyNumberFormat="1" applyBorder="1" applyAlignment="1">
      <alignment horizontal="center" vertical="center"/>
    </xf>
    <xf numFmtId="167" fontId="0" fillId="0" borderId="81" xfId="0" applyNumberFormat="1" applyBorder="1" applyAlignment="1">
      <alignment horizontal="center" vertical="center"/>
    </xf>
    <xf numFmtId="167" fontId="0" fillId="0" borderId="82" xfId="0" applyNumberFormat="1" applyBorder="1" applyAlignment="1">
      <alignment horizontal="center" vertical="center"/>
    </xf>
    <xf numFmtId="167" fontId="0" fillId="0" borderId="57" xfId="0" applyNumberFormat="1" applyBorder="1"/>
    <xf numFmtId="167" fontId="0" fillId="0" borderId="61" xfId="0" applyNumberFormat="1" applyBorder="1"/>
    <xf numFmtId="0" fontId="29" fillId="0" borderId="59" xfId="0" applyFont="1" applyBorder="1" applyAlignment="1">
      <alignment vertical="center" wrapText="1"/>
    </xf>
    <xf numFmtId="0" fontId="29" fillId="0" borderId="72" xfId="0" applyFont="1" applyBorder="1" applyAlignment="1">
      <alignment vertical="center" wrapText="1"/>
    </xf>
    <xf numFmtId="167" fontId="0" fillId="0" borderId="22" xfId="0" applyNumberFormat="1" applyBorder="1" applyAlignment="1">
      <alignment horizontal="center" vertical="center"/>
    </xf>
    <xf numFmtId="167" fontId="0" fillId="0" borderId="0" xfId="0" applyNumberFormat="1"/>
    <xf numFmtId="0" fontId="0" fillId="0" borderId="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29" fillId="0" borderId="52" xfId="0" applyFont="1" applyBorder="1" applyAlignment="1">
      <alignment vertical="center" wrapText="1"/>
    </xf>
    <xf numFmtId="0" fontId="0" fillId="0" borderId="55" xfId="0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10" fontId="0" fillId="0" borderId="69" xfId="0" applyNumberForma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67" fontId="0" fillId="0" borderId="85" xfId="0" applyNumberFormat="1" applyBorder="1" applyAlignment="1">
      <alignment horizontal="center" vertical="center"/>
    </xf>
    <xf numFmtId="0" fontId="29" fillId="0" borderId="86" xfId="0" applyFont="1" applyBorder="1" applyAlignment="1">
      <alignment vertical="center" wrapText="1"/>
    </xf>
    <xf numFmtId="0" fontId="29" fillId="0" borderId="42" xfId="0" applyFont="1" applyBorder="1" applyAlignment="1">
      <alignment vertical="center" wrapText="1"/>
    </xf>
    <xf numFmtId="0" fontId="29" fillId="0" borderId="44" xfId="0" applyFont="1" applyBorder="1" applyAlignment="1">
      <alignment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67" fontId="0" fillId="0" borderId="68" xfId="0" applyNumberFormat="1" applyBorder="1"/>
    <xf numFmtId="0" fontId="28" fillId="10" borderId="51" xfId="0" applyFont="1" applyFill="1" applyBorder="1" applyAlignment="1">
      <alignment horizontal="center" vertical="center" wrapText="1"/>
    </xf>
    <xf numFmtId="0" fontId="28" fillId="10" borderId="75" xfId="0" applyFont="1" applyFill="1" applyBorder="1" applyAlignment="1">
      <alignment horizontal="center" vertical="center" wrapText="1"/>
    </xf>
    <xf numFmtId="0" fontId="28" fillId="10" borderId="45" xfId="0" applyFont="1" applyFill="1" applyBorder="1" applyAlignment="1">
      <alignment horizontal="center" vertical="center" wrapText="1"/>
    </xf>
    <xf numFmtId="0" fontId="0" fillId="0" borderId="53" xfId="0" applyFont="1" applyBorder="1" applyAlignment="1">
      <alignment horizontal="center" vertical="center" wrapText="1"/>
    </xf>
    <xf numFmtId="10" fontId="0" fillId="0" borderId="55" xfId="0" applyNumberFormat="1" applyFont="1" applyFill="1" applyBorder="1" applyAlignment="1">
      <alignment horizontal="center" vertical="center"/>
    </xf>
    <xf numFmtId="10" fontId="0" fillId="0" borderId="55" xfId="0" applyNumberFormat="1" applyFont="1" applyBorder="1" applyAlignment="1">
      <alignment horizontal="center" vertical="center"/>
    </xf>
    <xf numFmtId="10" fontId="0" fillId="0" borderId="55" xfId="0" applyNumberFormat="1" applyBorder="1"/>
    <xf numFmtId="10" fontId="0" fillId="0" borderId="56" xfId="0" applyNumberFormat="1" applyFont="1" applyBorder="1" applyAlignment="1">
      <alignment horizontal="center" vertical="center"/>
    </xf>
    <xf numFmtId="10" fontId="0" fillId="0" borderId="87" xfId="0" applyNumberFormat="1" applyBorder="1"/>
    <xf numFmtId="0" fontId="0" fillId="0" borderId="60" xfId="0" applyFont="1" applyBorder="1" applyAlignment="1">
      <alignment horizontal="center" vertical="center" wrapText="1"/>
    </xf>
    <xf numFmtId="10" fontId="0" fillId="0" borderId="18" xfId="0" applyNumberFormat="1" applyFont="1" applyFill="1" applyBorder="1" applyAlignment="1">
      <alignment horizontal="center" vertical="center"/>
    </xf>
    <xf numFmtId="10" fontId="0" fillId="0" borderId="18" xfId="0" applyNumberFormat="1" applyFont="1" applyBorder="1" applyAlignment="1">
      <alignment horizontal="center" vertical="center"/>
    </xf>
    <xf numFmtId="10" fontId="0" fillId="0" borderId="18" xfId="0" applyNumberFormat="1" applyBorder="1"/>
    <xf numFmtId="10" fontId="0" fillId="0" borderId="20" xfId="0" applyNumberFormat="1" applyFont="1" applyBorder="1" applyAlignment="1">
      <alignment horizontal="center" vertical="center"/>
    </xf>
    <xf numFmtId="10" fontId="0" fillId="0" borderId="88" xfId="0" applyNumberFormat="1" applyBorder="1"/>
    <xf numFmtId="0" fontId="0" fillId="0" borderId="64" xfId="0" applyFont="1" applyBorder="1" applyAlignment="1">
      <alignment horizontal="center" vertical="center" wrapText="1"/>
    </xf>
    <xf numFmtId="10" fontId="0" fillId="0" borderId="66" xfId="0" applyNumberFormat="1" applyFont="1" applyFill="1" applyBorder="1" applyAlignment="1">
      <alignment horizontal="center" vertical="center"/>
    </xf>
    <xf numFmtId="10" fontId="0" fillId="0" borderId="66" xfId="0" applyNumberFormat="1" applyFont="1" applyBorder="1" applyAlignment="1">
      <alignment horizontal="center" vertical="center"/>
    </xf>
    <xf numFmtId="10" fontId="0" fillId="0" borderId="66" xfId="0" applyNumberFormat="1" applyBorder="1"/>
    <xf numFmtId="10" fontId="0" fillId="0" borderId="67" xfId="0" applyNumberFormat="1" applyFont="1" applyBorder="1" applyAlignment="1">
      <alignment horizontal="center" vertical="center"/>
    </xf>
    <xf numFmtId="10" fontId="0" fillId="0" borderId="89" xfId="0" applyNumberFormat="1" applyBorder="1"/>
    <xf numFmtId="3" fontId="0" fillId="0" borderId="55" xfId="0" applyNumberFormat="1" applyFont="1" applyFill="1" applyBorder="1" applyAlignment="1">
      <alignment horizontal="center" vertical="center"/>
    </xf>
    <xf numFmtId="3" fontId="0" fillId="0" borderId="55" xfId="0" applyNumberFormat="1" applyFont="1" applyBorder="1" applyAlignment="1">
      <alignment horizontal="center" vertical="center"/>
    </xf>
    <xf numFmtId="3" fontId="0" fillId="0" borderId="61" xfId="0" applyNumberFormat="1" applyFont="1" applyBorder="1" applyAlignment="1">
      <alignment horizontal="center" vertical="center"/>
    </xf>
    <xf numFmtId="3" fontId="0" fillId="0" borderId="18" xfId="0" applyNumberFormat="1" applyFont="1" applyFill="1" applyBorder="1" applyAlignment="1">
      <alignment horizontal="center" vertical="center"/>
    </xf>
    <xf numFmtId="3" fontId="0" fillId="0" borderId="18" xfId="0" applyNumberFormat="1" applyFont="1" applyBorder="1" applyAlignment="1">
      <alignment horizontal="center" vertical="center"/>
    </xf>
    <xf numFmtId="3" fontId="0" fillId="0" borderId="66" xfId="0" applyNumberFormat="1" applyFont="1" applyFill="1" applyBorder="1" applyAlignment="1">
      <alignment horizontal="center" vertical="center"/>
    </xf>
    <xf numFmtId="3" fontId="0" fillId="0" borderId="66" xfId="0" applyNumberFormat="1" applyFont="1" applyBorder="1" applyAlignment="1">
      <alignment horizontal="center" vertical="center"/>
    </xf>
    <xf numFmtId="3" fontId="0" fillId="0" borderId="68" xfId="0" applyNumberFormat="1" applyFont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 vertical="center"/>
    </xf>
    <xf numFmtId="0" fontId="0" fillId="0" borderId="72" xfId="0" applyFont="1" applyBorder="1" applyAlignment="1">
      <alignment horizontal="left" vertical="center" wrapText="1"/>
    </xf>
    <xf numFmtId="0" fontId="0" fillId="0" borderId="90" xfId="0" applyFont="1" applyBorder="1" applyAlignment="1">
      <alignment horizontal="left" vertical="center" wrapText="1"/>
    </xf>
    <xf numFmtId="0" fontId="0" fillId="0" borderId="88" xfId="0" applyFont="1" applyBorder="1" applyAlignment="1">
      <alignment horizontal="left" vertical="center" wrapText="1"/>
    </xf>
    <xf numFmtId="0" fontId="0" fillId="0" borderId="89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8" xfId="0" applyFont="1" applyBorder="1"/>
    <xf numFmtId="0" fontId="0" fillId="0" borderId="38" xfId="0" applyBorder="1" applyAlignment="1">
      <alignment horizontal="center" vertical="center"/>
    </xf>
    <xf numFmtId="49" fontId="0" fillId="0" borderId="38" xfId="0" quotePrefix="1" applyNumberFormat="1" applyBorder="1" applyAlignment="1">
      <alignment horizontal="center" vertical="center"/>
    </xf>
    <xf numFmtId="10" fontId="6" fillId="0" borderId="0" xfId="0" applyNumberFormat="1" applyFont="1" applyBorder="1" applyAlignment="1">
      <alignment horizontal="left" vertical="center"/>
    </xf>
    <xf numFmtId="0" fontId="6" fillId="6" borderId="18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26" fillId="0" borderId="5" xfId="0" applyFont="1" applyBorder="1" applyAlignment="1">
      <alignment vertical="center" wrapText="1" shrinkToFit="1"/>
    </xf>
    <xf numFmtId="0" fontId="27" fillId="0" borderId="19" xfId="0" applyFont="1" applyBorder="1" applyAlignment="1">
      <alignment horizontal="left" vertical="center" wrapText="1" shrinkToFit="1"/>
    </xf>
    <xf numFmtId="0" fontId="27" fillId="0" borderId="0" xfId="0" applyFont="1" applyBorder="1" applyAlignment="1">
      <alignment horizontal="left" vertical="center" wrapText="1" shrinkToFit="1"/>
    </xf>
    <xf numFmtId="0" fontId="6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76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0" fontId="5" fillId="0" borderId="6" xfId="0" applyNumberFormat="1" applyFont="1" applyBorder="1" applyAlignment="1">
      <alignment horizontal="center" vertical="center"/>
    </xf>
    <xf numFmtId="0" fontId="5" fillId="4" borderId="6" xfId="0" applyFont="1" applyFill="1" applyBorder="1" applyAlignment="1">
      <alignment vertical="center"/>
    </xf>
    <xf numFmtId="10" fontId="0" fillId="0" borderId="13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/>
    </xf>
    <xf numFmtId="0" fontId="0" fillId="0" borderId="13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15" fillId="10" borderId="21" xfId="0" applyNumberFormat="1" applyFont="1" applyFill="1" applyBorder="1" applyAlignment="1">
      <alignment horizontal="center" vertical="center" wrapText="1"/>
    </xf>
    <xf numFmtId="0" fontId="15" fillId="10" borderId="23" xfId="0" applyNumberFormat="1" applyFont="1" applyFill="1" applyBorder="1" applyAlignment="1">
      <alignment horizontal="center" vertical="center" wrapText="1"/>
    </xf>
    <xf numFmtId="0" fontId="15" fillId="10" borderId="22" xfId="0" applyNumberFormat="1" applyFont="1" applyFill="1" applyBorder="1" applyAlignment="1">
      <alignment horizontal="center" vertical="center" wrapText="1"/>
    </xf>
    <xf numFmtId="0" fontId="18" fillId="12" borderId="27" xfId="0" applyFont="1" applyFill="1" applyBorder="1" applyAlignment="1">
      <alignment horizontal="center" vertical="center" wrapText="1"/>
    </xf>
    <xf numFmtId="0" fontId="18" fillId="12" borderId="28" xfId="0" applyFont="1" applyFill="1" applyBorder="1" applyAlignment="1">
      <alignment horizontal="center" vertical="center" wrapText="1"/>
    </xf>
    <xf numFmtId="0" fontId="14" fillId="10" borderId="24" xfId="0" applyFont="1" applyFill="1" applyBorder="1" applyAlignment="1">
      <alignment horizontal="center"/>
    </xf>
    <xf numFmtId="0" fontId="14" fillId="10" borderId="25" xfId="0" applyFont="1" applyFill="1" applyBorder="1" applyAlignment="1">
      <alignment horizontal="center"/>
    </xf>
    <xf numFmtId="0" fontId="18" fillId="12" borderId="34" xfId="0" applyFont="1" applyFill="1" applyBorder="1" applyAlignment="1">
      <alignment horizontal="center" vertical="center" wrapText="1"/>
    </xf>
    <xf numFmtId="0" fontId="18" fillId="12" borderId="35" xfId="0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left" vertical="top" wrapText="1"/>
    </xf>
    <xf numFmtId="0" fontId="17" fillId="0" borderId="31" xfId="0" applyFont="1" applyFill="1" applyBorder="1" applyAlignment="1">
      <alignment horizontal="center" vertical="center" wrapText="1"/>
    </xf>
    <xf numFmtId="0" fontId="17" fillId="0" borderId="32" xfId="0" applyFont="1" applyFill="1" applyBorder="1" applyAlignment="1">
      <alignment horizontal="center" vertical="center" wrapText="1"/>
    </xf>
    <xf numFmtId="0" fontId="17" fillId="0" borderId="33" xfId="0" applyFont="1" applyFill="1" applyBorder="1" applyAlignment="1">
      <alignment horizontal="center" vertical="center" wrapText="1"/>
    </xf>
    <xf numFmtId="0" fontId="17" fillId="0" borderId="34" xfId="0" applyFont="1" applyFill="1" applyBorder="1" applyAlignment="1">
      <alignment horizontal="center" vertical="center" wrapText="1"/>
    </xf>
    <xf numFmtId="0" fontId="18" fillId="14" borderId="27" xfId="0" applyFont="1" applyFill="1" applyBorder="1" applyAlignment="1">
      <alignment horizontal="center" vertical="center" wrapText="1"/>
    </xf>
    <xf numFmtId="0" fontId="18" fillId="14" borderId="28" xfId="0" applyFont="1" applyFill="1" applyBorder="1" applyAlignment="1">
      <alignment horizontal="center" vertical="center" wrapText="1"/>
    </xf>
    <xf numFmtId="0" fontId="18" fillId="14" borderId="29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left" vertical="top" wrapText="1"/>
    </xf>
    <xf numFmtId="0" fontId="28" fillId="0" borderId="0" xfId="0" applyFont="1" applyAlignment="1">
      <alignment horizontal="center" vertical="center"/>
    </xf>
    <xf numFmtId="4" fontId="6" fillId="11" borderId="4" xfId="0" applyNumberFormat="1" applyFont="1" applyFill="1" applyBorder="1" applyAlignment="1">
      <alignment horizontal="right" vertical="center"/>
    </xf>
    <xf numFmtId="167" fontId="8" fillId="0" borderId="0" xfId="3" applyNumberFormat="1" applyFont="1" applyBorder="1" applyAlignment="1" applyProtection="1">
      <alignment horizontal="left"/>
    </xf>
    <xf numFmtId="167" fontId="8" fillId="0" borderId="0" xfId="3" applyNumberFormat="1" applyFont="1" applyBorder="1" applyAlignment="1" applyProtection="1"/>
    <xf numFmtId="167" fontId="8" fillId="0" borderId="0" xfId="1" applyNumberFormat="1" applyFont="1" applyAlignment="1" applyProtection="1">
      <alignment horizontal="left"/>
    </xf>
    <xf numFmtId="167" fontId="22" fillId="0" borderId="0" xfId="3" applyNumberFormat="1" applyFont="1" applyBorder="1" applyAlignment="1" applyProtection="1"/>
    <xf numFmtId="167" fontId="22" fillId="0" borderId="0" xfId="2" applyNumberFormat="1" applyFont="1"/>
    <xf numFmtId="167" fontId="22" fillId="0" borderId="0" xfId="3" applyNumberFormat="1" applyFont="1" applyBorder="1" applyAlignment="1" applyProtection="1">
      <alignment horizontal="center" wrapText="1"/>
    </xf>
    <xf numFmtId="0" fontId="8" fillId="11" borderId="18" xfId="0" applyFont="1" applyFill="1" applyBorder="1" applyAlignment="1">
      <alignment horizontal="center" vertical="center"/>
    </xf>
  </cellXfs>
  <cellStyles count="8">
    <cellStyle name="Cancel" xfId="6"/>
    <cellStyle name="Moeda" xfId="2" builtinId="4"/>
    <cellStyle name="Normal" xfId="0" builtinId="0"/>
    <cellStyle name="Normal 2" xfId="5"/>
    <cellStyle name="Porcentagem" xfId="3" builtinId="5"/>
    <cellStyle name="TableStyleLight1" xfId="4"/>
    <cellStyle name="Vírgula" xfId="1" builtinId="3"/>
    <cellStyle name="Vírgula 6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239020</xdr:colOff>
      <xdr:row>21</xdr:row>
      <xdr:rowOff>116098</xdr:rowOff>
    </xdr:from>
    <xdr:to>
      <xdr:col>6</xdr:col>
      <xdr:colOff>495700</xdr:colOff>
      <xdr:row>23</xdr:row>
      <xdr:rowOff>78928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8095680" y="5013360"/>
          <a:ext cx="306000" cy="285480"/>
        </a:xfrm>
        <a:prstGeom prst="rect">
          <a:avLst/>
        </a:prstGeom>
      </xdr:spPr>
    </xdr:sp>
    <xdr:clientData/>
  </xdr:twoCellAnchor>
  <xdr:twoCellAnchor editAs="absolute">
    <xdr:from>
      <xdr:col>6</xdr:col>
      <xdr:colOff>239020</xdr:colOff>
      <xdr:row>21</xdr:row>
      <xdr:rowOff>116098</xdr:rowOff>
    </xdr:from>
    <xdr:to>
      <xdr:col>6</xdr:col>
      <xdr:colOff>495700</xdr:colOff>
      <xdr:row>23</xdr:row>
      <xdr:rowOff>78928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8095680" y="5013360"/>
          <a:ext cx="306000" cy="285480"/>
        </a:xfrm>
        <a:prstGeom prst="rect">
          <a:avLst/>
        </a:prstGeom>
      </xdr:spPr>
    </xdr:sp>
    <xdr:clientData/>
  </xdr:twoCellAnchor>
  <xdr:twoCellAnchor editAs="absolute">
    <xdr:from>
      <xdr:col>6</xdr:col>
      <xdr:colOff>239020</xdr:colOff>
      <xdr:row>21</xdr:row>
      <xdr:rowOff>116098</xdr:rowOff>
    </xdr:from>
    <xdr:to>
      <xdr:col>6</xdr:col>
      <xdr:colOff>495700</xdr:colOff>
      <xdr:row>23</xdr:row>
      <xdr:rowOff>78928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>
          <a:off x="8095680" y="5013360"/>
          <a:ext cx="306000" cy="285480"/>
        </a:xfrm>
        <a:prstGeom prst="rect">
          <a:avLst/>
        </a:prstGeom>
      </xdr:spPr>
    </xdr:sp>
    <xdr:clientData/>
  </xdr:twoCellAnchor>
  <xdr:twoCellAnchor editAs="absolute">
    <xdr:from>
      <xdr:col>6</xdr:col>
      <xdr:colOff>239020</xdr:colOff>
      <xdr:row>21</xdr:row>
      <xdr:rowOff>116098</xdr:rowOff>
    </xdr:from>
    <xdr:to>
      <xdr:col>6</xdr:col>
      <xdr:colOff>495700</xdr:colOff>
      <xdr:row>23</xdr:row>
      <xdr:rowOff>78928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>
        <a:xfrm>
          <a:off x="8095680" y="5013360"/>
          <a:ext cx="306000" cy="285480"/>
        </a:xfrm>
        <a:prstGeom prst="rect">
          <a:avLst/>
        </a:prstGeom>
      </xdr:spPr>
    </xdr:sp>
    <xdr:clientData/>
  </xdr:twoCellAnchor>
  <xdr:twoCellAnchor editAs="absolute">
    <xdr:from>
      <xdr:col>6</xdr:col>
      <xdr:colOff>239020</xdr:colOff>
      <xdr:row>21</xdr:row>
      <xdr:rowOff>116098</xdr:rowOff>
    </xdr:from>
    <xdr:to>
      <xdr:col>6</xdr:col>
      <xdr:colOff>495700</xdr:colOff>
      <xdr:row>23</xdr:row>
      <xdr:rowOff>78928</xdr:rowOff>
    </xdr:to>
    <xdr:sp macro="" textlink="">
      <xdr:nvSpPr>
        <xdr:cNvPr id="6" name="CustomShape 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>
          <a:off x="8095680" y="5013360"/>
          <a:ext cx="306000" cy="285480"/>
        </a:xfrm>
        <a:prstGeom prst="rect">
          <a:avLst/>
        </a:prstGeom>
      </xdr:spPr>
    </xdr:sp>
    <xdr:clientData/>
  </xdr:twoCellAnchor>
  <xdr:twoCellAnchor editAs="absolute">
    <xdr:from>
      <xdr:col>6</xdr:col>
      <xdr:colOff>239020</xdr:colOff>
      <xdr:row>21</xdr:row>
      <xdr:rowOff>116098</xdr:rowOff>
    </xdr:from>
    <xdr:to>
      <xdr:col>6</xdr:col>
      <xdr:colOff>495700</xdr:colOff>
      <xdr:row>23</xdr:row>
      <xdr:rowOff>78928</xdr:rowOff>
    </xdr:to>
    <xdr:sp macro="" textlink="">
      <xdr:nvSpPr>
        <xdr:cNvPr id="7" name="CustomShape 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/>
      </xdr:nvSpPr>
      <xdr:spPr>
        <a:xfrm>
          <a:off x="8095680" y="5013360"/>
          <a:ext cx="306000" cy="28548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12</xdr:row>
      <xdr:rowOff>471363</xdr:rowOff>
    </xdr:from>
    <xdr:to>
      <xdr:col>16</xdr:col>
      <xdr:colOff>345091</xdr:colOff>
      <xdr:row>14</xdr:row>
      <xdr:rowOff>21021</xdr:rowOff>
    </xdr:to>
    <xdr:sp macro="" textlink="">
      <xdr:nvSpPr>
        <xdr:cNvPr id="8" name="CustomShape 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/>
      </xdr:nvSpPr>
      <xdr:spPr>
        <a:xfrm>
          <a:off x="18500760" y="253656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1654</xdr:rowOff>
    </xdr:from>
    <xdr:to>
      <xdr:col>16</xdr:col>
      <xdr:colOff>345091</xdr:colOff>
      <xdr:row>14</xdr:row>
      <xdr:rowOff>151388</xdr:rowOff>
    </xdr:to>
    <xdr:sp macro="" textlink="">
      <xdr:nvSpPr>
        <xdr:cNvPr id="9" name="CustomShape 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/>
      </xdr:nvSpPr>
      <xdr:spPr>
        <a:xfrm>
          <a:off x="18500760" y="266976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345091</xdr:colOff>
      <xdr:row>14</xdr:row>
      <xdr:rowOff>170108</xdr:rowOff>
    </xdr:to>
    <xdr:sp macro="" textlink="">
      <xdr:nvSpPr>
        <xdr:cNvPr id="10" name="CustomShape 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/>
      </xdr:nvSpPr>
      <xdr:spPr>
        <a:xfrm>
          <a:off x="18500760" y="26884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345091</xdr:colOff>
      <xdr:row>14</xdr:row>
      <xdr:rowOff>170108</xdr:rowOff>
    </xdr:to>
    <xdr:sp macro="" textlink="">
      <xdr:nvSpPr>
        <xdr:cNvPr id="11" name="CustomShape 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>
        <a:xfrm>
          <a:off x="18500760" y="26884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151101</xdr:rowOff>
    </xdr:from>
    <xdr:to>
      <xdr:col>16</xdr:col>
      <xdr:colOff>345091</xdr:colOff>
      <xdr:row>15</xdr:row>
      <xdr:rowOff>16382</xdr:rowOff>
    </xdr:to>
    <xdr:sp macro="" textlink="">
      <xdr:nvSpPr>
        <xdr:cNvPr id="12" name="CustomShape 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/>
      </xdr:nvSpPr>
      <xdr:spPr>
        <a:xfrm>
          <a:off x="18500760" y="28216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14</xdr:row>
      <xdr:rowOff>17061</xdr:rowOff>
    </xdr:from>
    <xdr:to>
      <xdr:col>16</xdr:col>
      <xdr:colOff>345091</xdr:colOff>
      <xdr:row>15</xdr:row>
      <xdr:rowOff>34742</xdr:rowOff>
    </xdr:to>
    <xdr:sp macro="" textlink="">
      <xdr:nvSpPr>
        <xdr:cNvPr id="13" name="CustomShape 1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/>
      </xdr:nvSpPr>
      <xdr:spPr>
        <a:xfrm>
          <a:off x="18500760" y="284004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12</xdr:row>
      <xdr:rowOff>471363</xdr:rowOff>
    </xdr:from>
    <xdr:to>
      <xdr:col>16</xdr:col>
      <xdr:colOff>421411</xdr:colOff>
      <xdr:row>14</xdr:row>
      <xdr:rowOff>21021</xdr:rowOff>
    </xdr:to>
    <xdr:sp macro="" textlink="">
      <xdr:nvSpPr>
        <xdr:cNvPr id="14" name="CustomShape 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/>
      </xdr:nvSpPr>
      <xdr:spPr>
        <a:xfrm>
          <a:off x="18500760" y="253656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1654</xdr:rowOff>
    </xdr:from>
    <xdr:to>
      <xdr:col>16</xdr:col>
      <xdr:colOff>421411</xdr:colOff>
      <xdr:row>14</xdr:row>
      <xdr:rowOff>151388</xdr:rowOff>
    </xdr:to>
    <xdr:sp macro="" textlink="">
      <xdr:nvSpPr>
        <xdr:cNvPr id="15" name="CustomShape 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/>
      </xdr:nvSpPr>
      <xdr:spPr>
        <a:xfrm>
          <a:off x="18500760" y="266976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421411</xdr:colOff>
      <xdr:row>14</xdr:row>
      <xdr:rowOff>170108</xdr:rowOff>
    </xdr:to>
    <xdr:sp macro="" textlink="">
      <xdr:nvSpPr>
        <xdr:cNvPr id="16" name="CustomShape 1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/>
      </xdr:nvSpPr>
      <xdr:spPr>
        <a:xfrm>
          <a:off x="18500760" y="268848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421411</xdr:colOff>
      <xdr:row>14</xdr:row>
      <xdr:rowOff>170108</xdr:rowOff>
    </xdr:to>
    <xdr:sp macro="" textlink="">
      <xdr:nvSpPr>
        <xdr:cNvPr id="17" name="CustomShape 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/>
      </xdr:nvSpPr>
      <xdr:spPr>
        <a:xfrm>
          <a:off x="18500760" y="268848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151101</xdr:rowOff>
    </xdr:from>
    <xdr:to>
      <xdr:col>16</xdr:col>
      <xdr:colOff>421411</xdr:colOff>
      <xdr:row>15</xdr:row>
      <xdr:rowOff>16382</xdr:rowOff>
    </xdr:to>
    <xdr:sp macro="" textlink="">
      <xdr:nvSpPr>
        <xdr:cNvPr id="18" name="CustomShape 1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/>
      </xdr:nvSpPr>
      <xdr:spPr>
        <a:xfrm>
          <a:off x="18500760" y="282168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14</xdr:row>
      <xdr:rowOff>17061</xdr:rowOff>
    </xdr:from>
    <xdr:to>
      <xdr:col>16</xdr:col>
      <xdr:colOff>421411</xdr:colOff>
      <xdr:row>15</xdr:row>
      <xdr:rowOff>34742</xdr:rowOff>
    </xdr:to>
    <xdr:sp macro="" textlink="">
      <xdr:nvSpPr>
        <xdr:cNvPr id="19" name="CustomShape 1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/>
      </xdr:nvSpPr>
      <xdr:spPr>
        <a:xfrm>
          <a:off x="18500760" y="284004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12</xdr:row>
      <xdr:rowOff>471363</xdr:rowOff>
    </xdr:from>
    <xdr:to>
      <xdr:col>16</xdr:col>
      <xdr:colOff>268771</xdr:colOff>
      <xdr:row>14</xdr:row>
      <xdr:rowOff>21021</xdr:rowOff>
    </xdr:to>
    <xdr:sp macro="" textlink="">
      <xdr:nvSpPr>
        <xdr:cNvPr id="20" name="CustomShape 1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/>
      </xdr:nvSpPr>
      <xdr:spPr>
        <a:xfrm>
          <a:off x="18500760" y="253656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1654</xdr:rowOff>
    </xdr:from>
    <xdr:to>
      <xdr:col>16</xdr:col>
      <xdr:colOff>268771</xdr:colOff>
      <xdr:row>14</xdr:row>
      <xdr:rowOff>151388</xdr:rowOff>
    </xdr:to>
    <xdr:sp macro="" textlink="">
      <xdr:nvSpPr>
        <xdr:cNvPr id="21" name="CustomShape 1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/>
      </xdr:nvSpPr>
      <xdr:spPr>
        <a:xfrm>
          <a:off x="18500760" y="266976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268771</xdr:colOff>
      <xdr:row>14</xdr:row>
      <xdr:rowOff>170108</xdr:rowOff>
    </xdr:to>
    <xdr:sp macro="" textlink="">
      <xdr:nvSpPr>
        <xdr:cNvPr id="22" name="CustomShape 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/>
      </xdr:nvSpPr>
      <xdr:spPr>
        <a:xfrm>
          <a:off x="18500760" y="268848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268771</xdr:colOff>
      <xdr:row>14</xdr:row>
      <xdr:rowOff>170108</xdr:rowOff>
    </xdr:to>
    <xdr:sp macro="" textlink="">
      <xdr:nvSpPr>
        <xdr:cNvPr id="23" name="CustomShape 1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/>
      </xdr:nvSpPr>
      <xdr:spPr>
        <a:xfrm>
          <a:off x="18500760" y="268848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151101</xdr:rowOff>
    </xdr:from>
    <xdr:to>
      <xdr:col>16</xdr:col>
      <xdr:colOff>268771</xdr:colOff>
      <xdr:row>15</xdr:row>
      <xdr:rowOff>16382</xdr:rowOff>
    </xdr:to>
    <xdr:sp macro="" textlink="">
      <xdr:nvSpPr>
        <xdr:cNvPr id="24" name="CustomShape 1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/>
      </xdr:nvSpPr>
      <xdr:spPr>
        <a:xfrm>
          <a:off x="18500760" y="282168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14</xdr:row>
      <xdr:rowOff>17061</xdr:rowOff>
    </xdr:from>
    <xdr:to>
      <xdr:col>16</xdr:col>
      <xdr:colOff>268771</xdr:colOff>
      <xdr:row>15</xdr:row>
      <xdr:rowOff>34742</xdr:rowOff>
    </xdr:to>
    <xdr:sp macro="" textlink="">
      <xdr:nvSpPr>
        <xdr:cNvPr id="25" name="CustomShape 1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/>
      </xdr:nvSpPr>
      <xdr:spPr>
        <a:xfrm>
          <a:off x="18500760" y="284004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12</xdr:row>
      <xdr:rowOff>471363</xdr:rowOff>
    </xdr:from>
    <xdr:to>
      <xdr:col>16</xdr:col>
      <xdr:colOff>345091</xdr:colOff>
      <xdr:row>14</xdr:row>
      <xdr:rowOff>21021</xdr:rowOff>
    </xdr:to>
    <xdr:sp macro="" textlink="">
      <xdr:nvSpPr>
        <xdr:cNvPr id="26" name="CustomShape 1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/>
      </xdr:nvSpPr>
      <xdr:spPr>
        <a:xfrm>
          <a:off x="18500760" y="253656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1654</xdr:rowOff>
    </xdr:from>
    <xdr:to>
      <xdr:col>16</xdr:col>
      <xdr:colOff>345091</xdr:colOff>
      <xdr:row>14</xdr:row>
      <xdr:rowOff>151388</xdr:rowOff>
    </xdr:to>
    <xdr:sp macro="" textlink="">
      <xdr:nvSpPr>
        <xdr:cNvPr id="27" name="CustomShape 1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/>
      </xdr:nvSpPr>
      <xdr:spPr>
        <a:xfrm>
          <a:off x="18500760" y="266976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345091</xdr:colOff>
      <xdr:row>14</xdr:row>
      <xdr:rowOff>170108</xdr:rowOff>
    </xdr:to>
    <xdr:sp macro="" textlink="">
      <xdr:nvSpPr>
        <xdr:cNvPr id="28" name="CustomShape 1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/>
      </xdr:nvSpPr>
      <xdr:spPr>
        <a:xfrm>
          <a:off x="18500760" y="26884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345091</xdr:colOff>
      <xdr:row>14</xdr:row>
      <xdr:rowOff>170108</xdr:rowOff>
    </xdr:to>
    <xdr:sp macro="" textlink="">
      <xdr:nvSpPr>
        <xdr:cNvPr id="29" name="CustomShape 1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/>
      </xdr:nvSpPr>
      <xdr:spPr>
        <a:xfrm>
          <a:off x="18500760" y="26884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151101</xdr:rowOff>
    </xdr:from>
    <xdr:to>
      <xdr:col>16</xdr:col>
      <xdr:colOff>345091</xdr:colOff>
      <xdr:row>15</xdr:row>
      <xdr:rowOff>16382</xdr:rowOff>
    </xdr:to>
    <xdr:sp macro="" textlink="">
      <xdr:nvSpPr>
        <xdr:cNvPr id="30" name="CustomShape 1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/>
      </xdr:nvSpPr>
      <xdr:spPr>
        <a:xfrm>
          <a:off x="18500760" y="28216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14</xdr:row>
      <xdr:rowOff>17061</xdr:rowOff>
    </xdr:from>
    <xdr:to>
      <xdr:col>16</xdr:col>
      <xdr:colOff>345091</xdr:colOff>
      <xdr:row>15</xdr:row>
      <xdr:rowOff>34742</xdr:rowOff>
    </xdr:to>
    <xdr:sp macro="" textlink="">
      <xdr:nvSpPr>
        <xdr:cNvPr id="31" name="CustomShape 1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/>
      </xdr:nvSpPr>
      <xdr:spPr>
        <a:xfrm>
          <a:off x="18500760" y="284004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12</xdr:row>
      <xdr:rowOff>471363</xdr:rowOff>
    </xdr:from>
    <xdr:to>
      <xdr:col>16</xdr:col>
      <xdr:colOff>268771</xdr:colOff>
      <xdr:row>14</xdr:row>
      <xdr:rowOff>21021</xdr:rowOff>
    </xdr:to>
    <xdr:sp macro="" textlink="">
      <xdr:nvSpPr>
        <xdr:cNvPr id="32" name="CustomShape 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/>
      </xdr:nvSpPr>
      <xdr:spPr>
        <a:xfrm>
          <a:off x="18500760" y="253656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1654</xdr:rowOff>
    </xdr:from>
    <xdr:to>
      <xdr:col>16</xdr:col>
      <xdr:colOff>268771</xdr:colOff>
      <xdr:row>14</xdr:row>
      <xdr:rowOff>151388</xdr:rowOff>
    </xdr:to>
    <xdr:sp macro="" textlink="">
      <xdr:nvSpPr>
        <xdr:cNvPr id="33" name="CustomShape 1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/>
      </xdr:nvSpPr>
      <xdr:spPr>
        <a:xfrm>
          <a:off x="18500760" y="266976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268771</xdr:colOff>
      <xdr:row>14</xdr:row>
      <xdr:rowOff>170108</xdr:rowOff>
    </xdr:to>
    <xdr:sp macro="" textlink="">
      <xdr:nvSpPr>
        <xdr:cNvPr id="34" name="CustomShape 1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/>
      </xdr:nvSpPr>
      <xdr:spPr>
        <a:xfrm>
          <a:off x="18500760" y="268848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268771</xdr:colOff>
      <xdr:row>14</xdr:row>
      <xdr:rowOff>170108</xdr:rowOff>
    </xdr:to>
    <xdr:sp macro="" textlink="">
      <xdr:nvSpPr>
        <xdr:cNvPr id="35" name="CustomShape 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/>
      </xdr:nvSpPr>
      <xdr:spPr>
        <a:xfrm>
          <a:off x="18500760" y="268848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151101</xdr:rowOff>
    </xdr:from>
    <xdr:to>
      <xdr:col>16</xdr:col>
      <xdr:colOff>268771</xdr:colOff>
      <xdr:row>15</xdr:row>
      <xdr:rowOff>16382</xdr:rowOff>
    </xdr:to>
    <xdr:sp macro="" textlink="">
      <xdr:nvSpPr>
        <xdr:cNvPr id="36" name="CustomShape 1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/>
      </xdr:nvSpPr>
      <xdr:spPr>
        <a:xfrm>
          <a:off x="18500760" y="282168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14</xdr:row>
      <xdr:rowOff>17061</xdr:rowOff>
    </xdr:from>
    <xdr:to>
      <xdr:col>16</xdr:col>
      <xdr:colOff>268771</xdr:colOff>
      <xdr:row>15</xdr:row>
      <xdr:rowOff>34742</xdr:rowOff>
    </xdr:to>
    <xdr:sp macro="" textlink="">
      <xdr:nvSpPr>
        <xdr:cNvPr id="37" name="CustomShape 1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/>
      </xdr:nvSpPr>
      <xdr:spPr>
        <a:xfrm>
          <a:off x="18500760" y="284004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12</xdr:row>
      <xdr:rowOff>471363</xdr:rowOff>
    </xdr:from>
    <xdr:to>
      <xdr:col>16</xdr:col>
      <xdr:colOff>345091</xdr:colOff>
      <xdr:row>14</xdr:row>
      <xdr:rowOff>21021</xdr:rowOff>
    </xdr:to>
    <xdr:sp macro="" textlink="">
      <xdr:nvSpPr>
        <xdr:cNvPr id="38" name="CustomShape 1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/>
      </xdr:nvSpPr>
      <xdr:spPr>
        <a:xfrm>
          <a:off x="18500760" y="253656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1654</xdr:rowOff>
    </xdr:from>
    <xdr:to>
      <xdr:col>16</xdr:col>
      <xdr:colOff>345091</xdr:colOff>
      <xdr:row>14</xdr:row>
      <xdr:rowOff>151388</xdr:rowOff>
    </xdr:to>
    <xdr:sp macro="" textlink="">
      <xdr:nvSpPr>
        <xdr:cNvPr id="39" name="CustomShape 1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/>
      </xdr:nvSpPr>
      <xdr:spPr>
        <a:xfrm>
          <a:off x="18500760" y="266976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345091</xdr:colOff>
      <xdr:row>14</xdr:row>
      <xdr:rowOff>170108</xdr:rowOff>
    </xdr:to>
    <xdr:sp macro="" textlink="">
      <xdr:nvSpPr>
        <xdr:cNvPr id="40" name="CustomShape 1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/>
      </xdr:nvSpPr>
      <xdr:spPr>
        <a:xfrm>
          <a:off x="18500760" y="26884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345091</xdr:colOff>
      <xdr:row>14</xdr:row>
      <xdr:rowOff>170108</xdr:rowOff>
    </xdr:to>
    <xdr:sp macro="" textlink="">
      <xdr:nvSpPr>
        <xdr:cNvPr id="41" name="CustomShape 1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/>
      </xdr:nvSpPr>
      <xdr:spPr>
        <a:xfrm>
          <a:off x="18500760" y="26884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151101</xdr:rowOff>
    </xdr:from>
    <xdr:to>
      <xdr:col>16</xdr:col>
      <xdr:colOff>345091</xdr:colOff>
      <xdr:row>15</xdr:row>
      <xdr:rowOff>16382</xdr:rowOff>
    </xdr:to>
    <xdr:sp macro="" textlink="">
      <xdr:nvSpPr>
        <xdr:cNvPr id="42" name="CustomShape 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/>
      </xdr:nvSpPr>
      <xdr:spPr>
        <a:xfrm>
          <a:off x="18500760" y="28216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14</xdr:row>
      <xdr:rowOff>17061</xdr:rowOff>
    </xdr:from>
    <xdr:to>
      <xdr:col>16</xdr:col>
      <xdr:colOff>345091</xdr:colOff>
      <xdr:row>15</xdr:row>
      <xdr:rowOff>34742</xdr:rowOff>
    </xdr:to>
    <xdr:sp macro="" textlink="">
      <xdr:nvSpPr>
        <xdr:cNvPr id="43" name="CustomShape 1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/>
      </xdr:nvSpPr>
      <xdr:spPr>
        <a:xfrm>
          <a:off x="18500760" y="284004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12</xdr:row>
      <xdr:rowOff>471363</xdr:rowOff>
    </xdr:from>
    <xdr:to>
      <xdr:col>16</xdr:col>
      <xdr:colOff>345091</xdr:colOff>
      <xdr:row>14</xdr:row>
      <xdr:rowOff>21021</xdr:rowOff>
    </xdr:to>
    <xdr:sp macro="" textlink="">
      <xdr:nvSpPr>
        <xdr:cNvPr id="44" name="CustomShape 1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/>
      </xdr:nvSpPr>
      <xdr:spPr>
        <a:xfrm>
          <a:off x="18500760" y="253656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1654</xdr:rowOff>
    </xdr:from>
    <xdr:to>
      <xdr:col>16</xdr:col>
      <xdr:colOff>345091</xdr:colOff>
      <xdr:row>14</xdr:row>
      <xdr:rowOff>151388</xdr:rowOff>
    </xdr:to>
    <xdr:sp macro="" textlink="">
      <xdr:nvSpPr>
        <xdr:cNvPr id="45" name="CustomShape 1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/>
      </xdr:nvSpPr>
      <xdr:spPr>
        <a:xfrm>
          <a:off x="18500760" y="266976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345091</xdr:colOff>
      <xdr:row>14</xdr:row>
      <xdr:rowOff>170108</xdr:rowOff>
    </xdr:to>
    <xdr:sp macro="" textlink="">
      <xdr:nvSpPr>
        <xdr:cNvPr id="46" name="CustomShape 1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/>
      </xdr:nvSpPr>
      <xdr:spPr>
        <a:xfrm>
          <a:off x="18500760" y="26884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345091</xdr:colOff>
      <xdr:row>14</xdr:row>
      <xdr:rowOff>170108</xdr:rowOff>
    </xdr:to>
    <xdr:sp macro="" textlink="">
      <xdr:nvSpPr>
        <xdr:cNvPr id="47" name="CustomShape 1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/>
      </xdr:nvSpPr>
      <xdr:spPr>
        <a:xfrm>
          <a:off x="18500760" y="26884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151101</xdr:rowOff>
    </xdr:from>
    <xdr:to>
      <xdr:col>16</xdr:col>
      <xdr:colOff>345091</xdr:colOff>
      <xdr:row>15</xdr:row>
      <xdr:rowOff>16382</xdr:rowOff>
    </xdr:to>
    <xdr:sp macro="" textlink="">
      <xdr:nvSpPr>
        <xdr:cNvPr id="48" name="CustomShape 1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/>
      </xdr:nvSpPr>
      <xdr:spPr>
        <a:xfrm>
          <a:off x="18500760" y="28216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14</xdr:row>
      <xdr:rowOff>17061</xdr:rowOff>
    </xdr:from>
    <xdr:to>
      <xdr:col>16</xdr:col>
      <xdr:colOff>345091</xdr:colOff>
      <xdr:row>15</xdr:row>
      <xdr:rowOff>34742</xdr:rowOff>
    </xdr:to>
    <xdr:sp macro="" textlink="">
      <xdr:nvSpPr>
        <xdr:cNvPr id="49" name="CustomShape 1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/>
      </xdr:nvSpPr>
      <xdr:spPr>
        <a:xfrm>
          <a:off x="18500760" y="284004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12</xdr:row>
      <xdr:rowOff>471363</xdr:rowOff>
    </xdr:from>
    <xdr:to>
      <xdr:col>16</xdr:col>
      <xdr:colOff>421411</xdr:colOff>
      <xdr:row>14</xdr:row>
      <xdr:rowOff>21021</xdr:rowOff>
    </xdr:to>
    <xdr:sp macro="" textlink="">
      <xdr:nvSpPr>
        <xdr:cNvPr id="50" name="CustomShape 1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/>
      </xdr:nvSpPr>
      <xdr:spPr>
        <a:xfrm>
          <a:off x="18500760" y="253656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1654</xdr:rowOff>
    </xdr:from>
    <xdr:to>
      <xdr:col>16</xdr:col>
      <xdr:colOff>421411</xdr:colOff>
      <xdr:row>14</xdr:row>
      <xdr:rowOff>151388</xdr:rowOff>
    </xdr:to>
    <xdr:sp macro="" textlink="">
      <xdr:nvSpPr>
        <xdr:cNvPr id="51" name="CustomShape 1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/>
      </xdr:nvSpPr>
      <xdr:spPr>
        <a:xfrm>
          <a:off x="18500760" y="266976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421411</xdr:colOff>
      <xdr:row>14</xdr:row>
      <xdr:rowOff>170108</xdr:rowOff>
    </xdr:to>
    <xdr:sp macro="" textlink="">
      <xdr:nvSpPr>
        <xdr:cNvPr id="52" name="CustomShape 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/>
      </xdr:nvSpPr>
      <xdr:spPr>
        <a:xfrm>
          <a:off x="18500760" y="268848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421411</xdr:colOff>
      <xdr:row>14</xdr:row>
      <xdr:rowOff>170108</xdr:rowOff>
    </xdr:to>
    <xdr:sp macro="" textlink="">
      <xdr:nvSpPr>
        <xdr:cNvPr id="53" name="CustomShape 1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/>
      </xdr:nvSpPr>
      <xdr:spPr>
        <a:xfrm>
          <a:off x="18500760" y="268848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151101</xdr:rowOff>
    </xdr:from>
    <xdr:to>
      <xdr:col>16</xdr:col>
      <xdr:colOff>421411</xdr:colOff>
      <xdr:row>15</xdr:row>
      <xdr:rowOff>16382</xdr:rowOff>
    </xdr:to>
    <xdr:sp macro="" textlink="">
      <xdr:nvSpPr>
        <xdr:cNvPr id="54" name="CustomShape 1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/>
      </xdr:nvSpPr>
      <xdr:spPr>
        <a:xfrm>
          <a:off x="18500760" y="282168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14</xdr:row>
      <xdr:rowOff>17061</xdr:rowOff>
    </xdr:from>
    <xdr:to>
      <xdr:col>16</xdr:col>
      <xdr:colOff>421411</xdr:colOff>
      <xdr:row>15</xdr:row>
      <xdr:rowOff>34742</xdr:rowOff>
    </xdr:to>
    <xdr:sp macro="" textlink="">
      <xdr:nvSpPr>
        <xdr:cNvPr id="55" name="CustomShape 1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/>
      </xdr:nvSpPr>
      <xdr:spPr>
        <a:xfrm>
          <a:off x="18500760" y="284004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12</xdr:row>
      <xdr:rowOff>471363</xdr:rowOff>
    </xdr:from>
    <xdr:to>
      <xdr:col>16</xdr:col>
      <xdr:colOff>268771</xdr:colOff>
      <xdr:row>14</xdr:row>
      <xdr:rowOff>21021</xdr:rowOff>
    </xdr:to>
    <xdr:sp macro="" textlink="">
      <xdr:nvSpPr>
        <xdr:cNvPr id="56" name="CustomShape 1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/>
      </xdr:nvSpPr>
      <xdr:spPr>
        <a:xfrm>
          <a:off x="18500760" y="253656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1654</xdr:rowOff>
    </xdr:from>
    <xdr:to>
      <xdr:col>16</xdr:col>
      <xdr:colOff>268771</xdr:colOff>
      <xdr:row>14</xdr:row>
      <xdr:rowOff>151388</xdr:rowOff>
    </xdr:to>
    <xdr:sp macro="" textlink="">
      <xdr:nvSpPr>
        <xdr:cNvPr id="57" name="CustomShape 1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/>
      </xdr:nvSpPr>
      <xdr:spPr>
        <a:xfrm>
          <a:off x="18500760" y="266976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268771</xdr:colOff>
      <xdr:row>14</xdr:row>
      <xdr:rowOff>170108</xdr:rowOff>
    </xdr:to>
    <xdr:sp macro="" textlink="">
      <xdr:nvSpPr>
        <xdr:cNvPr id="58" name="CustomShape 1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/>
      </xdr:nvSpPr>
      <xdr:spPr>
        <a:xfrm>
          <a:off x="18500760" y="268848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268771</xdr:colOff>
      <xdr:row>14</xdr:row>
      <xdr:rowOff>170108</xdr:rowOff>
    </xdr:to>
    <xdr:sp macro="" textlink="">
      <xdr:nvSpPr>
        <xdr:cNvPr id="59" name="CustomShape 1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/>
      </xdr:nvSpPr>
      <xdr:spPr>
        <a:xfrm>
          <a:off x="18500760" y="268848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151101</xdr:rowOff>
    </xdr:from>
    <xdr:to>
      <xdr:col>16</xdr:col>
      <xdr:colOff>268771</xdr:colOff>
      <xdr:row>15</xdr:row>
      <xdr:rowOff>16382</xdr:rowOff>
    </xdr:to>
    <xdr:sp macro="" textlink="">
      <xdr:nvSpPr>
        <xdr:cNvPr id="60" name="CustomShape 1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/>
      </xdr:nvSpPr>
      <xdr:spPr>
        <a:xfrm>
          <a:off x="18500760" y="282168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14</xdr:row>
      <xdr:rowOff>17061</xdr:rowOff>
    </xdr:from>
    <xdr:to>
      <xdr:col>16</xdr:col>
      <xdr:colOff>268771</xdr:colOff>
      <xdr:row>15</xdr:row>
      <xdr:rowOff>34742</xdr:rowOff>
    </xdr:to>
    <xdr:sp macro="" textlink="">
      <xdr:nvSpPr>
        <xdr:cNvPr id="61" name="CustomShape 1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/>
      </xdr:nvSpPr>
      <xdr:spPr>
        <a:xfrm>
          <a:off x="18500760" y="284004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12</xdr:row>
      <xdr:rowOff>471363</xdr:rowOff>
    </xdr:from>
    <xdr:to>
      <xdr:col>16</xdr:col>
      <xdr:colOff>345091</xdr:colOff>
      <xdr:row>14</xdr:row>
      <xdr:rowOff>21021</xdr:rowOff>
    </xdr:to>
    <xdr:sp macro="" textlink="">
      <xdr:nvSpPr>
        <xdr:cNvPr id="62" name="CustomShape 1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/>
      </xdr:nvSpPr>
      <xdr:spPr>
        <a:xfrm>
          <a:off x="18500760" y="253656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1654</xdr:rowOff>
    </xdr:from>
    <xdr:to>
      <xdr:col>16</xdr:col>
      <xdr:colOff>345091</xdr:colOff>
      <xdr:row>14</xdr:row>
      <xdr:rowOff>151388</xdr:rowOff>
    </xdr:to>
    <xdr:sp macro="" textlink="">
      <xdr:nvSpPr>
        <xdr:cNvPr id="63" name="CustomShape 1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/>
      </xdr:nvSpPr>
      <xdr:spPr>
        <a:xfrm>
          <a:off x="18500760" y="266976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345091</xdr:colOff>
      <xdr:row>14</xdr:row>
      <xdr:rowOff>170108</xdr:rowOff>
    </xdr:to>
    <xdr:sp macro="" textlink="">
      <xdr:nvSpPr>
        <xdr:cNvPr id="64" name="CustomShape 1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/>
      </xdr:nvSpPr>
      <xdr:spPr>
        <a:xfrm>
          <a:off x="18500760" y="26884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345091</xdr:colOff>
      <xdr:row>14</xdr:row>
      <xdr:rowOff>170108</xdr:rowOff>
    </xdr:to>
    <xdr:sp macro="" textlink="">
      <xdr:nvSpPr>
        <xdr:cNvPr id="65" name="CustomShape 1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/>
      </xdr:nvSpPr>
      <xdr:spPr>
        <a:xfrm>
          <a:off x="18500760" y="26884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151101</xdr:rowOff>
    </xdr:from>
    <xdr:to>
      <xdr:col>16</xdr:col>
      <xdr:colOff>345091</xdr:colOff>
      <xdr:row>15</xdr:row>
      <xdr:rowOff>16382</xdr:rowOff>
    </xdr:to>
    <xdr:sp macro="" textlink="">
      <xdr:nvSpPr>
        <xdr:cNvPr id="66" name="CustomShape 1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/>
      </xdr:nvSpPr>
      <xdr:spPr>
        <a:xfrm>
          <a:off x="18500760" y="28216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14</xdr:row>
      <xdr:rowOff>17061</xdr:rowOff>
    </xdr:from>
    <xdr:to>
      <xdr:col>16</xdr:col>
      <xdr:colOff>345091</xdr:colOff>
      <xdr:row>15</xdr:row>
      <xdr:rowOff>34742</xdr:rowOff>
    </xdr:to>
    <xdr:sp macro="" textlink="">
      <xdr:nvSpPr>
        <xdr:cNvPr id="67" name="CustomShape 1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/>
      </xdr:nvSpPr>
      <xdr:spPr>
        <a:xfrm>
          <a:off x="18500760" y="284004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12</xdr:row>
      <xdr:rowOff>471363</xdr:rowOff>
    </xdr:from>
    <xdr:to>
      <xdr:col>16</xdr:col>
      <xdr:colOff>345091</xdr:colOff>
      <xdr:row>14</xdr:row>
      <xdr:rowOff>21021</xdr:rowOff>
    </xdr:to>
    <xdr:sp macro="" textlink="">
      <xdr:nvSpPr>
        <xdr:cNvPr id="68" name="CustomShape 1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/>
      </xdr:nvSpPr>
      <xdr:spPr>
        <a:xfrm>
          <a:off x="18500760" y="253656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1654</xdr:rowOff>
    </xdr:from>
    <xdr:to>
      <xdr:col>16</xdr:col>
      <xdr:colOff>345091</xdr:colOff>
      <xdr:row>14</xdr:row>
      <xdr:rowOff>151388</xdr:rowOff>
    </xdr:to>
    <xdr:sp macro="" textlink="">
      <xdr:nvSpPr>
        <xdr:cNvPr id="69" name="CustomShape 1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/>
      </xdr:nvSpPr>
      <xdr:spPr>
        <a:xfrm>
          <a:off x="18500760" y="266976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345091</xdr:colOff>
      <xdr:row>14</xdr:row>
      <xdr:rowOff>170108</xdr:rowOff>
    </xdr:to>
    <xdr:sp macro="" textlink="">
      <xdr:nvSpPr>
        <xdr:cNvPr id="70" name="CustomShape 1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/>
      </xdr:nvSpPr>
      <xdr:spPr>
        <a:xfrm>
          <a:off x="18500760" y="26884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345091</xdr:colOff>
      <xdr:row>14</xdr:row>
      <xdr:rowOff>170108</xdr:rowOff>
    </xdr:to>
    <xdr:sp macro="" textlink="">
      <xdr:nvSpPr>
        <xdr:cNvPr id="71" name="CustomShape 1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/>
      </xdr:nvSpPr>
      <xdr:spPr>
        <a:xfrm>
          <a:off x="18500760" y="26884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151101</xdr:rowOff>
    </xdr:from>
    <xdr:to>
      <xdr:col>16</xdr:col>
      <xdr:colOff>345091</xdr:colOff>
      <xdr:row>15</xdr:row>
      <xdr:rowOff>16382</xdr:rowOff>
    </xdr:to>
    <xdr:sp macro="" textlink="">
      <xdr:nvSpPr>
        <xdr:cNvPr id="72" name="CustomShape 1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/>
      </xdr:nvSpPr>
      <xdr:spPr>
        <a:xfrm>
          <a:off x="18500760" y="28216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14</xdr:row>
      <xdr:rowOff>17061</xdr:rowOff>
    </xdr:from>
    <xdr:to>
      <xdr:col>16</xdr:col>
      <xdr:colOff>345091</xdr:colOff>
      <xdr:row>15</xdr:row>
      <xdr:rowOff>34742</xdr:rowOff>
    </xdr:to>
    <xdr:sp macro="" textlink="">
      <xdr:nvSpPr>
        <xdr:cNvPr id="73" name="CustomShape 1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/>
      </xdr:nvSpPr>
      <xdr:spPr>
        <a:xfrm>
          <a:off x="18500760" y="284004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12</xdr:row>
      <xdr:rowOff>471363</xdr:rowOff>
    </xdr:from>
    <xdr:to>
      <xdr:col>16</xdr:col>
      <xdr:colOff>421411</xdr:colOff>
      <xdr:row>14</xdr:row>
      <xdr:rowOff>21021</xdr:rowOff>
    </xdr:to>
    <xdr:sp macro="" textlink="">
      <xdr:nvSpPr>
        <xdr:cNvPr id="74" name="CustomShape 1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/>
      </xdr:nvSpPr>
      <xdr:spPr>
        <a:xfrm>
          <a:off x="18500760" y="253656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1654</xdr:rowOff>
    </xdr:from>
    <xdr:to>
      <xdr:col>16</xdr:col>
      <xdr:colOff>421411</xdr:colOff>
      <xdr:row>14</xdr:row>
      <xdr:rowOff>151388</xdr:rowOff>
    </xdr:to>
    <xdr:sp macro="" textlink="">
      <xdr:nvSpPr>
        <xdr:cNvPr id="75" name="CustomShape 1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/>
      </xdr:nvSpPr>
      <xdr:spPr>
        <a:xfrm>
          <a:off x="18500760" y="266976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421411</xdr:colOff>
      <xdr:row>14</xdr:row>
      <xdr:rowOff>170108</xdr:rowOff>
    </xdr:to>
    <xdr:sp macro="" textlink="">
      <xdr:nvSpPr>
        <xdr:cNvPr id="76" name="CustomShape 1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/>
      </xdr:nvSpPr>
      <xdr:spPr>
        <a:xfrm>
          <a:off x="18500760" y="268848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421411</xdr:colOff>
      <xdr:row>14</xdr:row>
      <xdr:rowOff>170108</xdr:rowOff>
    </xdr:to>
    <xdr:sp macro="" textlink="">
      <xdr:nvSpPr>
        <xdr:cNvPr id="77" name="CustomShape 1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/>
      </xdr:nvSpPr>
      <xdr:spPr>
        <a:xfrm>
          <a:off x="18500760" y="268848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151101</xdr:rowOff>
    </xdr:from>
    <xdr:to>
      <xdr:col>16</xdr:col>
      <xdr:colOff>421411</xdr:colOff>
      <xdr:row>15</xdr:row>
      <xdr:rowOff>16382</xdr:rowOff>
    </xdr:to>
    <xdr:sp macro="" textlink="">
      <xdr:nvSpPr>
        <xdr:cNvPr id="78" name="CustomShape 1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/>
      </xdr:nvSpPr>
      <xdr:spPr>
        <a:xfrm>
          <a:off x="18500760" y="282168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14</xdr:row>
      <xdr:rowOff>17061</xdr:rowOff>
    </xdr:from>
    <xdr:to>
      <xdr:col>16</xdr:col>
      <xdr:colOff>421411</xdr:colOff>
      <xdr:row>15</xdr:row>
      <xdr:rowOff>34742</xdr:rowOff>
    </xdr:to>
    <xdr:sp macro="" textlink="">
      <xdr:nvSpPr>
        <xdr:cNvPr id="79" name="CustomShape 1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/>
      </xdr:nvSpPr>
      <xdr:spPr>
        <a:xfrm>
          <a:off x="18500760" y="284004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12</xdr:row>
      <xdr:rowOff>471363</xdr:rowOff>
    </xdr:from>
    <xdr:to>
      <xdr:col>16</xdr:col>
      <xdr:colOff>345091</xdr:colOff>
      <xdr:row>14</xdr:row>
      <xdr:rowOff>21021</xdr:rowOff>
    </xdr:to>
    <xdr:sp macro="" textlink="">
      <xdr:nvSpPr>
        <xdr:cNvPr id="80" name="CustomShape 1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/>
      </xdr:nvSpPr>
      <xdr:spPr>
        <a:xfrm>
          <a:off x="18500760" y="253656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1654</xdr:rowOff>
    </xdr:from>
    <xdr:to>
      <xdr:col>16</xdr:col>
      <xdr:colOff>345091</xdr:colOff>
      <xdr:row>14</xdr:row>
      <xdr:rowOff>151388</xdr:rowOff>
    </xdr:to>
    <xdr:sp macro="" textlink="">
      <xdr:nvSpPr>
        <xdr:cNvPr id="81" name="CustomShape 1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/>
      </xdr:nvSpPr>
      <xdr:spPr>
        <a:xfrm>
          <a:off x="18500760" y="266976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345091</xdr:colOff>
      <xdr:row>14</xdr:row>
      <xdr:rowOff>170108</xdr:rowOff>
    </xdr:to>
    <xdr:sp macro="" textlink="">
      <xdr:nvSpPr>
        <xdr:cNvPr id="82" name="CustomShape 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/>
      </xdr:nvSpPr>
      <xdr:spPr>
        <a:xfrm>
          <a:off x="18500760" y="26884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345091</xdr:colOff>
      <xdr:row>14</xdr:row>
      <xdr:rowOff>170108</xdr:rowOff>
    </xdr:to>
    <xdr:sp macro="" textlink="">
      <xdr:nvSpPr>
        <xdr:cNvPr id="83" name="CustomShape 1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/>
      </xdr:nvSpPr>
      <xdr:spPr>
        <a:xfrm>
          <a:off x="18500760" y="26884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151101</xdr:rowOff>
    </xdr:from>
    <xdr:to>
      <xdr:col>16</xdr:col>
      <xdr:colOff>345091</xdr:colOff>
      <xdr:row>15</xdr:row>
      <xdr:rowOff>16382</xdr:rowOff>
    </xdr:to>
    <xdr:sp macro="" textlink="">
      <xdr:nvSpPr>
        <xdr:cNvPr id="84" name="CustomShape 1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/>
      </xdr:nvSpPr>
      <xdr:spPr>
        <a:xfrm>
          <a:off x="18500760" y="28216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14</xdr:row>
      <xdr:rowOff>17061</xdr:rowOff>
    </xdr:from>
    <xdr:to>
      <xdr:col>16</xdr:col>
      <xdr:colOff>345091</xdr:colOff>
      <xdr:row>15</xdr:row>
      <xdr:rowOff>34742</xdr:rowOff>
    </xdr:to>
    <xdr:sp macro="" textlink="">
      <xdr:nvSpPr>
        <xdr:cNvPr id="85" name="CustomShape 1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/>
      </xdr:nvSpPr>
      <xdr:spPr>
        <a:xfrm>
          <a:off x="18500760" y="284004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12</xdr:row>
      <xdr:rowOff>471363</xdr:rowOff>
    </xdr:from>
    <xdr:to>
      <xdr:col>16</xdr:col>
      <xdr:colOff>345091</xdr:colOff>
      <xdr:row>14</xdr:row>
      <xdr:rowOff>21021</xdr:rowOff>
    </xdr:to>
    <xdr:sp macro="" textlink="">
      <xdr:nvSpPr>
        <xdr:cNvPr id="86" name="CustomShape 1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/>
      </xdr:nvSpPr>
      <xdr:spPr>
        <a:xfrm>
          <a:off x="18500760" y="253656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1654</xdr:rowOff>
    </xdr:from>
    <xdr:to>
      <xdr:col>16</xdr:col>
      <xdr:colOff>345091</xdr:colOff>
      <xdr:row>14</xdr:row>
      <xdr:rowOff>151388</xdr:rowOff>
    </xdr:to>
    <xdr:sp macro="" textlink="">
      <xdr:nvSpPr>
        <xdr:cNvPr id="87" name="CustomShape 1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/>
      </xdr:nvSpPr>
      <xdr:spPr>
        <a:xfrm>
          <a:off x="18500760" y="266976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345091</xdr:colOff>
      <xdr:row>14</xdr:row>
      <xdr:rowOff>170108</xdr:rowOff>
    </xdr:to>
    <xdr:sp macro="" textlink="">
      <xdr:nvSpPr>
        <xdr:cNvPr id="88" name="CustomShape 1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/>
      </xdr:nvSpPr>
      <xdr:spPr>
        <a:xfrm>
          <a:off x="18500760" y="26884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345091</xdr:colOff>
      <xdr:row>14</xdr:row>
      <xdr:rowOff>170108</xdr:rowOff>
    </xdr:to>
    <xdr:sp macro="" textlink="">
      <xdr:nvSpPr>
        <xdr:cNvPr id="89" name="CustomShape 1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/>
      </xdr:nvSpPr>
      <xdr:spPr>
        <a:xfrm>
          <a:off x="18500760" y="26884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151101</xdr:rowOff>
    </xdr:from>
    <xdr:to>
      <xdr:col>16</xdr:col>
      <xdr:colOff>345091</xdr:colOff>
      <xdr:row>15</xdr:row>
      <xdr:rowOff>16382</xdr:rowOff>
    </xdr:to>
    <xdr:sp macro="" textlink="">
      <xdr:nvSpPr>
        <xdr:cNvPr id="90" name="CustomShape 1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/>
      </xdr:nvSpPr>
      <xdr:spPr>
        <a:xfrm>
          <a:off x="18500760" y="28216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14</xdr:row>
      <xdr:rowOff>17061</xdr:rowOff>
    </xdr:from>
    <xdr:to>
      <xdr:col>16</xdr:col>
      <xdr:colOff>345091</xdr:colOff>
      <xdr:row>15</xdr:row>
      <xdr:rowOff>34742</xdr:rowOff>
    </xdr:to>
    <xdr:sp macro="" textlink="">
      <xdr:nvSpPr>
        <xdr:cNvPr id="91" name="CustomShape 1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/>
      </xdr:nvSpPr>
      <xdr:spPr>
        <a:xfrm>
          <a:off x="18500760" y="284004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12</xdr:row>
      <xdr:rowOff>471363</xdr:rowOff>
    </xdr:from>
    <xdr:to>
      <xdr:col>16</xdr:col>
      <xdr:colOff>421411</xdr:colOff>
      <xdr:row>14</xdr:row>
      <xdr:rowOff>21021</xdr:rowOff>
    </xdr:to>
    <xdr:sp macro="" textlink="">
      <xdr:nvSpPr>
        <xdr:cNvPr id="92" name="CustomShape 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/>
      </xdr:nvSpPr>
      <xdr:spPr>
        <a:xfrm>
          <a:off x="18500760" y="253656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1654</xdr:rowOff>
    </xdr:from>
    <xdr:to>
      <xdr:col>16</xdr:col>
      <xdr:colOff>421411</xdr:colOff>
      <xdr:row>14</xdr:row>
      <xdr:rowOff>151388</xdr:rowOff>
    </xdr:to>
    <xdr:sp macro="" textlink="">
      <xdr:nvSpPr>
        <xdr:cNvPr id="93" name="CustomShape 1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/>
      </xdr:nvSpPr>
      <xdr:spPr>
        <a:xfrm>
          <a:off x="18500760" y="266976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421411</xdr:colOff>
      <xdr:row>14</xdr:row>
      <xdr:rowOff>170108</xdr:rowOff>
    </xdr:to>
    <xdr:sp macro="" textlink="">
      <xdr:nvSpPr>
        <xdr:cNvPr id="94" name="CustomShape 1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/>
      </xdr:nvSpPr>
      <xdr:spPr>
        <a:xfrm>
          <a:off x="18500760" y="268848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421411</xdr:colOff>
      <xdr:row>14</xdr:row>
      <xdr:rowOff>170108</xdr:rowOff>
    </xdr:to>
    <xdr:sp macro="" textlink="">
      <xdr:nvSpPr>
        <xdr:cNvPr id="95" name="CustomShape 1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/>
      </xdr:nvSpPr>
      <xdr:spPr>
        <a:xfrm>
          <a:off x="18500760" y="268848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151101</xdr:rowOff>
    </xdr:from>
    <xdr:to>
      <xdr:col>16</xdr:col>
      <xdr:colOff>421411</xdr:colOff>
      <xdr:row>15</xdr:row>
      <xdr:rowOff>16382</xdr:rowOff>
    </xdr:to>
    <xdr:sp macro="" textlink="">
      <xdr:nvSpPr>
        <xdr:cNvPr id="96" name="CustomShape 1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/>
      </xdr:nvSpPr>
      <xdr:spPr>
        <a:xfrm>
          <a:off x="18500760" y="282168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14</xdr:row>
      <xdr:rowOff>17061</xdr:rowOff>
    </xdr:from>
    <xdr:to>
      <xdr:col>16</xdr:col>
      <xdr:colOff>421411</xdr:colOff>
      <xdr:row>15</xdr:row>
      <xdr:rowOff>34742</xdr:rowOff>
    </xdr:to>
    <xdr:sp macro="" textlink="">
      <xdr:nvSpPr>
        <xdr:cNvPr id="97" name="CustomShape 1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/>
      </xdr:nvSpPr>
      <xdr:spPr>
        <a:xfrm>
          <a:off x="18500760" y="284004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12</xdr:row>
      <xdr:rowOff>471363</xdr:rowOff>
    </xdr:from>
    <xdr:to>
      <xdr:col>16</xdr:col>
      <xdr:colOff>268771</xdr:colOff>
      <xdr:row>14</xdr:row>
      <xdr:rowOff>21021</xdr:rowOff>
    </xdr:to>
    <xdr:sp macro="" textlink="">
      <xdr:nvSpPr>
        <xdr:cNvPr id="98" name="CustomShape 1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/>
      </xdr:nvSpPr>
      <xdr:spPr>
        <a:xfrm>
          <a:off x="18500760" y="253656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1654</xdr:rowOff>
    </xdr:from>
    <xdr:to>
      <xdr:col>16</xdr:col>
      <xdr:colOff>268771</xdr:colOff>
      <xdr:row>14</xdr:row>
      <xdr:rowOff>151388</xdr:rowOff>
    </xdr:to>
    <xdr:sp macro="" textlink="">
      <xdr:nvSpPr>
        <xdr:cNvPr id="99" name="CustomShape 1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/>
      </xdr:nvSpPr>
      <xdr:spPr>
        <a:xfrm>
          <a:off x="18500760" y="266976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268771</xdr:colOff>
      <xdr:row>14</xdr:row>
      <xdr:rowOff>170108</xdr:rowOff>
    </xdr:to>
    <xdr:sp macro="" textlink="">
      <xdr:nvSpPr>
        <xdr:cNvPr id="100" name="CustomShape 1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/>
      </xdr:nvSpPr>
      <xdr:spPr>
        <a:xfrm>
          <a:off x="18500760" y="268848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268771</xdr:colOff>
      <xdr:row>14</xdr:row>
      <xdr:rowOff>170108</xdr:rowOff>
    </xdr:to>
    <xdr:sp macro="" textlink="">
      <xdr:nvSpPr>
        <xdr:cNvPr id="101" name="CustomShape 1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/>
      </xdr:nvSpPr>
      <xdr:spPr>
        <a:xfrm>
          <a:off x="18500760" y="268848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151101</xdr:rowOff>
    </xdr:from>
    <xdr:to>
      <xdr:col>16</xdr:col>
      <xdr:colOff>268771</xdr:colOff>
      <xdr:row>15</xdr:row>
      <xdr:rowOff>16382</xdr:rowOff>
    </xdr:to>
    <xdr:sp macro="" textlink="">
      <xdr:nvSpPr>
        <xdr:cNvPr id="102" name="CustomShape 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/>
      </xdr:nvSpPr>
      <xdr:spPr>
        <a:xfrm>
          <a:off x="18500760" y="282168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14</xdr:row>
      <xdr:rowOff>17061</xdr:rowOff>
    </xdr:from>
    <xdr:to>
      <xdr:col>16</xdr:col>
      <xdr:colOff>268771</xdr:colOff>
      <xdr:row>15</xdr:row>
      <xdr:rowOff>34742</xdr:rowOff>
    </xdr:to>
    <xdr:sp macro="" textlink="">
      <xdr:nvSpPr>
        <xdr:cNvPr id="103" name="CustomShape 1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/>
      </xdr:nvSpPr>
      <xdr:spPr>
        <a:xfrm>
          <a:off x="18500760" y="284004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12</xdr:row>
      <xdr:rowOff>471363</xdr:rowOff>
    </xdr:from>
    <xdr:to>
      <xdr:col>16</xdr:col>
      <xdr:colOff>268771</xdr:colOff>
      <xdr:row>14</xdr:row>
      <xdr:rowOff>21021</xdr:rowOff>
    </xdr:to>
    <xdr:sp macro="" textlink="">
      <xdr:nvSpPr>
        <xdr:cNvPr id="104" name="CustomShape 1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/>
      </xdr:nvSpPr>
      <xdr:spPr>
        <a:xfrm>
          <a:off x="18500760" y="253656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1654</xdr:rowOff>
    </xdr:from>
    <xdr:to>
      <xdr:col>16</xdr:col>
      <xdr:colOff>268771</xdr:colOff>
      <xdr:row>14</xdr:row>
      <xdr:rowOff>151388</xdr:rowOff>
    </xdr:to>
    <xdr:sp macro="" textlink="">
      <xdr:nvSpPr>
        <xdr:cNvPr id="105" name="CustomShape 1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/>
      </xdr:nvSpPr>
      <xdr:spPr>
        <a:xfrm>
          <a:off x="18500760" y="266976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268771</xdr:colOff>
      <xdr:row>14</xdr:row>
      <xdr:rowOff>170108</xdr:rowOff>
    </xdr:to>
    <xdr:sp macro="" textlink="">
      <xdr:nvSpPr>
        <xdr:cNvPr id="106" name="CustomShape 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/>
      </xdr:nvSpPr>
      <xdr:spPr>
        <a:xfrm>
          <a:off x="18500760" y="268848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268771</xdr:colOff>
      <xdr:row>14</xdr:row>
      <xdr:rowOff>170108</xdr:rowOff>
    </xdr:to>
    <xdr:sp macro="" textlink="">
      <xdr:nvSpPr>
        <xdr:cNvPr id="107" name="CustomShape 1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/>
      </xdr:nvSpPr>
      <xdr:spPr>
        <a:xfrm>
          <a:off x="18500760" y="268848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151101</xdr:rowOff>
    </xdr:from>
    <xdr:to>
      <xdr:col>16</xdr:col>
      <xdr:colOff>268771</xdr:colOff>
      <xdr:row>15</xdr:row>
      <xdr:rowOff>16382</xdr:rowOff>
    </xdr:to>
    <xdr:sp macro="" textlink="">
      <xdr:nvSpPr>
        <xdr:cNvPr id="108" name="CustomShape 1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/>
      </xdr:nvSpPr>
      <xdr:spPr>
        <a:xfrm>
          <a:off x="18500760" y="282168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14</xdr:row>
      <xdr:rowOff>17061</xdr:rowOff>
    </xdr:from>
    <xdr:to>
      <xdr:col>16</xdr:col>
      <xdr:colOff>268771</xdr:colOff>
      <xdr:row>15</xdr:row>
      <xdr:rowOff>34742</xdr:rowOff>
    </xdr:to>
    <xdr:sp macro="" textlink="">
      <xdr:nvSpPr>
        <xdr:cNvPr id="109" name="CustomShape 1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/>
      </xdr:nvSpPr>
      <xdr:spPr>
        <a:xfrm>
          <a:off x="18500760" y="284004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12</xdr:row>
      <xdr:rowOff>471363</xdr:rowOff>
    </xdr:from>
    <xdr:to>
      <xdr:col>16</xdr:col>
      <xdr:colOff>345091</xdr:colOff>
      <xdr:row>14</xdr:row>
      <xdr:rowOff>21021</xdr:rowOff>
    </xdr:to>
    <xdr:sp macro="" textlink="">
      <xdr:nvSpPr>
        <xdr:cNvPr id="110" name="CustomShape 1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/>
      </xdr:nvSpPr>
      <xdr:spPr>
        <a:xfrm>
          <a:off x="18500760" y="253656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1654</xdr:rowOff>
    </xdr:from>
    <xdr:to>
      <xdr:col>16</xdr:col>
      <xdr:colOff>345091</xdr:colOff>
      <xdr:row>14</xdr:row>
      <xdr:rowOff>151388</xdr:rowOff>
    </xdr:to>
    <xdr:sp macro="" textlink="">
      <xdr:nvSpPr>
        <xdr:cNvPr id="111" name="CustomShape 1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/>
      </xdr:nvSpPr>
      <xdr:spPr>
        <a:xfrm>
          <a:off x="18500760" y="266976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345091</xdr:colOff>
      <xdr:row>14</xdr:row>
      <xdr:rowOff>170108</xdr:rowOff>
    </xdr:to>
    <xdr:sp macro="" textlink="">
      <xdr:nvSpPr>
        <xdr:cNvPr id="112" name="CustomShape 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/>
      </xdr:nvSpPr>
      <xdr:spPr>
        <a:xfrm>
          <a:off x="18500760" y="26884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345091</xdr:colOff>
      <xdr:row>14</xdr:row>
      <xdr:rowOff>170108</xdr:rowOff>
    </xdr:to>
    <xdr:sp macro="" textlink="">
      <xdr:nvSpPr>
        <xdr:cNvPr id="113" name="CustomShape 1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/>
      </xdr:nvSpPr>
      <xdr:spPr>
        <a:xfrm>
          <a:off x="18500760" y="26884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151101</xdr:rowOff>
    </xdr:from>
    <xdr:to>
      <xdr:col>16</xdr:col>
      <xdr:colOff>345091</xdr:colOff>
      <xdr:row>15</xdr:row>
      <xdr:rowOff>16382</xdr:rowOff>
    </xdr:to>
    <xdr:sp macro="" textlink="">
      <xdr:nvSpPr>
        <xdr:cNvPr id="114" name="CustomShape 1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/>
      </xdr:nvSpPr>
      <xdr:spPr>
        <a:xfrm>
          <a:off x="18500760" y="28216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14</xdr:row>
      <xdr:rowOff>17061</xdr:rowOff>
    </xdr:from>
    <xdr:to>
      <xdr:col>16</xdr:col>
      <xdr:colOff>345091</xdr:colOff>
      <xdr:row>15</xdr:row>
      <xdr:rowOff>34742</xdr:rowOff>
    </xdr:to>
    <xdr:sp macro="" textlink="">
      <xdr:nvSpPr>
        <xdr:cNvPr id="115" name="CustomShape 1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/>
      </xdr:nvSpPr>
      <xdr:spPr>
        <a:xfrm>
          <a:off x="18500760" y="284004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12</xdr:row>
      <xdr:rowOff>471363</xdr:rowOff>
    </xdr:from>
    <xdr:to>
      <xdr:col>16</xdr:col>
      <xdr:colOff>345091</xdr:colOff>
      <xdr:row>14</xdr:row>
      <xdr:rowOff>21021</xdr:rowOff>
    </xdr:to>
    <xdr:sp macro="" textlink="">
      <xdr:nvSpPr>
        <xdr:cNvPr id="116" name="CustomShape 1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/>
      </xdr:nvSpPr>
      <xdr:spPr>
        <a:xfrm>
          <a:off x="18500760" y="253656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1654</xdr:rowOff>
    </xdr:from>
    <xdr:to>
      <xdr:col>16</xdr:col>
      <xdr:colOff>345091</xdr:colOff>
      <xdr:row>14</xdr:row>
      <xdr:rowOff>151388</xdr:rowOff>
    </xdr:to>
    <xdr:sp macro="" textlink="">
      <xdr:nvSpPr>
        <xdr:cNvPr id="117" name="CustomShape 1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/>
      </xdr:nvSpPr>
      <xdr:spPr>
        <a:xfrm>
          <a:off x="18500760" y="266976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345091</xdr:colOff>
      <xdr:row>14</xdr:row>
      <xdr:rowOff>170108</xdr:rowOff>
    </xdr:to>
    <xdr:sp macro="" textlink="">
      <xdr:nvSpPr>
        <xdr:cNvPr id="118" name="CustomShape 1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/>
      </xdr:nvSpPr>
      <xdr:spPr>
        <a:xfrm>
          <a:off x="18500760" y="26884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345091</xdr:colOff>
      <xdr:row>14</xdr:row>
      <xdr:rowOff>170108</xdr:rowOff>
    </xdr:to>
    <xdr:sp macro="" textlink="">
      <xdr:nvSpPr>
        <xdr:cNvPr id="119" name="CustomShape 1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/>
      </xdr:nvSpPr>
      <xdr:spPr>
        <a:xfrm>
          <a:off x="18500760" y="26884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151101</xdr:rowOff>
    </xdr:from>
    <xdr:to>
      <xdr:col>16</xdr:col>
      <xdr:colOff>345091</xdr:colOff>
      <xdr:row>15</xdr:row>
      <xdr:rowOff>16382</xdr:rowOff>
    </xdr:to>
    <xdr:sp macro="" textlink="">
      <xdr:nvSpPr>
        <xdr:cNvPr id="120" name="CustomShape 1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/>
      </xdr:nvSpPr>
      <xdr:spPr>
        <a:xfrm>
          <a:off x="18500760" y="28216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14</xdr:row>
      <xdr:rowOff>17061</xdr:rowOff>
    </xdr:from>
    <xdr:to>
      <xdr:col>16</xdr:col>
      <xdr:colOff>345091</xdr:colOff>
      <xdr:row>15</xdr:row>
      <xdr:rowOff>34742</xdr:rowOff>
    </xdr:to>
    <xdr:sp macro="" textlink="">
      <xdr:nvSpPr>
        <xdr:cNvPr id="121" name="CustomShape 1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/>
      </xdr:nvSpPr>
      <xdr:spPr>
        <a:xfrm>
          <a:off x="18500760" y="284004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12</xdr:row>
      <xdr:rowOff>471363</xdr:rowOff>
    </xdr:from>
    <xdr:to>
      <xdr:col>16</xdr:col>
      <xdr:colOff>345091</xdr:colOff>
      <xdr:row>14</xdr:row>
      <xdr:rowOff>21021</xdr:rowOff>
    </xdr:to>
    <xdr:sp macro="" textlink="">
      <xdr:nvSpPr>
        <xdr:cNvPr id="122" name="CustomShape 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/>
      </xdr:nvSpPr>
      <xdr:spPr>
        <a:xfrm>
          <a:off x="18500760" y="253656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1654</xdr:rowOff>
    </xdr:from>
    <xdr:to>
      <xdr:col>16</xdr:col>
      <xdr:colOff>345091</xdr:colOff>
      <xdr:row>14</xdr:row>
      <xdr:rowOff>151388</xdr:rowOff>
    </xdr:to>
    <xdr:sp macro="" textlink="">
      <xdr:nvSpPr>
        <xdr:cNvPr id="123" name="CustomShape 1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/>
      </xdr:nvSpPr>
      <xdr:spPr>
        <a:xfrm>
          <a:off x="18500760" y="266976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345091</xdr:colOff>
      <xdr:row>14</xdr:row>
      <xdr:rowOff>170108</xdr:rowOff>
    </xdr:to>
    <xdr:sp macro="" textlink="">
      <xdr:nvSpPr>
        <xdr:cNvPr id="124" name="CustomShape 1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/>
      </xdr:nvSpPr>
      <xdr:spPr>
        <a:xfrm>
          <a:off x="18500760" y="26884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345091</xdr:colOff>
      <xdr:row>14</xdr:row>
      <xdr:rowOff>170108</xdr:rowOff>
    </xdr:to>
    <xdr:sp macro="" textlink="">
      <xdr:nvSpPr>
        <xdr:cNvPr id="125" name="CustomShape 1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/>
      </xdr:nvSpPr>
      <xdr:spPr>
        <a:xfrm>
          <a:off x="18500760" y="26884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151101</xdr:rowOff>
    </xdr:from>
    <xdr:to>
      <xdr:col>16</xdr:col>
      <xdr:colOff>345091</xdr:colOff>
      <xdr:row>15</xdr:row>
      <xdr:rowOff>16382</xdr:rowOff>
    </xdr:to>
    <xdr:sp macro="" textlink="">
      <xdr:nvSpPr>
        <xdr:cNvPr id="126" name="CustomShape 1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/>
      </xdr:nvSpPr>
      <xdr:spPr>
        <a:xfrm>
          <a:off x="18500760" y="282168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14</xdr:row>
      <xdr:rowOff>17061</xdr:rowOff>
    </xdr:from>
    <xdr:to>
      <xdr:col>16</xdr:col>
      <xdr:colOff>345091</xdr:colOff>
      <xdr:row>15</xdr:row>
      <xdr:rowOff>34742</xdr:rowOff>
    </xdr:to>
    <xdr:sp macro="" textlink="">
      <xdr:nvSpPr>
        <xdr:cNvPr id="127" name="CustomShape 1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/>
      </xdr:nvSpPr>
      <xdr:spPr>
        <a:xfrm>
          <a:off x="18500760" y="2840040"/>
          <a:ext cx="10440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12</xdr:row>
      <xdr:rowOff>471363</xdr:rowOff>
    </xdr:from>
    <xdr:to>
      <xdr:col>16</xdr:col>
      <xdr:colOff>421411</xdr:colOff>
      <xdr:row>14</xdr:row>
      <xdr:rowOff>21021</xdr:rowOff>
    </xdr:to>
    <xdr:sp macro="" textlink="">
      <xdr:nvSpPr>
        <xdr:cNvPr id="128" name="CustomShape 1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/>
      </xdr:nvSpPr>
      <xdr:spPr>
        <a:xfrm>
          <a:off x="18500760" y="253656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1654</xdr:rowOff>
    </xdr:from>
    <xdr:to>
      <xdr:col>16</xdr:col>
      <xdr:colOff>421411</xdr:colOff>
      <xdr:row>14</xdr:row>
      <xdr:rowOff>151388</xdr:rowOff>
    </xdr:to>
    <xdr:sp macro="" textlink="">
      <xdr:nvSpPr>
        <xdr:cNvPr id="129" name="CustomShape 1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/>
      </xdr:nvSpPr>
      <xdr:spPr>
        <a:xfrm>
          <a:off x="18500760" y="266976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421411</xdr:colOff>
      <xdr:row>14</xdr:row>
      <xdr:rowOff>170108</xdr:rowOff>
    </xdr:to>
    <xdr:sp macro="" textlink="">
      <xdr:nvSpPr>
        <xdr:cNvPr id="130" name="CustomShape 1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/>
      </xdr:nvSpPr>
      <xdr:spPr>
        <a:xfrm>
          <a:off x="18500760" y="268848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421411</xdr:colOff>
      <xdr:row>14</xdr:row>
      <xdr:rowOff>170108</xdr:rowOff>
    </xdr:to>
    <xdr:sp macro="" textlink="">
      <xdr:nvSpPr>
        <xdr:cNvPr id="131" name="CustomShape 1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/>
      </xdr:nvSpPr>
      <xdr:spPr>
        <a:xfrm>
          <a:off x="18500760" y="268848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151101</xdr:rowOff>
    </xdr:from>
    <xdr:to>
      <xdr:col>16</xdr:col>
      <xdr:colOff>421411</xdr:colOff>
      <xdr:row>15</xdr:row>
      <xdr:rowOff>16382</xdr:rowOff>
    </xdr:to>
    <xdr:sp macro="" textlink="">
      <xdr:nvSpPr>
        <xdr:cNvPr id="132" name="CustomShape 1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/>
      </xdr:nvSpPr>
      <xdr:spPr>
        <a:xfrm>
          <a:off x="18500760" y="282168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14</xdr:row>
      <xdr:rowOff>17061</xdr:rowOff>
    </xdr:from>
    <xdr:to>
      <xdr:col>16</xdr:col>
      <xdr:colOff>421411</xdr:colOff>
      <xdr:row>15</xdr:row>
      <xdr:rowOff>34742</xdr:rowOff>
    </xdr:to>
    <xdr:sp macro="" textlink="">
      <xdr:nvSpPr>
        <xdr:cNvPr id="133" name="CustomShape 1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/>
      </xdr:nvSpPr>
      <xdr:spPr>
        <a:xfrm>
          <a:off x="18500760" y="2840040"/>
          <a:ext cx="18072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12</xdr:row>
      <xdr:rowOff>471363</xdr:rowOff>
    </xdr:from>
    <xdr:to>
      <xdr:col>16</xdr:col>
      <xdr:colOff>268771</xdr:colOff>
      <xdr:row>14</xdr:row>
      <xdr:rowOff>21021</xdr:rowOff>
    </xdr:to>
    <xdr:sp macro="" textlink="">
      <xdr:nvSpPr>
        <xdr:cNvPr id="134" name="CustomShape 1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/>
      </xdr:nvSpPr>
      <xdr:spPr>
        <a:xfrm>
          <a:off x="18500760" y="253656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1654</xdr:rowOff>
    </xdr:from>
    <xdr:to>
      <xdr:col>16</xdr:col>
      <xdr:colOff>268771</xdr:colOff>
      <xdr:row>14</xdr:row>
      <xdr:rowOff>151388</xdr:rowOff>
    </xdr:to>
    <xdr:sp macro="" textlink="">
      <xdr:nvSpPr>
        <xdr:cNvPr id="135" name="CustomShape 1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/>
      </xdr:nvSpPr>
      <xdr:spPr>
        <a:xfrm>
          <a:off x="18500760" y="266976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268771</xdr:colOff>
      <xdr:row>14</xdr:row>
      <xdr:rowOff>170108</xdr:rowOff>
    </xdr:to>
    <xdr:sp macro="" textlink="">
      <xdr:nvSpPr>
        <xdr:cNvPr id="136" name="CustomShape 1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/>
      </xdr:nvSpPr>
      <xdr:spPr>
        <a:xfrm>
          <a:off x="18500760" y="268848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20374</xdr:rowOff>
    </xdr:from>
    <xdr:to>
      <xdr:col>16</xdr:col>
      <xdr:colOff>268771</xdr:colOff>
      <xdr:row>14</xdr:row>
      <xdr:rowOff>170108</xdr:rowOff>
    </xdr:to>
    <xdr:sp macro="" textlink="">
      <xdr:nvSpPr>
        <xdr:cNvPr id="137" name="CustomShape 1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/>
      </xdr:nvSpPr>
      <xdr:spPr>
        <a:xfrm>
          <a:off x="18500760" y="268848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13</xdr:row>
      <xdr:rowOff>151101</xdr:rowOff>
    </xdr:from>
    <xdr:to>
      <xdr:col>16</xdr:col>
      <xdr:colOff>268771</xdr:colOff>
      <xdr:row>15</xdr:row>
      <xdr:rowOff>16382</xdr:rowOff>
    </xdr:to>
    <xdr:sp macro="" textlink="">
      <xdr:nvSpPr>
        <xdr:cNvPr id="138" name="CustomShape 1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/>
      </xdr:nvSpPr>
      <xdr:spPr>
        <a:xfrm>
          <a:off x="18500760" y="282168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14</xdr:row>
      <xdr:rowOff>17061</xdr:rowOff>
    </xdr:from>
    <xdr:to>
      <xdr:col>16</xdr:col>
      <xdr:colOff>268771</xdr:colOff>
      <xdr:row>15</xdr:row>
      <xdr:rowOff>34742</xdr:rowOff>
    </xdr:to>
    <xdr:sp macro="" textlink="">
      <xdr:nvSpPr>
        <xdr:cNvPr id="139" name="CustomShape 1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/>
      </xdr:nvSpPr>
      <xdr:spPr>
        <a:xfrm>
          <a:off x="18500760" y="2840040"/>
          <a:ext cx="28080" cy="30744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15</xdr:row>
      <xdr:rowOff>379954</xdr:rowOff>
    </xdr:from>
    <xdr:to>
      <xdr:col>16</xdr:col>
      <xdr:colOff>268771</xdr:colOff>
      <xdr:row>16</xdr:row>
      <xdr:rowOff>103806</xdr:rowOff>
    </xdr:to>
    <xdr:sp macro="" textlink="">
      <xdr:nvSpPr>
        <xdr:cNvPr id="140" name="CustomShape 1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/>
      </xdr:nvSpPr>
      <xdr:spPr>
        <a:xfrm>
          <a:off x="18500760" y="3494880"/>
          <a:ext cx="2808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15</xdr:row>
      <xdr:rowOff>506479</xdr:rowOff>
    </xdr:from>
    <xdr:to>
      <xdr:col>16</xdr:col>
      <xdr:colOff>268771</xdr:colOff>
      <xdr:row>17</xdr:row>
      <xdr:rowOff>81293</xdr:rowOff>
    </xdr:to>
    <xdr:sp macro="" textlink="">
      <xdr:nvSpPr>
        <xdr:cNvPr id="141" name="CustomShape 1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/>
      </xdr:nvSpPr>
      <xdr:spPr>
        <a:xfrm>
          <a:off x="18500760" y="3628080"/>
          <a:ext cx="2808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16</xdr:row>
      <xdr:rowOff>122166</xdr:rowOff>
    </xdr:from>
    <xdr:to>
      <xdr:col>16</xdr:col>
      <xdr:colOff>268771</xdr:colOff>
      <xdr:row>17</xdr:row>
      <xdr:rowOff>275520</xdr:rowOff>
    </xdr:to>
    <xdr:sp macro="" textlink="">
      <xdr:nvSpPr>
        <xdr:cNvPr id="142" name="CustomShape 1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/>
      </xdr:nvSpPr>
      <xdr:spPr>
        <a:xfrm>
          <a:off x="18500760" y="3817800"/>
          <a:ext cx="2808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17</xdr:row>
      <xdr:rowOff>23333</xdr:rowOff>
    </xdr:from>
    <xdr:to>
      <xdr:col>16</xdr:col>
      <xdr:colOff>268771</xdr:colOff>
      <xdr:row>17</xdr:row>
      <xdr:rowOff>333180</xdr:rowOff>
    </xdr:to>
    <xdr:sp macro="" textlink="">
      <xdr:nvSpPr>
        <xdr:cNvPr id="143" name="CustomShape 1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/>
      </xdr:nvSpPr>
      <xdr:spPr>
        <a:xfrm>
          <a:off x="18500760" y="3874680"/>
          <a:ext cx="2808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17</xdr:row>
      <xdr:rowOff>161040</xdr:rowOff>
    </xdr:from>
    <xdr:to>
      <xdr:col>16</xdr:col>
      <xdr:colOff>268771</xdr:colOff>
      <xdr:row>17</xdr:row>
      <xdr:rowOff>469693</xdr:rowOff>
    </xdr:to>
    <xdr:sp macro="" textlink="">
      <xdr:nvSpPr>
        <xdr:cNvPr id="144" name="CustomShape 1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/>
      </xdr:nvSpPr>
      <xdr:spPr>
        <a:xfrm>
          <a:off x="18500760" y="4007880"/>
          <a:ext cx="2808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20</xdr:row>
      <xdr:rowOff>87523</xdr:rowOff>
    </xdr:from>
    <xdr:to>
      <xdr:col>16</xdr:col>
      <xdr:colOff>268771</xdr:colOff>
      <xdr:row>22</xdr:row>
      <xdr:rowOff>69793</xdr:rowOff>
    </xdr:to>
    <xdr:sp macro="" textlink="">
      <xdr:nvSpPr>
        <xdr:cNvPr id="145" name="CustomShape 1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/>
      </xdr:nvSpPr>
      <xdr:spPr>
        <a:xfrm>
          <a:off x="18500760" y="4823640"/>
          <a:ext cx="2808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15</xdr:row>
      <xdr:rowOff>379954</xdr:rowOff>
    </xdr:from>
    <xdr:to>
      <xdr:col>16</xdr:col>
      <xdr:colOff>345091</xdr:colOff>
      <xdr:row>16</xdr:row>
      <xdr:rowOff>103806</xdr:rowOff>
    </xdr:to>
    <xdr:sp macro="" textlink="">
      <xdr:nvSpPr>
        <xdr:cNvPr id="146" name="CustomShape 1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/>
      </xdr:nvSpPr>
      <xdr:spPr>
        <a:xfrm>
          <a:off x="18500760" y="349488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15</xdr:row>
      <xdr:rowOff>506479</xdr:rowOff>
    </xdr:from>
    <xdr:to>
      <xdr:col>16</xdr:col>
      <xdr:colOff>345091</xdr:colOff>
      <xdr:row>17</xdr:row>
      <xdr:rowOff>81293</xdr:rowOff>
    </xdr:to>
    <xdr:sp macro="" textlink="">
      <xdr:nvSpPr>
        <xdr:cNvPr id="147" name="CustomShape 1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/>
      </xdr:nvSpPr>
      <xdr:spPr>
        <a:xfrm>
          <a:off x="18500760" y="362808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16</xdr:row>
      <xdr:rowOff>122166</xdr:rowOff>
    </xdr:from>
    <xdr:to>
      <xdr:col>16</xdr:col>
      <xdr:colOff>345091</xdr:colOff>
      <xdr:row>17</xdr:row>
      <xdr:rowOff>275520</xdr:rowOff>
    </xdr:to>
    <xdr:sp macro="" textlink="">
      <xdr:nvSpPr>
        <xdr:cNvPr id="148" name="CustomShape 1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/>
      </xdr:nvSpPr>
      <xdr:spPr>
        <a:xfrm>
          <a:off x="18500760" y="381780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17</xdr:row>
      <xdr:rowOff>23333</xdr:rowOff>
    </xdr:from>
    <xdr:to>
      <xdr:col>16</xdr:col>
      <xdr:colOff>345091</xdr:colOff>
      <xdr:row>17</xdr:row>
      <xdr:rowOff>333180</xdr:rowOff>
    </xdr:to>
    <xdr:sp macro="" textlink="">
      <xdr:nvSpPr>
        <xdr:cNvPr id="149" name="CustomShape 1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/>
      </xdr:nvSpPr>
      <xdr:spPr>
        <a:xfrm>
          <a:off x="18500760" y="387468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17</xdr:row>
      <xdr:rowOff>161040</xdr:rowOff>
    </xdr:from>
    <xdr:to>
      <xdr:col>16</xdr:col>
      <xdr:colOff>345091</xdr:colOff>
      <xdr:row>17</xdr:row>
      <xdr:rowOff>469693</xdr:rowOff>
    </xdr:to>
    <xdr:sp macro="" textlink="">
      <xdr:nvSpPr>
        <xdr:cNvPr id="150" name="CustomShape 1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/>
      </xdr:nvSpPr>
      <xdr:spPr>
        <a:xfrm>
          <a:off x="18500760" y="400788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20</xdr:row>
      <xdr:rowOff>87523</xdr:rowOff>
    </xdr:from>
    <xdr:to>
      <xdr:col>16</xdr:col>
      <xdr:colOff>345091</xdr:colOff>
      <xdr:row>22</xdr:row>
      <xdr:rowOff>69793</xdr:rowOff>
    </xdr:to>
    <xdr:sp macro="" textlink="">
      <xdr:nvSpPr>
        <xdr:cNvPr id="151" name="CustomShape 1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/>
      </xdr:nvSpPr>
      <xdr:spPr>
        <a:xfrm>
          <a:off x="18500760" y="482364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15</xdr:row>
      <xdr:rowOff>379954</xdr:rowOff>
    </xdr:from>
    <xdr:to>
      <xdr:col>16</xdr:col>
      <xdr:colOff>345091</xdr:colOff>
      <xdr:row>16</xdr:row>
      <xdr:rowOff>103806</xdr:rowOff>
    </xdr:to>
    <xdr:sp macro="" textlink="">
      <xdr:nvSpPr>
        <xdr:cNvPr id="152" name="CustomShape 1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/>
      </xdr:nvSpPr>
      <xdr:spPr>
        <a:xfrm>
          <a:off x="18500760" y="349488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15</xdr:row>
      <xdr:rowOff>506479</xdr:rowOff>
    </xdr:from>
    <xdr:to>
      <xdr:col>16</xdr:col>
      <xdr:colOff>345091</xdr:colOff>
      <xdr:row>17</xdr:row>
      <xdr:rowOff>81293</xdr:rowOff>
    </xdr:to>
    <xdr:sp macro="" textlink="">
      <xdr:nvSpPr>
        <xdr:cNvPr id="153" name="CustomShape 1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/>
      </xdr:nvSpPr>
      <xdr:spPr>
        <a:xfrm>
          <a:off x="18500760" y="362808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16</xdr:row>
      <xdr:rowOff>122166</xdr:rowOff>
    </xdr:from>
    <xdr:to>
      <xdr:col>16</xdr:col>
      <xdr:colOff>345091</xdr:colOff>
      <xdr:row>17</xdr:row>
      <xdr:rowOff>275520</xdr:rowOff>
    </xdr:to>
    <xdr:sp macro="" textlink="">
      <xdr:nvSpPr>
        <xdr:cNvPr id="154" name="CustomShape 1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/>
      </xdr:nvSpPr>
      <xdr:spPr>
        <a:xfrm>
          <a:off x="18500760" y="381780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17</xdr:row>
      <xdr:rowOff>23333</xdr:rowOff>
    </xdr:from>
    <xdr:to>
      <xdr:col>16</xdr:col>
      <xdr:colOff>345091</xdr:colOff>
      <xdr:row>17</xdr:row>
      <xdr:rowOff>333180</xdr:rowOff>
    </xdr:to>
    <xdr:sp macro="" textlink="">
      <xdr:nvSpPr>
        <xdr:cNvPr id="155" name="CustomShape 1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/>
      </xdr:nvSpPr>
      <xdr:spPr>
        <a:xfrm>
          <a:off x="18500760" y="387468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17</xdr:row>
      <xdr:rowOff>161040</xdr:rowOff>
    </xdr:from>
    <xdr:to>
      <xdr:col>16</xdr:col>
      <xdr:colOff>345091</xdr:colOff>
      <xdr:row>17</xdr:row>
      <xdr:rowOff>469693</xdr:rowOff>
    </xdr:to>
    <xdr:sp macro="" textlink="">
      <xdr:nvSpPr>
        <xdr:cNvPr id="156" name="CustomShape 1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/>
      </xdr:nvSpPr>
      <xdr:spPr>
        <a:xfrm>
          <a:off x="18500760" y="400788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20</xdr:row>
      <xdr:rowOff>87523</xdr:rowOff>
    </xdr:from>
    <xdr:to>
      <xdr:col>16</xdr:col>
      <xdr:colOff>345091</xdr:colOff>
      <xdr:row>22</xdr:row>
      <xdr:rowOff>69793</xdr:rowOff>
    </xdr:to>
    <xdr:sp macro="" textlink="">
      <xdr:nvSpPr>
        <xdr:cNvPr id="157" name="CustomShape 1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/>
      </xdr:nvSpPr>
      <xdr:spPr>
        <a:xfrm>
          <a:off x="18500760" y="482364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15</xdr:row>
      <xdr:rowOff>379954</xdr:rowOff>
    </xdr:from>
    <xdr:to>
      <xdr:col>16</xdr:col>
      <xdr:colOff>421411</xdr:colOff>
      <xdr:row>16</xdr:row>
      <xdr:rowOff>103806</xdr:rowOff>
    </xdr:to>
    <xdr:sp macro="" textlink="">
      <xdr:nvSpPr>
        <xdr:cNvPr id="158" name="CustomShape 1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/>
      </xdr:nvSpPr>
      <xdr:spPr>
        <a:xfrm>
          <a:off x="18500760" y="3494880"/>
          <a:ext cx="18072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15</xdr:row>
      <xdr:rowOff>506479</xdr:rowOff>
    </xdr:from>
    <xdr:to>
      <xdr:col>16</xdr:col>
      <xdr:colOff>421411</xdr:colOff>
      <xdr:row>17</xdr:row>
      <xdr:rowOff>81293</xdr:rowOff>
    </xdr:to>
    <xdr:sp macro="" textlink="">
      <xdr:nvSpPr>
        <xdr:cNvPr id="159" name="CustomShape 1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/>
      </xdr:nvSpPr>
      <xdr:spPr>
        <a:xfrm>
          <a:off x="18500760" y="3628080"/>
          <a:ext cx="18072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16</xdr:row>
      <xdr:rowOff>122166</xdr:rowOff>
    </xdr:from>
    <xdr:to>
      <xdr:col>16</xdr:col>
      <xdr:colOff>421411</xdr:colOff>
      <xdr:row>17</xdr:row>
      <xdr:rowOff>275520</xdr:rowOff>
    </xdr:to>
    <xdr:sp macro="" textlink="">
      <xdr:nvSpPr>
        <xdr:cNvPr id="160" name="CustomShape 1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SpPr/>
      </xdr:nvSpPr>
      <xdr:spPr>
        <a:xfrm>
          <a:off x="18500760" y="3817800"/>
          <a:ext cx="18072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17</xdr:row>
      <xdr:rowOff>23333</xdr:rowOff>
    </xdr:from>
    <xdr:to>
      <xdr:col>16</xdr:col>
      <xdr:colOff>421411</xdr:colOff>
      <xdr:row>17</xdr:row>
      <xdr:rowOff>333180</xdr:rowOff>
    </xdr:to>
    <xdr:sp macro="" textlink="">
      <xdr:nvSpPr>
        <xdr:cNvPr id="161" name="CustomShape 1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SpPr/>
      </xdr:nvSpPr>
      <xdr:spPr>
        <a:xfrm>
          <a:off x="18500760" y="3874680"/>
          <a:ext cx="18072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17</xdr:row>
      <xdr:rowOff>161040</xdr:rowOff>
    </xdr:from>
    <xdr:to>
      <xdr:col>16</xdr:col>
      <xdr:colOff>421411</xdr:colOff>
      <xdr:row>17</xdr:row>
      <xdr:rowOff>469693</xdr:rowOff>
    </xdr:to>
    <xdr:sp macro="" textlink="">
      <xdr:nvSpPr>
        <xdr:cNvPr id="162" name="CustomShape 1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SpPr/>
      </xdr:nvSpPr>
      <xdr:spPr>
        <a:xfrm>
          <a:off x="18500760" y="4007880"/>
          <a:ext cx="18072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20</xdr:row>
      <xdr:rowOff>87523</xdr:rowOff>
    </xdr:from>
    <xdr:to>
      <xdr:col>16</xdr:col>
      <xdr:colOff>421411</xdr:colOff>
      <xdr:row>22</xdr:row>
      <xdr:rowOff>69793</xdr:rowOff>
    </xdr:to>
    <xdr:sp macro="" textlink="">
      <xdr:nvSpPr>
        <xdr:cNvPr id="163" name="CustomShape 1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SpPr/>
      </xdr:nvSpPr>
      <xdr:spPr>
        <a:xfrm>
          <a:off x="18500760" y="4823640"/>
          <a:ext cx="18072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15</xdr:row>
      <xdr:rowOff>379954</xdr:rowOff>
    </xdr:from>
    <xdr:to>
      <xdr:col>16</xdr:col>
      <xdr:colOff>268771</xdr:colOff>
      <xdr:row>16</xdr:row>
      <xdr:rowOff>103806</xdr:rowOff>
    </xdr:to>
    <xdr:sp macro="" textlink="">
      <xdr:nvSpPr>
        <xdr:cNvPr id="164" name="CustomShape 1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SpPr/>
      </xdr:nvSpPr>
      <xdr:spPr>
        <a:xfrm>
          <a:off x="18500760" y="3494880"/>
          <a:ext cx="2808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15</xdr:row>
      <xdr:rowOff>506479</xdr:rowOff>
    </xdr:from>
    <xdr:to>
      <xdr:col>16</xdr:col>
      <xdr:colOff>268771</xdr:colOff>
      <xdr:row>17</xdr:row>
      <xdr:rowOff>81293</xdr:rowOff>
    </xdr:to>
    <xdr:sp macro="" textlink="">
      <xdr:nvSpPr>
        <xdr:cNvPr id="165" name="CustomShape 1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SpPr/>
      </xdr:nvSpPr>
      <xdr:spPr>
        <a:xfrm>
          <a:off x="18500760" y="3628080"/>
          <a:ext cx="2808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16</xdr:row>
      <xdr:rowOff>122166</xdr:rowOff>
    </xdr:from>
    <xdr:to>
      <xdr:col>16</xdr:col>
      <xdr:colOff>268771</xdr:colOff>
      <xdr:row>17</xdr:row>
      <xdr:rowOff>275520</xdr:rowOff>
    </xdr:to>
    <xdr:sp macro="" textlink="">
      <xdr:nvSpPr>
        <xdr:cNvPr id="166" name="CustomShape 1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/>
      </xdr:nvSpPr>
      <xdr:spPr>
        <a:xfrm>
          <a:off x="18500760" y="3817800"/>
          <a:ext cx="2808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17</xdr:row>
      <xdr:rowOff>23333</xdr:rowOff>
    </xdr:from>
    <xdr:to>
      <xdr:col>16</xdr:col>
      <xdr:colOff>268771</xdr:colOff>
      <xdr:row>17</xdr:row>
      <xdr:rowOff>333180</xdr:rowOff>
    </xdr:to>
    <xdr:sp macro="" textlink="">
      <xdr:nvSpPr>
        <xdr:cNvPr id="167" name="CustomShape 1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/>
      </xdr:nvSpPr>
      <xdr:spPr>
        <a:xfrm>
          <a:off x="18500760" y="3874680"/>
          <a:ext cx="2808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17</xdr:row>
      <xdr:rowOff>161040</xdr:rowOff>
    </xdr:from>
    <xdr:to>
      <xdr:col>16</xdr:col>
      <xdr:colOff>268771</xdr:colOff>
      <xdr:row>17</xdr:row>
      <xdr:rowOff>469693</xdr:rowOff>
    </xdr:to>
    <xdr:sp macro="" textlink="">
      <xdr:nvSpPr>
        <xdr:cNvPr id="168" name="CustomShape 1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/>
      </xdr:nvSpPr>
      <xdr:spPr>
        <a:xfrm>
          <a:off x="18500760" y="4007880"/>
          <a:ext cx="2808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20</xdr:row>
      <xdr:rowOff>87523</xdr:rowOff>
    </xdr:from>
    <xdr:to>
      <xdr:col>16</xdr:col>
      <xdr:colOff>268771</xdr:colOff>
      <xdr:row>22</xdr:row>
      <xdr:rowOff>69793</xdr:rowOff>
    </xdr:to>
    <xdr:sp macro="" textlink="">
      <xdr:nvSpPr>
        <xdr:cNvPr id="169" name="CustomShape 1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/>
      </xdr:nvSpPr>
      <xdr:spPr>
        <a:xfrm>
          <a:off x="18500760" y="4823640"/>
          <a:ext cx="2808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15</xdr:row>
      <xdr:rowOff>379954</xdr:rowOff>
    </xdr:from>
    <xdr:to>
      <xdr:col>16</xdr:col>
      <xdr:colOff>345091</xdr:colOff>
      <xdr:row>16</xdr:row>
      <xdr:rowOff>103806</xdr:rowOff>
    </xdr:to>
    <xdr:sp macro="" textlink="">
      <xdr:nvSpPr>
        <xdr:cNvPr id="170" name="CustomShape 1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/>
      </xdr:nvSpPr>
      <xdr:spPr>
        <a:xfrm>
          <a:off x="18500760" y="349488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15</xdr:row>
      <xdr:rowOff>506479</xdr:rowOff>
    </xdr:from>
    <xdr:to>
      <xdr:col>16</xdr:col>
      <xdr:colOff>345091</xdr:colOff>
      <xdr:row>17</xdr:row>
      <xdr:rowOff>81293</xdr:rowOff>
    </xdr:to>
    <xdr:sp macro="" textlink="">
      <xdr:nvSpPr>
        <xdr:cNvPr id="171" name="CustomShape 1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/>
      </xdr:nvSpPr>
      <xdr:spPr>
        <a:xfrm>
          <a:off x="18500760" y="362808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16</xdr:row>
      <xdr:rowOff>122166</xdr:rowOff>
    </xdr:from>
    <xdr:to>
      <xdr:col>16</xdr:col>
      <xdr:colOff>345091</xdr:colOff>
      <xdr:row>17</xdr:row>
      <xdr:rowOff>275520</xdr:rowOff>
    </xdr:to>
    <xdr:sp macro="" textlink="">
      <xdr:nvSpPr>
        <xdr:cNvPr id="172" name="CustomShape 1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/>
      </xdr:nvSpPr>
      <xdr:spPr>
        <a:xfrm>
          <a:off x="18500760" y="381780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17</xdr:row>
      <xdr:rowOff>23333</xdr:rowOff>
    </xdr:from>
    <xdr:to>
      <xdr:col>16</xdr:col>
      <xdr:colOff>345091</xdr:colOff>
      <xdr:row>17</xdr:row>
      <xdr:rowOff>333180</xdr:rowOff>
    </xdr:to>
    <xdr:sp macro="" textlink="">
      <xdr:nvSpPr>
        <xdr:cNvPr id="173" name="CustomShape 1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/>
      </xdr:nvSpPr>
      <xdr:spPr>
        <a:xfrm>
          <a:off x="18500760" y="387468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17</xdr:row>
      <xdr:rowOff>161040</xdr:rowOff>
    </xdr:from>
    <xdr:to>
      <xdr:col>16</xdr:col>
      <xdr:colOff>345091</xdr:colOff>
      <xdr:row>17</xdr:row>
      <xdr:rowOff>469693</xdr:rowOff>
    </xdr:to>
    <xdr:sp macro="" textlink="">
      <xdr:nvSpPr>
        <xdr:cNvPr id="174" name="CustomShape 1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/>
      </xdr:nvSpPr>
      <xdr:spPr>
        <a:xfrm>
          <a:off x="18500760" y="400788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20</xdr:row>
      <xdr:rowOff>87523</xdr:rowOff>
    </xdr:from>
    <xdr:to>
      <xdr:col>16</xdr:col>
      <xdr:colOff>345091</xdr:colOff>
      <xdr:row>22</xdr:row>
      <xdr:rowOff>69793</xdr:rowOff>
    </xdr:to>
    <xdr:sp macro="" textlink="">
      <xdr:nvSpPr>
        <xdr:cNvPr id="175" name="CustomShape 1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/>
      </xdr:nvSpPr>
      <xdr:spPr>
        <a:xfrm>
          <a:off x="18500760" y="482364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15</xdr:row>
      <xdr:rowOff>379954</xdr:rowOff>
    </xdr:from>
    <xdr:to>
      <xdr:col>16</xdr:col>
      <xdr:colOff>345091</xdr:colOff>
      <xdr:row>16</xdr:row>
      <xdr:rowOff>103806</xdr:rowOff>
    </xdr:to>
    <xdr:sp macro="" textlink="">
      <xdr:nvSpPr>
        <xdr:cNvPr id="176" name="CustomShape 1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/>
      </xdr:nvSpPr>
      <xdr:spPr>
        <a:xfrm>
          <a:off x="18500760" y="349488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15</xdr:row>
      <xdr:rowOff>506479</xdr:rowOff>
    </xdr:from>
    <xdr:to>
      <xdr:col>16</xdr:col>
      <xdr:colOff>345091</xdr:colOff>
      <xdr:row>17</xdr:row>
      <xdr:rowOff>81293</xdr:rowOff>
    </xdr:to>
    <xdr:sp macro="" textlink="">
      <xdr:nvSpPr>
        <xdr:cNvPr id="177" name="CustomShape 1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/>
      </xdr:nvSpPr>
      <xdr:spPr>
        <a:xfrm>
          <a:off x="18500760" y="362808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16</xdr:row>
      <xdr:rowOff>122166</xdr:rowOff>
    </xdr:from>
    <xdr:to>
      <xdr:col>16</xdr:col>
      <xdr:colOff>345091</xdr:colOff>
      <xdr:row>17</xdr:row>
      <xdr:rowOff>275520</xdr:rowOff>
    </xdr:to>
    <xdr:sp macro="" textlink="">
      <xdr:nvSpPr>
        <xdr:cNvPr id="178" name="CustomShape 1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/>
      </xdr:nvSpPr>
      <xdr:spPr>
        <a:xfrm>
          <a:off x="18500760" y="381780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17</xdr:row>
      <xdr:rowOff>23333</xdr:rowOff>
    </xdr:from>
    <xdr:to>
      <xdr:col>16</xdr:col>
      <xdr:colOff>345091</xdr:colOff>
      <xdr:row>17</xdr:row>
      <xdr:rowOff>333180</xdr:rowOff>
    </xdr:to>
    <xdr:sp macro="" textlink="">
      <xdr:nvSpPr>
        <xdr:cNvPr id="179" name="CustomShape 1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/>
      </xdr:nvSpPr>
      <xdr:spPr>
        <a:xfrm>
          <a:off x="18500760" y="387468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17</xdr:row>
      <xdr:rowOff>161040</xdr:rowOff>
    </xdr:from>
    <xdr:to>
      <xdr:col>16</xdr:col>
      <xdr:colOff>345091</xdr:colOff>
      <xdr:row>17</xdr:row>
      <xdr:rowOff>469693</xdr:rowOff>
    </xdr:to>
    <xdr:sp macro="" textlink="">
      <xdr:nvSpPr>
        <xdr:cNvPr id="180" name="CustomShape 1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/>
      </xdr:nvSpPr>
      <xdr:spPr>
        <a:xfrm>
          <a:off x="18500760" y="400788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20</xdr:row>
      <xdr:rowOff>87523</xdr:rowOff>
    </xdr:from>
    <xdr:to>
      <xdr:col>16</xdr:col>
      <xdr:colOff>345091</xdr:colOff>
      <xdr:row>22</xdr:row>
      <xdr:rowOff>69793</xdr:rowOff>
    </xdr:to>
    <xdr:sp macro="" textlink="">
      <xdr:nvSpPr>
        <xdr:cNvPr id="181" name="CustomShape 1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/>
      </xdr:nvSpPr>
      <xdr:spPr>
        <a:xfrm>
          <a:off x="18500760" y="4823640"/>
          <a:ext cx="10440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15</xdr:row>
      <xdr:rowOff>379954</xdr:rowOff>
    </xdr:from>
    <xdr:to>
      <xdr:col>16</xdr:col>
      <xdr:colOff>421411</xdr:colOff>
      <xdr:row>16</xdr:row>
      <xdr:rowOff>103806</xdr:rowOff>
    </xdr:to>
    <xdr:sp macro="" textlink="">
      <xdr:nvSpPr>
        <xdr:cNvPr id="182" name="CustomShape 1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/>
      </xdr:nvSpPr>
      <xdr:spPr>
        <a:xfrm>
          <a:off x="18500760" y="3494880"/>
          <a:ext cx="18072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15</xdr:row>
      <xdr:rowOff>506479</xdr:rowOff>
    </xdr:from>
    <xdr:to>
      <xdr:col>16</xdr:col>
      <xdr:colOff>421411</xdr:colOff>
      <xdr:row>17</xdr:row>
      <xdr:rowOff>81293</xdr:rowOff>
    </xdr:to>
    <xdr:sp macro="" textlink="">
      <xdr:nvSpPr>
        <xdr:cNvPr id="183" name="CustomShape 1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/>
      </xdr:nvSpPr>
      <xdr:spPr>
        <a:xfrm>
          <a:off x="18500760" y="3628080"/>
          <a:ext cx="18072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16</xdr:row>
      <xdr:rowOff>122166</xdr:rowOff>
    </xdr:from>
    <xdr:to>
      <xdr:col>16</xdr:col>
      <xdr:colOff>421411</xdr:colOff>
      <xdr:row>17</xdr:row>
      <xdr:rowOff>275520</xdr:rowOff>
    </xdr:to>
    <xdr:sp macro="" textlink="">
      <xdr:nvSpPr>
        <xdr:cNvPr id="184" name="CustomShape 1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/>
      </xdr:nvSpPr>
      <xdr:spPr>
        <a:xfrm>
          <a:off x="18500760" y="3817800"/>
          <a:ext cx="18072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17</xdr:row>
      <xdr:rowOff>23333</xdr:rowOff>
    </xdr:from>
    <xdr:to>
      <xdr:col>16</xdr:col>
      <xdr:colOff>421411</xdr:colOff>
      <xdr:row>17</xdr:row>
      <xdr:rowOff>333180</xdr:rowOff>
    </xdr:to>
    <xdr:sp macro="" textlink="">
      <xdr:nvSpPr>
        <xdr:cNvPr id="185" name="CustomShape 1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/>
      </xdr:nvSpPr>
      <xdr:spPr>
        <a:xfrm>
          <a:off x="18500760" y="3874680"/>
          <a:ext cx="18072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17</xdr:row>
      <xdr:rowOff>161040</xdr:rowOff>
    </xdr:from>
    <xdr:to>
      <xdr:col>16</xdr:col>
      <xdr:colOff>421411</xdr:colOff>
      <xdr:row>17</xdr:row>
      <xdr:rowOff>469693</xdr:rowOff>
    </xdr:to>
    <xdr:sp macro="" textlink="">
      <xdr:nvSpPr>
        <xdr:cNvPr id="186" name="CustomShape 1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/>
      </xdr:nvSpPr>
      <xdr:spPr>
        <a:xfrm>
          <a:off x="18500760" y="4007880"/>
          <a:ext cx="180720" cy="304560"/>
        </a:xfrm>
        <a:prstGeom prst="rect">
          <a:avLst/>
        </a:prstGeom>
      </xdr:spPr>
    </xdr:sp>
    <xdr:clientData/>
  </xdr:twoCellAnchor>
  <xdr:twoCellAnchor editAs="absolute">
    <xdr:from>
      <xdr:col>16</xdr:col>
      <xdr:colOff>240691</xdr:colOff>
      <xdr:row>20</xdr:row>
      <xdr:rowOff>87523</xdr:rowOff>
    </xdr:from>
    <xdr:to>
      <xdr:col>16</xdr:col>
      <xdr:colOff>421411</xdr:colOff>
      <xdr:row>22</xdr:row>
      <xdr:rowOff>69793</xdr:rowOff>
    </xdr:to>
    <xdr:sp macro="" textlink="">
      <xdr:nvSpPr>
        <xdr:cNvPr id="187" name="CustomShape 1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/>
      </xdr:nvSpPr>
      <xdr:spPr>
        <a:xfrm>
          <a:off x="18500760" y="4823640"/>
          <a:ext cx="180720" cy="304560"/>
        </a:xfrm>
        <a:prstGeom prst="rect">
          <a:avLst/>
        </a:prstGeom>
      </xdr:spPr>
    </xdr:sp>
    <xdr:clientData/>
  </xdr:twoCellAnchor>
  <xdr:twoCellAnchor editAs="absolute">
    <xdr:from>
      <xdr:col>3</xdr:col>
      <xdr:colOff>53009</xdr:colOff>
      <xdr:row>0</xdr:row>
      <xdr:rowOff>124239</xdr:rowOff>
    </xdr:from>
    <xdr:to>
      <xdr:col>3</xdr:col>
      <xdr:colOff>624508</xdr:colOff>
      <xdr:row>4</xdr:row>
      <xdr:rowOff>66259</xdr:rowOff>
    </xdr:to>
    <xdr:pic>
      <xdr:nvPicPr>
        <xdr:cNvPr id="188" name="Picture 2048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20957" y="124239"/>
          <a:ext cx="571499" cy="5218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475074</xdr:colOff>
      <xdr:row>24</xdr:row>
      <xdr:rowOff>126038</xdr:rowOff>
    </xdr:from>
    <xdr:to>
      <xdr:col>7</xdr:col>
      <xdr:colOff>731340</xdr:colOff>
      <xdr:row>26</xdr:row>
      <xdr:rowOff>103776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7735195" y="4926638"/>
          <a:ext cx="256680" cy="284195"/>
        </a:xfrm>
        <a:prstGeom prst="rect">
          <a:avLst/>
        </a:prstGeom>
      </xdr:spPr>
    </xdr:sp>
    <xdr:clientData/>
  </xdr:twoCellAnchor>
  <xdr:twoCellAnchor editAs="absolute">
    <xdr:from>
      <xdr:col>7</xdr:col>
      <xdr:colOff>475074</xdr:colOff>
      <xdr:row>24</xdr:row>
      <xdr:rowOff>126038</xdr:rowOff>
    </xdr:from>
    <xdr:to>
      <xdr:col>7</xdr:col>
      <xdr:colOff>731340</xdr:colOff>
      <xdr:row>26</xdr:row>
      <xdr:rowOff>103776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7735195" y="4926638"/>
          <a:ext cx="256680" cy="284195"/>
        </a:xfrm>
        <a:prstGeom prst="rect">
          <a:avLst/>
        </a:prstGeom>
      </xdr:spPr>
    </xdr:sp>
    <xdr:clientData/>
  </xdr:twoCellAnchor>
  <xdr:twoCellAnchor editAs="absolute">
    <xdr:from>
      <xdr:col>7</xdr:col>
      <xdr:colOff>475074</xdr:colOff>
      <xdr:row>24</xdr:row>
      <xdr:rowOff>126038</xdr:rowOff>
    </xdr:from>
    <xdr:to>
      <xdr:col>7</xdr:col>
      <xdr:colOff>731340</xdr:colOff>
      <xdr:row>26</xdr:row>
      <xdr:rowOff>103776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>
          <a:off x="7735195" y="4926638"/>
          <a:ext cx="256680" cy="284195"/>
        </a:xfrm>
        <a:prstGeom prst="rect">
          <a:avLst/>
        </a:prstGeom>
      </xdr:spPr>
    </xdr:sp>
    <xdr:clientData/>
  </xdr:twoCellAnchor>
  <xdr:twoCellAnchor editAs="absolute">
    <xdr:from>
      <xdr:col>7</xdr:col>
      <xdr:colOff>475074</xdr:colOff>
      <xdr:row>24</xdr:row>
      <xdr:rowOff>126038</xdr:rowOff>
    </xdr:from>
    <xdr:to>
      <xdr:col>7</xdr:col>
      <xdr:colOff>731340</xdr:colOff>
      <xdr:row>26</xdr:row>
      <xdr:rowOff>103776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>
        <a:xfrm>
          <a:off x="7735195" y="4926638"/>
          <a:ext cx="256680" cy="284195"/>
        </a:xfrm>
        <a:prstGeom prst="rect">
          <a:avLst/>
        </a:prstGeom>
      </xdr:spPr>
    </xdr:sp>
    <xdr:clientData/>
  </xdr:twoCellAnchor>
  <xdr:twoCellAnchor editAs="absolute">
    <xdr:from>
      <xdr:col>7</xdr:col>
      <xdr:colOff>475074</xdr:colOff>
      <xdr:row>24</xdr:row>
      <xdr:rowOff>126038</xdr:rowOff>
    </xdr:from>
    <xdr:to>
      <xdr:col>7</xdr:col>
      <xdr:colOff>731340</xdr:colOff>
      <xdr:row>26</xdr:row>
      <xdr:rowOff>103776</xdr:rowOff>
    </xdr:to>
    <xdr:sp macro="" textlink="">
      <xdr:nvSpPr>
        <xdr:cNvPr id="6" name="CustomShape 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>
          <a:off x="7735195" y="4926638"/>
          <a:ext cx="256680" cy="284195"/>
        </a:xfrm>
        <a:prstGeom prst="rect">
          <a:avLst/>
        </a:prstGeom>
      </xdr:spPr>
    </xdr:sp>
    <xdr:clientData/>
  </xdr:twoCellAnchor>
  <xdr:twoCellAnchor editAs="absolute">
    <xdr:from>
      <xdr:col>7</xdr:col>
      <xdr:colOff>475074</xdr:colOff>
      <xdr:row>24</xdr:row>
      <xdr:rowOff>126038</xdr:rowOff>
    </xdr:from>
    <xdr:to>
      <xdr:col>7</xdr:col>
      <xdr:colOff>731340</xdr:colOff>
      <xdr:row>26</xdr:row>
      <xdr:rowOff>103776</xdr:rowOff>
    </xdr:to>
    <xdr:sp macro="" textlink="">
      <xdr:nvSpPr>
        <xdr:cNvPr id="7" name="CustomShape 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/>
      </xdr:nvSpPr>
      <xdr:spPr>
        <a:xfrm>
          <a:off x="7735195" y="4926638"/>
          <a:ext cx="256680" cy="284195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471363</xdr:rowOff>
    </xdr:from>
    <xdr:to>
      <xdr:col>18</xdr:col>
      <xdr:colOff>249841</xdr:colOff>
      <xdr:row>12</xdr:row>
      <xdr:rowOff>773496</xdr:rowOff>
    </xdr:to>
    <xdr:sp macro="" textlink="">
      <xdr:nvSpPr>
        <xdr:cNvPr id="8" name="CustomShape 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/>
      </xdr:nvSpPr>
      <xdr:spPr>
        <a:xfrm>
          <a:off x="17576191" y="2485279"/>
          <a:ext cx="104400" cy="30213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601729</xdr:rowOff>
    </xdr:from>
    <xdr:to>
      <xdr:col>18</xdr:col>
      <xdr:colOff>249841</xdr:colOff>
      <xdr:row>12</xdr:row>
      <xdr:rowOff>903863</xdr:rowOff>
    </xdr:to>
    <xdr:sp macro="" textlink="">
      <xdr:nvSpPr>
        <xdr:cNvPr id="9" name="CustomShape 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/>
      </xdr:nvSpPr>
      <xdr:spPr>
        <a:xfrm>
          <a:off x="17576191" y="261564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249841</xdr:colOff>
      <xdr:row>12</xdr:row>
      <xdr:rowOff>922583</xdr:rowOff>
    </xdr:to>
    <xdr:sp macro="" textlink="">
      <xdr:nvSpPr>
        <xdr:cNvPr id="10" name="CustomShape 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/>
      </xdr:nvSpPr>
      <xdr:spPr>
        <a:xfrm>
          <a:off x="17576191" y="263436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249841</xdr:colOff>
      <xdr:row>12</xdr:row>
      <xdr:rowOff>922583</xdr:rowOff>
    </xdr:to>
    <xdr:sp macro="" textlink="">
      <xdr:nvSpPr>
        <xdr:cNvPr id="11" name="CustomShape 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>
        <a:xfrm>
          <a:off x="17576191" y="263436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751176</xdr:rowOff>
    </xdr:from>
    <xdr:to>
      <xdr:col>18</xdr:col>
      <xdr:colOff>249841</xdr:colOff>
      <xdr:row>13</xdr:row>
      <xdr:rowOff>17624</xdr:rowOff>
    </xdr:to>
    <xdr:sp macro="" textlink="">
      <xdr:nvSpPr>
        <xdr:cNvPr id="12" name="CustomShape 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/>
      </xdr:nvSpPr>
      <xdr:spPr>
        <a:xfrm>
          <a:off x="17576191" y="2765092"/>
          <a:ext cx="10440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769536</xdr:rowOff>
    </xdr:from>
    <xdr:to>
      <xdr:col>18</xdr:col>
      <xdr:colOff>249841</xdr:colOff>
      <xdr:row>13</xdr:row>
      <xdr:rowOff>35984</xdr:rowOff>
    </xdr:to>
    <xdr:sp macro="" textlink="">
      <xdr:nvSpPr>
        <xdr:cNvPr id="13" name="CustomShape 1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/>
      </xdr:nvSpPr>
      <xdr:spPr>
        <a:xfrm>
          <a:off x="17576191" y="2783452"/>
          <a:ext cx="10440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471363</xdr:rowOff>
    </xdr:from>
    <xdr:to>
      <xdr:col>18</xdr:col>
      <xdr:colOff>322848</xdr:colOff>
      <xdr:row>12</xdr:row>
      <xdr:rowOff>773496</xdr:rowOff>
    </xdr:to>
    <xdr:sp macro="" textlink="">
      <xdr:nvSpPr>
        <xdr:cNvPr id="14" name="CustomShape 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/>
      </xdr:nvSpPr>
      <xdr:spPr>
        <a:xfrm>
          <a:off x="17576191" y="2485279"/>
          <a:ext cx="180720" cy="30213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601729</xdr:rowOff>
    </xdr:from>
    <xdr:to>
      <xdr:col>18</xdr:col>
      <xdr:colOff>322848</xdr:colOff>
      <xdr:row>12</xdr:row>
      <xdr:rowOff>903863</xdr:rowOff>
    </xdr:to>
    <xdr:sp macro="" textlink="">
      <xdr:nvSpPr>
        <xdr:cNvPr id="15" name="CustomShape 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/>
      </xdr:nvSpPr>
      <xdr:spPr>
        <a:xfrm>
          <a:off x="17576191" y="2615645"/>
          <a:ext cx="18072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322848</xdr:colOff>
      <xdr:row>12</xdr:row>
      <xdr:rowOff>922583</xdr:rowOff>
    </xdr:to>
    <xdr:sp macro="" textlink="">
      <xdr:nvSpPr>
        <xdr:cNvPr id="16" name="CustomShape 1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/>
      </xdr:nvSpPr>
      <xdr:spPr>
        <a:xfrm>
          <a:off x="17576191" y="2634365"/>
          <a:ext cx="18072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322848</xdr:colOff>
      <xdr:row>12</xdr:row>
      <xdr:rowOff>922583</xdr:rowOff>
    </xdr:to>
    <xdr:sp macro="" textlink="">
      <xdr:nvSpPr>
        <xdr:cNvPr id="17" name="CustomShape 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/>
      </xdr:nvSpPr>
      <xdr:spPr>
        <a:xfrm>
          <a:off x="17576191" y="2634365"/>
          <a:ext cx="18072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751176</xdr:rowOff>
    </xdr:from>
    <xdr:to>
      <xdr:col>18</xdr:col>
      <xdr:colOff>322848</xdr:colOff>
      <xdr:row>13</xdr:row>
      <xdr:rowOff>17624</xdr:rowOff>
    </xdr:to>
    <xdr:sp macro="" textlink="">
      <xdr:nvSpPr>
        <xdr:cNvPr id="18" name="CustomShape 1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/>
      </xdr:nvSpPr>
      <xdr:spPr>
        <a:xfrm>
          <a:off x="17576191" y="2765092"/>
          <a:ext cx="18072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769536</xdr:rowOff>
    </xdr:from>
    <xdr:to>
      <xdr:col>18</xdr:col>
      <xdr:colOff>322848</xdr:colOff>
      <xdr:row>13</xdr:row>
      <xdr:rowOff>35984</xdr:rowOff>
    </xdr:to>
    <xdr:sp macro="" textlink="">
      <xdr:nvSpPr>
        <xdr:cNvPr id="19" name="CustomShape 1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/>
      </xdr:nvSpPr>
      <xdr:spPr>
        <a:xfrm>
          <a:off x="17576191" y="2783452"/>
          <a:ext cx="18072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471363</xdr:rowOff>
    </xdr:from>
    <xdr:to>
      <xdr:col>18</xdr:col>
      <xdr:colOff>173521</xdr:colOff>
      <xdr:row>12</xdr:row>
      <xdr:rowOff>773496</xdr:rowOff>
    </xdr:to>
    <xdr:sp macro="" textlink="">
      <xdr:nvSpPr>
        <xdr:cNvPr id="20" name="CustomShape 1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/>
      </xdr:nvSpPr>
      <xdr:spPr>
        <a:xfrm>
          <a:off x="17576191" y="2485279"/>
          <a:ext cx="28080" cy="30213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601729</xdr:rowOff>
    </xdr:from>
    <xdr:to>
      <xdr:col>18</xdr:col>
      <xdr:colOff>173521</xdr:colOff>
      <xdr:row>12</xdr:row>
      <xdr:rowOff>903863</xdr:rowOff>
    </xdr:to>
    <xdr:sp macro="" textlink="">
      <xdr:nvSpPr>
        <xdr:cNvPr id="21" name="CustomShape 1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/>
      </xdr:nvSpPr>
      <xdr:spPr>
        <a:xfrm>
          <a:off x="17576191" y="2615645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173521</xdr:colOff>
      <xdr:row>12</xdr:row>
      <xdr:rowOff>922583</xdr:rowOff>
    </xdr:to>
    <xdr:sp macro="" textlink="">
      <xdr:nvSpPr>
        <xdr:cNvPr id="22" name="CustomShape 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/>
      </xdr:nvSpPr>
      <xdr:spPr>
        <a:xfrm>
          <a:off x="17576191" y="2634365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173521</xdr:colOff>
      <xdr:row>12</xdr:row>
      <xdr:rowOff>922583</xdr:rowOff>
    </xdr:to>
    <xdr:sp macro="" textlink="">
      <xdr:nvSpPr>
        <xdr:cNvPr id="23" name="CustomShape 1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/>
      </xdr:nvSpPr>
      <xdr:spPr>
        <a:xfrm>
          <a:off x="17576191" y="2634365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751176</xdr:rowOff>
    </xdr:from>
    <xdr:to>
      <xdr:col>18</xdr:col>
      <xdr:colOff>173521</xdr:colOff>
      <xdr:row>13</xdr:row>
      <xdr:rowOff>17624</xdr:rowOff>
    </xdr:to>
    <xdr:sp macro="" textlink="">
      <xdr:nvSpPr>
        <xdr:cNvPr id="24" name="CustomShape 1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/>
      </xdr:nvSpPr>
      <xdr:spPr>
        <a:xfrm>
          <a:off x="17576191" y="2765092"/>
          <a:ext cx="2808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769536</xdr:rowOff>
    </xdr:from>
    <xdr:to>
      <xdr:col>18</xdr:col>
      <xdr:colOff>173521</xdr:colOff>
      <xdr:row>13</xdr:row>
      <xdr:rowOff>35984</xdr:rowOff>
    </xdr:to>
    <xdr:sp macro="" textlink="">
      <xdr:nvSpPr>
        <xdr:cNvPr id="25" name="CustomShape 1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/>
      </xdr:nvSpPr>
      <xdr:spPr>
        <a:xfrm>
          <a:off x="17576191" y="2783452"/>
          <a:ext cx="2808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471363</xdr:rowOff>
    </xdr:from>
    <xdr:to>
      <xdr:col>18</xdr:col>
      <xdr:colOff>249841</xdr:colOff>
      <xdr:row>12</xdr:row>
      <xdr:rowOff>773496</xdr:rowOff>
    </xdr:to>
    <xdr:sp macro="" textlink="">
      <xdr:nvSpPr>
        <xdr:cNvPr id="26" name="CustomShape 1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/>
      </xdr:nvSpPr>
      <xdr:spPr>
        <a:xfrm>
          <a:off x="17576191" y="2485279"/>
          <a:ext cx="104400" cy="30213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601729</xdr:rowOff>
    </xdr:from>
    <xdr:to>
      <xdr:col>18</xdr:col>
      <xdr:colOff>249841</xdr:colOff>
      <xdr:row>12</xdr:row>
      <xdr:rowOff>903863</xdr:rowOff>
    </xdr:to>
    <xdr:sp macro="" textlink="">
      <xdr:nvSpPr>
        <xdr:cNvPr id="27" name="CustomShape 1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/>
      </xdr:nvSpPr>
      <xdr:spPr>
        <a:xfrm>
          <a:off x="17576191" y="261564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249841</xdr:colOff>
      <xdr:row>12</xdr:row>
      <xdr:rowOff>922583</xdr:rowOff>
    </xdr:to>
    <xdr:sp macro="" textlink="">
      <xdr:nvSpPr>
        <xdr:cNvPr id="28" name="CustomShape 1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/>
      </xdr:nvSpPr>
      <xdr:spPr>
        <a:xfrm>
          <a:off x="17576191" y="263436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249841</xdr:colOff>
      <xdr:row>12</xdr:row>
      <xdr:rowOff>922583</xdr:rowOff>
    </xdr:to>
    <xdr:sp macro="" textlink="">
      <xdr:nvSpPr>
        <xdr:cNvPr id="29" name="CustomShape 1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/>
      </xdr:nvSpPr>
      <xdr:spPr>
        <a:xfrm>
          <a:off x="17576191" y="263436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751176</xdr:rowOff>
    </xdr:from>
    <xdr:to>
      <xdr:col>18</xdr:col>
      <xdr:colOff>249841</xdr:colOff>
      <xdr:row>13</xdr:row>
      <xdr:rowOff>17624</xdr:rowOff>
    </xdr:to>
    <xdr:sp macro="" textlink="">
      <xdr:nvSpPr>
        <xdr:cNvPr id="30" name="CustomShape 1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/>
      </xdr:nvSpPr>
      <xdr:spPr>
        <a:xfrm>
          <a:off x="17576191" y="2765092"/>
          <a:ext cx="10440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769536</xdr:rowOff>
    </xdr:from>
    <xdr:to>
      <xdr:col>18</xdr:col>
      <xdr:colOff>249841</xdr:colOff>
      <xdr:row>13</xdr:row>
      <xdr:rowOff>35984</xdr:rowOff>
    </xdr:to>
    <xdr:sp macro="" textlink="">
      <xdr:nvSpPr>
        <xdr:cNvPr id="31" name="CustomShape 1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/>
      </xdr:nvSpPr>
      <xdr:spPr>
        <a:xfrm>
          <a:off x="17576191" y="2783452"/>
          <a:ext cx="10440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471363</xdr:rowOff>
    </xdr:from>
    <xdr:to>
      <xdr:col>18</xdr:col>
      <xdr:colOff>173521</xdr:colOff>
      <xdr:row>12</xdr:row>
      <xdr:rowOff>773496</xdr:rowOff>
    </xdr:to>
    <xdr:sp macro="" textlink="">
      <xdr:nvSpPr>
        <xdr:cNvPr id="32" name="CustomShape 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/>
      </xdr:nvSpPr>
      <xdr:spPr>
        <a:xfrm>
          <a:off x="17576191" y="2485279"/>
          <a:ext cx="28080" cy="30213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601729</xdr:rowOff>
    </xdr:from>
    <xdr:to>
      <xdr:col>18</xdr:col>
      <xdr:colOff>173521</xdr:colOff>
      <xdr:row>12</xdr:row>
      <xdr:rowOff>903863</xdr:rowOff>
    </xdr:to>
    <xdr:sp macro="" textlink="">
      <xdr:nvSpPr>
        <xdr:cNvPr id="33" name="CustomShape 1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/>
      </xdr:nvSpPr>
      <xdr:spPr>
        <a:xfrm>
          <a:off x="17576191" y="2615645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173521</xdr:colOff>
      <xdr:row>12</xdr:row>
      <xdr:rowOff>922583</xdr:rowOff>
    </xdr:to>
    <xdr:sp macro="" textlink="">
      <xdr:nvSpPr>
        <xdr:cNvPr id="34" name="CustomShape 1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/>
      </xdr:nvSpPr>
      <xdr:spPr>
        <a:xfrm>
          <a:off x="17576191" y="2634365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173521</xdr:colOff>
      <xdr:row>12</xdr:row>
      <xdr:rowOff>922583</xdr:rowOff>
    </xdr:to>
    <xdr:sp macro="" textlink="">
      <xdr:nvSpPr>
        <xdr:cNvPr id="35" name="CustomShape 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/>
      </xdr:nvSpPr>
      <xdr:spPr>
        <a:xfrm>
          <a:off x="17576191" y="2634365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751176</xdr:rowOff>
    </xdr:from>
    <xdr:to>
      <xdr:col>18</xdr:col>
      <xdr:colOff>173521</xdr:colOff>
      <xdr:row>13</xdr:row>
      <xdr:rowOff>17624</xdr:rowOff>
    </xdr:to>
    <xdr:sp macro="" textlink="">
      <xdr:nvSpPr>
        <xdr:cNvPr id="36" name="CustomShape 1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/>
      </xdr:nvSpPr>
      <xdr:spPr>
        <a:xfrm>
          <a:off x="17576191" y="2765092"/>
          <a:ext cx="2808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769536</xdr:rowOff>
    </xdr:from>
    <xdr:to>
      <xdr:col>18</xdr:col>
      <xdr:colOff>173521</xdr:colOff>
      <xdr:row>13</xdr:row>
      <xdr:rowOff>35984</xdr:rowOff>
    </xdr:to>
    <xdr:sp macro="" textlink="">
      <xdr:nvSpPr>
        <xdr:cNvPr id="37" name="CustomShape 1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/>
      </xdr:nvSpPr>
      <xdr:spPr>
        <a:xfrm>
          <a:off x="17576191" y="2783452"/>
          <a:ext cx="2808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471363</xdr:rowOff>
    </xdr:from>
    <xdr:to>
      <xdr:col>18</xdr:col>
      <xdr:colOff>249841</xdr:colOff>
      <xdr:row>12</xdr:row>
      <xdr:rowOff>773496</xdr:rowOff>
    </xdr:to>
    <xdr:sp macro="" textlink="">
      <xdr:nvSpPr>
        <xdr:cNvPr id="38" name="CustomShape 1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/>
      </xdr:nvSpPr>
      <xdr:spPr>
        <a:xfrm>
          <a:off x="17576191" y="2485279"/>
          <a:ext cx="104400" cy="30213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601729</xdr:rowOff>
    </xdr:from>
    <xdr:to>
      <xdr:col>18</xdr:col>
      <xdr:colOff>249841</xdr:colOff>
      <xdr:row>12</xdr:row>
      <xdr:rowOff>903863</xdr:rowOff>
    </xdr:to>
    <xdr:sp macro="" textlink="">
      <xdr:nvSpPr>
        <xdr:cNvPr id="39" name="CustomShape 1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/>
      </xdr:nvSpPr>
      <xdr:spPr>
        <a:xfrm>
          <a:off x="17576191" y="261564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249841</xdr:colOff>
      <xdr:row>12</xdr:row>
      <xdr:rowOff>922583</xdr:rowOff>
    </xdr:to>
    <xdr:sp macro="" textlink="">
      <xdr:nvSpPr>
        <xdr:cNvPr id="40" name="CustomShape 1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/>
      </xdr:nvSpPr>
      <xdr:spPr>
        <a:xfrm>
          <a:off x="17576191" y="263436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249841</xdr:colOff>
      <xdr:row>12</xdr:row>
      <xdr:rowOff>922583</xdr:rowOff>
    </xdr:to>
    <xdr:sp macro="" textlink="">
      <xdr:nvSpPr>
        <xdr:cNvPr id="41" name="CustomShape 1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/>
      </xdr:nvSpPr>
      <xdr:spPr>
        <a:xfrm>
          <a:off x="17576191" y="263436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751176</xdr:rowOff>
    </xdr:from>
    <xdr:to>
      <xdr:col>18</xdr:col>
      <xdr:colOff>249841</xdr:colOff>
      <xdr:row>13</xdr:row>
      <xdr:rowOff>17624</xdr:rowOff>
    </xdr:to>
    <xdr:sp macro="" textlink="">
      <xdr:nvSpPr>
        <xdr:cNvPr id="42" name="CustomShape 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/>
      </xdr:nvSpPr>
      <xdr:spPr>
        <a:xfrm>
          <a:off x="17576191" y="2765092"/>
          <a:ext cx="10440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769536</xdr:rowOff>
    </xdr:from>
    <xdr:to>
      <xdr:col>18</xdr:col>
      <xdr:colOff>249841</xdr:colOff>
      <xdr:row>13</xdr:row>
      <xdr:rowOff>35984</xdr:rowOff>
    </xdr:to>
    <xdr:sp macro="" textlink="">
      <xdr:nvSpPr>
        <xdr:cNvPr id="43" name="CustomShape 1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/>
      </xdr:nvSpPr>
      <xdr:spPr>
        <a:xfrm>
          <a:off x="17576191" y="2783452"/>
          <a:ext cx="10440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471363</xdr:rowOff>
    </xdr:from>
    <xdr:to>
      <xdr:col>18</xdr:col>
      <xdr:colOff>249841</xdr:colOff>
      <xdr:row>12</xdr:row>
      <xdr:rowOff>773496</xdr:rowOff>
    </xdr:to>
    <xdr:sp macro="" textlink="">
      <xdr:nvSpPr>
        <xdr:cNvPr id="44" name="CustomShape 1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/>
      </xdr:nvSpPr>
      <xdr:spPr>
        <a:xfrm>
          <a:off x="17576191" y="2485279"/>
          <a:ext cx="104400" cy="30213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601729</xdr:rowOff>
    </xdr:from>
    <xdr:to>
      <xdr:col>18</xdr:col>
      <xdr:colOff>249841</xdr:colOff>
      <xdr:row>12</xdr:row>
      <xdr:rowOff>903863</xdr:rowOff>
    </xdr:to>
    <xdr:sp macro="" textlink="">
      <xdr:nvSpPr>
        <xdr:cNvPr id="45" name="CustomShape 1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/>
      </xdr:nvSpPr>
      <xdr:spPr>
        <a:xfrm>
          <a:off x="17576191" y="261564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249841</xdr:colOff>
      <xdr:row>12</xdr:row>
      <xdr:rowOff>922583</xdr:rowOff>
    </xdr:to>
    <xdr:sp macro="" textlink="">
      <xdr:nvSpPr>
        <xdr:cNvPr id="46" name="CustomShape 1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/>
      </xdr:nvSpPr>
      <xdr:spPr>
        <a:xfrm>
          <a:off x="17576191" y="263436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249841</xdr:colOff>
      <xdr:row>12</xdr:row>
      <xdr:rowOff>922583</xdr:rowOff>
    </xdr:to>
    <xdr:sp macro="" textlink="">
      <xdr:nvSpPr>
        <xdr:cNvPr id="47" name="CustomShape 1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/>
      </xdr:nvSpPr>
      <xdr:spPr>
        <a:xfrm>
          <a:off x="17576191" y="263436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751176</xdr:rowOff>
    </xdr:from>
    <xdr:to>
      <xdr:col>18</xdr:col>
      <xdr:colOff>249841</xdr:colOff>
      <xdr:row>13</xdr:row>
      <xdr:rowOff>17624</xdr:rowOff>
    </xdr:to>
    <xdr:sp macro="" textlink="">
      <xdr:nvSpPr>
        <xdr:cNvPr id="48" name="CustomShape 1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/>
      </xdr:nvSpPr>
      <xdr:spPr>
        <a:xfrm>
          <a:off x="17576191" y="2765092"/>
          <a:ext cx="10440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769536</xdr:rowOff>
    </xdr:from>
    <xdr:to>
      <xdr:col>18</xdr:col>
      <xdr:colOff>249841</xdr:colOff>
      <xdr:row>13</xdr:row>
      <xdr:rowOff>35984</xdr:rowOff>
    </xdr:to>
    <xdr:sp macro="" textlink="">
      <xdr:nvSpPr>
        <xdr:cNvPr id="49" name="CustomShape 1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/>
      </xdr:nvSpPr>
      <xdr:spPr>
        <a:xfrm>
          <a:off x="17576191" y="2783452"/>
          <a:ext cx="10440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471363</xdr:rowOff>
    </xdr:from>
    <xdr:to>
      <xdr:col>18</xdr:col>
      <xdr:colOff>322848</xdr:colOff>
      <xdr:row>12</xdr:row>
      <xdr:rowOff>773496</xdr:rowOff>
    </xdr:to>
    <xdr:sp macro="" textlink="">
      <xdr:nvSpPr>
        <xdr:cNvPr id="50" name="CustomShape 1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/>
      </xdr:nvSpPr>
      <xdr:spPr>
        <a:xfrm>
          <a:off x="17576191" y="2485279"/>
          <a:ext cx="180720" cy="30213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601729</xdr:rowOff>
    </xdr:from>
    <xdr:to>
      <xdr:col>18</xdr:col>
      <xdr:colOff>322848</xdr:colOff>
      <xdr:row>12</xdr:row>
      <xdr:rowOff>903863</xdr:rowOff>
    </xdr:to>
    <xdr:sp macro="" textlink="">
      <xdr:nvSpPr>
        <xdr:cNvPr id="51" name="CustomShape 1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/>
      </xdr:nvSpPr>
      <xdr:spPr>
        <a:xfrm>
          <a:off x="17576191" y="2615645"/>
          <a:ext cx="18072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322848</xdr:colOff>
      <xdr:row>12</xdr:row>
      <xdr:rowOff>922583</xdr:rowOff>
    </xdr:to>
    <xdr:sp macro="" textlink="">
      <xdr:nvSpPr>
        <xdr:cNvPr id="52" name="CustomShape 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/>
      </xdr:nvSpPr>
      <xdr:spPr>
        <a:xfrm>
          <a:off x="17576191" y="2634365"/>
          <a:ext cx="18072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322848</xdr:colOff>
      <xdr:row>12</xdr:row>
      <xdr:rowOff>922583</xdr:rowOff>
    </xdr:to>
    <xdr:sp macro="" textlink="">
      <xdr:nvSpPr>
        <xdr:cNvPr id="53" name="CustomShape 1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/>
      </xdr:nvSpPr>
      <xdr:spPr>
        <a:xfrm>
          <a:off x="17576191" y="2634365"/>
          <a:ext cx="18072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751176</xdr:rowOff>
    </xdr:from>
    <xdr:to>
      <xdr:col>18</xdr:col>
      <xdr:colOff>322848</xdr:colOff>
      <xdr:row>13</xdr:row>
      <xdr:rowOff>17624</xdr:rowOff>
    </xdr:to>
    <xdr:sp macro="" textlink="">
      <xdr:nvSpPr>
        <xdr:cNvPr id="54" name="CustomShape 1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/>
      </xdr:nvSpPr>
      <xdr:spPr>
        <a:xfrm>
          <a:off x="17576191" y="2765092"/>
          <a:ext cx="18072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769536</xdr:rowOff>
    </xdr:from>
    <xdr:to>
      <xdr:col>18</xdr:col>
      <xdr:colOff>322848</xdr:colOff>
      <xdr:row>13</xdr:row>
      <xdr:rowOff>35984</xdr:rowOff>
    </xdr:to>
    <xdr:sp macro="" textlink="">
      <xdr:nvSpPr>
        <xdr:cNvPr id="55" name="CustomShape 1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/>
      </xdr:nvSpPr>
      <xdr:spPr>
        <a:xfrm>
          <a:off x="17576191" y="2783452"/>
          <a:ext cx="18072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471363</xdr:rowOff>
    </xdr:from>
    <xdr:to>
      <xdr:col>18</xdr:col>
      <xdr:colOff>173521</xdr:colOff>
      <xdr:row>12</xdr:row>
      <xdr:rowOff>773496</xdr:rowOff>
    </xdr:to>
    <xdr:sp macro="" textlink="">
      <xdr:nvSpPr>
        <xdr:cNvPr id="56" name="CustomShape 1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/>
      </xdr:nvSpPr>
      <xdr:spPr>
        <a:xfrm>
          <a:off x="17576191" y="2485279"/>
          <a:ext cx="28080" cy="30213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601729</xdr:rowOff>
    </xdr:from>
    <xdr:to>
      <xdr:col>18</xdr:col>
      <xdr:colOff>173521</xdr:colOff>
      <xdr:row>12</xdr:row>
      <xdr:rowOff>903863</xdr:rowOff>
    </xdr:to>
    <xdr:sp macro="" textlink="">
      <xdr:nvSpPr>
        <xdr:cNvPr id="57" name="CustomShape 1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/>
      </xdr:nvSpPr>
      <xdr:spPr>
        <a:xfrm>
          <a:off x="17576191" y="2615645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173521</xdr:colOff>
      <xdr:row>12</xdr:row>
      <xdr:rowOff>922583</xdr:rowOff>
    </xdr:to>
    <xdr:sp macro="" textlink="">
      <xdr:nvSpPr>
        <xdr:cNvPr id="58" name="CustomShape 1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/>
      </xdr:nvSpPr>
      <xdr:spPr>
        <a:xfrm>
          <a:off x="17576191" y="2634365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173521</xdr:colOff>
      <xdr:row>12</xdr:row>
      <xdr:rowOff>922583</xdr:rowOff>
    </xdr:to>
    <xdr:sp macro="" textlink="">
      <xdr:nvSpPr>
        <xdr:cNvPr id="59" name="CustomShape 1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/>
      </xdr:nvSpPr>
      <xdr:spPr>
        <a:xfrm>
          <a:off x="17576191" y="2634365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751176</xdr:rowOff>
    </xdr:from>
    <xdr:to>
      <xdr:col>18</xdr:col>
      <xdr:colOff>173521</xdr:colOff>
      <xdr:row>13</xdr:row>
      <xdr:rowOff>17624</xdr:rowOff>
    </xdr:to>
    <xdr:sp macro="" textlink="">
      <xdr:nvSpPr>
        <xdr:cNvPr id="60" name="CustomShape 1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/>
      </xdr:nvSpPr>
      <xdr:spPr>
        <a:xfrm>
          <a:off x="17576191" y="2765092"/>
          <a:ext cx="2808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769536</xdr:rowOff>
    </xdr:from>
    <xdr:to>
      <xdr:col>18</xdr:col>
      <xdr:colOff>173521</xdr:colOff>
      <xdr:row>13</xdr:row>
      <xdr:rowOff>35984</xdr:rowOff>
    </xdr:to>
    <xdr:sp macro="" textlink="">
      <xdr:nvSpPr>
        <xdr:cNvPr id="61" name="CustomShape 1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/>
      </xdr:nvSpPr>
      <xdr:spPr>
        <a:xfrm>
          <a:off x="17576191" y="2783452"/>
          <a:ext cx="2808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471363</xdr:rowOff>
    </xdr:from>
    <xdr:to>
      <xdr:col>18</xdr:col>
      <xdr:colOff>249841</xdr:colOff>
      <xdr:row>12</xdr:row>
      <xdr:rowOff>773496</xdr:rowOff>
    </xdr:to>
    <xdr:sp macro="" textlink="">
      <xdr:nvSpPr>
        <xdr:cNvPr id="62" name="CustomShape 1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/>
      </xdr:nvSpPr>
      <xdr:spPr>
        <a:xfrm>
          <a:off x="17576191" y="2485279"/>
          <a:ext cx="104400" cy="30213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601729</xdr:rowOff>
    </xdr:from>
    <xdr:to>
      <xdr:col>18</xdr:col>
      <xdr:colOff>249841</xdr:colOff>
      <xdr:row>12</xdr:row>
      <xdr:rowOff>903863</xdr:rowOff>
    </xdr:to>
    <xdr:sp macro="" textlink="">
      <xdr:nvSpPr>
        <xdr:cNvPr id="63" name="CustomShape 1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/>
      </xdr:nvSpPr>
      <xdr:spPr>
        <a:xfrm>
          <a:off x="17576191" y="261564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249841</xdr:colOff>
      <xdr:row>12</xdr:row>
      <xdr:rowOff>922583</xdr:rowOff>
    </xdr:to>
    <xdr:sp macro="" textlink="">
      <xdr:nvSpPr>
        <xdr:cNvPr id="64" name="CustomShape 1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/>
      </xdr:nvSpPr>
      <xdr:spPr>
        <a:xfrm>
          <a:off x="17576191" y="263436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249841</xdr:colOff>
      <xdr:row>12</xdr:row>
      <xdr:rowOff>922583</xdr:rowOff>
    </xdr:to>
    <xdr:sp macro="" textlink="">
      <xdr:nvSpPr>
        <xdr:cNvPr id="65" name="CustomShape 1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/>
      </xdr:nvSpPr>
      <xdr:spPr>
        <a:xfrm>
          <a:off x="17576191" y="263436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751176</xdr:rowOff>
    </xdr:from>
    <xdr:to>
      <xdr:col>18</xdr:col>
      <xdr:colOff>249841</xdr:colOff>
      <xdr:row>13</xdr:row>
      <xdr:rowOff>17624</xdr:rowOff>
    </xdr:to>
    <xdr:sp macro="" textlink="">
      <xdr:nvSpPr>
        <xdr:cNvPr id="66" name="CustomShape 1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/>
      </xdr:nvSpPr>
      <xdr:spPr>
        <a:xfrm>
          <a:off x="17576191" y="2765092"/>
          <a:ext cx="10440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769536</xdr:rowOff>
    </xdr:from>
    <xdr:to>
      <xdr:col>18</xdr:col>
      <xdr:colOff>249841</xdr:colOff>
      <xdr:row>13</xdr:row>
      <xdr:rowOff>35984</xdr:rowOff>
    </xdr:to>
    <xdr:sp macro="" textlink="">
      <xdr:nvSpPr>
        <xdr:cNvPr id="67" name="CustomShape 1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/>
      </xdr:nvSpPr>
      <xdr:spPr>
        <a:xfrm>
          <a:off x="17576191" y="2783452"/>
          <a:ext cx="10440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471363</xdr:rowOff>
    </xdr:from>
    <xdr:to>
      <xdr:col>18</xdr:col>
      <xdr:colOff>249841</xdr:colOff>
      <xdr:row>12</xdr:row>
      <xdr:rowOff>773496</xdr:rowOff>
    </xdr:to>
    <xdr:sp macro="" textlink="">
      <xdr:nvSpPr>
        <xdr:cNvPr id="68" name="CustomShape 1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/>
      </xdr:nvSpPr>
      <xdr:spPr>
        <a:xfrm>
          <a:off x="17576191" y="2485279"/>
          <a:ext cx="104400" cy="30213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601729</xdr:rowOff>
    </xdr:from>
    <xdr:to>
      <xdr:col>18</xdr:col>
      <xdr:colOff>249841</xdr:colOff>
      <xdr:row>12</xdr:row>
      <xdr:rowOff>903863</xdr:rowOff>
    </xdr:to>
    <xdr:sp macro="" textlink="">
      <xdr:nvSpPr>
        <xdr:cNvPr id="69" name="CustomShape 1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/>
      </xdr:nvSpPr>
      <xdr:spPr>
        <a:xfrm>
          <a:off x="17576191" y="261564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249841</xdr:colOff>
      <xdr:row>12</xdr:row>
      <xdr:rowOff>922583</xdr:rowOff>
    </xdr:to>
    <xdr:sp macro="" textlink="">
      <xdr:nvSpPr>
        <xdr:cNvPr id="70" name="CustomShape 1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/>
      </xdr:nvSpPr>
      <xdr:spPr>
        <a:xfrm>
          <a:off x="17576191" y="263436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249841</xdr:colOff>
      <xdr:row>12</xdr:row>
      <xdr:rowOff>922583</xdr:rowOff>
    </xdr:to>
    <xdr:sp macro="" textlink="">
      <xdr:nvSpPr>
        <xdr:cNvPr id="71" name="CustomShape 1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/>
      </xdr:nvSpPr>
      <xdr:spPr>
        <a:xfrm>
          <a:off x="17576191" y="263436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751176</xdr:rowOff>
    </xdr:from>
    <xdr:to>
      <xdr:col>18</xdr:col>
      <xdr:colOff>249841</xdr:colOff>
      <xdr:row>13</xdr:row>
      <xdr:rowOff>17624</xdr:rowOff>
    </xdr:to>
    <xdr:sp macro="" textlink="">
      <xdr:nvSpPr>
        <xdr:cNvPr id="72" name="CustomShape 1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/>
      </xdr:nvSpPr>
      <xdr:spPr>
        <a:xfrm>
          <a:off x="17576191" y="2765092"/>
          <a:ext cx="10440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769536</xdr:rowOff>
    </xdr:from>
    <xdr:to>
      <xdr:col>18</xdr:col>
      <xdr:colOff>249841</xdr:colOff>
      <xdr:row>13</xdr:row>
      <xdr:rowOff>35984</xdr:rowOff>
    </xdr:to>
    <xdr:sp macro="" textlink="">
      <xdr:nvSpPr>
        <xdr:cNvPr id="73" name="CustomShape 1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/>
      </xdr:nvSpPr>
      <xdr:spPr>
        <a:xfrm>
          <a:off x="17576191" y="2783452"/>
          <a:ext cx="10440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471363</xdr:rowOff>
    </xdr:from>
    <xdr:to>
      <xdr:col>18</xdr:col>
      <xdr:colOff>322848</xdr:colOff>
      <xdr:row>12</xdr:row>
      <xdr:rowOff>773496</xdr:rowOff>
    </xdr:to>
    <xdr:sp macro="" textlink="">
      <xdr:nvSpPr>
        <xdr:cNvPr id="74" name="CustomShape 1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/>
      </xdr:nvSpPr>
      <xdr:spPr>
        <a:xfrm>
          <a:off x="17576191" y="2485279"/>
          <a:ext cx="180720" cy="30213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601729</xdr:rowOff>
    </xdr:from>
    <xdr:to>
      <xdr:col>18</xdr:col>
      <xdr:colOff>322848</xdr:colOff>
      <xdr:row>12</xdr:row>
      <xdr:rowOff>903863</xdr:rowOff>
    </xdr:to>
    <xdr:sp macro="" textlink="">
      <xdr:nvSpPr>
        <xdr:cNvPr id="75" name="CustomShape 1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/>
      </xdr:nvSpPr>
      <xdr:spPr>
        <a:xfrm>
          <a:off x="17576191" y="2615645"/>
          <a:ext cx="18072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322848</xdr:colOff>
      <xdr:row>12</xdr:row>
      <xdr:rowOff>922583</xdr:rowOff>
    </xdr:to>
    <xdr:sp macro="" textlink="">
      <xdr:nvSpPr>
        <xdr:cNvPr id="76" name="CustomShape 1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/>
      </xdr:nvSpPr>
      <xdr:spPr>
        <a:xfrm>
          <a:off x="17576191" y="2634365"/>
          <a:ext cx="18072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322848</xdr:colOff>
      <xdr:row>12</xdr:row>
      <xdr:rowOff>922583</xdr:rowOff>
    </xdr:to>
    <xdr:sp macro="" textlink="">
      <xdr:nvSpPr>
        <xdr:cNvPr id="77" name="CustomShape 1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/>
      </xdr:nvSpPr>
      <xdr:spPr>
        <a:xfrm>
          <a:off x="17576191" y="2634365"/>
          <a:ext cx="18072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751176</xdr:rowOff>
    </xdr:from>
    <xdr:to>
      <xdr:col>18</xdr:col>
      <xdr:colOff>322848</xdr:colOff>
      <xdr:row>13</xdr:row>
      <xdr:rowOff>17624</xdr:rowOff>
    </xdr:to>
    <xdr:sp macro="" textlink="">
      <xdr:nvSpPr>
        <xdr:cNvPr id="78" name="CustomShape 1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/>
      </xdr:nvSpPr>
      <xdr:spPr>
        <a:xfrm>
          <a:off x="17576191" y="2765092"/>
          <a:ext cx="18072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769536</xdr:rowOff>
    </xdr:from>
    <xdr:to>
      <xdr:col>18</xdr:col>
      <xdr:colOff>322848</xdr:colOff>
      <xdr:row>13</xdr:row>
      <xdr:rowOff>35984</xdr:rowOff>
    </xdr:to>
    <xdr:sp macro="" textlink="">
      <xdr:nvSpPr>
        <xdr:cNvPr id="79" name="CustomShape 1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/>
      </xdr:nvSpPr>
      <xdr:spPr>
        <a:xfrm>
          <a:off x="17576191" y="2783452"/>
          <a:ext cx="18072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471363</xdr:rowOff>
    </xdr:from>
    <xdr:to>
      <xdr:col>18</xdr:col>
      <xdr:colOff>249841</xdr:colOff>
      <xdr:row>12</xdr:row>
      <xdr:rowOff>773496</xdr:rowOff>
    </xdr:to>
    <xdr:sp macro="" textlink="">
      <xdr:nvSpPr>
        <xdr:cNvPr id="80" name="CustomShape 1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/>
      </xdr:nvSpPr>
      <xdr:spPr>
        <a:xfrm>
          <a:off x="17576191" y="2485279"/>
          <a:ext cx="104400" cy="30213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601729</xdr:rowOff>
    </xdr:from>
    <xdr:to>
      <xdr:col>18</xdr:col>
      <xdr:colOff>249841</xdr:colOff>
      <xdr:row>12</xdr:row>
      <xdr:rowOff>903863</xdr:rowOff>
    </xdr:to>
    <xdr:sp macro="" textlink="">
      <xdr:nvSpPr>
        <xdr:cNvPr id="81" name="CustomShape 1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/>
      </xdr:nvSpPr>
      <xdr:spPr>
        <a:xfrm>
          <a:off x="17576191" y="261564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249841</xdr:colOff>
      <xdr:row>12</xdr:row>
      <xdr:rowOff>922583</xdr:rowOff>
    </xdr:to>
    <xdr:sp macro="" textlink="">
      <xdr:nvSpPr>
        <xdr:cNvPr id="82" name="CustomShape 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/>
      </xdr:nvSpPr>
      <xdr:spPr>
        <a:xfrm>
          <a:off x="17576191" y="263436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249841</xdr:colOff>
      <xdr:row>12</xdr:row>
      <xdr:rowOff>922583</xdr:rowOff>
    </xdr:to>
    <xdr:sp macro="" textlink="">
      <xdr:nvSpPr>
        <xdr:cNvPr id="83" name="CustomShape 1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/>
      </xdr:nvSpPr>
      <xdr:spPr>
        <a:xfrm>
          <a:off x="17576191" y="263436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751176</xdr:rowOff>
    </xdr:from>
    <xdr:to>
      <xdr:col>18</xdr:col>
      <xdr:colOff>249841</xdr:colOff>
      <xdr:row>13</xdr:row>
      <xdr:rowOff>17624</xdr:rowOff>
    </xdr:to>
    <xdr:sp macro="" textlink="">
      <xdr:nvSpPr>
        <xdr:cNvPr id="84" name="CustomShape 1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/>
      </xdr:nvSpPr>
      <xdr:spPr>
        <a:xfrm>
          <a:off x="17576191" y="2765092"/>
          <a:ext cx="10440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769536</xdr:rowOff>
    </xdr:from>
    <xdr:to>
      <xdr:col>18</xdr:col>
      <xdr:colOff>249841</xdr:colOff>
      <xdr:row>13</xdr:row>
      <xdr:rowOff>35984</xdr:rowOff>
    </xdr:to>
    <xdr:sp macro="" textlink="">
      <xdr:nvSpPr>
        <xdr:cNvPr id="85" name="CustomShape 1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/>
      </xdr:nvSpPr>
      <xdr:spPr>
        <a:xfrm>
          <a:off x="17576191" y="2783452"/>
          <a:ext cx="10440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471363</xdr:rowOff>
    </xdr:from>
    <xdr:to>
      <xdr:col>18</xdr:col>
      <xdr:colOff>249841</xdr:colOff>
      <xdr:row>12</xdr:row>
      <xdr:rowOff>773496</xdr:rowOff>
    </xdr:to>
    <xdr:sp macro="" textlink="">
      <xdr:nvSpPr>
        <xdr:cNvPr id="86" name="CustomShape 1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/>
      </xdr:nvSpPr>
      <xdr:spPr>
        <a:xfrm>
          <a:off x="17576191" y="2485279"/>
          <a:ext cx="104400" cy="30213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601729</xdr:rowOff>
    </xdr:from>
    <xdr:to>
      <xdr:col>18</xdr:col>
      <xdr:colOff>249841</xdr:colOff>
      <xdr:row>12</xdr:row>
      <xdr:rowOff>903863</xdr:rowOff>
    </xdr:to>
    <xdr:sp macro="" textlink="">
      <xdr:nvSpPr>
        <xdr:cNvPr id="87" name="CustomShape 1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/>
      </xdr:nvSpPr>
      <xdr:spPr>
        <a:xfrm>
          <a:off x="17576191" y="261564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249841</xdr:colOff>
      <xdr:row>12</xdr:row>
      <xdr:rowOff>922583</xdr:rowOff>
    </xdr:to>
    <xdr:sp macro="" textlink="">
      <xdr:nvSpPr>
        <xdr:cNvPr id="88" name="CustomShape 1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/>
      </xdr:nvSpPr>
      <xdr:spPr>
        <a:xfrm>
          <a:off x="17576191" y="263436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249841</xdr:colOff>
      <xdr:row>12</xdr:row>
      <xdr:rowOff>922583</xdr:rowOff>
    </xdr:to>
    <xdr:sp macro="" textlink="">
      <xdr:nvSpPr>
        <xdr:cNvPr id="89" name="CustomShape 1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/>
      </xdr:nvSpPr>
      <xdr:spPr>
        <a:xfrm>
          <a:off x="17576191" y="263436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751176</xdr:rowOff>
    </xdr:from>
    <xdr:to>
      <xdr:col>18</xdr:col>
      <xdr:colOff>249841</xdr:colOff>
      <xdr:row>13</xdr:row>
      <xdr:rowOff>17624</xdr:rowOff>
    </xdr:to>
    <xdr:sp macro="" textlink="">
      <xdr:nvSpPr>
        <xdr:cNvPr id="90" name="CustomShape 1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/>
      </xdr:nvSpPr>
      <xdr:spPr>
        <a:xfrm>
          <a:off x="17576191" y="2765092"/>
          <a:ext cx="10440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769536</xdr:rowOff>
    </xdr:from>
    <xdr:to>
      <xdr:col>18</xdr:col>
      <xdr:colOff>249841</xdr:colOff>
      <xdr:row>13</xdr:row>
      <xdr:rowOff>35984</xdr:rowOff>
    </xdr:to>
    <xdr:sp macro="" textlink="">
      <xdr:nvSpPr>
        <xdr:cNvPr id="91" name="CustomShape 1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/>
      </xdr:nvSpPr>
      <xdr:spPr>
        <a:xfrm>
          <a:off x="17576191" y="2783452"/>
          <a:ext cx="10440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471363</xdr:rowOff>
    </xdr:from>
    <xdr:to>
      <xdr:col>18</xdr:col>
      <xdr:colOff>322848</xdr:colOff>
      <xdr:row>12</xdr:row>
      <xdr:rowOff>773496</xdr:rowOff>
    </xdr:to>
    <xdr:sp macro="" textlink="">
      <xdr:nvSpPr>
        <xdr:cNvPr id="92" name="CustomShape 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/>
      </xdr:nvSpPr>
      <xdr:spPr>
        <a:xfrm>
          <a:off x="17576191" y="2485279"/>
          <a:ext cx="180720" cy="30213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601729</xdr:rowOff>
    </xdr:from>
    <xdr:to>
      <xdr:col>18</xdr:col>
      <xdr:colOff>322848</xdr:colOff>
      <xdr:row>12</xdr:row>
      <xdr:rowOff>903863</xdr:rowOff>
    </xdr:to>
    <xdr:sp macro="" textlink="">
      <xdr:nvSpPr>
        <xdr:cNvPr id="93" name="CustomShape 1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/>
      </xdr:nvSpPr>
      <xdr:spPr>
        <a:xfrm>
          <a:off x="17576191" y="2615645"/>
          <a:ext cx="18072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322848</xdr:colOff>
      <xdr:row>12</xdr:row>
      <xdr:rowOff>922583</xdr:rowOff>
    </xdr:to>
    <xdr:sp macro="" textlink="">
      <xdr:nvSpPr>
        <xdr:cNvPr id="94" name="CustomShape 1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/>
      </xdr:nvSpPr>
      <xdr:spPr>
        <a:xfrm>
          <a:off x="17576191" y="2634365"/>
          <a:ext cx="18072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322848</xdr:colOff>
      <xdr:row>12</xdr:row>
      <xdr:rowOff>922583</xdr:rowOff>
    </xdr:to>
    <xdr:sp macro="" textlink="">
      <xdr:nvSpPr>
        <xdr:cNvPr id="95" name="CustomShape 1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/>
      </xdr:nvSpPr>
      <xdr:spPr>
        <a:xfrm>
          <a:off x="17576191" y="2634365"/>
          <a:ext cx="18072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751176</xdr:rowOff>
    </xdr:from>
    <xdr:to>
      <xdr:col>18</xdr:col>
      <xdr:colOff>322848</xdr:colOff>
      <xdr:row>13</xdr:row>
      <xdr:rowOff>17624</xdr:rowOff>
    </xdr:to>
    <xdr:sp macro="" textlink="">
      <xdr:nvSpPr>
        <xdr:cNvPr id="96" name="CustomShape 1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/>
      </xdr:nvSpPr>
      <xdr:spPr>
        <a:xfrm>
          <a:off x="17576191" y="2765092"/>
          <a:ext cx="18072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769536</xdr:rowOff>
    </xdr:from>
    <xdr:to>
      <xdr:col>18</xdr:col>
      <xdr:colOff>322848</xdr:colOff>
      <xdr:row>13</xdr:row>
      <xdr:rowOff>35984</xdr:rowOff>
    </xdr:to>
    <xdr:sp macro="" textlink="">
      <xdr:nvSpPr>
        <xdr:cNvPr id="97" name="CustomShape 1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/>
      </xdr:nvSpPr>
      <xdr:spPr>
        <a:xfrm>
          <a:off x="17576191" y="2783452"/>
          <a:ext cx="18072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471363</xdr:rowOff>
    </xdr:from>
    <xdr:to>
      <xdr:col>18</xdr:col>
      <xdr:colOff>173521</xdr:colOff>
      <xdr:row>12</xdr:row>
      <xdr:rowOff>773496</xdr:rowOff>
    </xdr:to>
    <xdr:sp macro="" textlink="">
      <xdr:nvSpPr>
        <xdr:cNvPr id="98" name="CustomShape 1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/>
      </xdr:nvSpPr>
      <xdr:spPr>
        <a:xfrm>
          <a:off x="17576191" y="2485279"/>
          <a:ext cx="28080" cy="30213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601729</xdr:rowOff>
    </xdr:from>
    <xdr:to>
      <xdr:col>18</xdr:col>
      <xdr:colOff>173521</xdr:colOff>
      <xdr:row>12</xdr:row>
      <xdr:rowOff>903863</xdr:rowOff>
    </xdr:to>
    <xdr:sp macro="" textlink="">
      <xdr:nvSpPr>
        <xdr:cNvPr id="99" name="CustomShape 1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/>
      </xdr:nvSpPr>
      <xdr:spPr>
        <a:xfrm>
          <a:off x="17576191" y="2615645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173521</xdr:colOff>
      <xdr:row>12</xdr:row>
      <xdr:rowOff>922583</xdr:rowOff>
    </xdr:to>
    <xdr:sp macro="" textlink="">
      <xdr:nvSpPr>
        <xdr:cNvPr id="100" name="CustomShape 1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/>
      </xdr:nvSpPr>
      <xdr:spPr>
        <a:xfrm>
          <a:off x="17576191" y="2634365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173521</xdr:colOff>
      <xdr:row>12</xdr:row>
      <xdr:rowOff>922583</xdr:rowOff>
    </xdr:to>
    <xdr:sp macro="" textlink="">
      <xdr:nvSpPr>
        <xdr:cNvPr id="101" name="CustomShape 1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/>
      </xdr:nvSpPr>
      <xdr:spPr>
        <a:xfrm>
          <a:off x="17576191" y="2634365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751176</xdr:rowOff>
    </xdr:from>
    <xdr:to>
      <xdr:col>18</xdr:col>
      <xdr:colOff>173521</xdr:colOff>
      <xdr:row>13</xdr:row>
      <xdr:rowOff>17624</xdr:rowOff>
    </xdr:to>
    <xdr:sp macro="" textlink="">
      <xdr:nvSpPr>
        <xdr:cNvPr id="102" name="CustomShape 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/>
      </xdr:nvSpPr>
      <xdr:spPr>
        <a:xfrm>
          <a:off x="17576191" y="2765092"/>
          <a:ext cx="2808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769536</xdr:rowOff>
    </xdr:from>
    <xdr:to>
      <xdr:col>18</xdr:col>
      <xdr:colOff>173521</xdr:colOff>
      <xdr:row>13</xdr:row>
      <xdr:rowOff>35984</xdr:rowOff>
    </xdr:to>
    <xdr:sp macro="" textlink="">
      <xdr:nvSpPr>
        <xdr:cNvPr id="103" name="CustomShape 1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/>
      </xdr:nvSpPr>
      <xdr:spPr>
        <a:xfrm>
          <a:off x="17576191" y="2783452"/>
          <a:ext cx="2808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471363</xdr:rowOff>
    </xdr:from>
    <xdr:to>
      <xdr:col>18</xdr:col>
      <xdr:colOff>173521</xdr:colOff>
      <xdr:row>12</xdr:row>
      <xdr:rowOff>773496</xdr:rowOff>
    </xdr:to>
    <xdr:sp macro="" textlink="">
      <xdr:nvSpPr>
        <xdr:cNvPr id="104" name="CustomShape 1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/>
      </xdr:nvSpPr>
      <xdr:spPr>
        <a:xfrm>
          <a:off x="17576191" y="2485279"/>
          <a:ext cx="28080" cy="30213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601729</xdr:rowOff>
    </xdr:from>
    <xdr:to>
      <xdr:col>18</xdr:col>
      <xdr:colOff>173521</xdr:colOff>
      <xdr:row>12</xdr:row>
      <xdr:rowOff>903863</xdr:rowOff>
    </xdr:to>
    <xdr:sp macro="" textlink="">
      <xdr:nvSpPr>
        <xdr:cNvPr id="105" name="CustomShape 1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/>
      </xdr:nvSpPr>
      <xdr:spPr>
        <a:xfrm>
          <a:off x="17576191" y="2615645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173521</xdr:colOff>
      <xdr:row>12</xdr:row>
      <xdr:rowOff>922583</xdr:rowOff>
    </xdr:to>
    <xdr:sp macro="" textlink="">
      <xdr:nvSpPr>
        <xdr:cNvPr id="106" name="CustomShape 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/>
      </xdr:nvSpPr>
      <xdr:spPr>
        <a:xfrm>
          <a:off x="17576191" y="2634365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173521</xdr:colOff>
      <xdr:row>12</xdr:row>
      <xdr:rowOff>922583</xdr:rowOff>
    </xdr:to>
    <xdr:sp macro="" textlink="">
      <xdr:nvSpPr>
        <xdr:cNvPr id="107" name="CustomShape 1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/>
      </xdr:nvSpPr>
      <xdr:spPr>
        <a:xfrm>
          <a:off x="17576191" y="2634365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751176</xdr:rowOff>
    </xdr:from>
    <xdr:to>
      <xdr:col>18</xdr:col>
      <xdr:colOff>173521</xdr:colOff>
      <xdr:row>13</xdr:row>
      <xdr:rowOff>17624</xdr:rowOff>
    </xdr:to>
    <xdr:sp macro="" textlink="">
      <xdr:nvSpPr>
        <xdr:cNvPr id="108" name="CustomShape 1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/>
      </xdr:nvSpPr>
      <xdr:spPr>
        <a:xfrm>
          <a:off x="17576191" y="2765092"/>
          <a:ext cx="2808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769536</xdr:rowOff>
    </xdr:from>
    <xdr:to>
      <xdr:col>18</xdr:col>
      <xdr:colOff>173521</xdr:colOff>
      <xdr:row>13</xdr:row>
      <xdr:rowOff>35984</xdr:rowOff>
    </xdr:to>
    <xdr:sp macro="" textlink="">
      <xdr:nvSpPr>
        <xdr:cNvPr id="109" name="CustomShape 1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/>
      </xdr:nvSpPr>
      <xdr:spPr>
        <a:xfrm>
          <a:off x="17576191" y="2783452"/>
          <a:ext cx="2808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471363</xdr:rowOff>
    </xdr:from>
    <xdr:to>
      <xdr:col>18</xdr:col>
      <xdr:colOff>249841</xdr:colOff>
      <xdr:row>12</xdr:row>
      <xdr:rowOff>773496</xdr:rowOff>
    </xdr:to>
    <xdr:sp macro="" textlink="">
      <xdr:nvSpPr>
        <xdr:cNvPr id="110" name="CustomShape 1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/>
      </xdr:nvSpPr>
      <xdr:spPr>
        <a:xfrm>
          <a:off x="17576191" y="2485279"/>
          <a:ext cx="104400" cy="30213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601729</xdr:rowOff>
    </xdr:from>
    <xdr:to>
      <xdr:col>18</xdr:col>
      <xdr:colOff>249841</xdr:colOff>
      <xdr:row>12</xdr:row>
      <xdr:rowOff>903863</xdr:rowOff>
    </xdr:to>
    <xdr:sp macro="" textlink="">
      <xdr:nvSpPr>
        <xdr:cNvPr id="111" name="CustomShape 1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/>
      </xdr:nvSpPr>
      <xdr:spPr>
        <a:xfrm>
          <a:off x="17576191" y="261564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249841</xdr:colOff>
      <xdr:row>12</xdr:row>
      <xdr:rowOff>922583</xdr:rowOff>
    </xdr:to>
    <xdr:sp macro="" textlink="">
      <xdr:nvSpPr>
        <xdr:cNvPr id="112" name="CustomShape 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/>
      </xdr:nvSpPr>
      <xdr:spPr>
        <a:xfrm>
          <a:off x="17576191" y="263436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249841</xdr:colOff>
      <xdr:row>12</xdr:row>
      <xdr:rowOff>922583</xdr:rowOff>
    </xdr:to>
    <xdr:sp macro="" textlink="">
      <xdr:nvSpPr>
        <xdr:cNvPr id="113" name="CustomShape 1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/>
      </xdr:nvSpPr>
      <xdr:spPr>
        <a:xfrm>
          <a:off x="17576191" y="263436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751176</xdr:rowOff>
    </xdr:from>
    <xdr:to>
      <xdr:col>18</xdr:col>
      <xdr:colOff>249841</xdr:colOff>
      <xdr:row>13</xdr:row>
      <xdr:rowOff>17624</xdr:rowOff>
    </xdr:to>
    <xdr:sp macro="" textlink="">
      <xdr:nvSpPr>
        <xdr:cNvPr id="114" name="CustomShape 1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/>
      </xdr:nvSpPr>
      <xdr:spPr>
        <a:xfrm>
          <a:off x="17576191" y="2765092"/>
          <a:ext cx="10440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769536</xdr:rowOff>
    </xdr:from>
    <xdr:to>
      <xdr:col>18</xdr:col>
      <xdr:colOff>249841</xdr:colOff>
      <xdr:row>13</xdr:row>
      <xdr:rowOff>35984</xdr:rowOff>
    </xdr:to>
    <xdr:sp macro="" textlink="">
      <xdr:nvSpPr>
        <xdr:cNvPr id="115" name="CustomShape 1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/>
      </xdr:nvSpPr>
      <xdr:spPr>
        <a:xfrm>
          <a:off x="17576191" y="2783452"/>
          <a:ext cx="10440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471363</xdr:rowOff>
    </xdr:from>
    <xdr:to>
      <xdr:col>18</xdr:col>
      <xdr:colOff>249841</xdr:colOff>
      <xdr:row>12</xdr:row>
      <xdr:rowOff>773496</xdr:rowOff>
    </xdr:to>
    <xdr:sp macro="" textlink="">
      <xdr:nvSpPr>
        <xdr:cNvPr id="116" name="CustomShape 1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/>
      </xdr:nvSpPr>
      <xdr:spPr>
        <a:xfrm>
          <a:off x="17576191" y="2485279"/>
          <a:ext cx="104400" cy="30213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601729</xdr:rowOff>
    </xdr:from>
    <xdr:to>
      <xdr:col>18</xdr:col>
      <xdr:colOff>249841</xdr:colOff>
      <xdr:row>12</xdr:row>
      <xdr:rowOff>903863</xdr:rowOff>
    </xdr:to>
    <xdr:sp macro="" textlink="">
      <xdr:nvSpPr>
        <xdr:cNvPr id="117" name="CustomShape 1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/>
      </xdr:nvSpPr>
      <xdr:spPr>
        <a:xfrm>
          <a:off x="17576191" y="261564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249841</xdr:colOff>
      <xdr:row>12</xdr:row>
      <xdr:rowOff>922583</xdr:rowOff>
    </xdr:to>
    <xdr:sp macro="" textlink="">
      <xdr:nvSpPr>
        <xdr:cNvPr id="118" name="CustomShape 1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/>
      </xdr:nvSpPr>
      <xdr:spPr>
        <a:xfrm>
          <a:off x="17576191" y="263436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249841</xdr:colOff>
      <xdr:row>12</xdr:row>
      <xdr:rowOff>922583</xdr:rowOff>
    </xdr:to>
    <xdr:sp macro="" textlink="">
      <xdr:nvSpPr>
        <xdr:cNvPr id="119" name="CustomShape 1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/>
      </xdr:nvSpPr>
      <xdr:spPr>
        <a:xfrm>
          <a:off x="17576191" y="263436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751176</xdr:rowOff>
    </xdr:from>
    <xdr:to>
      <xdr:col>18</xdr:col>
      <xdr:colOff>249841</xdr:colOff>
      <xdr:row>13</xdr:row>
      <xdr:rowOff>17624</xdr:rowOff>
    </xdr:to>
    <xdr:sp macro="" textlink="">
      <xdr:nvSpPr>
        <xdr:cNvPr id="120" name="CustomShape 1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/>
      </xdr:nvSpPr>
      <xdr:spPr>
        <a:xfrm>
          <a:off x="17576191" y="2765092"/>
          <a:ext cx="10440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769536</xdr:rowOff>
    </xdr:from>
    <xdr:to>
      <xdr:col>18</xdr:col>
      <xdr:colOff>249841</xdr:colOff>
      <xdr:row>13</xdr:row>
      <xdr:rowOff>35984</xdr:rowOff>
    </xdr:to>
    <xdr:sp macro="" textlink="">
      <xdr:nvSpPr>
        <xdr:cNvPr id="121" name="CustomShape 1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/>
      </xdr:nvSpPr>
      <xdr:spPr>
        <a:xfrm>
          <a:off x="17576191" y="2783452"/>
          <a:ext cx="10440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471363</xdr:rowOff>
    </xdr:from>
    <xdr:to>
      <xdr:col>18</xdr:col>
      <xdr:colOff>249841</xdr:colOff>
      <xdr:row>12</xdr:row>
      <xdr:rowOff>773496</xdr:rowOff>
    </xdr:to>
    <xdr:sp macro="" textlink="">
      <xdr:nvSpPr>
        <xdr:cNvPr id="122" name="CustomShape 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/>
      </xdr:nvSpPr>
      <xdr:spPr>
        <a:xfrm>
          <a:off x="17576191" y="2485279"/>
          <a:ext cx="104400" cy="30213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601729</xdr:rowOff>
    </xdr:from>
    <xdr:to>
      <xdr:col>18</xdr:col>
      <xdr:colOff>249841</xdr:colOff>
      <xdr:row>12</xdr:row>
      <xdr:rowOff>903863</xdr:rowOff>
    </xdr:to>
    <xdr:sp macro="" textlink="">
      <xdr:nvSpPr>
        <xdr:cNvPr id="123" name="CustomShape 1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/>
      </xdr:nvSpPr>
      <xdr:spPr>
        <a:xfrm>
          <a:off x="17576191" y="261564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249841</xdr:colOff>
      <xdr:row>12</xdr:row>
      <xdr:rowOff>922583</xdr:rowOff>
    </xdr:to>
    <xdr:sp macro="" textlink="">
      <xdr:nvSpPr>
        <xdr:cNvPr id="124" name="CustomShape 1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/>
      </xdr:nvSpPr>
      <xdr:spPr>
        <a:xfrm>
          <a:off x="17576191" y="263436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249841</xdr:colOff>
      <xdr:row>12</xdr:row>
      <xdr:rowOff>922583</xdr:rowOff>
    </xdr:to>
    <xdr:sp macro="" textlink="">
      <xdr:nvSpPr>
        <xdr:cNvPr id="125" name="CustomShape 1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/>
      </xdr:nvSpPr>
      <xdr:spPr>
        <a:xfrm>
          <a:off x="17576191" y="2634365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751176</xdr:rowOff>
    </xdr:from>
    <xdr:to>
      <xdr:col>18</xdr:col>
      <xdr:colOff>249841</xdr:colOff>
      <xdr:row>13</xdr:row>
      <xdr:rowOff>17624</xdr:rowOff>
    </xdr:to>
    <xdr:sp macro="" textlink="">
      <xdr:nvSpPr>
        <xdr:cNvPr id="126" name="CustomShape 1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/>
      </xdr:nvSpPr>
      <xdr:spPr>
        <a:xfrm>
          <a:off x="17576191" y="2765092"/>
          <a:ext cx="10440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769536</xdr:rowOff>
    </xdr:from>
    <xdr:to>
      <xdr:col>18</xdr:col>
      <xdr:colOff>249841</xdr:colOff>
      <xdr:row>13</xdr:row>
      <xdr:rowOff>35984</xdr:rowOff>
    </xdr:to>
    <xdr:sp macro="" textlink="">
      <xdr:nvSpPr>
        <xdr:cNvPr id="127" name="CustomShape 1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/>
      </xdr:nvSpPr>
      <xdr:spPr>
        <a:xfrm>
          <a:off x="17576191" y="2783452"/>
          <a:ext cx="10440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471363</xdr:rowOff>
    </xdr:from>
    <xdr:to>
      <xdr:col>18</xdr:col>
      <xdr:colOff>322848</xdr:colOff>
      <xdr:row>12</xdr:row>
      <xdr:rowOff>773496</xdr:rowOff>
    </xdr:to>
    <xdr:sp macro="" textlink="">
      <xdr:nvSpPr>
        <xdr:cNvPr id="128" name="CustomShape 1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/>
      </xdr:nvSpPr>
      <xdr:spPr>
        <a:xfrm>
          <a:off x="17576191" y="2485279"/>
          <a:ext cx="180720" cy="30213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601729</xdr:rowOff>
    </xdr:from>
    <xdr:to>
      <xdr:col>18</xdr:col>
      <xdr:colOff>322848</xdr:colOff>
      <xdr:row>12</xdr:row>
      <xdr:rowOff>903863</xdr:rowOff>
    </xdr:to>
    <xdr:sp macro="" textlink="">
      <xdr:nvSpPr>
        <xdr:cNvPr id="129" name="CustomShape 1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/>
      </xdr:nvSpPr>
      <xdr:spPr>
        <a:xfrm>
          <a:off x="17576191" y="2615645"/>
          <a:ext cx="18072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322848</xdr:colOff>
      <xdr:row>12</xdr:row>
      <xdr:rowOff>922583</xdr:rowOff>
    </xdr:to>
    <xdr:sp macro="" textlink="">
      <xdr:nvSpPr>
        <xdr:cNvPr id="130" name="CustomShape 1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/>
      </xdr:nvSpPr>
      <xdr:spPr>
        <a:xfrm>
          <a:off x="17576191" y="2634365"/>
          <a:ext cx="18072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322848</xdr:colOff>
      <xdr:row>12</xdr:row>
      <xdr:rowOff>922583</xdr:rowOff>
    </xdr:to>
    <xdr:sp macro="" textlink="">
      <xdr:nvSpPr>
        <xdr:cNvPr id="131" name="CustomShape 1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/>
      </xdr:nvSpPr>
      <xdr:spPr>
        <a:xfrm>
          <a:off x="17576191" y="2634365"/>
          <a:ext cx="18072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751176</xdr:rowOff>
    </xdr:from>
    <xdr:to>
      <xdr:col>18</xdr:col>
      <xdr:colOff>322848</xdr:colOff>
      <xdr:row>13</xdr:row>
      <xdr:rowOff>17624</xdr:rowOff>
    </xdr:to>
    <xdr:sp macro="" textlink="">
      <xdr:nvSpPr>
        <xdr:cNvPr id="132" name="CustomShape 1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/>
      </xdr:nvSpPr>
      <xdr:spPr>
        <a:xfrm>
          <a:off x="17576191" y="2765092"/>
          <a:ext cx="18072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769536</xdr:rowOff>
    </xdr:from>
    <xdr:to>
      <xdr:col>18</xdr:col>
      <xdr:colOff>322848</xdr:colOff>
      <xdr:row>13</xdr:row>
      <xdr:rowOff>35984</xdr:rowOff>
    </xdr:to>
    <xdr:sp macro="" textlink="">
      <xdr:nvSpPr>
        <xdr:cNvPr id="133" name="CustomShape 1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/>
      </xdr:nvSpPr>
      <xdr:spPr>
        <a:xfrm>
          <a:off x="17576191" y="2783452"/>
          <a:ext cx="18072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471363</xdr:rowOff>
    </xdr:from>
    <xdr:to>
      <xdr:col>18</xdr:col>
      <xdr:colOff>173521</xdr:colOff>
      <xdr:row>12</xdr:row>
      <xdr:rowOff>773496</xdr:rowOff>
    </xdr:to>
    <xdr:sp macro="" textlink="">
      <xdr:nvSpPr>
        <xdr:cNvPr id="134" name="CustomShape 1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/>
      </xdr:nvSpPr>
      <xdr:spPr>
        <a:xfrm>
          <a:off x="17576191" y="2485279"/>
          <a:ext cx="28080" cy="30213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601729</xdr:rowOff>
    </xdr:from>
    <xdr:to>
      <xdr:col>18</xdr:col>
      <xdr:colOff>173521</xdr:colOff>
      <xdr:row>12</xdr:row>
      <xdr:rowOff>903863</xdr:rowOff>
    </xdr:to>
    <xdr:sp macro="" textlink="">
      <xdr:nvSpPr>
        <xdr:cNvPr id="135" name="CustomShape 1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/>
      </xdr:nvSpPr>
      <xdr:spPr>
        <a:xfrm>
          <a:off x="17576191" y="2615645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173521</xdr:colOff>
      <xdr:row>12</xdr:row>
      <xdr:rowOff>922583</xdr:rowOff>
    </xdr:to>
    <xdr:sp macro="" textlink="">
      <xdr:nvSpPr>
        <xdr:cNvPr id="136" name="CustomShape 1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/>
      </xdr:nvSpPr>
      <xdr:spPr>
        <a:xfrm>
          <a:off x="17576191" y="2634365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620449</xdr:rowOff>
    </xdr:from>
    <xdr:to>
      <xdr:col>18</xdr:col>
      <xdr:colOff>173521</xdr:colOff>
      <xdr:row>12</xdr:row>
      <xdr:rowOff>922583</xdr:rowOff>
    </xdr:to>
    <xdr:sp macro="" textlink="">
      <xdr:nvSpPr>
        <xdr:cNvPr id="137" name="CustomShape 1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/>
      </xdr:nvSpPr>
      <xdr:spPr>
        <a:xfrm>
          <a:off x="17576191" y="2634365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751176</xdr:rowOff>
    </xdr:from>
    <xdr:to>
      <xdr:col>18</xdr:col>
      <xdr:colOff>173521</xdr:colOff>
      <xdr:row>13</xdr:row>
      <xdr:rowOff>17624</xdr:rowOff>
    </xdr:to>
    <xdr:sp macro="" textlink="">
      <xdr:nvSpPr>
        <xdr:cNvPr id="138" name="CustomShape 1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/>
      </xdr:nvSpPr>
      <xdr:spPr>
        <a:xfrm>
          <a:off x="17576191" y="2765092"/>
          <a:ext cx="2808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12</xdr:row>
      <xdr:rowOff>769536</xdr:rowOff>
    </xdr:from>
    <xdr:to>
      <xdr:col>18</xdr:col>
      <xdr:colOff>173521</xdr:colOff>
      <xdr:row>13</xdr:row>
      <xdr:rowOff>35984</xdr:rowOff>
    </xdr:to>
    <xdr:sp macro="" textlink="">
      <xdr:nvSpPr>
        <xdr:cNvPr id="139" name="CustomShape 1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/>
      </xdr:nvSpPr>
      <xdr:spPr>
        <a:xfrm>
          <a:off x="17576191" y="2783452"/>
          <a:ext cx="28080" cy="301774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15</xdr:row>
      <xdr:rowOff>79709</xdr:rowOff>
    </xdr:from>
    <xdr:to>
      <xdr:col>18</xdr:col>
      <xdr:colOff>173521</xdr:colOff>
      <xdr:row>17</xdr:row>
      <xdr:rowOff>81029</xdr:rowOff>
    </xdr:to>
    <xdr:sp macro="" textlink="">
      <xdr:nvSpPr>
        <xdr:cNvPr id="140" name="CustomShape 1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/>
      </xdr:nvSpPr>
      <xdr:spPr>
        <a:xfrm>
          <a:off x="17576191" y="3427125"/>
          <a:ext cx="28080" cy="295767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16</xdr:row>
      <xdr:rowOff>61289</xdr:rowOff>
    </xdr:from>
    <xdr:to>
      <xdr:col>18</xdr:col>
      <xdr:colOff>173521</xdr:colOff>
      <xdr:row>18</xdr:row>
      <xdr:rowOff>61829</xdr:rowOff>
    </xdr:to>
    <xdr:sp macro="" textlink="">
      <xdr:nvSpPr>
        <xdr:cNvPr id="141" name="CustomShape 1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/>
      </xdr:nvSpPr>
      <xdr:spPr>
        <a:xfrm>
          <a:off x="17576191" y="3557792"/>
          <a:ext cx="28080" cy="291260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17</xdr:row>
      <xdr:rowOff>99389</xdr:rowOff>
    </xdr:from>
    <xdr:to>
      <xdr:col>18</xdr:col>
      <xdr:colOff>173521</xdr:colOff>
      <xdr:row>19</xdr:row>
      <xdr:rowOff>106969</xdr:rowOff>
    </xdr:to>
    <xdr:sp macro="" textlink="">
      <xdr:nvSpPr>
        <xdr:cNvPr id="142" name="CustomShape 1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/>
      </xdr:nvSpPr>
      <xdr:spPr>
        <a:xfrm>
          <a:off x="17576191" y="3741252"/>
          <a:ext cx="28080" cy="298300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18</xdr:row>
      <xdr:rowOff>3869</xdr:rowOff>
    </xdr:from>
    <xdr:to>
      <xdr:col>18</xdr:col>
      <xdr:colOff>173521</xdr:colOff>
      <xdr:row>20</xdr:row>
      <xdr:rowOff>15542</xdr:rowOff>
    </xdr:to>
    <xdr:sp macro="" textlink="">
      <xdr:nvSpPr>
        <xdr:cNvPr id="143" name="CustomShape 1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/>
      </xdr:nvSpPr>
      <xdr:spPr>
        <a:xfrm>
          <a:off x="17576191" y="3791092"/>
          <a:ext cx="28080" cy="30239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18</xdr:row>
      <xdr:rowOff>141576</xdr:rowOff>
    </xdr:from>
    <xdr:to>
      <xdr:col>18</xdr:col>
      <xdr:colOff>173521</xdr:colOff>
      <xdr:row>20</xdr:row>
      <xdr:rowOff>148742</xdr:rowOff>
    </xdr:to>
    <xdr:sp macro="" textlink="">
      <xdr:nvSpPr>
        <xdr:cNvPr id="144" name="CustomShape 1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/>
      </xdr:nvSpPr>
      <xdr:spPr>
        <a:xfrm>
          <a:off x="17576191" y="3925072"/>
          <a:ext cx="28080" cy="30161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23</xdr:row>
      <xdr:rowOff>84624</xdr:rowOff>
    </xdr:from>
    <xdr:to>
      <xdr:col>18</xdr:col>
      <xdr:colOff>173521</xdr:colOff>
      <xdr:row>25</xdr:row>
      <xdr:rowOff>89258</xdr:rowOff>
    </xdr:to>
    <xdr:sp macro="" textlink="">
      <xdr:nvSpPr>
        <xdr:cNvPr id="145" name="CustomShape 1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/>
      </xdr:nvSpPr>
      <xdr:spPr>
        <a:xfrm>
          <a:off x="17576191" y="4736138"/>
          <a:ext cx="28080" cy="303635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15</xdr:row>
      <xdr:rowOff>79709</xdr:rowOff>
    </xdr:from>
    <xdr:to>
      <xdr:col>18</xdr:col>
      <xdr:colOff>249841</xdr:colOff>
      <xdr:row>17</xdr:row>
      <xdr:rowOff>81029</xdr:rowOff>
    </xdr:to>
    <xdr:sp macro="" textlink="">
      <xdr:nvSpPr>
        <xdr:cNvPr id="146" name="CustomShape 1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/>
      </xdr:nvSpPr>
      <xdr:spPr>
        <a:xfrm>
          <a:off x="17576191" y="3427125"/>
          <a:ext cx="104400" cy="295767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16</xdr:row>
      <xdr:rowOff>61289</xdr:rowOff>
    </xdr:from>
    <xdr:to>
      <xdr:col>18</xdr:col>
      <xdr:colOff>249841</xdr:colOff>
      <xdr:row>18</xdr:row>
      <xdr:rowOff>61829</xdr:rowOff>
    </xdr:to>
    <xdr:sp macro="" textlink="">
      <xdr:nvSpPr>
        <xdr:cNvPr id="147" name="CustomShape 1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/>
      </xdr:nvSpPr>
      <xdr:spPr>
        <a:xfrm>
          <a:off x="17576191" y="3557792"/>
          <a:ext cx="104400" cy="291260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17</xdr:row>
      <xdr:rowOff>99389</xdr:rowOff>
    </xdr:from>
    <xdr:to>
      <xdr:col>18</xdr:col>
      <xdr:colOff>249841</xdr:colOff>
      <xdr:row>19</xdr:row>
      <xdr:rowOff>106969</xdr:rowOff>
    </xdr:to>
    <xdr:sp macro="" textlink="">
      <xdr:nvSpPr>
        <xdr:cNvPr id="148" name="CustomShape 1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/>
      </xdr:nvSpPr>
      <xdr:spPr>
        <a:xfrm>
          <a:off x="17576191" y="3741252"/>
          <a:ext cx="104400" cy="298300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18</xdr:row>
      <xdr:rowOff>3869</xdr:rowOff>
    </xdr:from>
    <xdr:to>
      <xdr:col>18</xdr:col>
      <xdr:colOff>249841</xdr:colOff>
      <xdr:row>20</xdr:row>
      <xdr:rowOff>15542</xdr:rowOff>
    </xdr:to>
    <xdr:sp macro="" textlink="">
      <xdr:nvSpPr>
        <xdr:cNvPr id="149" name="CustomShape 1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/>
      </xdr:nvSpPr>
      <xdr:spPr>
        <a:xfrm>
          <a:off x="17576191" y="3791092"/>
          <a:ext cx="104400" cy="30239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18</xdr:row>
      <xdr:rowOff>141576</xdr:rowOff>
    </xdr:from>
    <xdr:to>
      <xdr:col>18</xdr:col>
      <xdr:colOff>249841</xdr:colOff>
      <xdr:row>20</xdr:row>
      <xdr:rowOff>148742</xdr:rowOff>
    </xdr:to>
    <xdr:sp macro="" textlink="">
      <xdr:nvSpPr>
        <xdr:cNvPr id="150" name="CustomShape 1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/>
      </xdr:nvSpPr>
      <xdr:spPr>
        <a:xfrm>
          <a:off x="17576191" y="3925072"/>
          <a:ext cx="104400" cy="30161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23</xdr:row>
      <xdr:rowOff>84624</xdr:rowOff>
    </xdr:from>
    <xdr:to>
      <xdr:col>18</xdr:col>
      <xdr:colOff>249841</xdr:colOff>
      <xdr:row>25</xdr:row>
      <xdr:rowOff>89258</xdr:rowOff>
    </xdr:to>
    <xdr:sp macro="" textlink="">
      <xdr:nvSpPr>
        <xdr:cNvPr id="151" name="CustomShape 1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/>
      </xdr:nvSpPr>
      <xdr:spPr>
        <a:xfrm>
          <a:off x="17576191" y="4736138"/>
          <a:ext cx="104400" cy="303635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15</xdr:row>
      <xdr:rowOff>79709</xdr:rowOff>
    </xdr:from>
    <xdr:to>
      <xdr:col>18</xdr:col>
      <xdr:colOff>249841</xdr:colOff>
      <xdr:row>17</xdr:row>
      <xdr:rowOff>81029</xdr:rowOff>
    </xdr:to>
    <xdr:sp macro="" textlink="">
      <xdr:nvSpPr>
        <xdr:cNvPr id="152" name="CustomShape 1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/>
      </xdr:nvSpPr>
      <xdr:spPr>
        <a:xfrm>
          <a:off x="17576191" y="3427125"/>
          <a:ext cx="104400" cy="295767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16</xdr:row>
      <xdr:rowOff>61289</xdr:rowOff>
    </xdr:from>
    <xdr:to>
      <xdr:col>18</xdr:col>
      <xdr:colOff>249841</xdr:colOff>
      <xdr:row>18</xdr:row>
      <xdr:rowOff>61829</xdr:rowOff>
    </xdr:to>
    <xdr:sp macro="" textlink="">
      <xdr:nvSpPr>
        <xdr:cNvPr id="153" name="CustomShape 1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/>
      </xdr:nvSpPr>
      <xdr:spPr>
        <a:xfrm>
          <a:off x="17576191" y="3557792"/>
          <a:ext cx="104400" cy="291260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17</xdr:row>
      <xdr:rowOff>99389</xdr:rowOff>
    </xdr:from>
    <xdr:to>
      <xdr:col>18</xdr:col>
      <xdr:colOff>249841</xdr:colOff>
      <xdr:row>19</xdr:row>
      <xdr:rowOff>106969</xdr:rowOff>
    </xdr:to>
    <xdr:sp macro="" textlink="">
      <xdr:nvSpPr>
        <xdr:cNvPr id="154" name="CustomShape 1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/>
      </xdr:nvSpPr>
      <xdr:spPr>
        <a:xfrm>
          <a:off x="17576191" y="3741252"/>
          <a:ext cx="104400" cy="298300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18</xdr:row>
      <xdr:rowOff>3869</xdr:rowOff>
    </xdr:from>
    <xdr:to>
      <xdr:col>18</xdr:col>
      <xdr:colOff>249841</xdr:colOff>
      <xdr:row>20</xdr:row>
      <xdr:rowOff>15542</xdr:rowOff>
    </xdr:to>
    <xdr:sp macro="" textlink="">
      <xdr:nvSpPr>
        <xdr:cNvPr id="155" name="CustomShape 1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/>
      </xdr:nvSpPr>
      <xdr:spPr>
        <a:xfrm>
          <a:off x="17576191" y="3791092"/>
          <a:ext cx="104400" cy="30239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18</xdr:row>
      <xdr:rowOff>141576</xdr:rowOff>
    </xdr:from>
    <xdr:to>
      <xdr:col>18</xdr:col>
      <xdr:colOff>249841</xdr:colOff>
      <xdr:row>20</xdr:row>
      <xdr:rowOff>148742</xdr:rowOff>
    </xdr:to>
    <xdr:sp macro="" textlink="">
      <xdr:nvSpPr>
        <xdr:cNvPr id="156" name="CustomShape 1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/>
      </xdr:nvSpPr>
      <xdr:spPr>
        <a:xfrm>
          <a:off x="17576191" y="3925072"/>
          <a:ext cx="104400" cy="30161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23</xdr:row>
      <xdr:rowOff>84624</xdr:rowOff>
    </xdr:from>
    <xdr:to>
      <xdr:col>18</xdr:col>
      <xdr:colOff>249841</xdr:colOff>
      <xdr:row>25</xdr:row>
      <xdr:rowOff>89258</xdr:rowOff>
    </xdr:to>
    <xdr:sp macro="" textlink="">
      <xdr:nvSpPr>
        <xdr:cNvPr id="157" name="CustomShape 1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/>
      </xdr:nvSpPr>
      <xdr:spPr>
        <a:xfrm>
          <a:off x="17576191" y="4736138"/>
          <a:ext cx="104400" cy="303635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15</xdr:row>
      <xdr:rowOff>79709</xdr:rowOff>
    </xdr:from>
    <xdr:to>
      <xdr:col>18</xdr:col>
      <xdr:colOff>322848</xdr:colOff>
      <xdr:row>17</xdr:row>
      <xdr:rowOff>81029</xdr:rowOff>
    </xdr:to>
    <xdr:sp macro="" textlink="">
      <xdr:nvSpPr>
        <xdr:cNvPr id="158" name="CustomShape 1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/>
      </xdr:nvSpPr>
      <xdr:spPr>
        <a:xfrm>
          <a:off x="17576191" y="3427125"/>
          <a:ext cx="180720" cy="295767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16</xdr:row>
      <xdr:rowOff>61289</xdr:rowOff>
    </xdr:from>
    <xdr:to>
      <xdr:col>18</xdr:col>
      <xdr:colOff>322848</xdr:colOff>
      <xdr:row>18</xdr:row>
      <xdr:rowOff>61829</xdr:rowOff>
    </xdr:to>
    <xdr:sp macro="" textlink="">
      <xdr:nvSpPr>
        <xdr:cNvPr id="159" name="CustomShape 1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/>
      </xdr:nvSpPr>
      <xdr:spPr>
        <a:xfrm>
          <a:off x="17576191" y="3557792"/>
          <a:ext cx="180720" cy="291260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17</xdr:row>
      <xdr:rowOff>99389</xdr:rowOff>
    </xdr:from>
    <xdr:to>
      <xdr:col>18</xdr:col>
      <xdr:colOff>322848</xdr:colOff>
      <xdr:row>19</xdr:row>
      <xdr:rowOff>106969</xdr:rowOff>
    </xdr:to>
    <xdr:sp macro="" textlink="">
      <xdr:nvSpPr>
        <xdr:cNvPr id="160" name="CustomShape 1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SpPr/>
      </xdr:nvSpPr>
      <xdr:spPr>
        <a:xfrm>
          <a:off x="17576191" y="3741252"/>
          <a:ext cx="180720" cy="298300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18</xdr:row>
      <xdr:rowOff>3869</xdr:rowOff>
    </xdr:from>
    <xdr:to>
      <xdr:col>18</xdr:col>
      <xdr:colOff>322848</xdr:colOff>
      <xdr:row>20</xdr:row>
      <xdr:rowOff>15542</xdr:rowOff>
    </xdr:to>
    <xdr:sp macro="" textlink="">
      <xdr:nvSpPr>
        <xdr:cNvPr id="161" name="CustomShape 1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SpPr/>
      </xdr:nvSpPr>
      <xdr:spPr>
        <a:xfrm>
          <a:off x="17576191" y="3791092"/>
          <a:ext cx="180720" cy="30239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18</xdr:row>
      <xdr:rowOff>141576</xdr:rowOff>
    </xdr:from>
    <xdr:to>
      <xdr:col>18</xdr:col>
      <xdr:colOff>322848</xdr:colOff>
      <xdr:row>20</xdr:row>
      <xdr:rowOff>148742</xdr:rowOff>
    </xdr:to>
    <xdr:sp macro="" textlink="">
      <xdr:nvSpPr>
        <xdr:cNvPr id="162" name="CustomShape 1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SpPr/>
      </xdr:nvSpPr>
      <xdr:spPr>
        <a:xfrm>
          <a:off x="17576191" y="3925072"/>
          <a:ext cx="180720" cy="30161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23</xdr:row>
      <xdr:rowOff>84624</xdr:rowOff>
    </xdr:from>
    <xdr:to>
      <xdr:col>18</xdr:col>
      <xdr:colOff>322848</xdr:colOff>
      <xdr:row>25</xdr:row>
      <xdr:rowOff>89258</xdr:rowOff>
    </xdr:to>
    <xdr:sp macro="" textlink="">
      <xdr:nvSpPr>
        <xdr:cNvPr id="163" name="CustomShape 1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SpPr/>
      </xdr:nvSpPr>
      <xdr:spPr>
        <a:xfrm>
          <a:off x="17576191" y="4736138"/>
          <a:ext cx="180720" cy="303635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15</xdr:row>
      <xdr:rowOff>79709</xdr:rowOff>
    </xdr:from>
    <xdr:to>
      <xdr:col>18</xdr:col>
      <xdr:colOff>173521</xdr:colOff>
      <xdr:row>17</xdr:row>
      <xdr:rowOff>81029</xdr:rowOff>
    </xdr:to>
    <xdr:sp macro="" textlink="">
      <xdr:nvSpPr>
        <xdr:cNvPr id="164" name="CustomShape 1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SpPr/>
      </xdr:nvSpPr>
      <xdr:spPr>
        <a:xfrm>
          <a:off x="17576191" y="3427125"/>
          <a:ext cx="28080" cy="295767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16</xdr:row>
      <xdr:rowOff>61289</xdr:rowOff>
    </xdr:from>
    <xdr:to>
      <xdr:col>18</xdr:col>
      <xdr:colOff>173521</xdr:colOff>
      <xdr:row>18</xdr:row>
      <xdr:rowOff>61829</xdr:rowOff>
    </xdr:to>
    <xdr:sp macro="" textlink="">
      <xdr:nvSpPr>
        <xdr:cNvPr id="165" name="CustomShape 1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SpPr/>
      </xdr:nvSpPr>
      <xdr:spPr>
        <a:xfrm>
          <a:off x="17576191" y="3557792"/>
          <a:ext cx="28080" cy="291260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17</xdr:row>
      <xdr:rowOff>99389</xdr:rowOff>
    </xdr:from>
    <xdr:to>
      <xdr:col>18</xdr:col>
      <xdr:colOff>173521</xdr:colOff>
      <xdr:row>19</xdr:row>
      <xdr:rowOff>106969</xdr:rowOff>
    </xdr:to>
    <xdr:sp macro="" textlink="">
      <xdr:nvSpPr>
        <xdr:cNvPr id="166" name="CustomShape 1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/>
      </xdr:nvSpPr>
      <xdr:spPr>
        <a:xfrm>
          <a:off x="17576191" y="3741252"/>
          <a:ext cx="28080" cy="298300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18</xdr:row>
      <xdr:rowOff>3869</xdr:rowOff>
    </xdr:from>
    <xdr:to>
      <xdr:col>18</xdr:col>
      <xdr:colOff>173521</xdr:colOff>
      <xdr:row>20</xdr:row>
      <xdr:rowOff>15542</xdr:rowOff>
    </xdr:to>
    <xdr:sp macro="" textlink="">
      <xdr:nvSpPr>
        <xdr:cNvPr id="167" name="CustomShape 1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/>
      </xdr:nvSpPr>
      <xdr:spPr>
        <a:xfrm>
          <a:off x="17576191" y="3791092"/>
          <a:ext cx="28080" cy="30239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18</xdr:row>
      <xdr:rowOff>141576</xdr:rowOff>
    </xdr:from>
    <xdr:to>
      <xdr:col>18</xdr:col>
      <xdr:colOff>173521</xdr:colOff>
      <xdr:row>20</xdr:row>
      <xdr:rowOff>148742</xdr:rowOff>
    </xdr:to>
    <xdr:sp macro="" textlink="">
      <xdr:nvSpPr>
        <xdr:cNvPr id="168" name="CustomShape 1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/>
      </xdr:nvSpPr>
      <xdr:spPr>
        <a:xfrm>
          <a:off x="17576191" y="3925072"/>
          <a:ext cx="28080" cy="30161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23</xdr:row>
      <xdr:rowOff>84624</xdr:rowOff>
    </xdr:from>
    <xdr:to>
      <xdr:col>18</xdr:col>
      <xdr:colOff>173521</xdr:colOff>
      <xdr:row>25</xdr:row>
      <xdr:rowOff>89258</xdr:rowOff>
    </xdr:to>
    <xdr:sp macro="" textlink="">
      <xdr:nvSpPr>
        <xdr:cNvPr id="169" name="CustomShape 1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/>
      </xdr:nvSpPr>
      <xdr:spPr>
        <a:xfrm>
          <a:off x="17576191" y="4736138"/>
          <a:ext cx="28080" cy="303635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15</xdr:row>
      <xdr:rowOff>79709</xdr:rowOff>
    </xdr:from>
    <xdr:to>
      <xdr:col>18</xdr:col>
      <xdr:colOff>249841</xdr:colOff>
      <xdr:row>17</xdr:row>
      <xdr:rowOff>81029</xdr:rowOff>
    </xdr:to>
    <xdr:sp macro="" textlink="">
      <xdr:nvSpPr>
        <xdr:cNvPr id="170" name="CustomShape 1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/>
      </xdr:nvSpPr>
      <xdr:spPr>
        <a:xfrm>
          <a:off x="17576191" y="3427125"/>
          <a:ext cx="104400" cy="295767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16</xdr:row>
      <xdr:rowOff>61289</xdr:rowOff>
    </xdr:from>
    <xdr:to>
      <xdr:col>18</xdr:col>
      <xdr:colOff>249841</xdr:colOff>
      <xdr:row>18</xdr:row>
      <xdr:rowOff>61829</xdr:rowOff>
    </xdr:to>
    <xdr:sp macro="" textlink="">
      <xdr:nvSpPr>
        <xdr:cNvPr id="171" name="CustomShape 1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/>
      </xdr:nvSpPr>
      <xdr:spPr>
        <a:xfrm>
          <a:off x="17576191" y="3557792"/>
          <a:ext cx="104400" cy="291260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17</xdr:row>
      <xdr:rowOff>99389</xdr:rowOff>
    </xdr:from>
    <xdr:to>
      <xdr:col>18</xdr:col>
      <xdr:colOff>249841</xdr:colOff>
      <xdr:row>19</xdr:row>
      <xdr:rowOff>106969</xdr:rowOff>
    </xdr:to>
    <xdr:sp macro="" textlink="">
      <xdr:nvSpPr>
        <xdr:cNvPr id="172" name="CustomShape 1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/>
      </xdr:nvSpPr>
      <xdr:spPr>
        <a:xfrm>
          <a:off x="17576191" y="3741252"/>
          <a:ext cx="104400" cy="298300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18</xdr:row>
      <xdr:rowOff>3869</xdr:rowOff>
    </xdr:from>
    <xdr:to>
      <xdr:col>18</xdr:col>
      <xdr:colOff>249841</xdr:colOff>
      <xdr:row>20</xdr:row>
      <xdr:rowOff>15542</xdr:rowOff>
    </xdr:to>
    <xdr:sp macro="" textlink="">
      <xdr:nvSpPr>
        <xdr:cNvPr id="173" name="CustomShape 1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/>
      </xdr:nvSpPr>
      <xdr:spPr>
        <a:xfrm>
          <a:off x="17576191" y="3791092"/>
          <a:ext cx="104400" cy="30239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18</xdr:row>
      <xdr:rowOff>141576</xdr:rowOff>
    </xdr:from>
    <xdr:to>
      <xdr:col>18</xdr:col>
      <xdr:colOff>249841</xdr:colOff>
      <xdr:row>20</xdr:row>
      <xdr:rowOff>148742</xdr:rowOff>
    </xdr:to>
    <xdr:sp macro="" textlink="">
      <xdr:nvSpPr>
        <xdr:cNvPr id="174" name="CustomShape 1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/>
      </xdr:nvSpPr>
      <xdr:spPr>
        <a:xfrm>
          <a:off x="17576191" y="3925072"/>
          <a:ext cx="104400" cy="30161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23</xdr:row>
      <xdr:rowOff>84624</xdr:rowOff>
    </xdr:from>
    <xdr:to>
      <xdr:col>18</xdr:col>
      <xdr:colOff>249841</xdr:colOff>
      <xdr:row>25</xdr:row>
      <xdr:rowOff>89258</xdr:rowOff>
    </xdr:to>
    <xdr:sp macro="" textlink="">
      <xdr:nvSpPr>
        <xdr:cNvPr id="175" name="CustomShape 1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/>
      </xdr:nvSpPr>
      <xdr:spPr>
        <a:xfrm>
          <a:off x="17576191" y="4736138"/>
          <a:ext cx="104400" cy="303635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15</xdr:row>
      <xdr:rowOff>79709</xdr:rowOff>
    </xdr:from>
    <xdr:to>
      <xdr:col>18</xdr:col>
      <xdr:colOff>249841</xdr:colOff>
      <xdr:row>17</xdr:row>
      <xdr:rowOff>81029</xdr:rowOff>
    </xdr:to>
    <xdr:sp macro="" textlink="">
      <xdr:nvSpPr>
        <xdr:cNvPr id="176" name="CustomShape 1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/>
      </xdr:nvSpPr>
      <xdr:spPr>
        <a:xfrm>
          <a:off x="17576191" y="3427125"/>
          <a:ext cx="104400" cy="295767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16</xdr:row>
      <xdr:rowOff>61289</xdr:rowOff>
    </xdr:from>
    <xdr:to>
      <xdr:col>18</xdr:col>
      <xdr:colOff>249841</xdr:colOff>
      <xdr:row>18</xdr:row>
      <xdr:rowOff>61829</xdr:rowOff>
    </xdr:to>
    <xdr:sp macro="" textlink="">
      <xdr:nvSpPr>
        <xdr:cNvPr id="177" name="CustomShape 1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/>
      </xdr:nvSpPr>
      <xdr:spPr>
        <a:xfrm>
          <a:off x="17576191" y="3557792"/>
          <a:ext cx="104400" cy="291260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17</xdr:row>
      <xdr:rowOff>99389</xdr:rowOff>
    </xdr:from>
    <xdr:to>
      <xdr:col>18</xdr:col>
      <xdr:colOff>249841</xdr:colOff>
      <xdr:row>19</xdr:row>
      <xdr:rowOff>106969</xdr:rowOff>
    </xdr:to>
    <xdr:sp macro="" textlink="">
      <xdr:nvSpPr>
        <xdr:cNvPr id="178" name="CustomShape 1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/>
      </xdr:nvSpPr>
      <xdr:spPr>
        <a:xfrm>
          <a:off x="17576191" y="3741252"/>
          <a:ext cx="104400" cy="298300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18</xdr:row>
      <xdr:rowOff>3869</xdr:rowOff>
    </xdr:from>
    <xdr:to>
      <xdr:col>18</xdr:col>
      <xdr:colOff>249841</xdr:colOff>
      <xdr:row>20</xdr:row>
      <xdr:rowOff>15542</xdr:rowOff>
    </xdr:to>
    <xdr:sp macro="" textlink="">
      <xdr:nvSpPr>
        <xdr:cNvPr id="179" name="CustomShape 1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/>
      </xdr:nvSpPr>
      <xdr:spPr>
        <a:xfrm>
          <a:off x="17576191" y="3791092"/>
          <a:ext cx="104400" cy="30239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18</xdr:row>
      <xdr:rowOff>141576</xdr:rowOff>
    </xdr:from>
    <xdr:to>
      <xdr:col>18</xdr:col>
      <xdr:colOff>249841</xdr:colOff>
      <xdr:row>20</xdr:row>
      <xdr:rowOff>148742</xdr:rowOff>
    </xdr:to>
    <xdr:sp macro="" textlink="">
      <xdr:nvSpPr>
        <xdr:cNvPr id="180" name="CustomShape 1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/>
      </xdr:nvSpPr>
      <xdr:spPr>
        <a:xfrm>
          <a:off x="17576191" y="3925072"/>
          <a:ext cx="104400" cy="30161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23</xdr:row>
      <xdr:rowOff>84624</xdr:rowOff>
    </xdr:from>
    <xdr:to>
      <xdr:col>18</xdr:col>
      <xdr:colOff>249841</xdr:colOff>
      <xdr:row>25</xdr:row>
      <xdr:rowOff>89258</xdr:rowOff>
    </xdr:to>
    <xdr:sp macro="" textlink="">
      <xdr:nvSpPr>
        <xdr:cNvPr id="181" name="CustomShape 1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/>
      </xdr:nvSpPr>
      <xdr:spPr>
        <a:xfrm>
          <a:off x="17576191" y="4736138"/>
          <a:ext cx="104400" cy="303635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15</xdr:row>
      <xdr:rowOff>79709</xdr:rowOff>
    </xdr:from>
    <xdr:to>
      <xdr:col>18</xdr:col>
      <xdr:colOff>322848</xdr:colOff>
      <xdr:row>17</xdr:row>
      <xdr:rowOff>81029</xdr:rowOff>
    </xdr:to>
    <xdr:sp macro="" textlink="">
      <xdr:nvSpPr>
        <xdr:cNvPr id="182" name="CustomShape 1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/>
      </xdr:nvSpPr>
      <xdr:spPr>
        <a:xfrm>
          <a:off x="17576191" y="3427125"/>
          <a:ext cx="180720" cy="295767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16</xdr:row>
      <xdr:rowOff>61289</xdr:rowOff>
    </xdr:from>
    <xdr:to>
      <xdr:col>18</xdr:col>
      <xdr:colOff>322848</xdr:colOff>
      <xdr:row>18</xdr:row>
      <xdr:rowOff>61829</xdr:rowOff>
    </xdr:to>
    <xdr:sp macro="" textlink="">
      <xdr:nvSpPr>
        <xdr:cNvPr id="183" name="CustomShape 1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/>
      </xdr:nvSpPr>
      <xdr:spPr>
        <a:xfrm>
          <a:off x="17576191" y="3557792"/>
          <a:ext cx="180720" cy="291260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17</xdr:row>
      <xdr:rowOff>99389</xdr:rowOff>
    </xdr:from>
    <xdr:to>
      <xdr:col>18</xdr:col>
      <xdr:colOff>322848</xdr:colOff>
      <xdr:row>19</xdr:row>
      <xdr:rowOff>106969</xdr:rowOff>
    </xdr:to>
    <xdr:sp macro="" textlink="">
      <xdr:nvSpPr>
        <xdr:cNvPr id="184" name="CustomShape 1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/>
      </xdr:nvSpPr>
      <xdr:spPr>
        <a:xfrm>
          <a:off x="17576191" y="3741252"/>
          <a:ext cx="180720" cy="298300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18</xdr:row>
      <xdr:rowOff>3869</xdr:rowOff>
    </xdr:from>
    <xdr:to>
      <xdr:col>18</xdr:col>
      <xdr:colOff>322848</xdr:colOff>
      <xdr:row>20</xdr:row>
      <xdr:rowOff>15542</xdr:rowOff>
    </xdr:to>
    <xdr:sp macro="" textlink="">
      <xdr:nvSpPr>
        <xdr:cNvPr id="185" name="CustomShape 1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/>
      </xdr:nvSpPr>
      <xdr:spPr>
        <a:xfrm>
          <a:off x="17576191" y="3791092"/>
          <a:ext cx="180720" cy="30239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18</xdr:row>
      <xdr:rowOff>141576</xdr:rowOff>
    </xdr:from>
    <xdr:to>
      <xdr:col>18</xdr:col>
      <xdr:colOff>322848</xdr:colOff>
      <xdr:row>20</xdr:row>
      <xdr:rowOff>148742</xdr:rowOff>
    </xdr:to>
    <xdr:sp macro="" textlink="">
      <xdr:nvSpPr>
        <xdr:cNvPr id="186" name="CustomShape 1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/>
      </xdr:nvSpPr>
      <xdr:spPr>
        <a:xfrm>
          <a:off x="17576191" y="3925072"/>
          <a:ext cx="180720" cy="301613"/>
        </a:xfrm>
        <a:prstGeom prst="rect">
          <a:avLst/>
        </a:prstGeom>
      </xdr:spPr>
    </xdr:sp>
    <xdr:clientData/>
  </xdr:twoCellAnchor>
  <xdr:twoCellAnchor editAs="absolute">
    <xdr:from>
      <xdr:col>18</xdr:col>
      <xdr:colOff>145441</xdr:colOff>
      <xdr:row>23</xdr:row>
      <xdr:rowOff>84624</xdr:rowOff>
    </xdr:from>
    <xdr:to>
      <xdr:col>18</xdr:col>
      <xdr:colOff>322848</xdr:colOff>
      <xdr:row>25</xdr:row>
      <xdr:rowOff>89258</xdr:rowOff>
    </xdr:to>
    <xdr:sp macro="" textlink="">
      <xdr:nvSpPr>
        <xdr:cNvPr id="187" name="CustomShape 1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/>
      </xdr:nvSpPr>
      <xdr:spPr>
        <a:xfrm>
          <a:off x="17576191" y="4736138"/>
          <a:ext cx="180720" cy="303635"/>
        </a:xfrm>
        <a:prstGeom prst="rect">
          <a:avLst/>
        </a:prstGeom>
      </xdr:spPr>
    </xdr:sp>
    <xdr:clientData/>
  </xdr:twoCellAnchor>
  <xdr:twoCellAnchor editAs="absolute">
    <xdr:from>
      <xdr:col>3</xdr:col>
      <xdr:colOff>380586</xdr:colOff>
      <xdr:row>0</xdr:row>
      <xdr:rowOff>124239</xdr:rowOff>
    </xdr:from>
    <xdr:to>
      <xdr:col>3</xdr:col>
      <xdr:colOff>952085</xdr:colOff>
      <xdr:row>4</xdr:row>
      <xdr:rowOff>66259</xdr:rowOff>
    </xdr:to>
    <xdr:pic>
      <xdr:nvPicPr>
        <xdr:cNvPr id="188" name="Picture 2048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24684" y="124239"/>
          <a:ext cx="571499" cy="5135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48105</xdr:colOff>
      <xdr:row>23</xdr:row>
      <xdr:rowOff>367476</xdr:rowOff>
    </xdr:from>
    <xdr:to>
      <xdr:col>6</xdr:col>
      <xdr:colOff>304785</xdr:colOff>
      <xdr:row>25</xdr:row>
      <xdr:rowOff>15981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7738922" y="4981303"/>
          <a:ext cx="256266" cy="282538"/>
        </a:xfrm>
        <a:prstGeom prst="rect">
          <a:avLst/>
        </a:prstGeom>
      </xdr:spPr>
    </xdr:sp>
    <xdr:clientData/>
  </xdr:twoCellAnchor>
  <xdr:twoCellAnchor editAs="absolute">
    <xdr:from>
      <xdr:col>6</xdr:col>
      <xdr:colOff>48105</xdr:colOff>
      <xdr:row>23</xdr:row>
      <xdr:rowOff>367476</xdr:rowOff>
    </xdr:from>
    <xdr:to>
      <xdr:col>6</xdr:col>
      <xdr:colOff>304785</xdr:colOff>
      <xdr:row>25</xdr:row>
      <xdr:rowOff>15981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7738922" y="4981303"/>
          <a:ext cx="256266" cy="282538"/>
        </a:xfrm>
        <a:prstGeom prst="rect">
          <a:avLst/>
        </a:prstGeom>
      </xdr:spPr>
    </xdr:sp>
    <xdr:clientData/>
  </xdr:twoCellAnchor>
  <xdr:twoCellAnchor editAs="absolute">
    <xdr:from>
      <xdr:col>6</xdr:col>
      <xdr:colOff>48105</xdr:colOff>
      <xdr:row>23</xdr:row>
      <xdr:rowOff>367476</xdr:rowOff>
    </xdr:from>
    <xdr:to>
      <xdr:col>6</xdr:col>
      <xdr:colOff>304785</xdr:colOff>
      <xdr:row>25</xdr:row>
      <xdr:rowOff>15981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>
          <a:off x="7738922" y="4981303"/>
          <a:ext cx="256266" cy="282538"/>
        </a:xfrm>
        <a:prstGeom prst="rect">
          <a:avLst/>
        </a:prstGeom>
      </xdr:spPr>
    </xdr:sp>
    <xdr:clientData/>
  </xdr:twoCellAnchor>
  <xdr:twoCellAnchor editAs="absolute">
    <xdr:from>
      <xdr:col>6</xdr:col>
      <xdr:colOff>48105</xdr:colOff>
      <xdr:row>23</xdr:row>
      <xdr:rowOff>367476</xdr:rowOff>
    </xdr:from>
    <xdr:to>
      <xdr:col>6</xdr:col>
      <xdr:colOff>304785</xdr:colOff>
      <xdr:row>25</xdr:row>
      <xdr:rowOff>15981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>
        <a:xfrm>
          <a:off x="7738922" y="4981303"/>
          <a:ext cx="256266" cy="282538"/>
        </a:xfrm>
        <a:prstGeom prst="rect">
          <a:avLst/>
        </a:prstGeom>
      </xdr:spPr>
    </xdr:sp>
    <xdr:clientData/>
  </xdr:twoCellAnchor>
  <xdr:twoCellAnchor editAs="absolute">
    <xdr:from>
      <xdr:col>6</xdr:col>
      <xdr:colOff>48105</xdr:colOff>
      <xdr:row>23</xdr:row>
      <xdr:rowOff>367476</xdr:rowOff>
    </xdr:from>
    <xdr:to>
      <xdr:col>6</xdr:col>
      <xdr:colOff>304785</xdr:colOff>
      <xdr:row>25</xdr:row>
      <xdr:rowOff>15981</xdr:rowOff>
    </xdr:to>
    <xdr:sp macro="" textlink="">
      <xdr:nvSpPr>
        <xdr:cNvPr id="6" name="CustomShape 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>
          <a:off x="7738922" y="4981303"/>
          <a:ext cx="256266" cy="282538"/>
        </a:xfrm>
        <a:prstGeom prst="rect">
          <a:avLst/>
        </a:prstGeom>
      </xdr:spPr>
    </xdr:sp>
    <xdr:clientData/>
  </xdr:twoCellAnchor>
  <xdr:twoCellAnchor editAs="absolute">
    <xdr:from>
      <xdr:col>6</xdr:col>
      <xdr:colOff>48105</xdr:colOff>
      <xdr:row>23</xdr:row>
      <xdr:rowOff>367476</xdr:rowOff>
    </xdr:from>
    <xdr:to>
      <xdr:col>6</xdr:col>
      <xdr:colOff>304785</xdr:colOff>
      <xdr:row>25</xdr:row>
      <xdr:rowOff>15981</xdr:rowOff>
    </xdr:to>
    <xdr:sp macro="" textlink="">
      <xdr:nvSpPr>
        <xdr:cNvPr id="7" name="CustomShape 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/>
      </xdr:nvSpPr>
      <xdr:spPr>
        <a:xfrm>
          <a:off x="7738922" y="4981303"/>
          <a:ext cx="256266" cy="282538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22860</xdr:rowOff>
    </xdr:from>
    <xdr:to>
      <xdr:col>15</xdr:col>
      <xdr:colOff>488794</xdr:colOff>
      <xdr:row>17</xdr:row>
      <xdr:rowOff>156856</xdr:rowOff>
    </xdr:to>
    <xdr:sp macro="" textlink="">
      <xdr:nvSpPr>
        <xdr:cNvPr id="8" name="CustomShape 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/>
      </xdr:nvSpPr>
      <xdr:spPr>
        <a:xfrm>
          <a:off x="15143589" y="2478653"/>
          <a:ext cx="104400" cy="3021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156539</xdr:rowOff>
    </xdr:from>
    <xdr:to>
      <xdr:col>15</xdr:col>
      <xdr:colOff>488794</xdr:colOff>
      <xdr:row>17</xdr:row>
      <xdr:rowOff>287223</xdr:rowOff>
    </xdr:to>
    <xdr:sp macro="" textlink="">
      <xdr:nvSpPr>
        <xdr:cNvPr id="9" name="CustomShape 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/>
      </xdr:nvSpPr>
      <xdr:spPr>
        <a:xfrm>
          <a:off x="15143589" y="260901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488794</xdr:colOff>
      <xdr:row>17</xdr:row>
      <xdr:rowOff>305943</xdr:rowOff>
    </xdr:to>
    <xdr:sp macro="" textlink="">
      <xdr:nvSpPr>
        <xdr:cNvPr id="10" name="CustomShape 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/>
      </xdr:nvSpPr>
      <xdr:spPr>
        <a:xfrm>
          <a:off x="15143589" y="262773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488794</xdr:colOff>
      <xdr:row>17</xdr:row>
      <xdr:rowOff>305943</xdr:rowOff>
    </xdr:to>
    <xdr:sp macro="" textlink="">
      <xdr:nvSpPr>
        <xdr:cNvPr id="11" name="CustomShape 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>
        <a:xfrm>
          <a:off x="15143589" y="262773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134536</xdr:rowOff>
    </xdr:from>
    <xdr:to>
      <xdr:col>15</xdr:col>
      <xdr:colOff>488794</xdr:colOff>
      <xdr:row>17</xdr:row>
      <xdr:rowOff>436310</xdr:rowOff>
    </xdr:to>
    <xdr:sp macro="" textlink="">
      <xdr:nvSpPr>
        <xdr:cNvPr id="12" name="CustomShape 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/>
      </xdr:nvSpPr>
      <xdr:spPr>
        <a:xfrm>
          <a:off x="15143589" y="2758466"/>
          <a:ext cx="10440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152896</xdr:rowOff>
    </xdr:from>
    <xdr:to>
      <xdr:col>15</xdr:col>
      <xdr:colOff>488794</xdr:colOff>
      <xdr:row>17</xdr:row>
      <xdr:rowOff>454670</xdr:rowOff>
    </xdr:to>
    <xdr:sp macro="" textlink="">
      <xdr:nvSpPr>
        <xdr:cNvPr id="13" name="CustomShape 1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/>
      </xdr:nvSpPr>
      <xdr:spPr>
        <a:xfrm>
          <a:off x="15143589" y="2776826"/>
          <a:ext cx="10440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22860</xdr:rowOff>
    </xdr:from>
    <xdr:to>
      <xdr:col>15</xdr:col>
      <xdr:colOff>565114</xdr:colOff>
      <xdr:row>17</xdr:row>
      <xdr:rowOff>156856</xdr:rowOff>
    </xdr:to>
    <xdr:sp macro="" textlink="">
      <xdr:nvSpPr>
        <xdr:cNvPr id="14" name="CustomShape 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/>
      </xdr:nvSpPr>
      <xdr:spPr>
        <a:xfrm>
          <a:off x="15143589" y="2478653"/>
          <a:ext cx="177407" cy="3021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156539</xdr:rowOff>
    </xdr:from>
    <xdr:to>
      <xdr:col>15</xdr:col>
      <xdr:colOff>565114</xdr:colOff>
      <xdr:row>17</xdr:row>
      <xdr:rowOff>287223</xdr:rowOff>
    </xdr:to>
    <xdr:sp macro="" textlink="">
      <xdr:nvSpPr>
        <xdr:cNvPr id="15" name="CustomShape 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/>
      </xdr:nvSpPr>
      <xdr:spPr>
        <a:xfrm>
          <a:off x="15143589" y="2609019"/>
          <a:ext cx="177407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565114</xdr:colOff>
      <xdr:row>17</xdr:row>
      <xdr:rowOff>305943</xdr:rowOff>
    </xdr:to>
    <xdr:sp macro="" textlink="">
      <xdr:nvSpPr>
        <xdr:cNvPr id="16" name="CustomShape 1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/>
      </xdr:nvSpPr>
      <xdr:spPr>
        <a:xfrm>
          <a:off x="15143589" y="2627739"/>
          <a:ext cx="177407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565114</xdr:colOff>
      <xdr:row>17</xdr:row>
      <xdr:rowOff>305943</xdr:rowOff>
    </xdr:to>
    <xdr:sp macro="" textlink="">
      <xdr:nvSpPr>
        <xdr:cNvPr id="17" name="CustomShape 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/>
      </xdr:nvSpPr>
      <xdr:spPr>
        <a:xfrm>
          <a:off x="15143589" y="2627739"/>
          <a:ext cx="177407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134536</xdr:rowOff>
    </xdr:from>
    <xdr:to>
      <xdr:col>15</xdr:col>
      <xdr:colOff>565114</xdr:colOff>
      <xdr:row>17</xdr:row>
      <xdr:rowOff>436310</xdr:rowOff>
    </xdr:to>
    <xdr:sp macro="" textlink="">
      <xdr:nvSpPr>
        <xdr:cNvPr id="18" name="CustomShape 1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/>
      </xdr:nvSpPr>
      <xdr:spPr>
        <a:xfrm>
          <a:off x="15143589" y="2758466"/>
          <a:ext cx="177407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152896</xdr:rowOff>
    </xdr:from>
    <xdr:to>
      <xdr:col>15</xdr:col>
      <xdr:colOff>565114</xdr:colOff>
      <xdr:row>17</xdr:row>
      <xdr:rowOff>454670</xdr:rowOff>
    </xdr:to>
    <xdr:sp macro="" textlink="">
      <xdr:nvSpPr>
        <xdr:cNvPr id="19" name="CustomShape 1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/>
      </xdr:nvSpPr>
      <xdr:spPr>
        <a:xfrm>
          <a:off x="15143589" y="2776826"/>
          <a:ext cx="177407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22860</xdr:rowOff>
    </xdr:from>
    <xdr:to>
      <xdr:col>15</xdr:col>
      <xdr:colOff>412474</xdr:colOff>
      <xdr:row>17</xdr:row>
      <xdr:rowOff>156856</xdr:rowOff>
    </xdr:to>
    <xdr:sp macro="" textlink="">
      <xdr:nvSpPr>
        <xdr:cNvPr id="20" name="CustomShape 1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/>
      </xdr:nvSpPr>
      <xdr:spPr>
        <a:xfrm>
          <a:off x="15143589" y="2478653"/>
          <a:ext cx="28080" cy="3021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156539</xdr:rowOff>
    </xdr:from>
    <xdr:to>
      <xdr:col>15</xdr:col>
      <xdr:colOff>412474</xdr:colOff>
      <xdr:row>17</xdr:row>
      <xdr:rowOff>287223</xdr:rowOff>
    </xdr:to>
    <xdr:sp macro="" textlink="">
      <xdr:nvSpPr>
        <xdr:cNvPr id="21" name="CustomShape 1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/>
      </xdr:nvSpPr>
      <xdr:spPr>
        <a:xfrm>
          <a:off x="15143589" y="2609019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412474</xdr:colOff>
      <xdr:row>17</xdr:row>
      <xdr:rowOff>305943</xdr:rowOff>
    </xdr:to>
    <xdr:sp macro="" textlink="">
      <xdr:nvSpPr>
        <xdr:cNvPr id="22" name="CustomShape 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/>
      </xdr:nvSpPr>
      <xdr:spPr>
        <a:xfrm>
          <a:off x="15143589" y="2627739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412474</xdr:colOff>
      <xdr:row>17</xdr:row>
      <xdr:rowOff>305943</xdr:rowOff>
    </xdr:to>
    <xdr:sp macro="" textlink="">
      <xdr:nvSpPr>
        <xdr:cNvPr id="23" name="CustomShape 1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/>
      </xdr:nvSpPr>
      <xdr:spPr>
        <a:xfrm>
          <a:off x="15143589" y="2627739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134536</xdr:rowOff>
    </xdr:from>
    <xdr:to>
      <xdr:col>15</xdr:col>
      <xdr:colOff>412474</xdr:colOff>
      <xdr:row>17</xdr:row>
      <xdr:rowOff>436310</xdr:rowOff>
    </xdr:to>
    <xdr:sp macro="" textlink="">
      <xdr:nvSpPr>
        <xdr:cNvPr id="24" name="CustomShape 1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/>
      </xdr:nvSpPr>
      <xdr:spPr>
        <a:xfrm>
          <a:off x="15143589" y="2758466"/>
          <a:ext cx="2808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152896</xdr:rowOff>
    </xdr:from>
    <xdr:to>
      <xdr:col>15</xdr:col>
      <xdr:colOff>412474</xdr:colOff>
      <xdr:row>17</xdr:row>
      <xdr:rowOff>454670</xdr:rowOff>
    </xdr:to>
    <xdr:sp macro="" textlink="">
      <xdr:nvSpPr>
        <xdr:cNvPr id="25" name="CustomShape 1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/>
      </xdr:nvSpPr>
      <xdr:spPr>
        <a:xfrm>
          <a:off x="15143589" y="2776826"/>
          <a:ext cx="2808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22860</xdr:rowOff>
    </xdr:from>
    <xdr:to>
      <xdr:col>15</xdr:col>
      <xdr:colOff>488794</xdr:colOff>
      <xdr:row>17</xdr:row>
      <xdr:rowOff>156856</xdr:rowOff>
    </xdr:to>
    <xdr:sp macro="" textlink="">
      <xdr:nvSpPr>
        <xdr:cNvPr id="26" name="CustomShape 1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/>
      </xdr:nvSpPr>
      <xdr:spPr>
        <a:xfrm>
          <a:off x="15143589" y="2478653"/>
          <a:ext cx="104400" cy="3021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156539</xdr:rowOff>
    </xdr:from>
    <xdr:to>
      <xdr:col>15</xdr:col>
      <xdr:colOff>488794</xdr:colOff>
      <xdr:row>17</xdr:row>
      <xdr:rowOff>287223</xdr:rowOff>
    </xdr:to>
    <xdr:sp macro="" textlink="">
      <xdr:nvSpPr>
        <xdr:cNvPr id="27" name="CustomShape 1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/>
      </xdr:nvSpPr>
      <xdr:spPr>
        <a:xfrm>
          <a:off x="15143589" y="260901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488794</xdr:colOff>
      <xdr:row>17</xdr:row>
      <xdr:rowOff>305943</xdr:rowOff>
    </xdr:to>
    <xdr:sp macro="" textlink="">
      <xdr:nvSpPr>
        <xdr:cNvPr id="28" name="CustomShape 1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/>
      </xdr:nvSpPr>
      <xdr:spPr>
        <a:xfrm>
          <a:off x="15143589" y="262773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488794</xdr:colOff>
      <xdr:row>17</xdr:row>
      <xdr:rowOff>305943</xdr:rowOff>
    </xdr:to>
    <xdr:sp macro="" textlink="">
      <xdr:nvSpPr>
        <xdr:cNvPr id="29" name="CustomShape 1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/>
      </xdr:nvSpPr>
      <xdr:spPr>
        <a:xfrm>
          <a:off x="15143589" y="262773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134536</xdr:rowOff>
    </xdr:from>
    <xdr:to>
      <xdr:col>15</xdr:col>
      <xdr:colOff>488794</xdr:colOff>
      <xdr:row>17</xdr:row>
      <xdr:rowOff>436310</xdr:rowOff>
    </xdr:to>
    <xdr:sp macro="" textlink="">
      <xdr:nvSpPr>
        <xdr:cNvPr id="30" name="CustomShape 1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/>
      </xdr:nvSpPr>
      <xdr:spPr>
        <a:xfrm>
          <a:off x="15143589" y="2758466"/>
          <a:ext cx="10440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152896</xdr:rowOff>
    </xdr:from>
    <xdr:to>
      <xdr:col>15</xdr:col>
      <xdr:colOff>488794</xdr:colOff>
      <xdr:row>17</xdr:row>
      <xdr:rowOff>454670</xdr:rowOff>
    </xdr:to>
    <xdr:sp macro="" textlink="">
      <xdr:nvSpPr>
        <xdr:cNvPr id="31" name="CustomShape 1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/>
      </xdr:nvSpPr>
      <xdr:spPr>
        <a:xfrm>
          <a:off x="15143589" y="2776826"/>
          <a:ext cx="10440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22860</xdr:rowOff>
    </xdr:from>
    <xdr:to>
      <xdr:col>15</xdr:col>
      <xdr:colOff>412474</xdr:colOff>
      <xdr:row>17</xdr:row>
      <xdr:rowOff>156856</xdr:rowOff>
    </xdr:to>
    <xdr:sp macro="" textlink="">
      <xdr:nvSpPr>
        <xdr:cNvPr id="32" name="CustomShape 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/>
      </xdr:nvSpPr>
      <xdr:spPr>
        <a:xfrm>
          <a:off x="15143589" y="2478653"/>
          <a:ext cx="28080" cy="3021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156539</xdr:rowOff>
    </xdr:from>
    <xdr:to>
      <xdr:col>15</xdr:col>
      <xdr:colOff>412474</xdr:colOff>
      <xdr:row>17</xdr:row>
      <xdr:rowOff>287223</xdr:rowOff>
    </xdr:to>
    <xdr:sp macro="" textlink="">
      <xdr:nvSpPr>
        <xdr:cNvPr id="33" name="CustomShape 1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/>
      </xdr:nvSpPr>
      <xdr:spPr>
        <a:xfrm>
          <a:off x="15143589" y="2609019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412474</xdr:colOff>
      <xdr:row>17</xdr:row>
      <xdr:rowOff>305943</xdr:rowOff>
    </xdr:to>
    <xdr:sp macro="" textlink="">
      <xdr:nvSpPr>
        <xdr:cNvPr id="34" name="CustomShape 1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/>
      </xdr:nvSpPr>
      <xdr:spPr>
        <a:xfrm>
          <a:off x="15143589" y="2627739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412474</xdr:colOff>
      <xdr:row>17</xdr:row>
      <xdr:rowOff>305943</xdr:rowOff>
    </xdr:to>
    <xdr:sp macro="" textlink="">
      <xdr:nvSpPr>
        <xdr:cNvPr id="35" name="CustomShape 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/>
      </xdr:nvSpPr>
      <xdr:spPr>
        <a:xfrm>
          <a:off x="15143589" y="2627739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134536</xdr:rowOff>
    </xdr:from>
    <xdr:to>
      <xdr:col>15</xdr:col>
      <xdr:colOff>412474</xdr:colOff>
      <xdr:row>17</xdr:row>
      <xdr:rowOff>436310</xdr:rowOff>
    </xdr:to>
    <xdr:sp macro="" textlink="">
      <xdr:nvSpPr>
        <xdr:cNvPr id="36" name="CustomShape 1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/>
      </xdr:nvSpPr>
      <xdr:spPr>
        <a:xfrm>
          <a:off x="15143589" y="2758466"/>
          <a:ext cx="2808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152896</xdr:rowOff>
    </xdr:from>
    <xdr:to>
      <xdr:col>15</xdr:col>
      <xdr:colOff>412474</xdr:colOff>
      <xdr:row>17</xdr:row>
      <xdr:rowOff>454670</xdr:rowOff>
    </xdr:to>
    <xdr:sp macro="" textlink="">
      <xdr:nvSpPr>
        <xdr:cNvPr id="37" name="CustomShape 1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/>
      </xdr:nvSpPr>
      <xdr:spPr>
        <a:xfrm>
          <a:off x="15143589" y="2776826"/>
          <a:ext cx="2808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22860</xdr:rowOff>
    </xdr:from>
    <xdr:to>
      <xdr:col>15</xdr:col>
      <xdr:colOff>488794</xdr:colOff>
      <xdr:row>17</xdr:row>
      <xdr:rowOff>156856</xdr:rowOff>
    </xdr:to>
    <xdr:sp macro="" textlink="">
      <xdr:nvSpPr>
        <xdr:cNvPr id="38" name="CustomShape 1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/>
      </xdr:nvSpPr>
      <xdr:spPr>
        <a:xfrm>
          <a:off x="15143589" y="2478653"/>
          <a:ext cx="104400" cy="3021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156539</xdr:rowOff>
    </xdr:from>
    <xdr:to>
      <xdr:col>15</xdr:col>
      <xdr:colOff>488794</xdr:colOff>
      <xdr:row>17</xdr:row>
      <xdr:rowOff>287223</xdr:rowOff>
    </xdr:to>
    <xdr:sp macro="" textlink="">
      <xdr:nvSpPr>
        <xdr:cNvPr id="39" name="CustomShape 1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/>
      </xdr:nvSpPr>
      <xdr:spPr>
        <a:xfrm>
          <a:off x="15143589" y="260901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488794</xdr:colOff>
      <xdr:row>17</xdr:row>
      <xdr:rowOff>305943</xdr:rowOff>
    </xdr:to>
    <xdr:sp macro="" textlink="">
      <xdr:nvSpPr>
        <xdr:cNvPr id="40" name="CustomShape 1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/>
      </xdr:nvSpPr>
      <xdr:spPr>
        <a:xfrm>
          <a:off x="15143589" y="262773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488794</xdr:colOff>
      <xdr:row>17</xdr:row>
      <xdr:rowOff>305943</xdr:rowOff>
    </xdr:to>
    <xdr:sp macro="" textlink="">
      <xdr:nvSpPr>
        <xdr:cNvPr id="41" name="CustomShape 1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/>
      </xdr:nvSpPr>
      <xdr:spPr>
        <a:xfrm>
          <a:off x="15143589" y="262773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134536</xdr:rowOff>
    </xdr:from>
    <xdr:to>
      <xdr:col>15</xdr:col>
      <xdr:colOff>488794</xdr:colOff>
      <xdr:row>17</xdr:row>
      <xdr:rowOff>436310</xdr:rowOff>
    </xdr:to>
    <xdr:sp macro="" textlink="">
      <xdr:nvSpPr>
        <xdr:cNvPr id="42" name="CustomShape 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/>
      </xdr:nvSpPr>
      <xdr:spPr>
        <a:xfrm>
          <a:off x="15143589" y="2758466"/>
          <a:ext cx="10440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152896</xdr:rowOff>
    </xdr:from>
    <xdr:to>
      <xdr:col>15</xdr:col>
      <xdr:colOff>488794</xdr:colOff>
      <xdr:row>17</xdr:row>
      <xdr:rowOff>454670</xdr:rowOff>
    </xdr:to>
    <xdr:sp macro="" textlink="">
      <xdr:nvSpPr>
        <xdr:cNvPr id="43" name="CustomShape 1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/>
      </xdr:nvSpPr>
      <xdr:spPr>
        <a:xfrm>
          <a:off x="15143589" y="2776826"/>
          <a:ext cx="10440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22860</xdr:rowOff>
    </xdr:from>
    <xdr:to>
      <xdr:col>15</xdr:col>
      <xdr:colOff>488794</xdr:colOff>
      <xdr:row>17</xdr:row>
      <xdr:rowOff>156856</xdr:rowOff>
    </xdr:to>
    <xdr:sp macro="" textlink="">
      <xdr:nvSpPr>
        <xdr:cNvPr id="44" name="CustomShape 1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/>
      </xdr:nvSpPr>
      <xdr:spPr>
        <a:xfrm>
          <a:off x="15143589" y="2478653"/>
          <a:ext cx="104400" cy="3021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156539</xdr:rowOff>
    </xdr:from>
    <xdr:to>
      <xdr:col>15</xdr:col>
      <xdr:colOff>488794</xdr:colOff>
      <xdr:row>17</xdr:row>
      <xdr:rowOff>287223</xdr:rowOff>
    </xdr:to>
    <xdr:sp macro="" textlink="">
      <xdr:nvSpPr>
        <xdr:cNvPr id="45" name="CustomShape 1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/>
      </xdr:nvSpPr>
      <xdr:spPr>
        <a:xfrm>
          <a:off x="15143589" y="260901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488794</xdr:colOff>
      <xdr:row>17</xdr:row>
      <xdr:rowOff>305943</xdr:rowOff>
    </xdr:to>
    <xdr:sp macro="" textlink="">
      <xdr:nvSpPr>
        <xdr:cNvPr id="46" name="CustomShape 1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/>
      </xdr:nvSpPr>
      <xdr:spPr>
        <a:xfrm>
          <a:off x="15143589" y="262773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488794</xdr:colOff>
      <xdr:row>17</xdr:row>
      <xdr:rowOff>305943</xdr:rowOff>
    </xdr:to>
    <xdr:sp macro="" textlink="">
      <xdr:nvSpPr>
        <xdr:cNvPr id="47" name="CustomShape 1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/>
      </xdr:nvSpPr>
      <xdr:spPr>
        <a:xfrm>
          <a:off x="15143589" y="262773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134536</xdr:rowOff>
    </xdr:from>
    <xdr:to>
      <xdr:col>15</xdr:col>
      <xdr:colOff>488794</xdr:colOff>
      <xdr:row>17</xdr:row>
      <xdr:rowOff>436310</xdr:rowOff>
    </xdr:to>
    <xdr:sp macro="" textlink="">
      <xdr:nvSpPr>
        <xdr:cNvPr id="48" name="CustomShape 1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/>
      </xdr:nvSpPr>
      <xdr:spPr>
        <a:xfrm>
          <a:off x="15143589" y="2758466"/>
          <a:ext cx="10440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152896</xdr:rowOff>
    </xdr:from>
    <xdr:to>
      <xdr:col>15</xdr:col>
      <xdr:colOff>488794</xdr:colOff>
      <xdr:row>17</xdr:row>
      <xdr:rowOff>454670</xdr:rowOff>
    </xdr:to>
    <xdr:sp macro="" textlink="">
      <xdr:nvSpPr>
        <xdr:cNvPr id="49" name="CustomShape 1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/>
      </xdr:nvSpPr>
      <xdr:spPr>
        <a:xfrm>
          <a:off x="15143589" y="2776826"/>
          <a:ext cx="10440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22860</xdr:rowOff>
    </xdr:from>
    <xdr:to>
      <xdr:col>15</xdr:col>
      <xdr:colOff>565114</xdr:colOff>
      <xdr:row>17</xdr:row>
      <xdr:rowOff>156856</xdr:rowOff>
    </xdr:to>
    <xdr:sp macro="" textlink="">
      <xdr:nvSpPr>
        <xdr:cNvPr id="50" name="CustomShape 1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/>
      </xdr:nvSpPr>
      <xdr:spPr>
        <a:xfrm>
          <a:off x="15143589" y="2478653"/>
          <a:ext cx="177407" cy="3021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156539</xdr:rowOff>
    </xdr:from>
    <xdr:to>
      <xdr:col>15</xdr:col>
      <xdr:colOff>565114</xdr:colOff>
      <xdr:row>17</xdr:row>
      <xdr:rowOff>287223</xdr:rowOff>
    </xdr:to>
    <xdr:sp macro="" textlink="">
      <xdr:nvSpPr>
        <xdr:cNvPr id="51" name="CustomShape 1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/>
      </xdr:nvSpPr>
      <xdr:spPr>
        <a:xfrm>
          <a:off x="15143589" y="2609019"/>
          <a:ext cx="177407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565114</xdr:colOff>
      <xdr:row>17</xdr:row>
      <xdr:rowOff>305943</xdr:rowOff>
    </xdr:to>
    <xdr:sp macro="" textlink="">
      <xdr:nvSpPr>
        <xdr:cNvPr id="52" name="CustomShape 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/>
      </xdr:nvSpPr>
      <xdr:spPr>
        <a:xfrm>
          <a:off x="15143589" y="2627739"/>
          <a:ext cx="177407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565114</xdr:colOff>
      <xdr:row>17</xdr:row>
      <xdr:rowOff>305943</xdr:rowOff>
    </xdr:to>
    <xdr:sp macro="" textlink="">
      <xdr:nvSpPr>
        <xdr:cNvPr id="53" name="CustomShape 1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/>
      </xdr:nvSpPr>
      <xdr:spPr>
        <a:xfrm>
          <a:off x="15143589" y="2627739"/>
          <a:ext cx="177407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134536</xdr:rowOff>
    </xdr:from>
    <xdr:to>
      <xdr:col>15</xdr:col>
      <xdr:colOff>565114</xdr:colOff>
      <xdr:row>17</xdr:row>
      <xdr:rowOff>436310</xdr:rowOff>
    </xdr:to>
    <xdr:sp macro="" textlink="">
      <xdr:nvSpPr>
        <xdr:cNvPr id="54" name="CustomShape 1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/>
      </xdr:nvSpPr>
      <xdr:spPr>
        <a:xfrm>
          <a:off x="15143589" y="2758466"/>
          <a:ext cx="177407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152896</xdr:rowOff>
    </xdr:from>
    <xdr:to>
      <xdr:col>15</xdr:col>
      <xdr:colOff>565114</xdr:colOff>
      <xdr:row>17</xdr:row>
      <xdr:rowOff>454670</xdr:rowOff>
    </xdr:to>
    <xdr:sp macro="" textlink="">
      <xdr:nvSpPr>
        <xdr:cNvPr id="55" name="CustomShape 1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/>
      </xdr:nvSpPr>
      <xdr:spPr>
        <a:xfrm>
          <a:off x="15143589" y="2776826"/>
          <a:ext cx="177407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22860</xdr:rowOff>
    </xdr:from>
    <xdr:to>
      <xdr:col>15</xdr:col>
      <xdr:colOff>412474</xdr:colOff>
      <xdr:row>17</xdr:row>
      <xdr:rowOff>156856</xdr:rowOff>
    </xdr:to>
    <xdr:sp macro="" textlink="">
      <xdr:nvSpPr>
        <xdr:cNvPr id="56" name="CustomShape 1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/>
      </xdr:nvSpPr>
      <xdr:spPr>
        <a:xfrm>
          <a:off x="15143589" y="2478653"/>
          <a:ext cx="28080" cy="3021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156539</xdr:rowOff>
    </xdr:from>
    <xdr:to>
      <xdr:col>15</xdr:col>
      <xdr:colOff>412474</xdr:colOff>
      <xdr:row>17</xdr:row>
      <xdr:rowOff>287223</xdr:rowOff>
    </xdr:to>
    <xdr:sp macro="" textlink="">
      <xdr:nvSpPr>
        <xdr:cNvPr id="57" name="CustomShape 1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/>
      </xdr:nvSpPr>
      <xdr:spPr>
        <a:xfrm>
          <a:off x="15143589" y="2609019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412474</xdr:colOff>
      <xdr:row>17</xdr:row>
      <xdr:rowOff>305943</xdr:rowOff>
    </xdr:to>
    <xdr:sp macro="" textlink="">
      <xdr:nvSpPr>
        <xdr:cNvPr id="58" name="CustomShape 1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/>
      </xdr:nvSpPr>
      <xdr:spPr>
        <a:xfrm>
          <a:off x="15143589" y="2627739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412474</xdr:colOff>
      <xdr:row>17</xdr:row>
      <xdr:rowOff>305943</xdr:rowOff>
    </xdr:to>
    <xdr:sp macro="" textlink="">
      <xdr:nvSpPr>
        <xdr:cNvPr id="59" name="CustomShape 1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/>
      </xdr:nvSpPr>
      <xdr:spPr>
        <a:xfrm>
          <a:off x="15143589" y="2627739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134536</xdr:rowOff>
    </xdr:from>
    <xdr:to>
      <xdr:col>15</xdr:col>
      <xdr:colOff>412474</xdr:colOff>
      <xdr:row>17</xdr:row>
      <xdr:rowOff>436310</xdr:rowOff>
    </xdr:to>
    <xdr:sp macro="" textlink="">
      <xdr:nvSpPr>
        <xdr:cNvPr id="60" name="CustomShape 1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/>
      </xdr:nvSpPr>
      <xdr:spPr>
        <a:xfrm>
          <a:off x="15143589" y="2758466"/>
          <a:ext cx="2808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152896</xdr:rowOff>
    </xdr:from>
    <xdr:to>
      <xdr:col>15</xdr:col>
      <xdr:colOff>412474</xdr:colOff>
      <xdr:row>17</xdr:row>
      <xdr:rowOff>454670</xdr:rowOff>
    </xdr:to>
    <xdr:sp macro="" textlink="">
      <xdr:nvSpPr>
        <xdr:cNvPr id="61" name="CustomShape 1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/>
      </xdr:nvSpPr>
      <xdr:spPr>
        <a:xfrm>
          <a:off x="15143589" y="2776826"/>
          <a:ext cx="2808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22860</xdr:rowOff>
    </xdr:from>
    <xdr:to>
      <xdr:col>15</xdr:col>
      <xdr:colOff>488794</xdr:colOff>
      <xdr:row>17</xdr:row>
      <xdr:rowOff>156856</xdr:rowOff>
    </xdr:to>
    <xdr:sp macro="" textlink="">
      <xdr:nvSpPr>
        <xdr:cNvPr id="62" name="CustomShape 1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/>
      </xdr:nvSpPr>
      <xdr:spPr>
        <a:xfrm>
          <a:off x="15143589" y="2478653"/>
          <a:ext cx="104400" cy="3021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156539</xdr:rowOff>
    </xdr:from>
    <xdr:to>
      <xdr:col>15</xdr:col>
      <xdr:colOff>488794</xdr:colOff>
      <xdr:row>17</xdr:row>
      <xdr:rowOff>287223</xdr:rowOff>
    </xdr:to>
    <xdr:sp macro="" textlink="">
      <xdr:nvSpPr>
        <xdr:cNvPr id="63" name="CustomShape 1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/>
      </xdr:nvSpPr>
      <xdr:spPr>
        <a:xfrm>
          <a:off x="15143589" y="260901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488794</xdr:colOff>
      <xdr:row>17</xdr:row>
      <xdr:rowOff>305943</xdr:rowOff>
    </xdr:to>
    <xdr:sp macro="" textlink="">
      <xdr:nvSpPr>
        <xdr:cNvPr id="64" name="CustomShape 1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/>
      </xdr:nvSpPr>
      <xdr:spPr>
        <a:xfrm>
          <a:off x="15143589" y="262773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488794</xdr:colOff>
      <xdr:row>17</xdr:row>
      <xdr:rowOff>305943</xdr:rowOff>
    </xdr:to>
    <xdr:sp macro="" textlink="">
      <xdr:nvSpPr>
        <xdr:cNvPr id="65" name="CustomShape 1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/>
      </xdr:nvSpPr>
      <xdr:spPr>
        <a:xfrm>
          <a:off x="15143589" y="262773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134536</xdr:rowOff>
    </xdr:from>
    <xdr:to>
      <xdr:col>15</xdr:col>
      <xdr:colOff>488794</xdr:colOff>
      <xdr:row>17</xdr:row>
      <xdr:rowOff>436310</xdr:rowOff>
    </xdr:to>
    <xdr:sp macro="" textlink="">
      <xdr:nvSpPr>
        <xdr:cNvPr id="66" name="CustomShape 1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/>
      </xdr:nvSpPr>
      <xdr:spPr>
        <a:xfrm>
          <a:off x="15143589" y="2758466"/>
          <a:ext cx="10440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152896</xdr:rowOff>
    </xdr:from>
    <xdr:to>
      <xdr:col>15</xdr:col>
      <xdr:colOff>488794</xdr:colOff>
      <xdr:row>17</xdr:row>
      <xdr:rowOff>454670</xdr:rowOff>
    </xdr:to>
    <xdr:sp macro="" textlink="">
      <xdr:nvSpPr>
        <xdr:cNvPr id="67" name="CustomShape 1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/>
      </xdr:nvSpPr>
      <xdr:spPr>
        <a:xfrm>
          <a:off x="15143589" y="2776826"/>
          <a:ext cx="10440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22860</xdr:rowOff>
    </xdr:from>
    <xdr:to>
      <xdr:col>15</xdr:col>
      <xdr:colOff>488794</xdr:colOff>
      <xdr:row>17</xdr:row>
      <xdr:rowOff>156856</xdr:rowOff>
    </xdr:to>
    <xdr:sp macro="" textlink="">
      <xdr:nvSpPr>
        <xdr:cNvPr id="68" name="CustomShape 1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/>
      </xdr:nvSpPr>
      <xdr:spPr>
        <a:xfrm>
          <a:off x="15143589" y="2478653"/>
          <a:ext cx="104400" cy="3021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156539</xdr:rowOff>
    </xdr:from>
    <xdr:to>
      <xdr:col>15</xdr:col>
      <xdr:colOff>488794</xdr:colOff>
      <xdr:row>17</xdr:row>
      <xdr:rowOff>287223</xdr:rowOff>
    </xdr:to>
    <xdr:sp macro="" textlink="">
      <xdr:nvSpPr>
        <xdr:cNvPr id="69" name="CustomShape 1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/>
      </xdr:nvSpPr>
      <xdr:spPr>
        <a:xfrm>
          <a:off x="15143589" y="260901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488794</xdr:colOff>
      <xdr:row>17</xdr:row>
      <xdr:rowOff>305943</xdr:rowOff>
    </xdr:to>
    <xdr:sp macro="" textlink="">
      <xdr:nvSpPr>
        <xdr:cNvPr id="70" name="CustomShape 1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/>
      </xdr:nvSpPr>
      <xdr:spPr>
        <a:xfrm>
          <a:off x="15143589" y="262773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488794</xdr:colOff>
      <xdr:row>17</xdr:row>
      <xdr:rowOff>305943</xdr:rowOff>
    </xdr:to>
    <xdr:sp macro="" textlink="">
      <xdr:nvSpPr>
        <xdr:cNvPr id="71" name="CustomShape 1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/>
      </xdr:nvSpPr>
      <xdr:spPr>
        <a:xfrm>
          <a:off x="15143589" y="262773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134536</xdr:rowOff>
    </xdr:from>
    <xdr:to>
      <xdr:col>15</xdr:col>
      <xdr:colOff>488794</xdr:colOff>
      <xdr:row>17</xdr:row>
      <xdr:rowOff>436310</xdr:rowOff>
    </xdr:to>
    <xdr:sp macro="" textlink="">
      <xdr:nvSpPr>
        <xdr:cNvPr id="72" name="CustomShape 1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/>
      </xdr:nvSpPr>
      <xdr:spPr>
        <a:xfrm>
          <a:off x="15143589" y="2758466"/>
          <a:ext cx="10440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152896</xdr:rowOff>
    </xdr:from>
    <xdr:to>
      <xdr:col>15</xdr:col>
      <xdr:colOff>488794</xdr:colOff>
      <xdr:row>17</xdr:row>
      <xdr:rowOff>454670</xdr:rowOff>
    </xdr:to>
    <xdr:sp macro="" textlink="">
      <xdr:nvSpPr>
        <xdr:cNvPr id="73" name="CustomShape 1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/>
      </xdr:nvSpPr>
      <xdr:spPr>
        <a:xfrm>
          <a:off x="15143589" y="2776826"/>
          <a:ext cx="10440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22860</xdr:rowOff>
    </xdr:from>
    <xdr:to>
      <xdr:col>15</xdr:col>
      <xdr:colOff>565114</xdr:colOff>
      <xdr:row>17</xdr:row>
      <xdr:rowOff>156856</xdr:rowOff>
    </xdr:to>
    <xdr:sp macro="" textlink="">
      <xdr:nvSpPr>
        <xdr:cNvPr id="74" name="CustomShape 1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/>
      </xdr:nvSpPr>
      <xdr:spPr>
        <a:xfrm>
          <a:off x="15143589" y="2478653"/>
          <a:ext cx="177407" cy="3021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156539</xdr:rowOff>
    </xdr:from>
    <xdr:to>
      <xdr:col>15</xdr:col>
      <xdr:colOff>565114</xdr:colOff>
      <xdr:row>17</xdr:row>
      <xdr:rowOff>287223</xdr:rowOff>
    </xdr:to>
    <xdr:sp macro="" textlink="">
      <xdr:nvSpPr>
        <xdr:cNvPr id="75" name="CustomShape 1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/>
      </xdr:nvSpPr>
      <xdr:spPr>
        <a:xfrm>
          <a:off x="15143589" y="2609019"/>
          <a:ext cx="177407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565114</xdr:colOff>
      <xdr:row>17</xdr:row>
      <xdr:rowOff>305943</xdr:rowOff>
    </xdr:to>
    <xdr:sp macro="" textlink="">
      <xdr:nvSpPr>
        <xdr:cNvPr id="76" name="CustomShape 1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/>
      </xdr:nvSpPr>
      <xdr:spPr>
        <a:xfrm>
          <a:off x="15143589" y="2627739"/>
          <a:ext cx="177407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565114</xdr:colOff>
      <xdr:row>17</xdr:row>
      <xdr:rowOff>305943</xdr:rowOff>
    </xdr:to>
    <xdr:sp macro="" textlink="">
      <xdr:nvSpPr>
        <xdr:cNvPr id="77" name="CustomShape 1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/>
      </xdr:nvSpPr>
      <xdr:spPr>
        <a:xfrm>
          <a:off x="15143589" y="2627739"/>
          <a:ext cx="177407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134536</xdr:rowOff>
    </xdr:from>
    <xdr:to>
      <xdr:col>15</xdr:col>
      <xdr:colOff>565114</xdr:colOff>
      <xdr:row>17</xdr:row>
      <xdr:rowOff>436310</xdr:rowOff>
    </xdr:to>
    <xdr:sp macro="" textlink="">
      <xdr:nvSpPr>
        <xdr:cNvPr id="78" name="CustomShape 1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/>
      </xdr:nvSpPr>
      <xdr:spPr>
        <a:xfrm>
          <a:off x="15143589" y="2758466"/>
          <a:ext cx="177407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152896</xdr:rowOff>
    </xdr:from>
    <xdr:to>
      <xdr:col>15</xdr:col>
      <xdr:colOff>565114</xdr:colOff>
      <xdr:row>17</xdr:row>
      <xdr:rowOff>454670</xdr:rowOff>
    </xdr:to>
    <xdr:sp macro="" textlink="">
      <xdr:nvSpPr>
        <xdr:cNvPr id="79" name="CustomShape 1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/>
      </xdr:nvSpPr>
      <xdr:spPr>
        <a:xfrm>
          <a:off x="15143589" y="2776826"/>
          <a:ext cx="177407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22860</xdr:rowOff>
    </xdr:from>
    <xdr:to>
      <xdr:col>15</xdr:col>
      <xdr:colOff>488794</xdr:colOff>
      <xdr:row>17</xdr:row>
      <xdr:rowOff>156856</xdr:rowOff>
    </xdr:to>
    <xdr:sp macro="" textlink="">
      <xdr:nvSpPr>
        <xdr:cNvPr id="80" name="CustomShape 1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/>
      </xdr:nvSpPr>
      <xdr:spPr>
        <a:xfrm>
          <a:off x="15143589" y="2478653"/>
          <a:ext cx="104400" cy="3021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156539</xdr:rowOff>
    </xdr:from>
    <xdr:to>
      <xdr:col>15</xdr:col>
      <xdr:colOff>488794</xdr:colOff>
      <xdr:row>17</xdr:row>
      <xdr:rowOff>287223</xdr:rowOff>
    </xdr:to>
    <xdr:sp macro="" textlink="">
      <xdr:nvSpPr>
        <xdr:cNvPr id="81" name="CustomShape 1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/>
      </xdr:nvSpPr>
      <xdr:spPr>
        <a:xfrm>
          <a:off x="15143589" y="260901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488794</xdr:colOff>
      <xdr:row>17</xdr:row>
      <xdr:rowOff>305943</xdr:rowOff>
    </xdr:to>
    <xdr:sp macro="" textlink="">
      <xdr:nvSpPr>
        <xdr:cNvPr id="82" name="CustomShape 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/>
      </xdr:nvSpPr>
      <xdr:spPr>
        <a:xfrm>
          <a:off x="15143589" y="262773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488794</xdr:colOff>
      <xdr:row>17</xdr:row>
      <xdr:rowOff>305943</xdr:rowOff>
    </xdr:to>
    <xdr:sp macro="" textlink="">
      <xdr:nvSpPr>
        <xdr:cNvPr id="83" name="CustomShape 1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/>
      </xdr:nvSpPr>
      <xdr:spPr>
        <a:xfrm>
          <a:off x="15143589" y="262773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134536</xdr:rowOff>
    </xdr:from>
    <xdr:to>
      <xdr:col>15</xdr:col>
      <xdr:colOff>488794</xdr:colOff>
      <xdr:row>17</xdr:row>
      <xdr:rowOff>436310</xdr:rowOff>
    </xdr:to>
    <xdr:sp macro="" textlink="">
      <xdr:nvSpPr>
        <xdr:cNvPr id="84" name="CustomShape 1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/>
      </xdr:nvSpPr>
      <xdr:spPr>
        <a:xfrm>
          <a:off x="15143589" y="2758466"/>
          <a:ext cx="10440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152896</xdr:rowOff>
    </xdr:from>
    <xdr:to>
      <xdr:col>15</xdr:col>
      <xdr:colOff>488794</xdr:colOff>
      <xdr:row>17</xdr:row>
      <xdr:rowOff>454670</xdr:rowOff>
    </xdr:to>
    <xdr:sp macro="" textlink="">
      <xdr:nvSpPr>
        <xdr:cNvPr id="85" name="CustomShape 1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/>
      </xdr:nvSpPr>
      <xdr:spPr>
        <a:xfrm>
          <a:off x="15143589" y="2776826"/>
          <a:ext cx="10440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22860</xdr:rowOff>
    </xdr:from>
    <xdr:to>
      <xdr:col>15</xdr:col>
      <xdr:colOff>488794</xdr:colOff>
      <xdr:row>17</xdr:row>
      <xdr:rowOff>156856</xdr:rowOff>
    </xdr:to>
    <xdr:sp macro="" textlink="">
      <xdr:nvSpPr>
        <xdr:cNvPr id="86" name="CustomShape 1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/>
      </xdr:nvSpPr>
      <xdr:spPr>
        <a:xfrm>
          <a:off x="15143589" y="2478653"/>
          <a:ext cx="104400" cy="3021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156539</xdr:rowOff>
    </xdr:from>
    <xdr:to>
      <xdr:col>15</xdr:col>
      <xdr:colOff>488794</xdr:colOff>
      <xdr:row>17</xdr:row>
      <xdr:rowOff>287223</xdr:rowOff>
    </xdr:to>
    <xdr:sp macro="" textlink="">
      <xdr:nvSpPr>
        <xdr:cNvPr id="87" name="CustomShape 1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/>
      </xdr:nvSpPr>
      <xdr:spPr>
        <a:xfrm>
          <a:off x="15143589" y="260901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488794</xdr:colOff>
      <xdr:row>17</xdr:row>
      <xdr:rowOff>305943</xdr:rowOff>
    </xdr:to>
    <xdr:sp macro="" textlink="">
      <xdr:nvSpPr>
        <xdr:cNvPr id="88" name="CustomShape 1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/>
      </xdr:nvSpPr>
      <xdr:spPr>
        <a:xfrm>
          <a:off x="15143589" y="262773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488794</xdr:colOff>
      <xdr:row>17</xdr:row>
      <xdr:rowOff>305943</xdr:rowOff>
    </xdr:to>
    <xdr:sp macro="" textlink="">
      <xdr:nvSpPr>
        <xdr:cNvPr id="89" name="CustomShape 1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/>
      </xdr:nvSpPr>
      <xdr:spPr>
        <a:xfrm>
          <a:off x="15143589" y="262773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134536</xdr:rowOff>
    </xdr:from>
    <xdr:to>
      <xdr:col>15</xdr:col>
      <xdr:colOff>488794</xdr:colOff>
      <xdr:row>17</xdr:row>
      <xdr:rowOff>436310</xdr:rowOff>
    </xdr:to>
    <xdr:sp macro="" textlink="">
      <xdr:nvSpPr>
        <xdr:cNvPr id="90" name="CustomShape 1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/>
      </xdr:nvSpPr>
      <xdr:spPr>
        <a:xfrm>
          <a:off x="15143589" y="2758466"/>
          <a:ext cx="10440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152896</xdr:rowOff>
    </xdr:from>
    <xdr:to>
      <xdr:col>15</xdr:col>
      <xdr:colOff>488794</xdr:colOff>
      <xdr:row>17</xdr:row>
      <xdr:rowOff>454670</xdr:rowOff>
    </xdr:to>
    <xdr:sp macro="" textlink="">
      <xdr:nvSpPr>
        <xdr:cNvPr id="91" name="CustomShape 1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/>
      </xdr:nvSpPr>
      <xdr:spPr>
        <a:xfrm>
          <a:off x="15143589" y="2776826"/>
          <a:ext cx="10440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22860</xdr:rowOff>
    </xdr:from>
    <xdr:to>
      <xdr:col>15</xdr:col>
      <xdr:colOff>565114</xdr:colOff>
      <xdr:row>17</xdr:row>
      <xdr:rowOff>156856</xdr:rowOff>
    </xdr:to>
    <xdr:sp macro="" textlink="">
      <xdr:nvSpPr>
        <xdr:cNvPr id="92" name="CustomShape 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/>
      </xdr:nvSpPr>
      <xdr:spPr>
        <a:xfrm>
          <a:off x="15143589" y="2478653"/>
          <a:ext cx="177407" cy="3021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156539</xdr:rowOff>
    </xdr:from>
    <xdr:to>
      <xdr:col>15</xdr:col>
      <xdr:colOff>565114</xdr:colOff>
      <xdr:row>17</xdr:row>
      <xdr:rowOff>287223</xdr:rowOff>
    </xdr:to>
    <xdr:sp macro="" textlink="">
      <xdr:nvSpPr>
        <xdr:cNvPr id="93" name="CustomShape 1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/>
      </xdr:nvSpPr>
      <xdr:spPr>
        <a:xfrm>
          <a:off x="15143589" y="2609019"/>
          <a:ext cx="177407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565114</xdr:colOff>
      <xdr:row>17</xdr:row>
      <xdr:rowOff>305943</xdr:rowOff>
    </xdr:to>
    <xdr:sp macro="" textlink="">
      <xdr:nvSpPr>
        <xdr:cNvPr id="94" name="CustomShape 1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/>
      </xdr:nvSpPr>
      <xdr:spPr>
        <a:xfrm>
          <a:off x="15143589" y="2627739"/>
          <a:ext cx="177407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565114</xdr:colOff>
      <xdr:row>17</xdr:row>
      <xdr:rowOff>305943</xdr:rowOff>
    </xdr:to>
    <xdr:sp macro="" textlink="">
      <xdr:nvSpPr>
        <xdr:cNvPr id="95" name="CustomShape 1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/>
      </xdr:nvSpPr>
      <xdr:spPr>
        <a:xfrm>
          <a:off x="15143589" y="2627739"/>
          <a:ext cx="177407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134536</xdr:rowOff>
    </xdr:from>
    <xdr:to>
      <xdr:col>15</xdr:col>
      <xdr:colOff>565114</xdr:colOff>
      <xdr:row>17</xdr:row>
      <xdr:rowOff>436310</xdr:rowOff>
    </xdr:to>
    <xdr:sp macro="" textlink="">
      <xdr:nvSpPr>
        <xdr:cNvPr id="96" name="CustomShape 1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/>
      </xdr:nvSpPr>
      <xdr:spPr>
        <a:xfrm>
          <a:off x="15143589" y="2758466"/>
          <a:ext cx="177407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152896</xdr:rowOff>
    </xdr:from>
    <xdr:to>
      <xdr:col>15</xdr:col>
      <xdr:colOff>565114</xdr:colOff>
      <xdr:row>17</xdr:row>
      <xdr:rowOff>454670</xdr:rowOff>
    </xdr:to>
    <xdr:sp macro="" textlink="">
      <xdr:nvSpPr>
        <xdr:cNvPr id="97" name="CustomShape 1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/>
      </xdr:nvSpPr>
      <xdr:spPr>
        <a:xfrm>
          <a:off x="15143589" y="2776826"/>
          <a:ext cx="177407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22860</xdr:rowOff>
    </xdr:from>
    <xdr:to>
      <xdr:col>15</xdr:col>
      <xdr:colOff>412474</xdr:colOff>
      <xdr:row>17</xdr:row>
      <xdr:rowOff>156856</xdr:rowOff>
    </xdr:to>
    <xdr:sp macro="" textlink="">
      <xdr:nvSpPr>
        <xdr:cNvPr id="98" name="CustomShape 1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/>
      </xdr:nvSpPr>
      <xdr:spPr>
        <a:xfrm>
          <a:off x="15143589" y="2478653"/>
          <a:ext cx="28080" cy="3021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156539</xdr:rowOff>
    </xdr:from>
    <xdr:to>
      <xdr:col>15</xdr:col>
      <xdr:colOff>412474</xdr:colOff>
      <xdr:row>17</xdr:row>
      <xdr:rowOff>287223</xdr:rowOff>
    </xdr:to>
    <xdr:sp macro="" textlink="">
      <xdr:nvSpPr>
        <xdr:cNvPr id="99" name="CustomShape 1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/>
      </xdr:nvSpPr>
      <xdr:spPr>
        <a:xfrm>
          <a:off x="15143589" y="2609019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412474</xdr:colOff>
      <xdr:row>17</xdr:row>
      <xdr:rowOff>305943</xdr:rowOff>
    </xdr:to>
    <xdr:sp macro="" textlink="">
      <xdr:nvSpPr>
        <xdr:cNvPr id="100" name="CustomShape 1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/>
      </xdr:nvSpPr>
      <xdr:spPr>
        <a:xfrm>
          <a:off x="15143589" y="2627739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412474</xdr:colOff>
      <xdr:row>17</xdr:row>
      <xdr:rowOff>305943</xdr:rowOff>
    </xdr:to>
    <xdr:sp macro="" textlink="">
      <xdr:nvSpPr>
        <xdr:cNvPr id="101" name="CustomShape 1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/>
      </xdr:nvSpPr>
      <xdr:spPr>
        <a:xfrm>
          <a:off x="15143589" y="2627739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134536</xdr:rowOff>
    </xdr:from>
    <xdr:to>
      <xdr:col>15</xdr:col>
      <xdr:colOff>412474</xdr:colOff>
      <xdr:row>17</xdr:row>
      <xdr:rowOff>436310</xdr:rowOff>
    </xdr:to>
    <xdr:sp macro="" textlink="">
      <xdr:nvSpPr>
        <xdr:cNvPr id="102" name="CustomShape 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/>
      </xdr:nvSpPr>
      <xdr:spPr>
        <a:xfrm>
          <a:off x="15143589" y="2758466"/>
          <a:ext cx="2808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152896</xdr:rowOff>
    </xdr:from>
    <xdr:to>
      <xdr:col>15</xdr:col>
      <xdr:colOff>412474</xdr:colOff>
      <xdr:row>17</xdr:row>
      <xdr:rowOff>454670</xdr:rowOff>
    </xdr:to>
    <xdr:sp macro="" textlink="">
      <xdr:nvSpPr>
        <xdr:cNvPr id="103" name="CustomShape 1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/>
      </xdr:nvSpPr>
      <xdr:spPr>
        <a:xfrm>
          <a:off x="15143589" y="2776826"/>
          <a:ext cx="2808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22860</xdr:rowOff>
    </xdr:from>
    <xdr:to>
      <xdr:col>15</xdr:col>
      <xdr:colOff>412474</xdr:colOff>
      <xdr:row>17</xdr:row>
      <xdr:rowOff>156856</xdr:rowOff>
    </xdr:to>
    <xdr:sp macro="" textlink="">
      <xdr:nvSpPr>
        <xdr:cNvPr id="104" name="CustomShape 1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/>
      </xdr:nvSpPr>
      <xdr:spPr>
        <a:xfrm>
          <a:off x="15143589" y="2478653"/>
          <a:ext cx="28080" cy="3021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156539</xdr:rowOff>
    </xdr:from>
    <xdr:to>
      <xdr:col>15</xdr:col>
      <xdr:colOff>412474</xdr:colOff>
      <xdr:row>17</xdr:row>
      <xdr:rowOff>287223</xdr:rowOff>
    </xdr:to>
    <xdr:sp macro="" textlink="">
      <xdr:nvSpPr>
        <xdr:cNvPr id="105" name="CustomShape 1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/>
      </xdr:nvSpPr>
      <xdr:spPr>
        <a:xfrm>
          <a:off x="15143589" y="2609019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412474</xdr:colOff>
      <xdr:row>17</xdr:row>
      <xdr:rowOff>305943</xdr:rowOff>
    </xdr:to>
    <xdr:sp macro="" textlink="">
      <xdr:nvSpPr>
        <xdr:cNvPr id="106" name="CustomShape 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/>
      </xdr:nvSpPr>
      <xdr:spPr>
        <a:xfrm>
          <a:off x="15143589" y="2627739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412474</xdr:colOff>
      <xdr:row>17</xdr:row>
      <xdr:rowOff>305943</xdr:rowOff>
    </xdr:to>
    <xdr:sp macro="" textlink="">
      <xdr:nvSpPr>
        <xdr:cNvPr id="107" name="CustomShape 1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/>
      </xdr:nvSpPr>
      <xdr:spPr>
        <a:xfrm>
          <a:off x="15143589" y="2627739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134536</xdr:rowOff>
    </xdr:from>
    <xdr:to>
      <xdr:col>15</xdr:col>
      <xdr:colOff>412474</xdr:colOff>
      <xdr:row>17</xdr:row>
      <xdr:rowOff>436310</xdr:rowOff>
    </xdr:to>
    <xdr:sp macro="" textlink="">
      <xdr:nvSpPr>
        <xdr:cNvPr id="108" name="CustomShape 1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/>
      </xdr:nvSpPr>
      <xdr:spPr>
        <a:xfrm>
          <a:off x="15143589" y="2758466"/>
          <a:ext cx="2808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152896</xdr:rowOff>
    </xdr:from>
    <xdr:to>
      <xdr:col>15</xdr:col>
      <xdr:colOff>412474</xdr:colOff>
      <xdr:row>17</xdr:row>
      <xdr:rowOff>454670</xdr:rowOff>
    </xdr:to>
    <xdr:sp macro="" textlink="">
      <xdr:nvSpPr>
        <xdr:cNvPr id="109" name="CustomShape 1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/>
      </xdr:nvSpPr>
      <xdr:spPr>
        <a:xfrm>
          <a:off x="15143589" y="2776826"/>
          <a:ext cx="2808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22860</xdr:rowOff>
    </xdr:from>
    <xdr:to>
      <xdr:col>15</xdr:col>
      <xdr:colOff>488794</xdr:colOff>
      <xdr:row>17</xdr:row>
      <xdr:rowOff>156856</xdr:rowOff>
    </xdr:to>
    <xdr:sp macro="" textlink="">
      <xdr:nvSpPr>
        <xdr:cNvPr id="110" name="CustomShape 1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/>
      </xdr:nvSpPr>
      <xdr:spPr>
        <a:xfrm>
          <a:off x="15143589" y="2478653"/>
          <a:ext cx="104400" cy="3021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156539</xdr:rowOff>
    </xdr:from>
    <xdr:to>
      <xdr:col>15</xdr:col>
      <xdr:colOff>488794</xdr:colOff>
      <xdr:row>17</xdr:row>
      <xdr:rowOff>287223</xdr:rowOff>
    </xdr:to>
    <xdr:sp macro="" textlink="">
      <xdr:nvSpPr>
        <xdr:cNvPr id="111" name="CustomShape 1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/>
      </xdr:nvSpPr>
      <xdr:spPr>
        <a:xfrm>
          <a:off x="15143589" y="260901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488794</xdr:colOff>
      <xdr:row>17</xdr:row>
      <xdr:rowOff>305943</xdr:rowOff>
    </xdr:to>
    <xdr:sp macro="" textlink="">
      <xdr:nvSpPr>
        <xdr:cNvPr id="112" name="CustomShape 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/>
      </xdr:nvSpPr>
      <xdr:spPr>
        <a:xfrm>
          <a:off x="15143589" y="262773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488794</xdr:colOff>
      <xdr:row>17</xdr:row>
      <xdr:rowOff>305943</xdr:rowOff>
    </xdr:to>
    <xdr:sp macro="" textlink="">
      <xdr:nvSpPr>
        <xdr:cNvPr id="113" name="CustomShape 1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/>
      </xdr:nvSpPr>
      <xdr:spPr>
        <a:xfrm>
          <a:off x="15143589" y="262773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134536</xdr:rowOff>
    </xdr:from>
    <xdr:to>
      <xdr:col>15</xdr:col>
      <xdr:colOff>488794</xdr:colOff>
      <xdr:row>17</xdr:row>
      <xdr:rowOff>436310</xdr:rowOff>
    </xdr:to>
    <xdr:sp macro="" textlink="">
      <xdr:nvSpPr>
        <xdr:cNvPr id="114" name="CustomShape 1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/>
      </xdr:nvSpPr>
      <xdr:spPr>
        <a:xfrm>
          <a:off x="15143589" y="2758466"/>
          <a:ext cx="10440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152896</xdr:rowOff>
    </xdr:from>
    <xdr:to>
      <xdr:col>15</xdr:col>
      <xdr:colOff>488794</xdr:colOff>
      <xdr:row>17</xdr:row>
      <xdr:rowOff>454670</xdr:rowOff>
    </xdr:to>
    <xdr:sp macro="" textlink="">
      <xdr:nvSpPr>
        <xdr:cNvPr id="115" name="CustomShape 1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/>
      </xdr:nvSpPr>
      <xdr:spPr>
        <a:xfrm>
          <a:off x="15143589" y="2776826"/>
          <a:ext cx="10440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22860</xdr:rowOff>
    </xdr:from>
    <xdr:to>
      <xdr:col>15</xdr:col>
      <xdr:colOff>488794</xdr:colOff>
      <xdr:row>17</xdr:row>
      <xdr:rowOff>156856</xdr:rowOff>
    </xdr:to>
    <xdr:sp macro="" textlink="">
      <xdr:nvSpPr>
        <xdr:cNvPr id="116" name="CustomShape 1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/>
      </xdr:nvSpPr>
      <xdr:spPr>
        <a:xfrm>
          <a:off x="15143589" y="2478653"/>
          <a:ext cx="104400" cy="3021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156539</xdr:rowOff>
    </xdr:from>
    <xdr:to>
      <xdr:col>15</xdr:col>
      <xdr:colOff>488794</xdr:colOff>
      <xdr:row>17</xdr:row>
      <xdr:rowOff>287223</xdr:rowOff>
    </xdr:to>
    <xdr:sp macro="" textlink="">
      <xdr:nvSpPr>
        <xdr:cNvPr id="117" name="CustomShape 1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/>
      </xdr:nvSpPr>
      <xdr:spPr>
        <a:xfrm>
          <a:off x="15143589" y="260901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488794</xdr:colOff>
      <xdr:row>17</xdr:row>
      <xdr:rowOff>305943</xdr:rowOff>
    </xdr:to>
    <xdr:sp macro="" textlink="">
      <xdr:nvSpPr>
        <xdr:cNvPr id="118" name="CustomShape 1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/>
      </xdr:nvSpPr>
      <xdr:spPr>
        <a:xfrm>
          <a:off x="15143589" y="262773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488794</xdr:colOff>
      <xdr:row>17</xdr:row>
      <xdr:rowOff>305943</xdr:rowOff>
    </xdr:to>
    <xdr:sp macro="" textlink="">
      <xdr:nvSpPr>
        <xdr:cNvPr id="119" name="CustomShape 1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/>
      </xdr:nvSpPr>
      <xdr:spPr>
        <a:xfrm>
          <a:off x="15143589" y="262773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134536</xdr:rowOff>
    </xdr:from>
    <xdr:to>
      <xdr:col>15</xdr:col>
      <xdr:colOff>488794</xdr:colOff>
      <xdr:row>17</xdr:row>
      <xdr:rowOff>436310</xdr:rowOff>
    </xdr:to>
    <xdr:sp macro="" textlink="">
      <xdr:nvSpPr>
        <xdr:cNvPr id="120" name="CustomShape 1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/>
      </xdr:nvSpPr>
      <xdr:spPr>
        <a:xfrm>
          <a:off x="15143589" y="2758466"/>
          <a:ext cx="10440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152896</xdr:rowOff>
    </xdr:from>
    <xdr:to>
      <xdr:col>15</xdr:col>
      <xdr:colOff>488794</xdr:colOff>
      <xdr:row>17</xdr:row>
      <xdr:rowOff>454670</xdr:rowOff>
    </xdr:to>
    <xdr:sp macro="" textlink="">
      <xdr:nvSpPr>
        <xdr:cNvPr id="121" name="CustomShape 1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/>
      </xdr:nvSpPr>
      <xdr:spPr>
        <a:xfrm>
          <a:off x="15143589" y="2776826"/>
          <a:ext cx="10440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22860</xdr:rowOff>
    </xdr:from>
    <xdr:to>
      <xdr:col>15</xdr:col>
      <xdr:colOff>488794</xdr:colOff>
      <xdr:row>17</xdr:row>
      <xdr:rowOff>156856</xdr:rowOff>
    </xdr:to>
    <xdr:sp macro="" textlink="">
      <xdr:nvSpPr>
        <xdr:cNvPr id="122" name="CustomShape 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/>
      </xdr:nvSpPr>
      <xdr:spPr>
        <a:xfrm>
          <a:off x="15143589" y="2478653"/>
          <a:ext cx="104400" cy="3021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156539</xdr:rowOff>
    </xdr:from>
    <xdr:to>
      <xdr:col>15</xdr:col>
      <xdr:colOff>488794</xdr:colOff>
      <xdr:row>17</xdr:row>
      <xdr:rowOff>287223</xdr:rowOff>
    </xdr:to>
    <xdr:sp macro="" textlink="">
      <xdr:nvSpPr>
        <xdr:cNvPr id="123" name="CustomShape 1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/>
      </xdr:nvSpPr>
      <xdr:spPr>
        <a:xfrm>
          <a:off x="15143589" y="260901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488794</xdr:colOff>
      <xdr:row>17</xdr:row>
      <xdr:rowOff>305943</xdr:rowOff>
    </xdr:to>
    <xdr:sp macro="" textlink="">
      <xdr:nvSpPr>
        <xdr:cNvPr id="124" name="CustomShape 1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/>
      </xdr:nvSpPr>
      <xdr:spPr>
        <a:xfrm>
          <a:off x="15143589" y="262773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488794</xdr:colOff>
      <xdr:row>17</xdr:row>
      <xdr:rowOff>305943</xdr:rowOff>
    </xdr:to>
    <xdr:sp macro="" textlink="">
      <xdr:nvSpPr>
        <xdr:cNvPr id="125" name="CustomShape 1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/>
      </xdr:nvSpPr>
      <xdr:spPr>
        <a:xfrm>
          <a:off x="15143589" y="2627739"/>
          <a:ext cx="10440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134536</xdr:rowOff>
    </xdr:from>
    <xdr:to>
      <xdr:col>15</xdr:col>
      <xdr:colOff>488794</xdr:colOff>
      <xdr:row>17</xdr:row>
      <xdr:rowOff>436310</xdr:rowOff>
    </xdr:to>
    <xdr:sp macro="" textlink="">
      <xdr:nvSpPr>
        <xdr:cNvPr id="126" name="CustomShape 1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/>
      </xdr:nvSpPr>
      <xdr:spPr>
        <a:xfrm>
          <a:off x="15143589" y="2758466"/>
          <a:ext cx="10440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152896</xdr:rowOff>
    </xdr:from>
    <xdr:to>
      <xdr:col>15</xdr:col>
      <xdr:colOff>488794</xdr:colOff>
      <xdr:row>17</xdr:row>
      <xdr:rowOff>454670</xdr:rowOff>
    </xdr:to>
    <xdr:sp macro="" textlink="">
      <xdr:nvSpPr>
        <xdr:cNvPr id="127" name="CustomShape 1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/>
      </xdr:nvSpPr>
      <xdr:spPr>
        <a:xfrm>
          <a:off x="15143589" y="2776826"/>
          <a:ext cx="10440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22860</xdr:rowOff>
    </xdr:from>
    <xdr:to>
      <xdr:col>15</xdr:col>
      <xdr:colOff>565114</xdr:colOff>
      <xdr:row>17</xdr:row>
      <xdr:rowOff>156856</xdr:rowOff>
    </xdr:to>
    <xdr:sp macro="" textlink="">
      <xdr:nvSpPr>
        <xdr:cNvPr id="128" name="CustomShape 1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/>
      </xdr:nvSpPr>
      <xdr:spPr>
        <a:xfrm>
          <a:off x="15143589" y="2478653"/>
          <a:ext cx="177407" cy="3021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156539</xdr:rowOff>
    </xdr:from>
    <xdr:to>
      <xdr:col>15</xdr:col>
      <xdr:colOff>565114</xdr:colOff>
      <xdr:row>17</xdr:row>
      <xdr:rowOff>287223</xdr:rowOff>
    </xdr:to>
    <xdr:sp macro="" textlink="">
      <xdr:nvSpPr>
        <xdr:cNvPr id="129" name="CustomShape 1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/>
      </xdr:nvSpPr>
      <xdr:spPr>
        <a:xfrm>
          <a:off x="15143589" y="2609019"/>
          <a:ext cx="177407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565114</xdr:colOff>
      <xdr:row>17</xdr:row>
      <xdr:rowOff>305943</xdr:rowOff>
    </xdr:to>
    <xdr:sp macro="" textlink="">
      <xdr:nvSpPr>
        <xdr:cNvPr id="130" name="CustomShape 1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/>
      </xdr:nvSpPr>
      <xdr:spPr>
        <a:xfrm>
          <a:off x="15143589" y="2627739"/>
          <a:ext cx="177407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565114</xdr:colOff>
      <xdr:row>17</xdr:row>
      <xdr:rowOff>305943</xdr:rowOff>
    </xdr:to>
    <xdr:sp macro="" textlink="">
      <xdr:nvSpPr>
        <xdr:cNvPr id="131" name="CustomShape 1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/>
      </xdr:nvSpPr>
      <xdr:spPr>
        <a:xfrm>
          <a:off x="15143589" y="2627739"/>
          <a:ext cx="177407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134536</xdr:rowOff>
    </xdr:from>
    <xdr:to>
      <xdr:col>15</xdr:col>
      <xdr:colOff>565114</xdr:colOff>
      <xdr:row>17</xdr:row>
      <xdr:rowOff>436310</xdr:rowOff>
    </xdr:to>
    <xdr:sp macro="" textlink="">
      <xdr:nvSpPr>
        <xdr:cNvPr id="132" name="CustomShape 1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/>
      </xdr:nvSpPr>
      <xdr:spPr>
        <a:xfrm>
          <a:off x="15143589" y="2758466"/>
          <a:ext cx="177407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152896</xdr:rowOff>
    </xdr:from>
    <xdr:to>
      <xdr:col>15</xdr:col>
      <xdr:colOff>565114</xdr:colOff>
      <xdr:row>17</xdr:row>
      <xdr:rowOff>454670</xdr:rowOff>
    </xdr:to>
    <xdr:sp macro="" textlink="">
      <xdr:nvSpPr>
        <xdr:cNvPr id="133" name="CustomShape 1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/>
      </xdr:nvSpPr>
      <xdr:spPr>
        <a:xfrm>
          <a:off x="15143589" y="2776826"/>
          <a:ext cx="177407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22860</xdr:rowOff>
    </xdr:from>
    <xdr:to>
      <xdr:col>15</xdr:col>
      <xdr:colOff>412474</xdr:colOff>
      <xdr:row>17</xdr:row>
      <xdr:rowOff>156856</xdr:rowOff>
    </xdr:to>
    <xdr:sp macro="" textlink="">
      <xdr:nvSpPr>
        <xdr:cNvPr id="134" name="CustomShape 1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/>
      </xdr:nvSpPr>
      <xdr:spPr>
        <a:xfrm>
          <a:off x="15143589" y="2478653"/>
          <a:ext cx="28080" cy="3021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16</xdr:row>
      <xdr:rowOff>156539</xdr:rowOff>
    </xdr:from>
    <xdr:to>
      <xdr:col>15</xdr:col>
      <xdr:colOff>412474</xdr:colOff>
      <xdr:row>17</xdr:row>
      <xdr:rowOff>287223</xdr:rowOff>
    </xdr:to>
    <xdr:sp macro="" textlink="">
      <xdr:nvSpPr>
        <xdr:cNvPr id="135" name="CustomShape 1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/>
      </xdr:nvSpPr>
      <xdr:spPr>
        <a:xfrm>
          <a:off x="15143589" y="2609019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412474</xdr:colOff>
      <xdr:row>17</xdr:row>
      <xdr:rowOff>305943</xdr:rowOff>
    </xdr:to>
    <xdr:sp macro="" textlink="">
      <xdr:nvSpPr>
        <xdr:cNvPr id="136" name="CustomShape 1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/>
      </xdr:nvSpPr>
      <xdr:spPr>
        <a:xfrm>
          <a:off x="15143589" y="2627739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3809</xdr:rowOff>
    </xdr:from>
    <xdr:to>
      <xdr:col>15</xdr:col>
      <xdr:colOff>412474</xdr:colOff>
      <xdr:row>17</xdr:row>
      <xdr:rowOff>305943</xdr:rowOff>
    </xdr:to>
    <xdr:sp macro="" textlink="">
      <xdr:nvSpPr>
        <xdr:cNvPr id="137" name="CustomShape 1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/>
      </xdr:nvSpPr>
      <xdr:spPr>
        <a:xfrm>
          <a:off x="15143589" y="2627739"/>
          <a:ext cx="28080" cy="30213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134536</xdr:rowOff>
    </xdr:from>
    <xdr:to>
      <xdr:col>15</xdr:col>
      <xdr:colOff>412474</xdr:colOff>
      <xdr:row>17</xdr:row>
      <xdr:rowOff>436310</xdr:rowOff>
    </xdr:to>
    <xdr:sp macro="" textlink="">
      <xdr:nvSpPr>
        <xdr:cNvPr id="138" name="CustomShape 1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/>
      </xdr:nvSpPr>
      <xdr:spPr>
        <a:xfrm>
          <a:off x="15143589" y="2758466"/>
          <a:ext cx="2808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17</xdr:row>
      <xdr:rowOff>152896</xdr:rowOff>
    </xdr:from>
    <xdr:to>
      <xdr:col>15</xdr:col>
      <xdr:colOff>412474</xdr:colOff>
      <xdr:row>17</xdr:row>
      <xdr:rowOff>454670</xdr:rowOff>
    </xdr:to>
    <xdr:sp macro="" textlink="">
      <xdr:nvSpPr>
        <xdr:cNvPr id="139" name="CustomShape 1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/>
      </xdr:nvSpPr>
      <xdr:spPr>
        <a:xfrm>
          <a:off x="15143589" y="2776826"/>
          <a:ext cx="28080" cy="30467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148869</xdr:rowOff>
    </xdr:from>
    <xdr:to>
      <xdr:col>15</xdr:col>
      <xdr:colOff>412474</xdr:colOff>
      <xdr:row>19</xdr:row>
      <xdr:rowOff>451262</xdr:rowOff>
    </xdr:to>
    <xdr:sp macro="" textlink="">
      <xdr:nvSpPr>
        <xdr:cNvPr id="140" name="CustomShape 1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/>
      </xdr:nvSpPr>
      <xdr:spPr>
        <a:xfrm>
          <a:off x="15143589" y="3430024"/>
          <a:ext cx="28080" cy="30612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279536</xdr:rowOff>
    </xdr:from>
    <xdr:to>
      <xdr:col>15</xdr:col>
      <xdr:colOff>412474</xdr:colOff>
      <xdr:row>19</xdr:row>
      <xdr:rowOff>584462</xdr:rowOff>
    </xdr:to>
    <xdr:sp macro="" textlink="">
      <xdr:nvSpPr>
        <xdr:cNvPr id="141" name="CustomShape 1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/>
      </xdr:nvSpPr>
      <xdr:spPr>
        <a:xfrm>
          <a:off x="15143589" y="3564004"/>
          <a:ext cx="28080" cy="30534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469622</xdr:rowOff>
    </xdr:from>
    <xdr:to>
      <xdr:col>15</xdr:col>
      <xdr:colOff>412474</xdr:colOff>
      <xdr:row>20</xdr:row>
      <xdr:rowOff>130989</xdr:rowOff>
    </xdr:to>
    <xdr:sp macro="" textlink="">
      <xdr:nvSpPr>
        <xdr:cNvPr id="142" name="CustomShape 1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/>
      </xdr:nvSpPr>
      <xdr:spPr>
        <a:xfrm>
          <a:off x="15143589" y="3754504"/>
          <a:ext cx="28080" cy="31238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526502</xdr:rowOff>
    </xdr:from>
    <xdr:to>
      <xdr:col>15</xdr:col>
      <xdr:colOff>412474</xdr:colOff>
      <xdr:row>21</xdr:row>
      <xdr:rowOff>22583</xdr:rowOff>
    </xdr:to>
    <xdr:sp macro="" textlink="">
      <xdr:nvSpPr>
        <xdr:cNvPr id="143" name="CustomShape 1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/>
      </xdr:nvSpPr>
      <xdr:spPr>
        <a:xfrm>
          <a:off x="15143589" y="3811384"/>
          <a:ext cx="28080" cy="31647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20</xdr:row>
      <xdr:rowOff>16509</xdr:rowOff>
    </xdr:from>
    <xdr:to>
      <xdr:col>15</xdr:col>
      <xdr:colOff>412474</xdr:colOff>
      <xdr:row>21</xdr:row>
      <xdr:rowOff>155783</xdr:rowOff>
    </xdr:to>
    <xdr:sp macro="" textlink="">
      <xdr:nvSpPr>
        <xdr:cNvPr id="144" name="CustomShape 1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/>
      </xdr:nvSpPr>
      <xdr:spPr>
        <a:xfrm>
          <a:off x="15143589" y="3952404"/>
          <a:ext cx="28080" cy="311967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23</xdr:row>
      <xdr:rowOff>173663</xdr:rowOff>
    </xdr:from>
    <xdr:to>
      <xdr:col>15</xdr:col>
      <xdr:colOff>412474</xdr:colOff>
      <xdr:row>23</xdr:row>
      <xdr:rowOff>483096</xdr:rowOff>
    </xdr:to>
    <xdr:sp macro="" textlink="">
      <xdr:nvSpPr>
        <xdr:cNvPr id="145" name="CustomShape 1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/>
      </xdr:nvSpPr>
      <xdr:spPr>
        <a:xfrm>
          <a:off x="15143589" y="4787490"/>
          <a:ext cx="28080" cy="3094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148869</xdr:rowOff>
    </xdr:from>
    <xdr:to>
      <xdr:col>15</xdr:col>
      <xdr:colOff>488794</xdr:colOff>
      <xdr:row>19</xdr:row>
      <xdr:rowOff>451262</xdr:rowOff>
    </xdr:to>
    <xdr:sp macro="" textlink="">
      <xdr:nvSpPr>
        <xdr:cNvPr id="146" name="CustomShape 1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/>
      </xdr:nvSpPr>
      <xdr:spPr>
        <a:xfrm>
          <a:off x="15143589" y="3430024"/>
          <a:ext cx="104400" cy="30612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279536</xdr:rowOff>
    </xdr:from>
    <xdr:to>
      <xdr:col>15</xdr:col>
      <xdr:colOff>488794</xdr:colOff>
      <xdr:row>19</xdr:row>
      <xdr:rowOff>584462</xdr:rowOff>
    </xdr:to>
    <xdr:sp macro="" textlink="">
      <xdr:nvSpPr>
        <xdr:cNvPr id="147" name="CustomShape 1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/>
      </xdr:nvSpPr>
      <xdr:spPr>
        <a:xfrm>
          <a:off x="15143589" y="3564004"/>
          <a:ext cx="104400" cy="30534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469622</xdr:rowOff>
    </xdr:from>
    <xdr:to>
      <xdr:col>15</xdr:col>
      <xdr:colOff>488794</xdr:colOff>
      <xdr:row>20</xdr:row>
      <xdr:rowOff>130989</xdr:rowOff>
    </xdr:to>
    <xdr:sp macro="" textlink="">
      <xdr:nvSpPr>
        <xdr:cNvPr id="148" name="CustomShape 1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/>
      </xdr:nvSpPr>
      <xdr:spPr>
        <a:xfrm>
          <a:off x="15143589" y="3754504"/>
          <a:ext cx="104400" cy="31238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526502</xdr:rowOff>
    </xdr:from>
    <xdr:to>
      <xdr:col>15</xdr:col>
      <xdr:colOff>488794</xdr:colOff>
      <xdr:row>21</xdr:row>
      <xdr:rowOff>22583</xdr:rowOff>
    </xdr:to>
    <xdr:sp macro="" textlink="">
      <xdr:nvSpPr>
        <xdr:cNvPr id="149" name="CustomShape 1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/>
      </xdr:nvSpPr>
      <xdr:spPr>
        <a:xfrm>
          <a:off x="15143589" y="3811384"/>
          <a:ext cx="104400" cy="31647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20</xdr:row>
      <xdr:rowOff>16509</xdr:rowOff>
    </xdr:from>
    <xdr:to>
      <xdr:col>15</xdr:col>
      <xdr:colOff>488794</xdr:colOff>
      <xdr:row>21</xdr:row>
      <xdr:rowOff>155783</xdr:rowOff>
    </xdr:to>
    <xdr:sp macro="" textlink="">
      <xdr:nvSpPr>
        <xdr:cNvPr id="150" name="CustomShape 1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/>
      </xdr:nvSpPr>
      <xdr:spPr>
        <a:xfrm>
          <a:off x="15143589" y="3952404"/>
          <a:ext cx="104400" cy="311967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23</xdr:row>
      <xdr:rowOff>173663</xdr:rowOff>
    </xdr:from>
    <xdr:to>
      <xdr:col>15</xdr:col>
      <xdr:colOff>488794</xdr:colOff>
      <xdr:row>23</xdr:row>
      <xdr:rowOff>483096</xdr:rowOff>
    </xdr:to>
    <xdr:sp macro="" textlink="">
      <xdr:nvSpPr>
        <xdr:cNvPr id="151" name="CustomShape 1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/>
      </xdr:nvSpPr>
      <xdr:spPr>
        <a:xfrm>
          <a:off x="15143589" y="4787490"/>
          <a:ext cx="104400" cy="3094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148869</xdr:rowOff>
    </xdr:from>
    <xdr:to>
      <xdr:col>15</xdr:col>
      <xdr:colOff>488794</xdr:colOff>
      <xdr:row>19</xdr:row>
      <xdr:rowOff>451262</xdr:rowOff>
    </xdr:to>
    <xdr:sp macro="" textlink="">
      <xdr:nvSpPr>
        <xdr:cNvPr id="152" name="CustomShape 1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/>
      </xdr:nvSpPr>
      <xdr:spPr>
        <a:xfrm>
          <a:off x="15143589" y="3430024"/>
          <a:ext cx="104400" cy="30612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279536</xdr:rowOff>
    </xdr:from>
    <xdr:to>
      <xdr:col>15</xdr:col>
      <xdr:colOff>488794</xdr:colOff>
      <xdr:row>19</xdr:row>
      <xdr:rowOff>584462</xdr:rowOff>
    </xdr:to>
    <xdr:sp macro="" textlink="">
      <xdr:nvSpPr>
        <xdr:cNvPr id="153" name="CustomShape 1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/>
      </xdr:nvSpPr>
      <xdr:spPr>
        <a:xfrm>
          <a:off x="15143589" y="3564004"/>
          <a:ext cx="104400" cy="30534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469622</xdr:rowOff>
    </xdr:from>
    <xdr:to>
      <xdr:col>15</xdr:col>
      <xdr:colOff>488794</xdr:colOff>
      <xdr:row>20</xdr:row>
      <xdr:rowOff>130989</xdr:rowOff>
    </xdr:to>
    <xdr:sp macro="" textlink="">
      <xdr:nvSpPr>
        <xdr:cNvPr id="154" name="CustomShape 1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/>
      </xdr:nvSpPr>
      <xdr:spPr>
        <a:xfrm>
          <a:off x="15143589" y="3754504"/>
          <a:ext cx="104400" cy="31238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526502</xdr:rowOff>
    </xdr:from>
    <xdr:to>
      <xdr:col>15</xdr:col>
      <xdr:colOff>488794</xdr:colOff>
      <xdr:row>21</xdr:row>
      <xdr:rowOff>22583</xdr:rowOff>
    </xdr:to>
    <xdr:sp macro="" textlink="">
      <xdr:nvSpPr>
        <xdr:cNvPr id="155" name="CustomShape 1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/>
      </xdr:nvSpPr>
      <xdr:spPr>
        <a:xfrm>
          <a:off x="15143589" y="3811384"/>
          <a:ext cx="104400" cy="31647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20</xdr:row>
      <xdr:rowOff>16509</xdr:rowOff>
    </xdr:from>
    <xdr:to>
      <xdr:col>15</xdr:col>
      <xdr:colOff>488794</xdr:colOff>
      <xdr:row>21</xdr:row>
      <xdr:rowOff>155783</xdr:rowOff>
    </xdr:to>
    <xdr:sp macro="" textlink="">
      <xdr:nvSpPr>
        <xdr:cNvPr id="156" name="CustomShape 1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/>
      </xdr:nvSpPr>
      <xdr:spPr>
        <a:xfrm>
          <a:off x="15143589" y="3952404"/>
          <a:ext cx="104400" cy="311967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23</xdr:row>
      <xdr:rowOff>173663</xdr:rowOff>
    </xdr:from>
    <xdr:to>
      <xdr:col>15</xdr:col>
      <xdr:colOff>488794</xdr:colOff>
      <xdr:row>23</xdr:row>
      <xdr:rowOff>483096</xdr:rowOff>
    </xdr:to>
    <xdr:sp macro="" textlink="">
      <xdr:nvSpPr>
        <xdr:cNvPr id="157" name="CustomShape 1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/>
      </xdr:nvSpPr>
      <xdr:spPr>
        <a:xfrm>
          <a:off x="15143589" y="4787490"/>
          <a:ext cx="104400" cy="3094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148869</xdr:rowOff>
    </xdr:from>
    <xdr:to>
      <xdr:col>15</xdr:col>
      <xdr:colOff>565114</xdr:colOff>
      <xdr:row>19</xdr:row>
      <xdr:rowOff>451262</xdr:rowOff>
    </xdr:to>
    <xdr:sp macro="" textlink="">
      <xdr:nvSpPr>
        <xdr:cNvPr id="158" name="CustomShape 1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/>
      </xdr:nvSpPr>
      <xdr:spPr>
        <a:xfrm>
          <a:off x="15143589" y="3430024"/>
          <a:ext cx="177407" cy="30612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279536</xdr:rowOff>
    </xdr:from>
    <xdr:to>
      <xdr:col>15</xdr:col>
      <xdr:colOff>565114</xdr:colOff>
      <xdr:row>19</xdr:row>
      <xdr:rowOff>584462</xdr:rowOff>
    </xdr:to>
    <xdr:sp macro="" textlink="">
      <xdr:nvSpPr>
        <xdr:cNvPr id="159" name="CustomShape 1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/>
      </xdr:nvSpPr>
      <xdr:spPr>
        <a:xfrm>
          <a:off x="15143589" y="3564004"/>
          <a:ext cx="177407" cy="30534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469622</xdr:rowOff>
    </xdr:from>
    <xdr:to>
      <xdr:col>15</xdr:col>
      <xdr:colOff>565114</xdr:colOff>
      <xdr:row>20</xdr:row>
      <xdr:rowOff>130989</xdr:rowOff>
    </xdr:to>
    <xdr:sp macro="" textlink="">
      <xdr:nvSpPr>
        <xdr:cNvPr id="160" name="CustomShape 1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SpPr/>
      </xdr:nvSpPr>
      <xdr:spPr>
        <a:xfrm>
          <a:off x="15143589" y="3754504"/>
          <a:ext cx="177407" cy="31238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526502</xdr:rowOff>
    </xdr:from>
    <xdr:to>
      <xdr:col>15</xdr:col>
      <xdr:colOff>565114</xdr:colOff>
      <xdr:row>21</xdr:row>
      <xdr:rowOff>22583</xdr:rowOff>
    </xdr:to>
    <xdr:sp macro="" textlink="">
      <xdr:nvSpPr>
        <xdr:cNvPr id="161" name="CustomShape 1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SpPr/>
      </xdr:nvSpPr>
      <xdr:spPr>
        <a:xfrm>
          <a:off x="15143589" y="3811384"/>
          <a:ext cx="177407" cy="31647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20</xdr:row>
      <xdr:rowOff>16509</xdr:rowOff>
    </xdr:from>
    <xdr:to>
      <xdr:col>15</xdr:col>
      <xdr:colOff>565114</xdr:colOff>
      <xdr:row>21</xdr:row>
      <xdr:rowOff>155783</xdr:rowOff>
    </xdr:to>
    <xdr:sp macro="" textlink="">
      <xdr:nvSpPr>
        <xdr:cNvPr id="162" name="CustomShape 1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SpPr/>
      </xdr:nvSpPr>
      <xdr:spPr>
        <a:xfrm>
          <a:off x="15143589" y="3952404"/>
          <a:ext cx="177407" cy="311967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23</xdr:row>
      <xdr:rowOff>173663</xdr:rowOff>
    </xdr:from>
    <xdr:to>
      <xdr:col>15</xdr:col>
      <xdr:colOff>565114</xdr:colOff>
      <xdr:row>23</xdr:row>
      <xdr:rowOff>483096</xdr:rowOff>
    </xdr:to>
    <xdr:sp macro="" textlink="">
      <xdr:nvSpPr>
        <xdr:cNvPr id="163" name="CustomShape 1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SpPr/>
      </xdr:nvSpPr>
      <xdr:spPr>
        <a:xfrm>
          <a:off x="15143589" y="4787490"/>
          <a:ext cx="177407" cy="3094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148869</xdr:rowOff>
    </xdr:from>
    <xdr:to>
      <xdr:col>15</xdr:col>
      <xdr:colOff>412474</xdr:colOff>
      <xdr:row>19</xdr:row>
      <xdr:rowOff>451262</xdr:rowOff>
    </xdr:to>
    <xdr:sp macro="" textlink="">
      <xdr:nvSpPr>
        <xdr:cNvPr id="164" name="CustomShape 1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SpPr/>
      </xdr:nvSpPr>
      <xdr:spPr>
        <a:xfrm>
          <a:off x="15143589" y="3430024"/>
          <a:ext cx="28080" cy="30612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279536</xdr:rowOff>
    </xdr:from>
    <xdr:to>
      <xdr:col>15</xdr:col>
      <xdr:colOff>412474</xdr:colOff>
      <xdr:row>19</xdr:row>
      <xdr:rowOff>584462</xdr:rowOff>
    </xdr:to>
    <xdr:sp macro="" textlink="">
      <xdr:nvSpPr>
        <xdr:cNvPr id="165" name="CustomShape 1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SpPr/>
      </xdr:nvSpPr>
      <xdr:spPr>
        <a:xfrm>
          <a:off x="15143589" y="3564004"/>
          <a:ext cx="28080" cy="30534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469622</xdr:rowOff>
    </xdr:from>
    <xdr:to>
      <xdr:col>15</xdr:col>
      <xdr:colOff>412474</xdr:colOff>
      <xdr:row>20</xdr:row>
      <xdr:rowOff>130989</xdr:rowOff>
    </xdr:to>
    <xdr:sp macro="" textlink="">
      <xdr:nvSpPr>
        <xdr:cNvPr id="166" name="CustomShape 1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/>
      </xdr:nvSpPr>
      <xdr:spPr>
        <a:xfrm>
          <a:off x="15143589" y="3754504"/>
          <a:ext cx="28080" cy="31238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526502</xdr:rowOff>
    </xdr:from>
    <xdr:to>
      <xdr:col>15</xdr:col>
      <xdr:colOff>412474</xdr:colOff>
      <xdr:row>21</xdr:row>
      <xdr:rowOff>22583</xdr:rowOff>
    </xdr:to>
    <xdr:sp macro="" textlink="">
      <xdr:nvSpPr>
        <xdr:cNvPr id="167" name="CustomShape 1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/>
      </xdr:nvSpPr>
      <xdr:spPr>
        <a:xfrm>
          <a:off x="15143589" y="3811384"/>
          <a:ext cx="28080" cy="31647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20</xdr:row>
      <xdr:rowOff>16509</xdr:rowOff>
    </xdr:from>
    <xdr:to>
      <xdr:col>15</xdr:col>
      <xdr:colOff>412474</xdr:colOff>
      <xdr:row>21</xdr:row>
      <xdr:rowOff>155783</xdr:rowOff>
    </xdr:to>
    <xdr:sp macro="" textlink="">
      <xdr:nvSpPr>
        <xdr:cNvPr id="168" name="CustomShape 1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/>
      </xdr:nvSpPr>
      <xdr:spPr>
        <a:xfrm>
          <a:off x="15143589" y="3952404"/>
          <a:ext cx="28080" cy="311967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23</xdr:row>
      <xdr:rowOff>173663</xdr:rowOff>
    </xdr:from>
    <xdr:to>
      <xdr:col>15</xdr:col>
      <xdr:colOff>412474</xdr:colOff>
      <xdr:row>23</xdr:row>
      <xdr:rowOff>483096</xdr:rowOff>
    </xdr:to>
    <xdr:sp macro="" textlink="">
      <xdr:nvSpPr>
        <xdr:cNvPr id="169" name="CustomShape 1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/>
      </xdr:nvSpPr>
      <xdr:spPr>
        <a:xfrm>
          <a:off x="15143589" y="4787490"/>
          <a:ext cx="28080" cy="3094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148869</xdr:rowOff>
    </xdr:from>
    <xdr:to>
      <xdr:col>15</xdr:col>
      <xdr:colOff>488794</xdr:colOff>
      <xdr:row>19</xdr:row>
      <xdr:rowOff>451262</xdr:rowOff>
    </xdr:to>
    <xdr:sp macro="" textlink="">
      <xdr:nvSpPr>
        <xdr:cNvPr id="170" name="CustomShape 1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/>
      </xdr:nvSpPr>
      <xdr:spPr>
        <a:xfrm>
          <a:off x="15143589" y="3430024"/>
          <a:ext cx="104400" cy="30612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279536</xdr:rowOff>
    </xdr:from>
    <xdr:to>
      <xdr:col>15</xdr:col>
      <xdr:colOff>488794</xdr:colOff>
      <xdr:row>19</xdr:row>
      <xdr:rowOff>584462</xdr:rowOff>
    </xdr:to>
    <xdr:sp macro="" textlink="">
      <xdr:nvSpPr>
        <xdr:cNvPr id="171" name="CustomShape 1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/>
      </xdr:nvSpPr>
      <xdr:spPr>
        <a:xfrm>
          <a:off x="15143589" y="3564004"/>
          <a:ext cx="104400" cy="30534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469622</xdr:rowOff>
    </xdr:from>
    <xdr:to>
      <xdr:col>15</xdr:col>
      <xdr:colOff>488794</xdr:colOff>
      <xdr:row>20</xdr:row>
      <xdr:rowOff>130989</xdr:rowOff>
    </xdr:to>
    <xdr:sp macro="" textlink="">
      <xdr:nvSpPr>
        <xdr:cNvPr id="172" name="CustomShape 1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/>
      </xdr:nvSpPr>
      <xdr:spPr>
        <a:xfrm>
          <a:off x="15143589" y="3754504"/>
          <a:ext cx="104400" cy="31238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526502</xdr:rowOff>
    </xdr:from>
    <xdr:to>
      <xdr:col>15</xdr:col>
      <xdr:colOff>488794</xdr:colOff>
      <xdr:row>21</xdr:row>
      <xdr:rowOff>22583</xdr:rowOff>
    </xdr:to>
    <xdr:sp macro="" textlink="">
      <xdr:nvSpPr>
        <xdr:cNvPr id="173" name="CustomShape 1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/>
      </xdr:nvSpPr>
      <xdr:spPr>
        <a:xfrm>
          <a:off x="15143589" y="3811384"/>
          <a:ext cx="104400" cy="31647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20</xdr:row>
      <xdr:rowOff>16509</xdr:rowOff>
    </xdr:from>
    <xdr:to>
      <xdr:col>15</xdr:col>
      <xdr:colOff>488794</xdr:colOff>
      <xdr:row>21</xdr:row>
      <xdr:rowOff>155783</xdr:rowOff>
    </xdr:to>
    <xdr:sp macro="" textlink="">
      <xdr:nvSpPr>
        <xdr:cNvPr id="174" name="CustomShape 1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/>
      </xdr:nvSpPr>
      <xdr:spPr>
        <a:xfrm>
          <a:off x="15143589" y="3952404"/>
          <a:ext cx="104400" cy="311967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23</xdr:row>
      <xdr:rowOff>173663</xdr:rowOff>
    </xdr:from>
    <xdr:to>
      <xdr:col>15</xdr:col>
      <xdr:colOff>488794</xdr:colOff>
      <xdr:row>23</xdr:row>
      <xdr:rowOff>483096</xdr:rowOff>
    </xdr:to>
    <xdr:sp macro="" textlink="">
      <xdr:nvSpPr>
        <xdr:cNvPr id="175" name="CustomShape 1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/>
      </xdr:nvSpPr>
      <xdr:spPr>
        <a:xfrm>
          <a:off x="15143589" y="4787490"/>
          <a:ext cx="104400" cy="3094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148869</xdr:rowOff>
    </xdr:from>
    <xdr:to>
      <xdr:col>15</xdr:col>
      <xdr:colOff>488794</xdr:colOff>
      <xdr:row>19</xdr:row>
      <xdr:rowOff>451262</xdr:rowOff>
    </xdr:to>
    <xdr:sp macro="" textlink="">
      <xdr:nvSpPr>
        <xdr:cNvPr id="176" name="CustomShape 1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/>
      </xdr:nvSpPr>
      <xdr:spPr>
        <a:xfrm>
          <a:off x="15143589" y="3430024"/>
          <a:ext cx="104400" cy="30612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279536</xdr:rowOff>
    </xdr:from>
    <xdr:to>
      <xdr:col>15</xdr:col>
      <xdr:colOff>488794</xdr:colOff>
      <xdr:row>19</xdr:row>
      <xdr:rowOff>584462</xdr:rowOff>
    </xdr:to>
    <xdr:sp macro="" textlink="">
      <xdr:nvSpPr>
        <xdr:cNvPr id="177" name="CustomShape 1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/>
      </xdr:nvSpPr>
      <xdr:spPr>
        <a:xfrm>
          <a:off x="15143589" y="3564004"/>
          <a:ext cx="104400" cy="30534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469622</xdr:rowOff>
    </xdr:from>
    <xdr:to>
      <xdr:col>15</xdr:col>
      <xdr:colOff>488794</xdr:colOff>
      <xdr:row>20</xdr:row>
      <xdr:rowOff>130989</xdr:rowOff>
    </xdr:to>
    <xdr:sp macro="" textlink="">
      <xdr:nvSpPr>
        <xdr:cNvPr id="178" name="CustomShape 1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/>
      </xdr:nvSpPr>
      <xdr:spPr>
        <a:xfrm>
          <a:off x="15143589" y="3754504"/>
          <a:ext cx="104400" cy="31238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526502</xdr:rowOff>
    </xdr:from>
    <xdr:to>
      <xdr:col>15</xdr:col>
      <xdr:colOff>488794</xdr:colOff>
      <xdr:row>21</xdr:row>
      <xdr:rowOff>22583</xdr:rowOff>
    </xdr:to>
    <xdr:sp macro="" textlink="">
      <xdr:nvSpPr>
        <xdr:cNvPr id="179" name="CustomShape 1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/>
      </xdr:nvSpPr>
      <xdr:spPr>
        <a:xfrm>
          <a:off x="15143589" y="3811384"/>
          <a:ext cx="104400" cy="31647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20</xdr:row>
      <xdr:rowOff>16509</xdr:rowOff>
    </xdr:from>
    <xdr:to>
      <xdr:col>15</xdr:col>
      <xdr:colOff>488794</xdr:colOff>
      <xdr:row>21</xdr:row>
      <xdr:rowOff>155783</xdr:rowOff>
    </xdr:to>
    <xdr:sp macro="" textlink="">
      <xdr:nvSpPr>
        <xdr:cNvPr id="180" name="CustomShape 1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/>
      </xdr:nvSpPr>
      <xdr:spPr>
        <a:xfrm>
          <a:off x="15143589" y="3952404"/>
          <a:ext cx="104400" cy="311967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23</xdr:row>
      <xdr:rowOff>173663</xdr:rowOff>
    </xdr:from>
    <xdr:to>
      <xdr:col>15</xdr:col>
      <xdr:colOff>488794</xdr:colOff>
      <xdr:row>23</xdr:row>
      <xdr:rowOff>483096</xdr:rowOff>
    </xdr:to>
    <xdr:sp macro="" textlink="">
      <xdr:nvSpPr>
        <xdr:cNvPr id="181" name="CustomShape 1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/>
      </xdr:nvSpPr>
      <xdr:spPr>
        <a:xfrm>
          <a:off x="15143589" y="4787490"/>
          <a:ext cx="104400" cy="309433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148869</xdr:rowOff>
    </xdr:from>
    <xdr:to>
      <xdr:col>15</xdr:col>
      <xdr:colOff>565114</xdr:colOff>
      <xdr:row>19</xdr:row>
      <xdr:rowOff>451262</xdr:rowOff>
    </xdr:to>
    <xdr:sp macro="" textlink="">
      <xdr:nvSpPr>
        <xdr:cNvPr id="182" name="CustomShape 1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/>
      </xdr:nvSpPr>
      <xdr:spPr>
        <a:xfrm>
          <a:off x="15143589" y="3430024"/>
          <a:ext cx="177407" cy="30612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279536</xdr:rowOff>
    </xdr:from>
    <xdr:to>
      <xdr:col>15</xdr:col>
      <xdr:colOff>565114</xdr:colOff>
      <xdr:row>19</xdr:row>
      <xdr:rowOff>584462</xdr:rowOff>
    </xdr:to>
    <xdr:sp macro="" textlink="">
      <xdr:nvSpPr>
        <xdr:cNvPr id="183" name="CustomShape 1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/>
      </xdr:nvSpPr>
      <xdr:spPr>
        <a:xfrm>
          <a:off x="15143589" y="3564004"/>
          <a:ext cx="177407" cy="30534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469622</xdr:rowOff>
    </xdr:from>
    <xdr:to>
      <xdr:col>15</xdr:col>
      <xdr:colOff>565114</xdr:colOff>
      <xdr:row>20</xdr:row>
      <xdr:rowOff>130989</xdr:rowOff>
    </xdr:to>
    <xdr:sp macro="" textlink="">
      <xdr:nvSpPr>
        <xdr:cNvPr id="184" name="CustomShape 1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/>
      </xdr:nvSpPr>
      <xdr:spPr>
        <a:xfrm>
          <a:off x="15143589" y="3754504"/>
          <a:ext cx="177407" cy="312380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19</xdr:row>
      <xdr:rowOff>526502</xdr:rowOff>
    </xdr:from>
    <xdr:to>
      <xdr:col>15</xdr:col>
      <xdr:colOff>565114</xdr:colOff>
      <xdr:row>21</xdr:row>
      <xdr:rowOff>22583</xdr:rowOff>
    </xdr:to>
    <xdr:sp macro="" textlink="">
      <xdr:nvSpPr>
        <xdr:cNvPr id="185" name="CustomShape 1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/>
      </xdr:nvSpPr>
      <xdr:spPr>
        <a:xfrm>
          <a:off x="15143589" y="3811384"/>
          <a:ext cx="177407" cy="316474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20</xdr:row>
      <xdr:rowOff>16509</xdr:rowOff>
    </xdr:from>
    <xdr:to>
      <xdr:col>15</xdr:col>
      <xdr:colOff>565114</xdr:colOff>
      <xdr:row>21</xdr:row>
      <xdr:rowOff>155783</xdr:rowOff>
    </xdr:to>
    <xdr:sp macro="" textlink="">
      <xdr:nvSpPr>
        <xdr:cNvPr id="186" name="CustomShape 1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/>
      </xdr:nvSpPr>
      <xdr:spPr>
        <a:xfrm>
          <a:off x="15143589" y="3952404"/>
          <a:ext cx="177407" cy="311967"/>
        </a:xfrm>
        <a:prstGeom prst="rect">
          <a:avLst/>
        </a:prstGeom>
      </xdr:spPr>
    </xdr:sp>
    <xdr:clientData/>
  </xdr:twoCellAnchor>
  <xdr:twoCellAnchor editAs="absolute">
    <xdr:from>
      <xdr:col>15</xdr:col>
      <xdr:colOff>384394</xdr:colOff>
      <xdr:row>23</xdr:row>
      <xdr:rowOff>173663</xdr:rowOff>
    </xdr:from>
    <xdr:to>
      <xdr:col>15</xdr:col>
      <xdr:colOff>565114</xdr:colOff>
      <xdr:row>23</xdr:row>
      <xdr:rowOff>483096</xdr:rowOff>
    </xdr:to>
    <xdr:sp macro="" textlink="">
      <xdr:nvSpPr>
        <xdr:cNvPr id="187" name="CustomShape 1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/>
      </xdr:nvSpPr>
      <xdr:spPr>
        <a:xfrm>
          <a:off x="15143589" y="4787490"/>
          <a:ext cx="177407" cy="309433"/>
        </a:xfrm>
        <a:prstGeom prst="rect">
          <a:avLst/>
        </a:prstGeom>
      </xdr:spPr>
    </xdr:sp>
    <xdr:clientData/>
  </xdr:twoCellAnchor>
  <xdr:twoCellAnchor editAs="absolute">
    <xdr:from>
      <xdr:col>1</xdr:col>
      <xdr:colOff>1615109</xdr:colOff>
      <xdr:row>0</xdr:row>
      <xdr:rowOff>124239</xdr:rowOff>
    </xdr:from>
    <xdr:to>
      <xdr:col>2</xdr:col>
      <xdr:colOff>491158</xdr:colOff>
      <xdr:row>4</xdr:row>
      <xdr:rowOff>66259</xdr:rowOff>
    </xdr:to>
    <xdr:pic>
      <xdr:nvPicPr>
        <xdr:cNvPr id="188" name="Picture 2048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24684" y="124239"/>
          <a:ext cx="571499" cy="5135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537482</xdr:colOff>
      <xdr:row>1</xdr:row>
      <xdr:rowOff>47625</xdr:rowOff>
    </xdr:from>
    <xdr:to>
      <xdr:col>0</xdr:col>
      <xdr:colOff>1108981</xdr:colOff>
      <xdr:row>4</xdr:row>
      <xdr:rowOff>147607</xdr:rowOff>
    </xdr:to>
    <xdr:pic>
      <xdr:nvPicPr>
        <xdr:cNvPr id="2" name="Picture 2048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7482" y="210911"/>
          <a:ext cx="571499" cy="5218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AMN96"/>
  <sheetViews>
    <sheetView topLeftCell="A70" zoomScaleNormal="100" zoomScaleSheetLayoutView="115" workbookViewId="0">
      <selection activeCell="G77" sqref="G77"/>
    </sheetView>
  </sheetViews>
  <sheetFormatPr defaultRowHeight="12.75" x14ac:dyDescent="0.2"/>
  <cols>
    <col min="1" max="1" width="10" style="31" customWidth="1"/>
    <col min="2" max="2" width="10.140625" style="31" customWidth="1"/>
    <col min="3" max="3" width="9.42578125" style="31" bestFit="1" customWidth="1"/>
    <col min="4" max="4" width="64.7109375" style="31" customWidth="1"/>
    <col min="5" max="5" width="10.140625" style="31" bestFit="1" customWidth="1"/>
    <col min="6" max="6" width="8" style="31" customWidth="1"/>
    <col min="7" max="7" width="13.28515625" style="31" customWidth="1"/>
    <col min="8" max="8" width="13.140625" style="31" bestFit="1" customWidth="1"/>
    <col min="9" max="9" width="12.5703125" style="31" customWidth="1"/>
    <col min="10" max="10" width="13.140625" style="31" bestFit="1" customWidth="1"/>
    <col min="11" max="11" width="15.140625" style="374" bestFit="1" customWidth="1"/>
    <col min="12" max="12" width="7" style="29" bestFit="1" customWidth="1"/>
    <col min="13" max="13" width="11.28515625" style="30"/>
    <col min="14" max="14" width="46" style="31"/>
    <col min="15" max="15" width="9" style="31"/>
    <col min="16" max="16" width="7" style="31"/>
    <col min="17" max="17" width="9" style="63"/>
    <col min="18" max="18" width="13" style="63"/>
    <col min="19" max="19" width="10.140625" style="63"/>
    <col min="20" max="20" width="7" style="63"/>
    <col min="21" max="21" width="9" style="63"/>
    <col min="22" max="22" width="13" style="63"/>
    <col min="23" max="23" width="7" style="63"/>
    <col min="24" max="24" width="9" style="63"/>
    <col min="25" max="25" width="13" style="63"/>
    <col min="26" max="26" width="9" style="63"/>
    <col min="27" max="27" width="7" style="63"/>
    <col min="28" max="28" width="9" style="63"/>
    <col min="29" max="29" width="13" style="63"/>
    <col min="30" max="1028" width="9" style="63"/>
    <col min="1029" max="16384" width="9.140625" style="64"/>
  </cols>
  <sheetData>
    <row r="1" spans="1:26" ht="12" customHeight="1" x14ac:dyDescent="0.2">
      <c r="A1" s="328"/>
      <c r="B1" s="328"/>
      <c r="C1" s="328"/>
      <c r="D1" s="328"/>
      <c r="E1" s="328"/>
      <c r="F1" s="328"/>
      <c r="G1" s="328"/>
      <c r="H1" s="328"/>
      <c r="I1" s="328"/>
      <c r="J1" s="61"/>
      <c r="K1" s="373"/>
      <c r="L1" s="62"/>
      <c r="W1" s="328"/>
      <c r="X1" s="328"/>
      <c r="Y1" s="328"/>
      <c r="Z1" s="328"/>
    </row>
    <row r="2" spans="1:26" x14ac:dyDescent="0.2">
      <c r="A2" s="329" t="s">
        <v>204</v>
      </c>
      <c r="B2" s="329"/>
      <c r="C2" s="329"/>
      <c r="D2" s="329"/>
      <c r="E2" s="329"/>
      <c r="F2" s="329"/>
      <c r="G2" s="329"/>
      <c r="H2" s="329"/>
      <c r="I2" s="329"/>
      <c r="J2" s="65"/>
      <c r="K2" s="373"/>
      <c r="L2" s="62"/>
      <c r="W2" s="328"/>
      <c r="X2" s="328"/>
      <c r="Y2" s="328"/>
      <c r="Z2" s="328"/>
    </row>
    <row r="3" spans="1:26" x14ac:dyDescent="0.2">
      <c r="A3" s="329"/>
      <c r="B3" s="329"/>
      <c r="C3" s="329"/>
      <c r="D3" s="329"/>
      <c r="E3" s="329"/>
      <c r="F3" s="329"/>
      <c r="G3" s="329"/>
      <c r="H3" s="329"/>
      <c r="I3" s="329"/>
      <c r="J3" s="65"/>
      <c r="W3" s="328"/>
      <c r="X3" s="328"/>
      <c r="Y3" s="328"/>
      <c r="Z3" s="328"/>
    </row>
    <row r="4" spans="1:26" ht="8.1" customHeight="1" x14ac:dyDescent="0.2">
      <c r="A4" s="328"/>
      <c r="B4" s="328"/>
      <c r="C4" s="328"/>
      <c r="D4" s="328"/>
      <c r="E4" s="328"/>
      <c r="F4" s="328"/>
      <c r="G4" s="328"/>
      <c r="H4" s="328"/>
      <c r="I4" s="328"/>
      <c r="J4" s="61"/>
      <c r="K4" s="373"/>
      <c r="L4" s="62"/>
      <c r="W4" s="328"/>
      <c r="X4" s="328"/>
      <c r="Y4" s="328"/>
      <c r="Z4" s="328"/>
    </row>
    <row r="5" spans="1:26" ht="15" customHeight="1" x14ac:dyDescent="0.2">
      <c r="A5" s="330" t="s">
        <v>169</v>
      </c>
      <c r="B5" s="330"/>
      <c r="C5" s="330"/>
      <c r="D5" s="330"/>
      <c r="E5" s="330"/>
      <c r="F5" s="330"/>
      <c r="G5" s="330"/>
      <c r="H5" s="330"/>
      <c r="I5" s="330"/>
      <c r="J5" s="66"/>
      <c r="K5" s="373"/>
      <c r="L5" s="62"/>
      <c r="W5" s="329"/>
      <c r="X5" s="329"/>
      <c r="Y5" s="329"/>
      <c r="Z5" s="329"/>
    </row>
    <row r="6" spans="1:26" ht="8.1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373"/>
      <c r="L6" s="62"/>
      <c r="W6" s="328"/>
      <c r="X6" s="328"/>
      <c r="Y6" s="328"/>
      <c r="Z6" s="328"/>
    </row>
    <row r="7" spans="1:26" x14ac:dyDescent="0.2">
      <c r="A7" s="329" t="s">
        <v>227</v>
      </c>
      <c r="B7" s="329"/>
      <c r="C7" s="329"/>
      <c r="D7" s="329"/>
      <c r="E7" s="329"/>
      <c r="F7" s="329"/>
      <c r="G7" s="329"/>
      <c r="H7" s="329"/>
      <c r="I7" s="329"/>
      <c r="J7" s="65"/>
      <c r="K7" s="373"/>
      <c r="L7" s="62"/>
    </row>
    <row r="8" spans="1:26" ht="8.1" customHeight="1" x14ac:dyDescent="0.2">
      <c r="A8" s="65"/>
      <c r="B8" s="65"/>
      <c r="C8" s="65"/>
      <c r="D8" s="65"/>
      <c r="E8" s="65"/>
      <c r="F8" s="65"/>
      <c r="G8" s="65"/>
      <c r="H8" s="65"/>
      <c r="I8" s="65"/>
      <c r="J8" s="65"/>
      <c r="K8" s="373"/>
      <c r="L8" s="62"/>
    </row>
    <row r="9" spans="1:26" ht="12" customHeight="1" x14ac:dyDescent="0.2">
      <c r="A9" s="330" t="s">
        <v>28</v>
      </c>
      <c r="B9" s="330"/>
      <c r="C9" s="330"/>
      <c r="D9" s="330"/>
      <c r="E9" s="330"/>
      <c r="F9" s="330"/>
      <c r="G9" s="330"/>
      <c r="H9" s="330"/>
      <c r="I9" s="330"/>
      <c r="J9" s="65"/>
      <c r="K9" s="373"/>
      <c r="L9" s="62"/>
    </row>
    <row r="10" spans="1:26" s="31" customFormat="1" ht="12" customHeight="1" x14ac:dyDescent="0.15">
      <c r="H10" s="68"/>
      <c r="I10" s="68"/>
      <c r="J10" s="68"/>
      <c r="K10" s="375"/>
      <c r="L10" s="69"/>
      <c r="M10" s="30"/>
    </row>
    <row r="11" spans="1:26" s="31" customFormat="1" ht="33.75" x14ac:dyDescent="0.15">
      <c r="A11" s="70" t="s">
        <v>0</v>
      </c>
      <c r="B11" s="71" t="s">
        <v>164</v>
      </c>
      <c r="C11" s="71" t="s">
        <v>90</v>
      </c>
      <c r="D11" s="71" t="s">
        <v>60</v>
      </c>
      <c r="E11" s="70" t="s">
        <v>5</v>
      </c>
      <c r="F11" s="70" t="s">
        <v>6</v>
      </c>
      <c r="G11" s="71" t="s">
        <v>57</v>
      </c>
      <c r="H11" s="71" t="s">
        <v>58</v>
      </c>
      <c r="I11" s="71" t="s">
        <v>59</v>
      </c>
      <c r="J11" s="72"/>
      <c r="K11" s="374"/>
      <c r="L11" s="29"/>
      <c r="M11" s="30"/>
    </row>
    <row r="12" spans="1:26" s="31" customFormat="1" ht="12" customHeight="1" x14ac:dyDescent="0.15">
      <c r="A12" s="73"/>
      <c r="B12" s="33"/>
      <c r="C12" s="33"/>
      <c r="D12" s="73" t="s">
        <v>205</v>
      </c>
      <c r="E12" s="33"/>
      <c r="F12" s="33"/>
      <c r="G12" s="33"/>
      <c r="H12" s="33"/>
      <c r="I12" s="33"/>
      <c r="J12" s="72"/>
      <c r="K12" s="374"/>
      <c r="L12" s="29"/>
      <c r="M12" s="30"/>
    </row>
    <row r="13" spans="1:26" s="31" customFormat="1" ht="47.25" customHeight="1" x14ac:dyDescent="0.15">
      <c r="A13" s="101" t="s">
        <v>29</v>
      </c>
      <c r="B13" s="102"/>
      <c r="C13" s="102"/>
      <c r="D13" s="103" t="s">
        <v>312</v>
      </c>
      <c r="E13" s="104"/>
      <c r="F13" s="105"/>
      <c r="G13" s="105"/>
      <c r="H13" s="107"/>
      <c r="I13" s="372">
        <f>SUM(I14:I16)</f>
        <v>16406.668761588528</v>
      </c>
      <c r="J13" s="374">
        <f>H14+H15+H16</f>
        <v>13444.800000000001</v>
      </c>
      <c r="L13" s="29"/>
      <c r="M13" s="30"/>
    </row>
    <row r="14" spans="1:26" s="31" customFormat="1" ht="12" customHeight="1" x14ac:dyDescent="0.15">
      <c r="A14" s="22" t="s">
        <v>1</v>
      </c>
      <c r="B14" s="22" t="s">
        <v>143</v>
      </c>
      <c r="C14" s="22">
        <v>90779</v>
      </c>
      <c r="D14" s="23" t="s">
        <v>177</v>
      </c>
      <c r="E14" s="24">
        <v>40</v>
      </c>
      <c r="F14" s="25" t="s">
        <v>2</v>
      </c>
      <c r="G14" s="26">
        <v>112.04</v>
      </c>
      <c r="H14" s="27">
        <f>E14*G14</f>
        <v>4481.6000000000004</v>
      </c>
      <c r="I14" s="27">
        <f>H14+(H14*BDI!$D$25)</f>
        <v>5468.8895871961759</v>
      </c>
      <c r="J14" s="28"/>
      <c r="K14" s="374"/>
      <c r="L14" s="29"/>
      <c r="M14" s="30"/>
    </row>
    <row r="15" spans="1:26" s="31" customFormat="1" ht="22.5" x14ac:dyDescent="0.15">
      <c r="A15" s="22" t="s">
        <v>3</v>
      </c>
      <c r="B15" s="22" t="s">
        <v>143</v>
      </c>
      <c r="C15" s="22">
        <v>90779</v>
      </c>
      <c r="D15" s="23" t="s">
        <v>178</v>
      </c>
      <c r="E15" s="24">
        <v>40</v>
      </c>
      <c r="F15" s="94" t="s">
        <v>2</v>
      </c>
      <c r="G15" s="95">
        <v>112.04</v>
      </c>
      <c r="H15" s="27">
        <f t="shared" ref="H15:H16" si="0">E15*G15</f>
        <v>4481.6000000000004</v>
      </c>
      <c r="I15" s="27">
        <f>H15+(H15*BDI!$D$25)</f>
        <v>5468.8895871961759</v>
      </c>
      <c r="J15" s="28"/>
      <c r="K15" s="374"/>
      <c r="L15" s="29"/>
      <c r="M15" s="30"/>
    </row>
    <row r="16" spans="1:26" s="31" customFormat="1" ht="45" x14ac:dyDescent="0.15">
      <c r="A16" s="22" t="s">
        <v>4</v>
      </c>
      <c r="B16" s="22" t="s">
        <v>143</v>
      </c>
      <c r="C16" s="22">
        <v>90779</v>
      </c>
      <c r="D16" s="23" t="s">
        <v>191</v>
      </c>
      <c r="E16" s="24">
        <v>40</v>
      </c>
      <c r="F16" s="94" t="s">
        <v>2</v>
      </c>
      <c r="G16" s="95">
        <v>112.04</v>
      </c>
      <c r="H16" s="27">
        <f t="shared" si="0"/>
        <v>4481.6000000000004</v>
      </c>
      <c r="I16" s="27">
        <f>H16+(H16*BDI!$D$25)</f>
        <v>5468.8895871961759</v>
      </c>
      <c r="J16" s="28"/>
      <c r="K16" s="374"/>
      <c r="L16" s="29"/>
      <c r="M16" s="30"/>
    </row>
    <row r="17" spans="1:13" s="31" customFormat="1" ht="12" customHeight="1" x14ac:dyDescent="0.15">
      <c r="A17" s="22"/>
      <c r="B17" s="22"/>
      <c r="C17" s="22"/>
      <c r="D17" s="23"/>
      <c r="E17" s="24"/>
      <c r="F17" s="94"/>
      <c r="G17" s="95"/>
      <c r="H17" s="96"/>
      <c r="I17" s="96"/>
      <c r="J17" s="28"/>
      <c r="K17" s="374"/>
      <c r="L17" s="29"/>
      <c r="M17" s="30"/>
    </row>
    <row r="18" spans="1:13" s="31" customFormat="1" ht="45" x14ac:dyDescent="0.2">
      <c r="A18" s="101" t="s">
        <v>32</v>
      </c>
      <c r="B18" s="102"/>
      <c r="C18" s="102"/>
      <c r="D18" s="103" t="s">
        <v>313</v>
      </c>
      <c r="E18" s="109"/>
      <c r="F18" s="105"/>
      <c r="G18" s="105"/>
      <c r="H18" s="107"/>
      <c r="I18" s="372">
        <f>SUM(I19:I23)</f>
        <v>4271.0446169195402</v>
      </c>
      <c r="J18" s="75"/>
      <c r="K18" s="376"/>
      <c r="L18" s="76"/>
      <c r="M18" s="77"/>
    </row>
    <row r="19" spans="1:13" s="31" customFormat="1" x14ac:dyDescent="0.2">
      <c r="A19" s="22" t="s">
        <v>33</v>
      </c>
      <c r="B19" s="22" t="s">
        <v>314</v>
      </c>
      <c r="C19" s="22" t="s">
        <v>16</v>
      </c>
      <c r="D19" s="78" t="s">
        <v>47</v>
      </c>
      <c r="E19" s="24">
        <v>1000</v>
      </c>
      <c r="F19" s="25" t="s">
        <v>30</v>
      </c>
      <c r="G19" s="25">
        <f>3.5/5</f>
        <v>0.7</v>
      </c>
      <c r="H19" s="27">
        <f t="shared" ref="H19:H23" si="1">E19*G19</f>
        <v>700</v>
      </c>
      <c r="I19" s="27">
        <f>H19+(H19*BDI!$D$25)</f>
        <v>854.20892338390809</v>
      </c>
      <c r="J19" s="75">
        <f>SUM(H19:H23)</f>
        <v>3500</v>
      </c>
      <c r="K19" s="376"/>
      <c r="L19" s="76"/>
      <c r="M19" s="77"/>
    </row>
    <row r="20" spans="1:13" s="31" customFormat="1" x14ac:dyDescent="0.2">
      <c r="A20" s="22" t="s">
        <v>34</v>
      </c>
      <c r="B20" s="22" t="s">
        <v>314</v>
      </c>
      <c r="C20" s="22" t="s">
        <v>16</v>
      </c>
      <c r="D20" s="78" t="s">
        <v>48</v>
      </c>
      <c r="E20" s="24">
        <v>1000</v>
      </c>
      <c r="F20" s="25" t="s">
        <v>30</v>
      </c>
      <c r="G20" s="25">
        <f t="shared" ref="G20:G23" si="2">3.5/5</f>
        <v>0.7</v>
      </c>
      <c r="H20" s="27">
        <f t="shared" si="1"/>
        <v>700</v>
      </c>
      <c r="I20" s="27">
        <f>H20+(H20*BDI!$D$25)</f>
        <v>854.20892338390809</v>
      </c>
      <c r="J20" s="75"/>
      <c r="K20" s="376"/>
      <c r="L20" s="76"/>
      <c r="M20" s="77"/>
    </row>
    <row r="21" spans="1:13" s="31" customFormat="1" x14ac:dyDescent="0.2">
      <c r="A21" s="22" t="s">
        <v>35</v>
      </c>
      <c r="B21" s="22" t="s">
        <v>314</v>
      </c>
      <c r="C21" s="22" t="s">
        <v>16</v>
      </c>
      <c r="D21" s="78" t="s">
        <v>49</v>
      </c>
      <c r="E21" s="24">
        <v>1000</v>
      </c>
      <c r="F21" s="25" t="s">
        <v>30</v>
      </c>
      <c r="G21" s="25">
        <f t="shared" si="2"/>
        <v>0.7</v>
      </c>
      <c r="H21" s="27">
        <f t="shared" si="1"/>
        <v>700</v>
      </c>
      <c r="I21" s="27">
        <f>H21+(H21*BDI!$D$25)</f>
        <v>854.20892338390809</v>
      </c>
      <c r="J21" s="75"/>
      <c r="K21" s="376"/>
      <c r="L21" s="76"/>
      <c r="M21" s="77"/>
    </row>
    <row r="22" spans="1:13" s="31" customFormat="1" x14ac:dyDescent="0.2">
      <c r="A22" s="22" t="s">
        <v>39</v>
      </c>
      <c r="B22" s="22" t="s">
        <v>314</v>
      </c>
      <c r="C22" s="22" t="s">
        <v>16</v>
      </c>
      <c r="D22" s="78" t="s">
        <v>50</v>
      </c>
      <c r="E22" s="24">
        <v>1000</v>
      </c>
      <c r="F22" s="25" t="s">
        <v>30</v>
      </c>
      <c r="G22" s="25">
        <f t="shared" si="2"/>
        <v>0.7</v>
      </c>
      <c r="H22" s="27">
        <f t="shared" si="1"/>
        <v>700</v>
      </c>
      <c r="I22" s="27">
        <f>H22+(H22*BDI!$D$25)</f>
        <v>854.20892338390809</v>
      </c>
      <c r="J22" s="75"/>
      <c r="K22" s="376"/>
      <c r="L22" s="76"/>
      <c r="M22" s="77"/>
    </row>
    <row r="23" spans="1:13" s="31" customFormat="1" x14ac:dyDescent="0.2">
      <c r="A23" s="22" t="s">
        <v>40</v>
      </c>
      <c r="B23" s="22" t="s">
        <v>314</v>
      </c>
      <c r="C23" s="22" t="s">
        <v>16</v>
      </c>
      <c r="D23" s="78" t="s">
        <v>51</v>
      </c>
      <c r="E23" s="24">
        <v>1000</v>
      </c>
      <c r="F23" s="25" t="s">
        <v>30</v>
      </c>
      <c r="G23" s="25">
        <f t="shared" si="2"/>
        <v>0.7</v>
      </c>
      <c r="H23" s="27">
        <f t="shared" si="1"/>
        <v>700</v>
      </c>
      <c r="I23" s="27">
        <f>H23+(H23*BDI!$D$25)</f>
        <v>854.20892338390809</v>
      </c>
      <c r="J23" s="75"/>
      <c r="K23" s="376"/>
      <c r="L23" s="76"/>
      <c r="M23" s="77"/>
    </row>
    <row r="24" spans="1:13" s="31" customFormat="1" ht="12" customHeight="1" x14ac:dyDescent="0.15">
      <c r="A24" s="20"/>
      <c r="B24" s="22"/>
      <c r="C24" s="22"/>
      <c r="D24" s="21"/>
      <c r="E24" s="24"/>
      <c r="F24" s="25"/>
      <c r="G24" s="26"/>
      <c r="H24" s="27"/>
      <c r="I24" s="27"/>
      <c r="J24" s="72"/>
      <c r="K24" s="374"/>
      <c r="L24" s="29"/>
      <c r="M24" s="30"/>
    </row>
    <row r="25" spans="1:13" s="31" customFormat="1" ht="45" x14ac:dyDescent="0.15">
      <c r="A25" s="101" t="s">
        <v>41</v>
      </c>
      <c r="B25" s="102"/>
      <c r="C25" s="102"/>
      <c r="D25" s="103" t="s">
        <v>315</v>
      </c>
      <c r="E25" s="104"/>
      <c r="F25" s="105"/>
      <c r="G25" s="105"/>
      <c r="H25" s="107"/>
      <c r="I25" s="107"/>
      <c r="J25" s="75"/>
      <c r="K25" s="373"/>
      <c r="L25" s="62"/>
      <c r="M25" s="30"/>
    </row>
    <row r="26" spans="1:13" s="31" customFormat="1" ht="33.75" x14ac:dyDescent="0.2">
      <c r="A26" s="22" t="s">
        <v>42</v>
      </c>
      <c r="B26" s="22" t="s">
        <v>314</v>
      </c>
      <c r="C26" s="22" t="s">
        <v>16</v>
      </c>
      <c r="D26" s="78" t="s">
        <v>316</v>
      </c>
      <c r="E26" s="24">
        <v>873</v>
      </c>
      <c r="F26" s="25" t="s">
        <v>30</v>
      </c>
      <c r="G26" s="26">
        <v>6</v>
      </c>
      <c r="H26" s="27">
        <f>E26*G26</f>
        <v>5238</v>
      </c>
      <c r="I26" s="27">
        <f>H26+ (H26*BDI!$D$25)</f>
        <v>6391.9233438355868</v>
      </c>
      <c r="J26" s="75"/>
      <c r="K26" s="376"/>
      <c r="L26" s="76"/>
      <c r="M26" s="77"/>
    </row>
    <row r="27" spans="1:13" s="31" customFormat="1" x14ac:dyDescent="0.2">
      <c r="A27" s="316"/>
      <c r="B27" s="316"/>
      <c r="C27" s="316"/>
      <c r="D27" s="78"/>
      <c r="E27" s="24"/>
      <c r="F27" s="94"/>
      <c r="G27" s="95"/>
      <c r="H27" s="96"/>
      <c r="I27" s="96"/>
      <c r="J27" s="75"/>
      <c r="K27" s="376"/>
      <c r="L27" s="76"/>
      <c r="M27" s="77"/>
    </row>
    <row r="28" spans="1:13" s="31" customFormat="1" ht="45" x14ac:dyDescent="0.2">
      <c r="A28" s="101" t="s">
        <v>45</v>
      </c>
      <c r="B28" s="316"/>
      <c r="C28" s="316"/>
      <c r="D28" s="103" t="s">
        <v>317</v>
      </c>
      <c r="E28" s="109"/>
      <c r="F28" s="105"/>
      <c r="G28" s="105"/>
      <c r="H28" s="107"/>
      <c r="I28" s="107"/>
      <c r="J28" s="75"/>
      <c r="K28" s="376"/>
      <c r="L28" s="76"/>
      <c r="M28" s="77"/>
    </row>
    <row r="29" spans="1:13" s="31" customFormat="1" ht="22.5" x14ac:dyDescent="0.2">
      <c r="A29" s="22" t="s">
        <v>46</v>
      </c>
      <c r="B29" s="22" t="s">
        <v>314</v>
      </c>
      <c r="C29" s="22" t="s">
        <v>16</v>
      </c>
      <c r="D29" s="78" t="s">
        <v>214</v>
      </c>
      <c r="E29" s="24">
        <v>9482.25</v>
      </c>
      <c r="F29" s="25" t="s">
        <v>30</v>
      </c>
      <c r="G29" s="25">
        <v>2.7</v>
      </c>
      <c r="H29" s="27">
        <f>E29*G29</f>
        <v>25602.075000000001</v>
      </c>
      <c r="I29" s="27">
        <f>H29+(H29*BDI!$D$25)</f>
        <v>31242.172745920099</v>
      </c>
      <c r="J29" s="75">
        <f>H29+H30</f>
        <v>28446.755000000001</v>
      </c>
      <c r="K29" s="376"/>
      <c r="L29" s="76"/>
      <c r="M29" s="77"/>
    </row>
    <row r="30" spans="1:13" s="31" customFormat="1" x14ac:dyDescent="0.2">
      <c r="A30" s="22" t="s">
        <v>52</v>
      </c>
      <c r="B30" s="22" t="s">
        <v>314</v>
      </c>
      <c r="C30" s="22" t="s">
        <v>16</v>
      </c>
      <c r="D30" s="78" t="s">
        <v>213</v>
      </c>
      <c r="E30" s="24">
        <v>2844.68</v>
      </c>
      <c r="F30" s="25" t="s">
        <v>30</v>
      </c>
      <c r="G30" s="25">
        <v>1</v>
      </c>
      <c r="H30" s="27">
        <f t="shared" ref="H30" si="3">E30*G30</f>
        <v>2844.68</v>
      </c>
      <c r="I30" s="27">
        <f>H30+(H30*BDI!$D$25)</f>
        <v>3471.3586288167653</v>
      </c>
      <c r="J30" s="75"/>
      <c r="K30" s="376"/>
      <c r="L30" s="76"/>
      <c r="M30" s="77"/>
    </row>
    <row r="31" spans="1:13" s="31" customFormat="1" ht="22.5" x14ac:dyDescent="0.2">
      <c r="A31" s="22" t="s">
        <v>53</v>
      </c>
      <c r="B31" s="22" t="s">
        <v>314</v>
      </c>
      <c r="C31" s="22" t="s">
        <v>16</v>
      </c>
      <c r="D31" s="78" t="s">
        <v>75</v>
      </c>
      <c r="E31" s="24">
        <v>9482.25</v>
      </c>
      <c r="F31" s="25" t="s">
        <v>30</v>
      </c>
      <c r="G31" s="25">
        <v>3</v>
      </c>
      <c r="H31" s="27">
        <f>E31*G31</f>
        <v>28446.75</v>
      </c>
      <c r="I31" s="27">
        <f>H31+(H31*BDI!$D$25)</f>
        <v>34713.525273244559</v>
      </c>
      <c r="J31" s="75"/>
      <c r="K31" s="376"/>
      <c r="L31" s="76"/>
      <c r="M31" s="77"/>
    </row>
    <row r="32" spans="1:13" s="31" customFormat="1" x14ac:dyDescent="0.2">
      <c r="A32" s="316"/>
      <c r="B32" s="316"/>
      <c r="C32" s="316"/>
      <c r="D32" s="78"/>
      <c r="E32" s="24"/>
      <c r="F32" s="94"/>
      <c r="G32" s="94"/>
      <c r="H32" s="96"/>
      <c r="I32" s="96"/>
      <c r="J32" s="75"/>
      <c r="K32" s="376"/>
      <c r="L32" s="76"/>
      <c r="M32" s="77"/>
    </row>
    <row r="33" spans="1:13" s="31" customFormat="1" ht="33.75" x14ac:dyDescent="0.2">
      <c r="A33" s="101" t="s">
        <v>54</v>
      </c>
      <c r="B33" s="316"/>
      <c r="C33" s="316"/>
      <c r="D33" s="103" t="s">
        <v>322</v>
      </c>
      <c r="E33" s="109"/>
      <c r="F33" s="105"/>
      <c r="G33" s="105"/>
      <c r="H33" s="107"/>
      <c r="I33" s="107"/>
      <c r="J33" s="75"/>
      <c r="K33" s="376"/>
      <c r="L33" s="76"/>
      <c r="M33" s="77"/>
    </row>
    <row r="34" spans="1:13" s="31" customFormat="1" x14ac:dyDescent="0.2">
      <c r="A34" s="22" t="s">
        <v>55</v>
      </c>
      <c r="B34" s="22" t="s">
        <v>314</v>
      </c>
      <c r="C34" s="22" t="s">
        <v>16</v>
      </c>
      <c r="D34" s="78" t="s">
        <v>70</v>
      </c>
      <c r="E34" s="24">
        <v>9482.25</v>
      </c>
      <c r="F34" s="25" t="s">
        <v>30</v>
      </c>
      <c r="G34" s="25">
        <v>3</v>
      </c>
      <c r="H34" s="27">
        <f>E34*G34</f>
        <v>28446.75</v>
      </c>
      <c r="I34" s="27">
        <f>H34+(H34*BDI!$D$25)</f>
        <v>34713.525273244559</v>
      </c>
      <c r="J34" s="75"/>
      <c r="K34" s="376"/>
      <c r="L34" s="76"/>
      <c r="M34" s="77"/>
    </row>
    <row r="35" spans="1:13" s="31" customFormat="1" x14ac:dyDescent="0.2">
      <c r="A35" s="316"/>
      <c r="B35" s="316"/>
      <c r="C35" s="316"/>
      <c r="D35" s="78"/>
      <c r="E35" s="24"/>
      <c r="F35" s="94"/>
      <c r="G35" s="94"/>
      <c r="H35" s="96"/>
      <c r="I35" s="96"/>
      <c r="J35" s="75"/>
      <c r="K35" s="376"/>
      <c r="L35" s="76"/>
      <c r="M35" s="77"/>
    </row>
    <row r="36" spans="1:13" s="31" customFormat="1" ht="33.75" x14ac:dyDescent="0.2">
      <c r="A36" s="101" t="s">
        <v>61</v>
      </c>
      <c r="B36" s="102"/>
      <c r="C36" s="102"/>
      <c r="D36" s="103" t="s">
        <v>318</v>
      </c>
      <c r="E36" s="109"/>
      <c r="F36" s="109"/>
      <c r="G36" s="105"/>
      <c r="H36" s="107"/>
      <c r="I36" s="107"/>
      <c r="J36" s="75"/>
      <c r="K36" s="376"/>
      <c r="L36" s="76"/>
      <c r="M36" s="77"/>
    </row>
    <row r="37" spans="1:13" s="31" customFormat="1" ht="22.5" x14ac:dyDescent="0.2">
      <c r="A37" s="22" t="s">
        <v>62</v>
      </c>
      <c r="B37" s="22" t="s">
        <v>314</v>
      </c>
      <c r="C37" s="22" t="s">
        <v>16</v>
      </c>
      <c r="D37" s="78" t="s">
        <v>212</v>
      </c>
      <c r="E37" s="24">
        <v>9482.25</v>
      </c>
      <c r="F37" s="150" t="s">
        <v>30</v>
      </c>
      <c r="G37" s="25">
        <v>1</v>
      </c>
      <c r="H37" s="27">
        <f>E37*G37</f>
        <v>9482.25</v>
      </c>
      <c r="I37" s="27">
        <f>H37+(H37*BDI!$D$25)</f>
        <v>11571.175091081519</v>
      </c>
      <c r="J37" s="75"/>
      <c r="K37" s="376"/>
      <c r="L37" s="76"/>
      <c r="M37" s="77"/>
    </row>
    <row r="38" spans="1:13" s="31" customFormat="1" x14ac:dyDescent="0.2">
      <c r="A38" s="22" t="s">
        <v>63</v>
      </c>
      <c r="B38" s="22" t="s">
        <v>314</v>
      </c>
      <c r="C38" s="22" t="s">
        <v>16</v>
      </c>
      <c r="D38" s="78" t="s">
        <v>211</v>
      </c>
      <c r="E38" s="24">
        <f>E37</f>
        <v>9482.25</v>
      </c>
      <c r="F38" s="150" t="s">
        <v>30</v>
      </c>
      <c r="G38" s="25">
        <v>1</v>
      </c>
      <c r="H38" s="27">
        <f t="shared" ref="H38:H39" si="4">E38*G38</f>
        <v>9482.25</v>
      </c>
      <c r="I38" s="27">
        <f>H38+(H38*BDI!$D$25)</f>
        <v>11571.175091081519</v>
      </c>
      <c r="J38" s="75"/>
      <c r="K38" s="376"/>
      <c r="L38" s="76"/>
      <c r="M38" s="77"/>
    </row>
    <row r="39" spans="1:13" s="31" customFormat="1" ht="33.75" x14ac:dyDescent="0.2">
      <c r="A39" s="22" t="s">
        <v>301</v>
      </c>
      <c r="B39" s="22" t="s">
        <v>314</v>
      </c>
      <c r="C39" s="22" t="s">
        <v>16</v>
      </c>
      <c r="D39" s="78" t="s">
        <v>210</v>
      </c>
      <c r="E39" s="24">
        <v>9482.25</v>
      </c>
      <c r="F39" s="150" t="s">
        <v>30</v>
      </c>
      <c r="G39" s="25">
        <v>1</v>
      </c>
      <c r="H39" s="27">
        <f t="shared" si="4"/>
        <v>9482.25</v>
      </c>
      <c r="I39" s="27">
        <f>H39+(H39*BDI!$D$25)</f>
        <v>11571.175091081519</v>
      </c>
      <c r="J39" s="75"/>
      <c r="K39" s="376"/>
      <c r="L39" s="76"/>
      <c r="M39" s="77"/>
    </row>
    <row r="40" spans="1:13" s="31" customFormat="1" x14ac:dyDescent="0.2">
      <c r="A40" s="316"/>
      <c r="B40" s="316"/>
      <c r="C40" s="316"/>
      <c r="D40" s="78"/>
      <c r="E40" s="24"/>
      <c r="F40" s="127"/>
      <c r="G40" s="94"/>
      <c r="H40" s="96"/>
      <c r="I40" s="96"/>
      <c r="J40" s="75"/>
      <c r="K40" s="376"/>
      <c r="L40" s="76"/>
      <c r="M40" s="77"/>
    </row>
    <row r="41" spans="1:13" s="31" customFormat="1" ht="33.75" x14ac:dyDescent="0.2">
      <c r="A41" s="101" t="s">
        <v>64</v>
      </c>
      <c r="B41" s="102"/>
      <c r="C41" s="102"/>
      <c r="D41" s="103" t="s">
        <v>209</v>
      </c>
      <c r="E41" s="109"/>
      <c r="F41" s="109"/>
      <c r="G41" s="105"/>
      <c r="H41" s="107"/>
      <c r="I41" s="107"/>
      <c r="J41" s="75"/>
      <c r="K41" s="376"/>
      <c r="L41" s="76"/>
      <c r="M41" s="77"/>
    </row>
    <row r="42" spans="1:13" s="31" customFormat="1" ht="33.75" x14ac:dyDescent="0.2">
      <c r="A42" s="22" t="s">
        <v>65</v>
      </c>
      <c r="B42" s="22" t="s">
        <v>143</v>
      </c>
      <c r="C42" s="22">
        <v>90779</v>
      </c>
      <c r="D42" s="78" t="s">
        <v>225</v>
      </c>
      <c r="E42" s="24">
        <v>120</v>
      </c>
      <c r="F42" s="150" t="s">
        <v>2</v>
      </c>
      <c r="G42" s="25">
        <v>112.04</v>
      </c>
      <c r="H42" s="27">
        <f t="shared" ref="H42:H43" si="5">E42*G42</f>
        <v>13444.800000000001</v>
      </c>
      <c r="I42" s="27">
        <f>H42+(H42*BDI!$D$25)</f>
        <v>16406.668761588528</v>
      </c>
      <c r="J42" s="75"/>
      <c r="K42" s="376"/>
      <c r="L42" s="76"/>
      <c r="M42" s="77"/>
    </row>
    <row r="43" spans="1:13" s="31" customFormat="1" ht="33.75" x14ac:dyDescent="0.2">
      <c r="A43" s="22" t="s">
        <v>66</v>
      </c>
      <c r="B43" s="22" t="s">
        <v>143</v>
      </c>
      <c r="C43" s="22">
        <v>90779</v>
      </c>
      <c r="D43" s="78" t="s">
        <v>224</v>
      </c>
      <c r="E43" s="24">
        <v>120</v>
      </c>
      <c r="F43" s="150" t="s">
        <v>2</v>
      </c>
      <c r="G43" s="25">
        <v>112.04</v>
      </c>
      <c r="H43" s="27">
        <f t="shared" si="5"/>
        <v>13444.800000000001</v>
      </c>
      <c r="I43" s="27">
        <f>H43+(H43*BDI!$D$25)</f>
        <v>16406.668761588528</v>
      </c>
      <c r="J43" s="75"/>
      <c r="K43" s="376"/>
      <c r="L43" s="76"/>
      <c r="M43" s="77"/>
    </row>
    <row r="44" spans="1:13" s="31" customFormat="1" x14ac:dyDescent="0.2">
      <c r="A44" s="22"/>
      <c r="B44" s="22"/>
      <c r="C44" s="22"/>
      <c r="D44" s="78"/>
      <c r="E44" s="24"/>
      <c r="F44" s="25"/>
      <c r="G44" s="25"/>
      <c r="H44" s="27"/>
      <c r="I44" s="27"/>
      <c r="J44" s="75"/>
      <c r="K44" s="376"/>
      <c r="L44" s="76"/>
      <c r="M44" s="77"/>
    </row>
    <row r="45" spans="1:13" s="31" customFormat="1" x14ac:dyDescent="0.2">
      <c r="A45" s="101" t="s">
        <v>67</v>
      </c>
      <c r="B45" s="102"/>
      <c r="C45" s="102"/>
      <c r="D45" s="103" t="s">
        <v>56</v>
      </c>
      <c r="E45" s="109"/>
      <c r="F45" s="105"/>
      <c r="G45" s="105"/>
      <c r="H45" s="107"/>
      <c r="I45" s="107"/>
      <c r="J45" s="75"/>
      <c r="K45" s="376"/>
      <c r="L45" s="76"/>
      <c r="M45" s="77"/>
    </row>
    <row r="46" spans="1:13" s="31" customFormat="1" ht="22.5" x14ac:dyDescent="0.2">
      <c r="A46" s="22" t="s">
        <v>68</v>
      </c>
      <c r="B46" s="22" t="s">
        <v>323</v>
      </c>
      <c r="C46" s="22"/>
      <c r="D46" s="78" t="s">
        <v>36</v>
      </c>
      <c r="E46" s="24">
        <v>1</v>
      </c>
      <c r="F46" s="25" t="s">
        <v>38</v>
      </c>
      <c r="G46" s="26">
        <v>2494.6999999999998</v>
      </c>
      <c r="H46" s="27">
        <f>E46*G46</f>
        <v>2494.6999999999998</v>
      </c>
      <c r="I46" s="27">
        <f>H46+(H46*BDI!$D$25)</f>
        <v>3044.2785730940504</v>
      </c>
      <c r="J46" s="75"/>
      <c r="K46" s="376"/>
      <c r="L46" s="76"/>
      <c r="M46" s="77"/>
    </row>
    <row r="47" spans="1:13" s="31" customFormat="1" x14ac:dyDescent="0.2">
      <c r="A47" s="22" t="s">
        <v>69</v>
      </c>
      <c r="B47" s="22" t="s">
        <v>320</v>
      </c>
      <c r="C47" s="22"/>
      <c r="D47" s="78" t="s">
        <v>37</v>
      </c>
      <c r="E47" s="24">
        <v>1</v>
      </c>
      <c r="F47" s="25" t="s">
        <v>38</v>
      </c>
      <c r="G47" s="26">
        <v>218.54</v>
      </c>
      <c r="H47" s="27">
        <f>E47*G47</f>
        <v>218.54</v>
      </c>
      <c r="I47" s="27">
        <f>H47+(H47*BDI!$D$25)</f>
        <v>266.68402588045609</v>
      </c>
      <c r="J47" s="75"/>
      <c r="K47" s="376"/>
      <c r="L47" s="76"/>
      <c r="M47" s="77"/>
    </row>
    <row r="48" spans="1:13" s="31" customFormat="1" x14ac:dyDescent="0.2">
      <c r="A48" s="22"/>
      <c r="B48" s="22"/>
      <c r="C48" s="22"/>
      <c r="D48" s="78"/>
      <c r="E48" s="24"/>
      <c r="F48" s="25"/>
      <c r="G48" s="25"/>
      <c r="H48" s="27"/>
      <c r="I48" s="27"/>
      <c r="J48" s="75"/>
      <c r="K48" s="376"/>
      <c r="L48" s="76"/>
      <c r="M48" s="77"/>
    </row>
    <row r="49" spans="1:13" s="31" customFormat="1" ht="12" customHeight="1" x14ac:dyDescent="0.15">
      <c r="A49" s="79"/>
      <c r="B49" s="32"/>
      <c r="C49" s="32"/>
      <c r="D49" s="73" t="s">
        <v>206</v>
      </c>
      <c r="E49" s="33"/>
      <c r="F49" s="80"/>
      <c r="G49" s="80"/>
      <c r="H49" s="33"/>
      <c r="I49" s="32"/>
      <c r="J49" s="72"/>
      <c r="K49" s="374"/>
      <c r="L49" s="29"/>
      <c r="M49" s="30"/>
    </row>
    <row r="50" spans="1:13" s="31" customFormat="1" ht="33.75" x14ac:dyDescent="0.2">
      <c r="A50" s="101" t="s">
        <v>71</v>
      </c>
      <c r="B50" s="102"/>
      <c r="C50" s="102"/>
      <c r="D50" s="103" t="s">
        <v>208</v>
      </c>
      <c r="E50" s="109"/>
      <c r="F50" s="105"/>
      <c r="G50" s="105"/>
      <c r="H50" s="107"/>
      <c r="I50" s="107"/>
      <c r="J50" s="75"/>
      <c r="K50" s="376"/>
      <c r="L50" s="76"/>
      <c r="M50" s="77"/>
    </row>
    <row r="51" spans="1:13" s="31" customFormat="1" x14ac:dyDescent="0.2">
      <c r="A51" s="22" t="s">
        <v>72</v>
      </c>
      <c r="B51" s="22" t="s">
        <v>314</v>
      </c>
      <c r="C51" s="22" t="s">
        <v>16</v>
      </c>
      <c r="D51" s="78" t="s">
        <v>44</v>
      </c>
      <c r="E51" s="24">
        <v>2092</v>
      </c>
      <c r="F51" s="25" t="s">
        <v>30</v>
      </c>
      <c r="G51" s="25">
        <f>2.18/2</f>
        <v>1.0900000000000001</v>
      </c>
      <c r="H51" s="27">
        <f>G51*E51</f>
        <v>2280.2800000000002</v>
      </c>
      <c r="I51" s="27">
        <f>H51+(H51*BDI!$D$25)</f>
        <v>2782.6221768769401</v>
      </c>
      <c r="J51" s="75"/>
      <c r="K51" s="376"/>
      <c r="L51" s="76"/>
      <c r="M51" s="77"/>
    </row>
    <row r="52" spans="1:13" s="31" customFormat="1" x14ac:dyDescent="0.2">
      <c r="A52" s="22" t="s">
        <v>302</v>
      </c>
      <c r="B52" s="22" t="s">
        <v>314</v>
      </c>
      <c r="C52" s="22" t="s">
        <v>16</v>
      </c>
      <c r="D52" s="78" t="s">
        <v>43</v>
      </c>
      <c r="E52" s="24">
        <v>2092</v>
      </c>
      <c r="F52" s="25" t="s">
        <v>30</v>
      </c>
      <c r="G52" s="25">
        <f>2.18/2</f>
        <v>1.0900000000000001</v>
      </c>
      <c r="H52" s="27">
        <f t="shared" ref="H52" si="6">G52*E52</f>
        <v>2280.2800000000002</v>
      </c>
      <c r="I52" s="27">
        <f>H52+(H52*BDI!$D$25)</f>
        <v>2782.6221768769401</v>
      </c>
      <c r="J52" s="75"/>
      <c r="K52" s="376"/>
      <c r="L52" s="76"/>
      <c r="M52" s="77"/>
    </row>
    <row r="53" spans="1:13" s="31" customFormat="1" x14ac:dyDescent="0.2">
      <c r="A53" s="316"/>
      <c r="B53" s="317"/>
      <c r="C53" s="317"/>
      <c r="D53" s="318"/>
      <c r="E53" s="318"/>
      <c r="F53" s="318"/>
      <c r="G53" s="318"/>
      <c r="H53" s="318"/>
      <c r="I53" s="318"/>
      <c r="J53" s="75"/>
      <c r="K53" s="376"/>
      <c r="L53" s="76"/>
      <c r="M53" s="77"/>
    </row>
    <row r="54" spans="1:13" s="31" customFormat="1" ht="33.75" x14ac:dyDescent="0.2">
      <c r="A54" s="101" t="s">
        <v>79</v>
      </c>
      <c r="B54" s="102"/>
      <c r="C54" s="102"/>
      <c r="D54" s="103" t="s">
        <v>303</v>
      </c>
      <c r="E54" s="109"/>
      <c r="F54" s="105"/>
      <c r="G54" s="105"/>
      <c r="H54" s="107"/>
      <c r="I54" s="107"/>
      <c r="J54" s="75"/>
      <c r="K54" s="376"/>
      <c r="L54" s="76"/>
      <c r="M54" s="77"/>
    </row>
    <row r="55" spans="1:13" s="31" customFormat="1" ht="22.5" x14ac:dyDescent="0.2">
      <c r="A55" s="22" t="s">
        <v>73</v>
      </c>
      <c r="B55" s="22" t="s">
        <v>314</v>
      </c>
      <c r="C55" s="22" t="s">
        <v>16</v>
      </c>
      <c r="D55" s="78" t="s">
        <v>304</v>
      </c>
      <c r="E55" s="24">
        <v>3636</v>
      </c>
      <c r="F55" s="25" t="s">
        <v>30</v>
      </c>
      <c r="G55" s="25">
        <v>3.5</v>
      </c>
      <c r="H55" s="27">
        <f t="shared" ref="H55" si="7">E55*G55</f>
        <v>12726</v>
      </c>
      <c r="I55" s="27">
        <f>H55+(H55*BDI!$D$25)</f>
        <v>15529.51822711945</v>
      </c>
      <c r="J55" s="75"/>
      <c r="K55" s="376"/>
      <c r="L55" s="76"/>
      <c r="M55" s="77"/>
    </row>
    <row r="56" spans="1:13" s="31" customFormat="1" x14ac:dyDescent="0.2">
      <c r="A56" s="22"/>
      <c r="B56" s="22"/>
      <c r="C56" s="22"/>
      <c r="D56" s="78"/>
      <c r="E56" s="24"/>
      <c r="F56" s="25"/>
      <c r="G56" s="25"/>
      <c r="H56" s="27"/>
      <c r="I56" s="27"/>
      <c r="J56" s="75"/>
      <c r="K56" s="376"/>
      <c r="L56" s="76"/>
      <c r="M56" s="77"/>
    </row>
    <row r="57" spans="1:13" s="31" customFormat="1" ht="33.75" x14ac:dyDescent="0.2">
      <c r="A57" s="101" t="s">
        <v>78</v>
      </c>
      <c r="B57" s="102"/>
      <c r="C57" s="102"/>
      <c r="D57" s="103" t="s">
        <v>219</v>
      </c>
      <c r="E57" s="109"/>
      <c r="F57" s="105"/>
      <c r="G57" s="105"/>
      <c r="H57" s="107"/>
      <c r="I57" s="107"/>
      <c r="J57" s="75"/>
      <c r="K57" s="376"/>
      <c r="L57" s="76"/>
      <c r="M57" s="77"/>
    </row>
    <row r="58" spans="1:13" s="31" customFormat="1" ht="22.5" x14ac:dyDescent="0.2">
      <c r="A58" s="22" t="s">
        <v>74</v>
      </c>
      <c r="B58" s="22" t="s">
        <v>314</v>
      </c>
      <c r="C58" s="22" t="s">
        <v>16</v>
      </c>
      <c r="D58" s="78" t="s">
        <v>230</v>
      </c>
      <c r="E58" s="24">
        <v>48212.6</v>
      </c>
      <c r="F58" s="25" t="s">
        <v>30</v>
      </c>
      <c r="G58" s="25">
        <v>2.1800000000000002</v>
      </c>
      <c r="H58" s="27">
        <f t="shared" ref="H58:H79" si="8">E58*G58</f>
        <v>105103.46800000001</v>
      </c>
      <c r="I58" s="27">
        <f>H58+(H58*BDI!$D$25)</f>
        <v>128257.60034885007</v>
      </c>
      <c r="J58" s="75"/>
      <c r="K58" s="376"/>
      <c r="L58" s="76"/>
      <c r="M58" s="77"/>
    </row>
    <row r="59" spans="1:13" s="31" customFormat="1" x14ac:dyDescent="0.2">
      <c r="A59" s="22"/>
      <c r="B59" s="22"/>
      <c r="C59" s="22"/>
      <c r="D59" s="78"/>
      <c r="E59" s="24"/>
      <c r="F59" s="25"/>
      <c r="G59" s="25"/>
      <c r="H59" s="27"/>
      <c r="I59" s="27"/>
      <c r="J59" s="75"/>
      <c r="K59" s="376"/>
      <c r="L59" s="76"/>
      <c r="M59" s="77"/>
    </row>
    <row r="60" spans="1:13" s="31" customFormat="1" ht="56.25" x14ac:dyDescent="0.2">
      <c r="A60" s="101" t="s">
        <v>77</v>
      </c>
      <c r="B60" s="102"/>
      <c r="C60" s="102"/>
      <c r="D60" s="103" t="s">
        <v>319</v>
      </c>
      <c r="E60" s="109"/>
      <c r="F60" s="105"/>
      <c r="G60" s="105"/>
      <c r="H60" s="107"/>
      <c r="I60" s="107"/>
      <c r="J60" s="75"/>
      <c r="K60" s="376"/>
      <c r="L60" s="76"/>
      <c r="M60" s="77"/>
    </row>
    <row r="61" spans="1:13" s="31" customFormat="1" ht="22.5" x14ac:dyDescent="0.2">
      <c r="A61" s="22" t="s">
        <v>80</v>
      </c>
      <c r="B61" s="22" t="s">
        <v>314</v>
      </c>
      <c r="C61" s="22" t="s">
        <v>16</v>
      </c>
      <c r="D61" s="78" t="s">
        <v>220</v>
      </c>
      <c r="E61" s="24">
        <v>9482.25</v>
      </c>
      <c r="F61" s="25" t="s">
        <v>30</v>
      </c>
      <c r="G61" s="25">
        <f>3.5/2</f>
        <v>1.75</v>
      </c>
      <c r="H61" s="27">
        <f t="shared" si="8"/>
        <v>16593.9375</v>
      </c>
      <c r="I61" s="27">
        <f>H61+(H61*BDI!$D$25)</f>
        <v>20249.556409392659</v>
      </c>
      <c r="J61" s="75"/>
      <c r="K61" s="376"/>
      <c r="L61" s="76"/>
      <c r="M61" s="77"/>
    </row>
    <row r="62" spans="1:13" s="31" customFormat="1" ht="22.5" x14ac:dyDescent="0.2">
      <c r="A62" s="22" t="s">
        <v>81</v>
      </c>
      <c r="B62" s="22" t="s">
        <v>314</v>
      </c>
      <c r="C62" s="22" t="s">
        <v>16</v>
      </c>
      <c r="D62" s="78" t="s">
        <v>76</v>
      </c>
      <c r="E62" s="24">
        <v>9482.25</v>
      </c>
      <c r="F62" s="25" t="s">
        <v>30</v>
      </c>
      <c r="G62" s="25">
        <f>3.5/2</f>
        <v>1.75</v>
      </c>
      <c r="H62" s="27">
        <f t="shared" si="8"/>
        <v>16593.9375</v>
      </c>
      <c r="I62" s="27">
        <f>H62+(H62*BDI!$D$25)</f>
        <v>20249.556409392659</v>
      </c>
      <c r="J62" s="75"/>
      <c r="K62" s="376"/>
      <c r="L62" s="76"/>
      <c r="M62" s="77"/>
    </row>
    <row r="63" spans="1:13" s="31" customFormat="1" x14ac:dyDescent="0.2">
      <c r="A63" s="316"/>
      <c r="B63" s="316"/>
      <c r="C63" s="316"/>
      <c r="D63" s="78"/>
      <c r="E63" s="24"/>
      <c r="F63" s="94"/>
      <c r="G63" s="94"/>
      <c r="H63" s="96"/>
      <c r="I63" s="96"/>
      <c r="J63" s="75"/>
      <c r="K63" s="376"/>
      <c r="L63" s="76"/>
      <c r="M63" s="77"/>
    </row>
    <row r="64" spans="1:13" s="31" customFormat="1" ht="33.75" x14ac:dyDescent="0.2">
      <c r="A64" s="101" t="s">
        <v>82</v>
      </c>
      <c r="B64" s="102"/>
      <c r="C64" s="102"/>
      <c r="D64" s="103" t="s">
        <v>209</v>
      </c>
      <c r="E64" s="24"/>
      <c r="F64" s="94"/>
      <c r="G64" s="94"/>
      <c r="H64" s="96"/>
      <c r="I64" s="96"/>
      <c r="J64" s="75"/>
      <c r="K64" s="376"/>
      <c r="L64" s="76"/>
      <c r="M64" s="77"/>
    </row>
    <row r="65" spans="1:13" s="31" customFormat="1" ht="33.75" x14ac:dyDescent="0.2">
      <c r="A65" s="22" t="s">
        <v>83</v>
      </c>
      <c r="B65" s="22" t="s">
        <v>143</v>
      </c>
      <c r="C65" s="22">
        <v>90779</v>
      </c>
      <c r="D65" s="78" t="s">
        <v>222</v>
      </c>
      <c r="E65" s="24">
        <v>160</v>
      </c>
      <c r="F65" s="150" t="s">
        <v>2</v>
      </c>
      <c r="G65" s="25">
        <v>112.04</v>
      </c>
      <c r="H65" s="27">
        <f t="shared" si="8"/>
        <v>17926.400000000001</v>
      </c>
      <c r="I65" s="27">
        <f>H65+(H65*BDI!$D$25)</f>
        <v>21875.558348784703</v>
      </c>
      <c r="J65" s="75"/>
      <c r="K65" s="376"/>
      <c r="L65" s="76"/>
      <c r="M65" s="77"/>
    </row>
    <row r="66" spans="1:13" s="31" customFormat="1" ht="45" x14ac:dyDescent="0.2">
      <c r="A66" s="22" t="s">
        <v>84</v>
      </c>
      <c r="B66" s="22" t="s">
        <v>143</v>
      </c>
      <c r="C66" s="22">
        <v>90779</v>
      </c>
      <c r="D66" s="78" t="s">
        <v>223</v>
      </c>
      <c r="E66" s="24">
        <v>160</v>
      </c>
      <c r="F66" s="150" t="s">
        <v>2</v>
      </c>
      <c r="G66" s="25">
        <v>112.04</v>
      </c>
      <c r="H66" s="27">
        <f t="shared" si="8"/>
        <v>17926.400000000001</v>
      </c>
      <c r="I66" s="27">
        <f>H66+(H66*BDI!$D$25)</f>
        <v>21875.558348784703</v>
      </c>
      <c r="J66" s="75"/>
      <c r="K66" s="376"/>
      <c r="L66" s="76"/>
      <c r="M66" s="77"/>
    </row>
    <row r="67" spans="1:13" s="31" customFormat="1" x14ac:dyDescent="0.2">
      <c r="A67" s="22"/>
      <c r="B67" s="22"/>
      <c r="C67" s="22"/>
      <c r="D67" s="78"/>
      <c r="E67" s="24"/>
      <c r="F67" s="25"/>
      <c r="G67" s="25"/>
      <c r="H67" s="27"/>
      <c r="I67" s="27"/>
      <c r="J67" s="75"/>
      <c r="K67" s="376"/>
      <c r="L67" s="76"/>
      <c r="M67" s="77"/>
    </row>
    <row r="68" spans="1:13" s="31" customFormat="1" x14ac:dyDescent="0.2">
      <c r="A68" s="101" t="s">
        <v>87</v>
      </c>
      <c r="B68" s="102"/>
      <c r="C68" s="102"/>
      <c r="D68" s="103" t="s">
        <v>221</v>
      </c>
      <c r="E68" s="109"/>
      <c r="F68" s="105"/>
      <c r="G68" s="105"/>
      <c r="H68" s="107"/>
      <c r="I68" s="107"/>
      <c r="J68" s="75"/>
      <c r="K68" s="376"/>
      <c r="L68" s="76"/>
      <c r="M68" s="77"/>
    </row>
    <row r="69" spans="1:13" s="31" customFormat="1" ht="22.5" x14ac:dyDescent="0.2">
      <c r="A69" s="22" t="s">
        <v>88</v>
      </c>
      <c r="B69" s="22" t="s">
        <v>323</v>
      </c>
      <c r="C69" s="22"/>
      <c r="D69" s="78" t="s">
        <v>36</v>
      </c>
      <c r="E69" s="24">
        <v>1</v>
      </c>
      <c r="F69" s="25" t="s">
        <v>38</v>
      </c>
      <c r="G69" s="26">
        <v>2494.6999999999998</v>
      </c>
      <c r="H69" s="27">
        <f>E69*G69</f>
        <v>2494.6999999999998</v>
      </c>
      <c r="I69" s="27">
        <f>H69+(H69*BDI!$D$25)</f>
        <v>3044.2785730940504</v>
      </c>
      <c r="J69" s="75"/>
      <c r="K69" s="376"/>
      <c r="L69" s="76"/>
      <c r="M69" s="77"/>
    </row>
    <row r="70" spans="1:13" s="31" customFormat="1" x14ac:dyDescent="0.2">
      <c r="A70" s="22" t="s">
        <v>89</v>
      </c>
      <c r="B70" s="22" t="s">
        <v>320</v>
      </c>
      <c r="C70" s="22"/>
      <c r="D70" s="78" t="s">
        <v>37</v>
      </c>
      <c r="E70" s="24">
        <v>1</v>
      </c>
      <c r="F70" s="25" t="s">
        <v>38</v>
      </c>
      <c r="G70" s="26">
        <v>218.54</v>
      </c>
      <c r="H70" s="27">
        <f>E70*G70</f>
        <v>218.54</v>
      </c>
      <c r="I70" s="27">
        <f>H70+(H70*BDI!$D$25)</f>
        <v>266.68402588045609</v>
      </c>
      <c r="J70" s="75"/>
      <c r="K70" s="376"/>
      <c r="L70" s="76"/>
      <c r="M70" s="77"/>
    </row>
    <row r="71" spans="1:13" s="31" customFormat="1" x14ac:dyDescent="0.2">
      <c r="A71" s="22"/>
      <c r="B71" s="22"/>
      <c r="C71" s="22"/>
      <c r="D71" s="78"/>
      <c r="E71" s="24"/>
      <c r="F71" s="25"/>
      <c r="G71" s="25"/>
      <c r="H71" s="27"/>
      <c r="I71" s="27"/>
      <c r="J71" s="75"/>
      <c r="K71" s="376"/>
      <c r="L71" s="76"/>
      <c r="M71" s="77"/>
    </row>
    <row r="72" spans="1:13" s="31" customFormat="1" ht="12" customHeight="1" x14ac:dyDescent="0.15">
      <c r="A72" s="79"/>
      <c r="B72" s="32"/>
      <c r="C72" s="32"/>
      <c r="D72" s="73" t="s">
        <v>207</v>
      </c>
      <c r="E72" s="33"/>
      <c r="F72" s="80"/>
      <c r="G72" s="80"/>
      <c r="H72" s="33"/>
      <c r="I72" s="32"/>
      <c r="J72" s="72"/>
      <c r="K72" s="374"/>
      <c r="L72" s="29"/>
      <c r="M72" s="30"/>
    </row>
    <row r="73" spans="1:13" s="31" customFormat="1" ht="78.75" x14ac:dyDescent="0.2">
      <c r="A73" s="101" t="s">
        <v>238</v>
      </c>
      <c r="B73" s="102"/>
      <c r="C73" s="102"/>
      <c r="D73" s="103" t="s">
        <v>321</v>
      </c>
      <c r="E73" s="109"/>
      <c r="F73" s="105"/>
      <c r="G73" s="105"/>
      <c r="H73" s="107"/>
      <c r="I73" s="107"/>
      <c r="J73" s="75"/>
      <c r="K73" s="376"/>
      <c r="L73" s="76"/>
      <c r="M73" s="77"/>
    </row>
    <row r="74" spans="1:13" s="31" customFormat="1" ht="33.75" x14ac:dyDescent="0.2">
      <c r="A74" s="22" t="s">
        <v>239</v>
      </c>
      <c r="B74" s="22" t="s">
        <v>314</v>
      </c>
      <c r="C74" s="22" t="s">
        <v>16</v>
      </c>
      <c r="D74" s="78" t="s">
        <v>218</v>
      </c>
      <c r="E74" s="24">
        <v>3348.51</v>
      </c>
      <c r="F74" s="25" t="s">
        <v>30</v>
      </c>
      <c r="G74" s="25">
        <v>2.1800000000000002</v>
      </c>
      <c r="H74" s="27">
        <f t="shared" si="8"/>
        <v>7299.7518000000009</v>
      </c>
      <c r="I74" s="27">
        <f>H74+(H74*BDI!$D$25)</f>
        <v>8907.8758943539233</v>
      </c>
      <c r="J74" s="75"/>
      <c r="K74" s="376"/>
      <c r="L74" s="76"/>
      <c r="M74" s="77"/>
    </row>
    <row r="75" spans="1:13" s="31" customFormat="1" ht="22.5" x14ac:dyDescent="0.2">
      <c r="A75" s="22" t="s">
        <v>240</v>
      </c>
      <c r="B75" s="22" t="s">
        <v>314</v>
      </c>
      <c r="C75" s="22" t="s">
        <v>16</v>
      </c>
      <c r="D75" s="78" t="s">
        <v>217</v>
      </c>
      <c r="E75" s="24">
        <v>873.3</v>
      </c>
      <c r="F75" s="25" t="s">
        <v>30</v>
      </c>
      <c r="G75" s="25">
        <v>2.1800000000000002</v>
      </c>
      <c r="H75" s="27">
        <f t="shared" si="8"/>
        <v>1903.7940000000001</v>
      </c>
      <c r="I75" s="27">
        <f>H75+(H75*BDI!$D$25)</f>
        <v>2323.196890121063</v>
      </c>
      <c r="J75" s="75"/>
      <c r="K75" s="376"/>
      <c r="L75" s="76"/>
      <c r="M75" s="77"/>
    </row>
    <row r="76" spans="1:13" s="31" customFormat="1" x14ac:dyDescent="0.2">
      <c r="A76" s="22" t="s">
        <v>305</v>
      </c>
      <c r="B76" s="22" t="s">
        <v>314</v>
      </c>
      <c r="C76" s="22" t="s">
        <v>16</v>
      </c>
      <c r="D76" s="78" t="s">
        <v>216</v>
      </c>
      <c r="E76" s="24">
        <v>2206.75</v>
      </c>
      <c r="F76" s="25" t="s">
        <v>30</v>
      </c>
      <c r="G76" s="25">
        <v>2.1800000000000002</v>
      </c>
      <c r="H76" s="27">
        <f t="shared" si="8"/>
        <v>4810.7150000000001</v>
      </c>
      <c r="I76" s="27">
        <f>H76+(H76*BDI!$D$25)</f>
        <v>5870.5081155097396</v>
      </c>
      <c r="J76" s="75"/>
      <c r="K76" s="376"/>
      <c r="L76" s="76"/>
      <c r="M76" s="77"/>
    </row>
    <row r="77" spans="1:13" s="31" customFormat="1" ht="22.5" x14ac:dyDescent="0.2">
      <c r="A77" s="22" t="s">
        <v>306</v>
      </c>
      <c r="B77" s="22" t="s">
        <v>314</v>
      </c>
      <c r="C77" s="22" t="s">
        <v>16</v>
      </c>
      <c r="D77" s="148" t="s">
        <v>215</v>
      </c>
      <c r="E77" s="24">
        <v>9482.25</v>
      </c>
      <c r="F77" s="25" t="s">
        <v>30</v>
      </c>
      <c r="G77" s="25">
        <f>6450/9482.25</f>
        <v>0.6802183026180495</v>
      </c>
      <c r="H77" s="27">
        <f>E77*G77</f>
        <v>6450</v>
      </c>
      <c r="I77" s="27">
        <f>H77+(H77*BDI!$D$25)</f>
        <v>7870.9250797517252</v>
      </c>
      <c r="J77" s="75"/>
      <c r="K77" s="376"/>
      <c r="L77" s="76"/>
      <c r="M77" s="77"/>
    </row>
    <row r="78" spans="1:13" s="31" customFormat="1" ht="56.25" x14ac:dyDescent="0.2">
      <c r="A78" s="22" t="s">
        <v>307</v>
      </c>
      <c r="B78" s="22" t="s">
        <v>143</v>
      </c>
      <c r="C78" s="22">
        <v>90779</v>
      </c>
      <c r="D78" s="78" t="s">
        <v>85</v>
      </c>
      <c r="E78" s="24">
        <v>80</v>
      </c>
      <c r="F78" s="150" t="s">
        <v>2</v>
      </c>
      <c r="G78" s="25">
        <v>112.04</v>
      </c>
      <c r="H78" s="27">
        <f t="shared" si="8"/>
        <v>8963.2000000000007</v>
      </c>
      <c r="I78" s="27">
        <f>H78+(H78*BDI!$D$25)</f>
        <v>10937.779174392352</v>
      </c>
      <c r="J78" s="75"/>
      <c r="K78" s="376"/>
      <c r="L78" s="76"/>
      <c r="M78" s="77"/>
    </row>
    <row r="79" spans="1:13" s="31" customFormat="1" ht="56.25" x14ac:dyDescent="0.2">
      <c r="A79" s="22" t="s">
        <v>308</v>
      </c>
      <c r="B79" s="22" t="s">
        <v>143</v>
      </c>
      <c r="C79" s="22">
        <v>90780</v>
      </c>
      <c r="D79" s="78" t="s">
        <v>86</v>
      </c>
      <c r="E79" s="24">
        <v>80</v>
      </c>
      <c r="F79" s="150" t="s">
        <v>2</v>
      </c>
      <c r="G79" s="25">
        <v>112.04</v>
      </c>
      <c r="H79" s="27">
        <f t="shared" si="8"/>
        <v>8963.2000000000007</v>
      </c>
      <c r="I79" s="27">
        <f>H79+(H79*BDI!$D$25)</f>
        <v>10937.779174392352</v>
      </c>
      <c r="J79" s="75"/>
      <c r="K79" s="376"/>
      <c r="L79" s="76"/>
      <c r="M79" s="77"/>
    </row>
    <row r="80" spans="1:13" s="31" customFormat="1" x14ac:dyDescent="0.2">
      <c r="A80" s="22"/>
      <c r="B80" s="22"/>
      <c r="C80" s="22"/>
      <c r="D80" s="78"/>
      <c r="E80" s="24"/>
      <c r="F80" s="25"/>
      <c r="G80" s="25"/>
      <c r="H80" s="27"/>
      <c r="I80" s="27"/>
      <c r="J80" s="75"/>
      <c r="K80" s="376"/>
      <c r="L80" s="76"/>
      <c r="M80" s="77"/>
    </row>
    <row r="81" spans="1:1028" s="31" customFormat="1" x14ac:dyDescent="0.2">
      <c r="A81" s="101" t="s">
        <v>309</v>
      </c>
      <c r="B81" s="102"/>
      <c r="C81" s="102"/>
      <c r="D81" s="103" t="s">
        <v>226</v>
      </c>
      <c r="E81" s="109"/>
      <c r="F81" s="105"/>
      <c r="G81" s="105"/>
      <c r="H81" s="107"/>
      <c r="I81" s="107"/>
      <c r="J81" s="75"/>
      <c r="K81" s="376"/>
      <c r="L81" s="76"/>
      <c r="M81" s="77"/>
    </row>
    <row r="82" spans="1:1028" s="31" customFormat="1" ht="22.5" x14ac:dyDescent="0.2">
      <c r="A82" s="22" t="s">
        <v>310</v>
      </c>
      <c r="B82" s="22" t="s">
        <v>323</v>
      </c>
      <c r="C82" s="22"/>
      <c r="D82" s="78" t="s">
        <v>36</v>
      </c>
      <c r="E82" s="24">
        <v>1</v>
      </c>
      <c r="F82" s="25" t="s">
        <v>38</v>
      </c>
      <c r="G82" s="26">
        <v>2494.6999999999998</v>
      </c>
      <c r="H82" s="27">
        <f>E82*G82</f>
        <v>2494.6999999999998</v>
      </c>
      <c r="I82" s="27">
        <f>H82+(H82*BDI!$D$25)</f>
        <v>3044.2785730940504</v>
      </c>
      <c r="J82" s="75"/>
      <c r="K82" s="376"/>
      <c r="L82" s="76"/>
      <c r="M82" s="77"/>
    </row>
    <row r="83" spans="1:1028" s="31" customFormat="1" x14ac:dyDescent="0.2">
      <c r="A83" s="22" t="s">
        <v>311</v>
      </c>
      <c r="B83" s="22" t="s">
        <v>320</v>
      </c>
      <c r="C83" s="22"/>
      <c r="D83" s="78" t="s">
        <v>37</v>
      </c>
      <c r="E83" s="24">
        <v>1</v>
      </c>
      <c r="F83" s="25" t="s">
        <v>38</v>
      </c>
      <c r="G83" s="26">
        <v>218.54</v>
      </c>
      <c r="H83" s="27">
        <f>E83*G83</f>
        <v>218.54</v>
      </c>
      <c r="I83" s="27">
        <f>H83+(H83*BDI!$D$25)</f>
        <v>266.68402588045609</v>
      </c>
      <c r="J83" s="75"/>
      <c r="K83" s="376"/>
      <c r="L83" s="76"/>
      <c r="M83" s="77"/>
    </row>
    <row r="84" spans="1:1028" s="31" customFormat="1" x14ac:dyDescent="0.2">
      <c r="A84" s="22"/>
      <c r="B84" s="22"/>
      <c r="C84" s="22"/>
      <c r="D84" s="78"/>
      <c r="E84" s="24"/>
      <c r="F84" s="25"/>
      <c r="G84" s="25"/>
      <c r="H84" s="27"/>
      <c r="I84" s="27"/>
      <c r="J84" s="75"/>
      <c r="K84" s="376"/>
      <c r="L84" s="76"/>
      <c r="M84" s="77"/>
    </row>
    <row r="85" spans="1:1028" s="31" customFormat="1" x14ac:dyDescent="0.2">
      <c r="A85" s="22"/>
      <c r="B85" s="22"/>
      <c r="C85" s="22"/>
      <c r="D85" s="78"/>
      <c r="E85" s="24"/>
      <c r="F85" s="25"/>
      <c r="G85" s="25"/>
      <c r="H85" s="27"/>
      <c r="I85" s="27"/>
      <c r="J85" s="75"/>
      <c r="K85" s="376"/>
      <c r="L85" s="76"/>
      <c r="M85" s="77"/>
    </row>
    <row r="86" spans="1:1028" s="31" customFormat="1" x14ac:dyDescent="0.2">
      <c r="A86" s="22"/>
      <c r="B86" s="22"/>
      <c r="C86" s="22"/>
      <c r="D86" s="78"/>
      <c r="E86" s="24"/>
      <c r="F86" s="25"/>
      <c r="G86" s="25"/>
      <c r="H86" s="27"/>
      <c r="I86" s="27"/>
      <c r="J86" s="75"/>
      <c r="K86" s="376"/>
      <c r="L86" s="76"/>
      <c r="M86" s="77"/>
    </row>
    <row r="87" spans="1:1028" s="31" customFormat="1" ht="12" customHeight="1" x14ac:dyDescent="0.2">
      <c r="A87" s="322" t="s">
        <v>166</v>
      </c>
      <c r="B87" s="322"/>
      <c r="C87" s="322"/>
      <c r="D87" s="322"/>
      <c r="E87" s="322"/>
      <c r="F87" s="322"/>
      <c r="G87" s="322"/>
      <c r="H87" s="18">
        <f>SUM(H13:H86)</f>
        <v>400820.48880000011</v>
      </c>
      <c r="I87" s="18"/>
      <c r="J87" s="19"/>
      <c r="K87" s="376"/>
      <c r="L87" s="76"/>
      <c r="M87" s="77"/>
    </row>
    <row r="88" spans="1:1028" s="31" customFormat="1" ht="12" customHeight="1" x14ac:dyDescent="0.2">
      <c r="A88" s="323" t="s">
        <v>175</v>
      </c>
      <c r="B88" s="323"/>
      <c r="C88" s="323"/>
      <c r="D88" s="323"/>
      <c r="E88" s="323"/>
      <c r="F88" s="323"/>
      <c r="G88" s="323"/>
      <c r="H88" s="18">
        <f>H87*BDI!D25</f>
        <v>88300.13721151404</v>
      </c>
      <c r="I88" s="18"/>
      <c r="J88" s="19"/>
      <c r="K88" s="376"/>
      <c r="L88" s="76"/>
      <c r="M88" s="77"/>
    </row>
    <row r="89" spans="1:1028" s="31" customFormat="1" ht="12" customHeight="1" x14ac:dyDescent="0.2">
      <c r="A89" s="324" t="s">
        <v>165</v>
      </c>
      <c r="B89" s="324"/>
      <c r="C89" s="324"/>
      <c r="D89" s="324"/>
      <c r="E89" s="324"/>
      <c r="F89" s="324"/>
      <c r="G89" s="324"/>
      <c r="H89" s="18">
        <f>SUM(H87:H88)</f>
        <v>489120.62601151416</v>
      </c>
      <c r="I89" s="18">
        <f>H89</f>
        <v>489120.62601151416</v>
      </c>
      <c r="J89" s="19"/>
      <c r="K89" s="377"/>
      <c r="L89" s="82"/>
      <c r="M89" s="30"/>
    </row>
    <row r="90" spans="1:1028" s="31" customFormat="1" ht="12" customHeight="1" x14ac:dyDescent="0.2">
      <c r="A90" s="321">
        <f>BDI!D25</f>
        <v>0.22029846197701164</v>
      </c>
      <c r="B90" s="83"/>
      <c r="C90" s="83"/>
      <c r="D90" s="83"/>
      <c r="E90" s="72"/>
      <c r="F90" s="72"/>
      <c r="G90" s="72"/>
      <c r="H90" s="84"/>
      <c r="I90" s="84"/>
      <c r="J90" s="84"/>
      <c r="K90" s="378"/>
      <c r="L90" s="85"/>
      <c r="M90" s="30"/>
    </row>
    <row r="91" spans="1:1028" s="31" customFormat="1" ht="12" customHeight="1" x14ac:dyDescent="0.2">
      <c r="A91" s="325"/>
      <c r="B91" s="325"/>
      <c r="C91" s="325"/>
      <c r="D91" s="325"/>
      <c r="E91" s="325"/>
      <c r="F91" s="325"/>
      <c r="G91" s="325"/>
      <c r="H91" s="325"/>
      <c r="I91" s="325"/>
      <c r="J91" s="86"/>
      <c r="K91" s="377"/>
      <c r="L91" s="85"/>
      <c r="M91" s="30"/>
    </row>
    <row r="92" spans="1:1028" ht="12.75" customHeight="1" x14ac:dyDescent="0.2">
      <c r="A92" s="89" t="s">
        <v>171</v>
      </c>
      <c r="B92" s="86"/>
      <c r="C92" s="86"/>
      <c r="D92" s="86"/>
      <c r="E92" s="86"/>
      <c r="F92" s="86"/>
      <c r="G92" s="86"/>
      <c r="H92" s="86"/>
      <c r="I92" s="86"/>
      <c r="J92" s="86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  <c r="AN92" s="64"/>
      <c r="AO92" s="64"/>
      <c r="AP92" s="64"/>
      <c r="AQ92" s="64"/>
      <c r="AR92" s="64"/>
      <c r="AS92" s="64"/>
      <c r="AT92" s="64"/>
      <c r="AU92" s="64"/>
      <c r="AV92" s="64"/>
      <c r="AW92" s="64"/>
      <c r="AX92" s="64"/>
      <c r="AY92" s="64"/>
      <c r="AZ92" s="64"/>
      <c r="BA92" s="64"/>
      <c r="BB92" s="64"/>
      <c r="BC92" s="64"/>
      <c r="BD92" s="64"/>
      <c r="BE92" s="64"/>
      <c r="BF92" s="64"/>
      <c r="BG92" s="64"/>
      <c r="BH92" s="64"/>
      <c r="BI92" s="64"/>
      <c r="BJ92" s="64"/>
      <c r="BK92" s="64"/>
      <c r="BL92" s="64"/>
      <c r="BM92" s="64"/>
      <c r="BN92" s="64"/>
      <c r="BO92" s="64"/>
      <c r="BP92" s="64"/>
      <c r="BQ92" s="64"/>
      <c r="BR92" s="64"/>
      <c r="BS92" s="64"/>
      <c r="BT92" s="64"/>
      <c r="BU92" s="64"/>
      <c r="BV92" s="64"/>
      <c r="BW92" s="64"/>
      <c r="BX92" s="64"/>
      <c r="BY92" s="64"/>
      <c r="BZ92" s="64"/>
      <c r="CA92" s="64"/>
      <c r="CB92" s="64"/>
      <c r="CC92" s="64"/>
      <c r="CD92" s="64"/>
      <c r="CE92" s="64"/>
      <c r="CF92" s="64"/>
      <c r="CG92" s="64"/>
      <c r="CH92" s="64"/>
      <c r="CI92" s="64"/>
      <c r="CJ92" s="64"/>
      <c r="CK92" s="64"/>
      <c r="CL92" s="64"/>
      <c r="CM92" s="64"/>
      <c r="CN92" s="64"/>
      <c r="CO92" s="64"/>
      <c r="CP92" s="64"/>
      <c r="CQ92" s="64"/>
      <c r="CR92" s="64"/>
      <c r="CS92" s="64"/>
      <c r="CT92" s="64"/>
      <c r="CU92" s="64"/>
      <c r="CV92" s="64"/>
      <c r="CW92" s="64"/>
      <c r="CX92" s="64"/>
      <c r="CY92" s="64"/>
      <c r="CZ92" s="64"/>
      <c r="DA92" s="64"/>
      <c r="DB92" s="64"/>
      <c r="DC92" s="64"/>
      <c r="DD92" s="64"/>
      <c r="DE92" s="64"/>
      <c r="DF92" s="64"/>
      <c r="DG92" s="64"/>
      <c r="DH92" s="64"/>
      <c r="DI92" s="64"/>
      <c r="DJ92" s="64"/>
      <c r="DK92" s="64"/>
      <c r="DL92" s="64"/>
      <c r="DM92" s="64"/>
      <c r="DN92" s="64"/>
      <c r="DO92" s="64"/>
      <c r="DP92" s="64"/>
      <c r="DQ92" s="64"/>
      <c r="DR92" s="64"/>
      <c r="DS92" s="64"/>
      <c r="DT92" s="64"/>
      <c r="DU92" s="64"/>
      <c r="DV92" s="64"/>
      <c r="DW92" s="64"/>
      <c r="DX92" s="64"/>
      <c r="DY92" s="64"/>
      <c r="DZ92" s="64"/>
      <c r="EA92" s="64"/>
      <c r="EB92" s="64"/>
      <c r="EC92" s="64"/>
      <c r="ED92" s="64"/>
      <c r="EE92" s="64"/>
      <c r="EF92" s="64"/>
      <c r="EG92" s="64"/>
      <c r="EH92" s="64"/>
      <c r="EI92" s="64"/>
      <c r="EJ92" s="64"/>
      <c r="EK92" s="64"/>
      <c r="EL92" s="64"/>
      <c r="EM92" s="64"/>
      <c r="EN92" s="64"/>
      <c r="EO92" s="64"/>
      <c r="EP92" s="64"/>
      <c r="EQ92" s="64"/>
      <c r="ER92" s="64"/>
      <c r="ES92" s="64"/>
      <c r="ET92" s="64"/>
      <c r="EU92" s="64"/>
      <c r="EV92" s="64"/>
      <c r="EW92" s="64"/>
      <c r="EX92" s="64"/>
      <c r="EY92" s="64"/>
      <c r="EZ92" s="64"/>
      <c r="FA92" s="64"/>
      <c r="FB92" s="64"/>
      <c r="FC92" s="64"/>
      <c r="FD92" s="64"/>
      <c r="FE92" s="64"/>
      <c r="FF92" s="64"/>
      <c r="FG92" s="64"/>
      <c r="FH92" s="64"/>
      <c r="FI92" s="64"/>
      <c r="FJ92" s="64"/>
      <c r="FK92" s="64"/>
      <c r="FL92" s="64"/>
      <c r="FM92" s="64"/>
      <c r="FN92" s="64"/>
      <c r="FO92" s="64"/>
      <c r="FP92" s="64"/>
      <c r="FQ92" s="64"/>
      <c r="FR92" s="64"/>
      <c r="FS92" s="64"/>
      <c r="FT92" s="64"/>
      <c r="FU92" s="64"/>
      <c r="FV92" s="64"/>
      <c r="FW92" s="64"/>
      <c r="FX92" s="64"/>
      <c r="FY92" s="64"/>
      <c r="FZ92" s="64"/>
      <c r="GA92" s="64"/>
      <c r="GB92" s="64"/>
      <c r="GC92" s="64"/>
      <c r="GD92" s="64"/>
      <c r="GE92" s="64"/>
      <c r="GF92" s="64"/>
      <c r="GG92" s="64"/>
      <c r="GH92" s="64"/>
      <c r="GI92" s="64"/>
      <c r="GJ92" s="64"/>
      <c r="GK92" s="64"/>
      <c r="GL92" s="64"/>
      <c r="GM92" s="64"/>
      <c r="GN92" s="64"/>
      <c r="GO92" s="64"/>
      <c r="GP92" s="64"/>
      <c r="GQ92" s="64"/>
      <c r="GR92" s="64"/>
      <c r="GS92" s="64"/>
      <c r="GT92" s="64"/>
      <c r="GU92" s="64"/>
      <c r="GV92" s="64"/>
      <c r="GW92" s="64"/>
      <c r="GX92" s="64"/>
      <c r="GY92" s="64"/>
      <c r="GZ92" s="64"/>
      <c r="HA92" s="64"/>
      <c r="HB92" s="64"/>
      <c r="HC92" s="64"/>
      <c r="HD92" s="64"/>
      <c r="HE92" s="64"/>
      <c r="HF92" s="64"/>
      <c r="HG92" s="64"/>
      <c r="HH92" s="64"/>
      <c r="HI92" s="64"/>
      <c r="HJ92" s="64"/>
      <c r="HK92" s="64"/>
      <c r="HL92" s="64"/>
      <c r="HM92" s="64"/>
      <c r="HN92" s="64"/>
      <c r="HO92" s="64"/>
      <c r="HP92" s="64"/>
      <c r="HQ92" s="64"/>
      <c r="HR92" s="64"/>
      <c r="HS92" s="64"/>
      <c r="HT92" s="64"/>
      <c r="HU92" s="64"/>
      <c r="HV92" s="64"/>
      <c r="HW92" s="64"/>
      <c r="HX92" s="64"/>
      <c r="HY92" s="64"/>
      <c r="HZ92" s="64"/>
      <c r="IA92" s="64"/>
      <c r="IB92" s="64"/>
      <c r="IC92" s="64"/>
      <c r="ID92" s="64"/>
      <c r="IE92" s="64"/>
      <c r="IF92" s="64"/>
      <c r="IG92" s="64"/>
      <c r="IH92" s="64"/>
      <c r="II92" s="64"/>
      <c r="IJ92" s="64"/>
      <c r="IK92" s="64"/>
      <c r="IL92" s="64"/>
      <c r="IM92" s="64"/>
      <c r="IN92" s="64"/>
      <c r="IO92" s="64"/>
      <c r="IP92" s="64"/>
      <c r="IQ92" s="64"/>
      <c r="IR92" s="64"/>
      <c r="IS92" s="64"/>
      <c r="IT92" s="64"/>
      <c r="IU92" s="64"/>
      <c r="IV92" s="64"/>
      <c r="IW92" s="64"/>
      <c r="IX92" s="64"/>
      <c r="IY92" s="64"/>
      <c r="IZ92" s="64"/>
      <c r="JA92" s="64"/>
      <c r="JB92" s="64"/>
      <c r="JC92" s="64"/>
      <c r="JD92" s="64"/>
      <c r="JE92" s="64"/>
      <c r="JF92" s="64"/>
      <c r="JG92" s="64"/>
      <c r="JH92" s="64"/>
      <c r="JI92" s="64"/>
      <c r="JJ92" s="64"/>
      <c r="JK92" s="64"/>
      <c r="JL92" s="64"/>
      <c r="JM92" s="64"/>
      <c r="JN92" s="64"/>
      <c r="JO92" s="64"/>
      <c r="JP92" s="64"/>
      <c r="JQ92" s="64"/>
      <c r="JR92" s="64"/>
      <c r="JS92" s="64"/>
      <c r="JT92" s="64"/>
      <c r="JU92" s="64"/>
      <c r="JV92" s="64"/>
      <c r="JW92" s="64"/>
      <c r="JX92" s="64"/>
      <c r="JY92" s="64"/>
      <c r="JZ92" s="64"/>
      <c r="KA92" s="64"/>
      <c r="KB92" s="64"/>
      <c r="KC92" s="64"/>
      <c r="KD92" s="64"/>
      <c r="KE92" s="64"/>
      <c r="KF92" s="64"/>
      <c r="KG92" s="64"/>
      <c r="KH92" s="64"/>
      <c r="KI92" s="64"/>
      <c r="KJ92" s="64"/>
      <c r="KK92" s="64"/>
      <c r="KL92" s="64"/>
      <c r="KM92" s="64"/>
      <c r="KN92" s="64"/>
      <c r="KO92" s="64"/>
      <c r="KP92" s="64"/>
      <c r="KQ92" s="64"/>
      <c r="KR92" s="64"/>
      <c r="KS92" s="64"/>
      <c r="KT92" s="64"/>
      <c r="KU92" s="64"/>
      <c r="KV92" s="64"/>
      <c r="KW92" s="64"/>
      <c r="KX92" s="64"/>
      <c r="KY92" s="64"/>
      <c r="KZ92" s="64"/>
      <c r="LA92" s="64"/>
      <c r="LB92" s="64"/>
      <c r="LC92" s="64"/>
      <c r="LD92" s="64"/>
      <c r="LE92" s="64"/>
      <c r="LF92" s="64"/>
      <c r="LG92" s="64"/>
      <c r="LH92" s="64"/>
      <c r="LI92" s="64"/>
      <c r="LJ92" s="64"/>
      <c r="LK92" s="64"/>
      <c r="LL92" s="64"/>
      <c r="LM92" s="64"/>
      <c r="LN92" s="64"/>
      <c r="LO92" s="64"/>
      <c r="LP92" s="64"/>
      <c r="LQ92" s="64"/>
      <c r="LR92" s="64"/>
      <c r="LS92" s="64"/>
      <c r="LT92" s="64"/>
      <c r="LU92" s="64"/>
      <c r="LV92" s="64"/>
      <c r="LW92" s="64"/>
      <c r="LX92" s="64"/>
      <c r="LY92" s="64"/>
      <c r="LZ92" s="64"/>
      <c r="MA92" s="64"/>
      <c r="MB92" s="64"/>
      <c r="MC92" s="64"/>
      <c r="MD92" s="64"/>
      <c r="ME92" s="64"/>
      <c r="MF92" s="64"/>
      <c r="MG92" s="64"/>
      <c r="MH92" s="64"/>
      <c r="MI92" s="64"/>
      <c r="MJ92" s="64"/>
      <c r="MK92" s="64"/>
      <c r="ML92" s="64"/>
      <c r="MM92" s="64"/>
      <c r="MN92" s="64"/>
      <c r="MO92" s="64"/>
      <c r="MP92" s="64"/>
      <c r="MQ92" s="64"/>
      <c r="MR92" s="64"/>
      <c r="MS92" s="64"/>
      <c r="MT92" s="64"/>
      <c r="MU92" s="64"/>
      <c r="MV92" s="64"/>
      <c r="MW92" s="64"/>
      <c r="MX92" s="64"/>
      <c r="MY92" s="64"/>
      <c r="MZ92" s="64"/>
      <c r="NA92" s="64"/>
      <c r="NB92" s="64"/>
      <c r="NC92" s="64"/>
      <c r="ND92" s="64"/>
      <c r="NE92" s="64"/>
      <c r="NF92" s="64"/>
      <c r="NG92" s="64"/>
      <c r="NH92" s="64"/>
      <c r="NI92" s="64"/>
      <c r="NJ92" s="64"/>
      <c r="NK92" s="64"/>
      <c r="NL92" s="64"/>
      <c r="NM92" s="64"/>
      <c r="NN92" s="64"/>
      <c r="NO92" s="64"/>
      <c r="NP92" s="64"/>
      <c r="NQ92" s="64"/>
      <c r="NR92" s="64"/>
      <c r="NS92" s="64"/>
      <c r="NT92" s="64"/>
      <c r="NU92" s="64"/>
      <c r="NV92" s="64"/>
      <c r="NW92" s="64"/>
      <c r="NX92" s="64"/>
      <c r="NY92" s="64"/>
      <c r="NZ92" s="64"/>
      <c r="OA92" s="64"/>
      <c r="OB92" s="64"/>
      <c r="OC92" s="64"/>
      <c r="OD92" s="64"/>
      <c r="OE92" s="64"/>
      <c r="OF92" s="64"/>
      <c r="OG92" s="64"/>
      <c r="OH92" s="64"/>
      <c r="OI92" s="64"/>
      <c r="OJ92" s="64"/>
      <c r="OK92" s="64"/>
      <c r="OL92" s="64"/>
      <c r="OM92" s="64"/>
      <c r="ON92" s="64"/>
      <c r="OO92" s="64"/>
      <c r="OP92" s="64"/>
      <c r="OQ92" s="64"/>
      <c r="OR92" s="64"/>
      <c r="OS92" s="64"/>
      <c r="OT92" s="64"/>
      <c r="OU92" s="64"/>
      <c r="OV92" s="64"/>
      <c r="OW92" s="64"/>
      <c r="OX92" s="64"/>
      <c r="OY92" s="64"/>
      <c r="OZ92" s="64"/>
      <c r="PA92" s="64"/>
      <c r="PB92" s="64"/>
      <c r="PC92" s="64"/>
      <c r="PD92" s="64"/>
      <c r="PE92" s="64"/>
      <c r="PF92" s="64"/>
      <c r="PG92" s="64"/>
      <c r="PH92" s="64"/>
      <c r="PI92" s="64"/>
      <c r="PJ92" s="64"/>
      <c r="PK92" s="64"/>
      <c r="PL92" s="64"/>
      <c r="PM92" s="64"/>
      <c r="PN92" s="64"/>
      <c r="PO92" s="64"/>
      <c r="PP92" s="64"/>
      <c r="PQ92" s="64"/>
      <c r="PR92" s="64"/>
      <c r="PS92" s="64"/>
      <c r="PT92" s="64"/>
      <c r="PU92" s="64"/>
      <c r="PV92" s="64"/>
      <c r="PW92" s="64"/>
      <c r="PX92" s="64"/>
      <c r="PY92" s="64"/>
      <c r="PZ92" s="64"/>
      <c r="QA92" s="64"/>
      <c r="QB92" s="64"/>
      <c r="QC92" s="64"/>
      <c r="QD92" s="64"/>
      <c r="QE92" s="64"/>
      <c r="QF92" s="64"/>
      <c r="QG92" s="64"/>
      <c r="QH92" s="64"/>
      <c r="QI92" s="64"/>
      <c r="QJ92" s="64"/>
      <c r="QK92" s="64"/>
      <c r="QL92" s="64"/>
      <c r="QM92" s="64"/>
      <c r="QN92" s="64"/>
      <c r="QO92" s="64"/>
      <c r="QP92" s="64"/>
      <c r="QQ92" s="64"/>
      <c r="QR92" s="64"/>
      <c r="QS92" s="64"/>
      <c r="QT92" s="64"/>
      <c r="QU92" s="64"/>
      <c r="QV92" s="64"/>
      <c r="QW92" s="64"/>
      <c r="QX92" s="64"/>
      <c r="QY92" s="64"/>
      <c r="QZ92" s="64"/>
      <c r="RA92" s="64"/>
      <c r="RB92" s="64"/>
      <c r="RC92" s="64"/>
      <c r="RD92" s="64"/>
      <c r="RE92" s="64"/>
      <c r="RF92" s="64"/>
      <c r="RG92" s="64"/>
      <c r="RH92" s="64"/>
      <c r="RI92" s="64"/>
      <c r="RJ92" s="64"/>
      <c r="RK92" s="64"/>
      <c r="RL92" s="64"/>
      <c r="RM92" s="64"/>
      <c r="RN92" s="64"/>
      <c r="RO92" s="64"/>
      <c r="RP92" s="64"/>
      <c r="RQ92" s="64"/>
      <c r="RR92" s="64"/>
      <c r="RS92" s="64"/>
      <c r="RT92" s="64"/>
      <c r="RU92" s="64"/>
      <c r="RV92" s="64"/>
      <c r="RW92" s="64"/>
      <c r="RX92" s="64"/>
      <c r="RY92" s="64"/>
      <c r="RZ92" s="64"/>
      <c r="SA92" s="64"/>
      <c r="SB92" s="64"/>
      <c r="SC92" s="64"/>
      <c r="SD92" s="64"/>
      <c r="SE92" s="64"/>
      <c r="SF92" s="64"/>
      <c r="SG92" s="64"/>
      <c r="SH92" s="64"/>
      <c r="SI92" s="64"/>
      <c r="SJ92" s="64"/>
      <c r="SK92" s="64"/>
      <c r="SL92" s="64"/>
      <c r="SM92" s="64"/>
      <c r="SN92" s="64"/>
      <c r="SO92" s="64"/>
      <c r="SP92" s="64"/>
      <c r="SQ92" s="64"/>
      <c r="SR92" s="64"/>
      <c r="SS92" s="64"/>
      <c r="ST92" s="64"/>
      <c r="SU92" s="64"/>
      <c r="SV92" s="64"/>
      <c r="SW92" s="64"/>
      <c r="SX92" s="64"/>
      <c r="SY92" s="64"/>
      <c r="SZ92" s="64"/>
      <c r="TA92" s="64"/>
      <c r="TB92" s="64"/>
      <c r="TC92" s="64"/>
      <c r="TD92" s="64"/>
      <c r="TE92" s="64"/>
      <c r="TF92" s="64"/>
      <c r="TG92" s="64"/>
      <c r="TH92" s="64"/>
      <c r="TI92" s="64"/>
      <c r="TJ92" s="64"/>
      <c r="TK92" s="64"/>
      <c r="TL92" s="64"/>
      <c r="TM92" s="64"/>
      <c r="TN92" s="64"/>
      <c r="TO92" s="64"/>
      <c r="TP92" s="64"/>
      <c r="TQ92" s="64"/>
      <c r="TR92" s="64"/>
      <c r="TS92" s="64"/>
      <c r="TT92" s="64"/>
      <c r="TU92" s="64"/>
      <c r="TV92" s="64"/>
      <c r="TW92" s="64"/>
      <c r="TX92" s="64"/>
      <c r="TY92" s="64"/>
      <c r="TZ92" s="64"/>
      <c r="UA92" s="64"/>
      <c r="UB92" s="64"/>
      <c r="UC92" s="64"/>
      <c r="UD92" s="64"/>
      <c r="UE92" s="64"/>
      <c r="UF92" s="64"/>
      <c r="UG92" s="64"/>
      <c r="UH92" s="64"/>
      <c r="UI92" s="64"/>
      <c r="UJ92" s="64"/>
      <c r="UK92" s="64"/>
      <c r="UL92" s="64"/>
      <c r="UM92" s="64"/>
      <c r="UN92" s="64"/>
      <c r="UO92" s="64"/>
      <c r="UP92" s="64"/>
      <c r="UQ92" s="64"/>
      <c r="UR92" s="64"/>
      <c r="US92" s="64"/>
      <c r="UT92" s="64"/>
      <c r="UU92" s="64"/>
      <c r="UV92" s="64"/>
      <c r="UW92" s="64"/>
      <c r="UX92" s="64"/>
      <c r="UY92" s="64"/>
      <c r="UZ92" s="64"/>
      <c r="VA92" s="64"/>
      <c r="VB92" s="64"/>
      <c r="VC92" s="64"/>
      <c r="VD92" s="64"/>
      <c r="VE92" s="64"/>
      <c r="VF92" s="64"/>
      <c r="VG92" s="64"/>
      <c r="VH92" s="64"/>
      <c r="VI92" s="64"/>
      <c r="VJ92" s="64"/>
      <c r="VK92" s="64"/>
      <c r="VL92" s="64"/>
      <c r="VM92" s="64"/>
      <c r="VN92" s="64"/>
      <c r="VO92" s="64"/>
      <c r="VP92" s="64"/>
      <c r="VQ92" s="64"/>
      <c r="VR92" s="64"/>
      <c r="VS92" s="64"/>
      <c r="VT92" s="64"/>
      <c r="VU92" s="64"/>
      <c r="VV92" s="64"/>
      <c r="VW92" s="64"/>
      <c r="VX92" s="64"/>
      <c r="VY92" s="64"/>
      <c r="VZ92" s="64"/>
      <c r="WA92" s="64"/>
      <c r="WB92" s="64"/>
      <c r="WC92" s="64"/>
      <c r="WD92" s="64"/>
      <c r="WE92" s="64"/>
      <c r="WF92" s="64"/>
      <c r="WG92" s="64"/>
      <c r="WH92" s="64"/>
      <c r="WI92" s="64"/>
      <c r="WJ92" s="64"/>
      <c r="WK92" s="64"/>
      <c r="WL92" s="64"/>
      <c r="WM92" s="64"/>
      <c r="WN92" s="64"/>
      <c r="WO92" s="64"/>
      <c r="WP92" s="64"/>
      <c r="WQ92" s="64"/>
      <c r="WR92" s="64"/>
      <c r="WS92" s="64"/>
      <c r="WT92" s="64"/>
      <c r="WU92" s="64"/>
      <c r="WV92" s="64"/>
      <c r="WW92" s="64"/>
      <c r="WX92" s="64"/>
      <c r="WY92" s="64"/>
      <c r="WZ92" s="64"/>
      <c r="XA92" s="64"/>
      <c r="XB92" s="64"/>
      <c r="XC92" s="64"/>
      <c r="XD92" s="64"/>
      <c r="XE92" s="64"/>
      <c r="XF92" s="64"/>
      <c r="XG92" s="64"/>
      <c r="XH92" s="64"/>
      <c r="XI92" s="64"/>
      <c r="XJ92" s="64"/>
      <c r="XK92" s="64"/>
      <c r="XL92" s="64"/>
      <c r="XM92" s="64"/>
      <c r="XN92" s="64"/>
      <c r="XO92" s="64"/>
      <c r="XP92" s="64"/>
      <c r="XQ92" s="64"/>
      <c r="XR92" s="64"/>
      <c r="XS92" s="64"/>
      <c r="XT92" s="64"/>
      <c r="XU92" s="64"/>
      <c r="XV92" s="64"/>
      <c r="XW92" s="64"/>
      <c r="XX92" s="64"/>
      <c r="XY92" s="64"/>
      <c r="XZ92" s="64"/>
      <c r="YA92" s="64"/>
      <c r="YB92" s="64"/>
      <c r="YC92" s="64"/>
      <c r="YD92" s="64"/>
      <c r="YE92" s="64"/>
      <c r="YF92" s="64"/>
      <c r="YG92" s="64"/>
      <c r="YH92" s="64"/>
      <c r="YI92" s="64"/>
      <c r="YJ92" s="64"/>
      <c r="YK92" s="64"/>
      <c r="YL92" s="64"/>
      <c r="YM92" s="64"/>
      <c r="YN92" s="64"/>
      <c r="YO92" s="64"/>
      <c r="YP92" s="64"/>
      <c r="YQ92" s="64"/>
      <c r="YR92" s="64"/>
      <c r="YS92" s="64"/>
      <c r="YT92" s="64"/>
      <c r="YU92" s="64"/>
      <c r="YV92" s="64"/>
      <c r="YW92" s="64"/>
      <c r="YX92" s="64"/>
      <c r="YY92" s="64"/>
      <c r="YZ92" s="64"/>
      <c r="ZA92" s="64"/>
      <c r="ZB92" s="64"/>
      <c r="ZC92" s="64"/>
      <c r="ZD92" s="64"/>
      <c r="ZE92" s="64"/>
      <c r="ZF92" s="64"/>
      <c r="ZG92" s="64"/>
      <c r="ZH92" s="64"/>
      <c r="ZI92" s="64"/>
      <c r="ZJ92" s="64"/>
      <c r="ZK92" s="64"/>
      <c r="ZL92" s="64"/>
      <c r="ZM92" s="64"/>
      <c r="ZN92" s="64"/>
      <c r="ZO92" s="64"/>
      <c r="ZP92" s="64"/>
      <c r="ZQ92" s="64"/>
      <c r="ZR92" s="64"/>
      <c r="ZS92" s="64"/>
      <c r="ZT92" s="64"/>
      <c r="ZU92" s="64"/>
      <c r="ZV92" s="64"/>
      <c r="ZW92" s="64"/>
      <c r="ZX92" s="64"/>
      <c r="ZY92" s="64"/>
      <c r="ZZ92" s="64"/>
      <c r="AAA92" s="64"/>
      <c r="AAB92" s="64"/>
      <c r="AAC92" s="64"/>
      <c r="AAD92" s="64"/>
      <c r="AAE92" s="64"/>
      <c r="AAF92" s="64"/>
      <c r="AAG92" s="64"/>
      <c r="AAH92" s="64"/>
      <c r="AAI92" s="64"/>
      <c r="AAJ92" s="64"/>
      <c r="AAK92" s="64"/>
      <c r="AAL92" s="64"/>
      <c r="AAM92" s="64"/>
      <c r="AAN92" s="64"/>
      <c r="AAO92" s="64"/>
      <c r="AAP92" s="64"/>
      <c r="AAQ92" s="64"/>
      <c r="AAR92" s="64"/>
      <c r="AAS92" s="64"/>
      <c r="AAT92" s="64"/>
      <c r="AAU92" s="64"/>
      <c r="AAV92" s="64"/>
      <c r="AAW92" s="64"/>
      <c r="AAX92" s="64"/>
      <c r="AAY92" s="64"/>
      <c r="AAZ92" s="64"/>
      <c r="ABA92" s="64"/>
      <c r="ABB92" s="64"/>
      <c r="ABC92" s="64"/>
      <c r="ABD92" s="64"/>
      <c r="ABE92" s="64"/>
      <c r="ABF92" s="64"/>
      <c r="ABG92" s="64"/>
      <c r="ABH92" s="64"/>
      <c r="ABI92" s="64"/>
      <c r="ABJ92" s="64"/>
      <c r="ABK92" s="64"/>
      <c r="ABL92" s="64"/>
      <c r="ABM92" s="64"/>
      <c r="ABN92" s="64"/>
      <c r="ABO92" s="64"/>
      <c r="ABP92" s="64"/>
      <c r="ABQ92" s="64"/>
      <c r="ABR92" s="64"/>
      <c r="ABS92" s="64"/>
      <c r="ABT92" s="64"/>
      <c r="ABU92" s="64"/>
      <c r="ABV92" s="64"/>
      <c r="ABW92" s="64"/>
      <c r="ABX92" s="64"/>
      <c r="ABY92" s="64"/>
      <c r="ABZ92" s="64"/>
      <c r="ACA92" s="64"/>
      <c r="ACB92" s="64"/>
      <c r="ACC92" s="64"/>
      <c r="ACD92" s="64"/>
      <c r="ACE92" s="64"/>
      <c r="ACF92" s="64"/>
      <c r="ACG92" s="64"/>
      <c r="ACH92" s="64"/>
      <c r="ACI92" s="64"/>
      <c r="ACJ92" s="64"/>
      <c r="ACK92" s="64"/>
      <c r="ACL92" s="64"/>
      <c r="ACM92" s="64"/>
      <c r="ACN92" s="64"/>
      <c r="ACO92" s="64"/>
      <c r="ACP92" s="64"/>
      <c r="ACQ92" s="64"/>
      <c r="ACR92" s="64"/>
      <c r="ACS92" s="64"/>
      <c r="ACT92" s="64"/>
      <c r="ACU92" s="64"/>
      <c r="ACV92" s="64"/>
      <c r="ACW92" s="64"/>
      <c r="ACX92" s="64"/>
      <c r="ACY92" s="64"/>
      <c r="ACZ92" s="64"/>
      <c r="ADA92" s="64"/>
      <c r="ADB92" s="64"/>
      <c r="ADC92" s="64"/>
      <c r="ADD92" s="64"/>
      <c r="ADE92" s="64"/>
      <c r="ADF92" s="64"/>
      <c r="ADG92" s="64"/>
      <c r="ADH92" s="64"/>
      <c r="ADI92" s="64"/>
      <c r="ADJ92" s="64"/>
      <c r="ADK92" s="64"/>
      <c r="ADL92" s="64"/>
      <c r="ADM92" s="64"/>
      <c r="ADN92" s="64"/>
      <c r="ADO92" s="64"/>
      <c r="ADP92" s="64"/>
      <c r="ADQ92" s="64"/>
      <c r="ADR92" s="64"/>
      <c r="ADS92" s="64"/>
      <c r="ADT92" s="64"/>
      <c r="ADU92" s="64"/>
      <c r="ADV92" s="64"/>
      <c r="ADW92" s="64"/>
      <c r="ADX92" s="64"/>
      <c r="ADY92" s="64"/>
      <c r="ADZ92" s="64"/>
      <c r="AEA92" s="64"/>
      <c r="AEB92" s="64"/>
      <c r="AEC92" s="64"/>
      <c r="AED92" s="64"/>
      <c r="AEE92" s="64"/>
      <c r="AEF92" s="64"/>
      <c r="AEG92" s="64"/>
      <c r="AEH92" s="64"/>
      <c r="AEI92" s="64"/>
      <c r="AEJ92" s="64"/>
      <c r="AEK92" s="64"/>
      <c r="AEL92" s="64"/>
      <c r="AEM92" s="64"/>
      <c r="AEN92" s="64"/>
      <c r="AEO92" s="64"/>
      <c r="AEP92" s="64"/>
      <c r="AEQ92" s="64"/>
      <c r="AER92" s="64"/>
      <c r="AES92" s="64"/>
      <c r="AET92" s="64"/>
      <c r="AEU92" s="64"/>
      <c r="AEV92" s="64"/>
      <c r="AEW92" s="64"/>
      <c r="AEX92" s="64"/>
      <c r="AEY92" s="64"/>
      <c r="AEZ92" s="64"/>
      <c r="AFA92" s="64"/>
      <c r="AFB92" s="64"/>
      <c r="AFC92" s="64"/>
      <c r="AFD92" s="64"/>
      <c r="AFE92" s="64"/>
      <c r="AFF92" s="64"/>
      <c r="AFG92" s="64"/>
      <c r="AFH92" s="64"/>
      <c r="AFI92" s="64"/>
      <c r="AFJ92" s="64"/>
      <c r="AFK92" s="64"/>
      <c r="AFL92" s="64"/>
      <c r="AFM92" s="64"/>
      <c r="AFN92" s="64"/>
      <c r="AFO92" s="64"/>
      <c r="AFP92" s="64"/>
      <c r="AFQ92" s="64"/>
      <c r="AFR92" s="64"/>
      <c r="AFS92" s="64"/>
      <c r="AFT92" s="64"/>
      <c r="AFU92" s="64"/>
      <c r="AFV92" s="64"/>
      <c r="AFW92" s="64"/>
      <c r="AFX92" s="64"/>
      <c r="AFY92" s="64"/>
      <c r="AFZ92" s="64"/>
      <c r="AGA92" s="64"/>
      <c r="AGB92" s="64"/>
      <c r="AGC92" s="64"/>
      <c r="AGD92" s="64"/>
      <c r="AGE92" s="64"/>
      <c r="AGF92" s="64"/>
      <c r="AGG92" s="64"/>
      <c r="AGH92" s="64"/>
      <c r="AGI92" s="64"/>
      <c r="AGJ92" s="64"/>
      <c r="AGK92" s="64"/>
      <c r="AGL92" s="64"/>
      <c r="AGM92" s="64"/>
      <c r="AGN92" s="64"/>
      <c r="AGO92" s="64"/>
      <c r="AGP92" s="64"/>
      <c r="AGQ92" s="64"/>
      <c r="AGR92" s="64"/>
      <c r="AGS92" s="64"/>
      <c r="AGT92" s="64"/>
      <c r="AGU92" s="64"/>
      <c r="AGV92" s="64"/>
      <c r="AGW92" s="64"/>
      <c r="AGX92" s="64"/>
      <c r="AGY92" s="64"/>
      <c r="AGZ92" s="64"/>
      <c r="AHA92" s="64"/>
      <c r="AHB92" s="64"/>
      <c r="AHC92" s="64"/>
      <c r="AHD92" s="64"/>
      <c r="AHE92" s="64"/>
      <c r="AHF92" s="64"/>
      <c r="AHG92" s="64"/>
      <c r="AHH92" s="64"/>
      <c r="AHI92" s="64"/>
      <c r="AHJ92" s="64"/>
      <c r="AHK92" s="64"/>
      <c r="AHL92" s="64"/>
      <c r="AHM92" s="64"/>
      <c r="AHN92" s="64"/>
      <c r="AHO92" s="64"/>
      <c r="AHP92" s="64"/>
      <c r="AHQ92" s="64"/>
      <c r="AHR92" s="64"/>
      <c r="AHS92" s="64"/>
      <c r="AHT92" s="64"/>
      <c r="AHU92" s="64"/>
      <c r="AHV92" s="64"/>
      <c r="AHW92" s="64"/>
      <c r="AHX92" s="64"/>
      <c r="AHY92" s="64"/>
      <c r="AHZ92" s="64"/>
      <c r="AIA92" s="64"/>
      <c r="AIB92" s="64"/>
      <c r="AIC92" s="64"/>
      <c r="AID92" s="64"/>
      <c r="AIE92" s="64"/>
      <c r="AIF92" s="64"/>
      <c r="AIG92" s="64"/>
      <c r="AIH92" s="64"/>
      <c r="AII92" s="64"/>
      <c r="AIJ92" s="64"/>
      <c r="AIK92" s="64"/>
      <c r="AIL92" s="64"/>
      <c r="AIM92" s="64"/>
      <c r="AIN92" s="64"/>
      <c r="AIO92" s="64"/>
      <c r="AIP92" s="64"/>
      <c r="AIQ92" s="64"/>
      <c r="AIR92" s="64"/>
      <c r="AIS92" s="64"/>
      <c r="AIT92" s="64"/>
      <c r="AIU92" s="64"/>
      <c r="AIV92" s="64"/>
      <c r="AIW92" s="64"/>
      <c r="AIX92" s="64"/>
      <c r="AIY92" s="64"/>
      <c r="AIZ92" s="64"/>
      <c r="AJA92" s="64"/>
      <c r="AJB92" s="64"/>
      <c r="AJC92" s="64"/>
      <c r="AJD92" s="64"/>
      <c r="AJE92" s="64"/>
      <c r="AJF92" s="64"/>
      <c r="AJG92" s="64"/>
      <c r="AJH92" s="64"/>
      <c r="AJI92" s="64"/>
      <c r="AJJ92" s="64"/>
      <c r="AJK92" s="64"/>
      <c r="AJL92" s="64"/>
      <c r="AJM92" s="64"/>
      <c r="AJN92" s="64"/>
      <c r="AJO92" s="64"/>
      <c r="AJP92" s="64"/>
      <c r="AJQ92" s="64"/>
      <c r="AJR92" s="64"/>
      <c r="AJS92" s="64"/>
      <c r="AJT92" s="64"/>
      <c r="AJU92" s="64"/>
      <c r="AJV92" s="64"/>
      <c r="AJW92" s="64"/>
      <c r="AJX92" s="64"/>
      <c r="AJY92" s="64"/>
      <c r="AJZ92" s="64"/>
      <c r="AKA92" s="64"/>
      <c r="AKB92" s="64"/>
      <c r="AKC92" s="64"/>
      <c r="AKD92" s="64"/>
      <c r="AKE92" s="64"/>
      <c r="AKF92" s="64"/>
      <c r="AKG92" s="64"/>
      <c r="AKH92" s="64"/>
      <c r="AKI92" s="64"/>
      <c r="AKJ92" s="64"/>
      <c r="AKK92" s="64"/>
      <c r="AKL92" s="64"/>
      <c r="AKM92" s="64"/>
      <c r="AKN92" s="64"/>
      <c r="AKO92" s="64"/>
      <c r="AKP92" s="64"/>
      <c r="AKQ92" s="64"/>
      <c r="AKR92" s="64"/>
      <c r="AKS92" s="64"/>
      <c r="AKT92" s="64"/>
      <c r="AKU92" s="64"/>
      <c r="AKV92" s="64"/>
      <c r="AKW92" s="64"/>
      <c r="AKX92" s="64"/>
      <c r="AKY92" s="64"/>
      <c r="AKZ92" s="64"/>
      <c r="ALA92" s="64"/>
      <c r="ALB92" s="64"/>
      <c r="ALC92" s="64"/>
      <c r="ALD92" s="64"/>
      <c r="ALE92" s="64"/>
      <c r="ALF92" s="64"/>
      <c r="ALG92" s="64"/>
      <c r="ALH92" s="64"/>
      <c r="ALI92" s="64"/>
      <c r="ALJ92" s="64"/>
      <c r="ALK92" s="64"/>
      <c r="ALL92" s="64"/>
      <c r="ALM92" s="64"/>
      <c r="ALN92" s="64"/>
      <c r="ALO92" s="64"/>
      <c r="ALP92" s="64"/>
      <c r="ALQ92" s="64"/>
      <c r="ALR92" s="64"/>
      <c r="ALS92" s="64"/>
      <c r="ALT92" s="64"/>
      <c r="ALU92" s="64"/>
      <c r="ALV92" s="64"/>
      <c r="ALW92" s="64"/>
      <c r="ALX92" s="64"/>
      <c r="ALY92" s="64"/>
      <c r="ALZ92" s="64"/>
      <c r="AMA92" s="64"/>
      <c r="AMB92" s="64"/>
      <c r="AMC92" s="64"/>
      <c r="AMD92" s="64"/>
      <c r="AME92" s="64"/>
      <c r="AMF92" s="64"/>
      <c r="AMG92" s="64"/>
      <c r="AMH92" s="64"/>
      <c r="AMI92" s="64"/>
      <c r="AMJ92" s="64"/>
      <c r="AMK92" s="64"/>
      <c r="AML92" s="64"/>
      <c r="AMM92" s="64"/>
      <c r="AMN92" s="64"/>
    </row>
    <row r="93" spans="1:1028" ht="12.75" customHeight="1" x14ac:dyDescent="0.2">
      <c r="A93" s="89" t="s">
        <v>168</v>
      </c>
      <c r="B93" s="87"/>
      <c r="C93" s="92">
        <f>'ENCARGOS SOCIAIS'!E48</f>
        <v>1.1413</v>
      </c>
      <c r="D93" s="87"/>
      <c r="E93" s="86"/>
      <c r="F93" s="86"/>
      <c r="G93" s="86"/>
      <c r="H93" s="86"/>
      <c r="I93" s="86"/>
      <c r="J93" s="86"/>
      <c r="N93" s="64"/>
      <c r="O93" s="64"/>
      <c r="P93" s="64"/>
      <c r="Q93" s="64"/>
      <c r="R93" s="64"/>
      <c r="S93" s="64"/>
      <c r="T93" s="64"/>
      <c r="U93" s="64"/>
      <c r="V93" s="64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  <c r="AM93" s="64"/>
      <c r="AN93" s="64"/>
      <c r="AO93" s="64"/>
      <c r="AP93" s="64"/>
      <c r="AQ93" s="64"/>
      <c r="AR93" s="64"/>
      <c r="AS93" s="64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4"/>
      <c r="BE93" s="64"/>
      <c r="BF93" s="64"/>
      <c r="BG93" s="64"/>
      <c r="BH93" s="64"/>
      <c r="BI93" s="64"/>
      <c r="BJ93" s="64"/>
      <c r="BK93" s="64"/>
      <c r="BL93" s="64"/>
      <c r="BM93" s="64"/>
      <c r="BN93" s="64"/>
      <c r="BO93" s="64"/>
      <c r="BP93" s="64"/>
      <c r="BQ93" s="64"/>
      <c r="BR93" s="64"/>
      <c r="BS93" s="64"/>
      <c r="BT93" s="64"/>
      <c r="BU93" s="64"/>
      <c r="BV93" s="64"/>
      <c r="BW93" s="64"/>
      <c r="BX93" s="64"/>
      <c r="BY93" s="64"/>
      <c r="BZ93" s="64"/>
      <c r="CA93" s="64"/>
      <c r="CB93" s="64"/>
      <c r="CC93" s="64"/>
      <c r="CD93" s="64"/>
      <c r="CE93" s="64"/>
      <c r="CF93" s="64"/>
      <c r="CG93" s="64"/>
      <c r="CH93" s="64"/>
      <c r="CI93" s="64"/>
      <c r="CJ93" s="64"/>
      <c r="CK93" s="64"/>
      <c r="CL93" s="64"/>
      <c r="CM93" s="64"/>
      <c r="CN93" s="64"/>
      <c r="CO93" s="64"/>
      <c r="CP93" s="64"/>
      <c r="CQ93" s="64"/>
      <c r="CR93" s="64"/>
      <c r="CS93" s="64"/>
      <c r="CT93" s="64"/>
      <c r="CU93" s="64"/>
      <c r="CV93" s="64"/>
      <c r="CW93" s="64"/>
      <c r="CX93" s="64"/>
      <c r="CY93" s="64"/>
      <c r="CZ93" s="64"/>
      <c r="DA93" s="64"/>
      <c r="DB93" s="64"/>
      <c r="DC93" s="64"/>
      <c r="DD93" s="64"/>
      <c r="DE93" s="64"/>
      <c r="DF93" s="64"/>
      <c r="DG93" s="64"/>
      <c r="DH93" s="64"/>
      <c r="DI93" s="64"/>
      <c r="DJ93" s="64"/>
      <c r="DK93" s="64"/>
      <c r="DL93" s="64"/>
      <c r="DM93" s="64"/>
      <c r="DN93" s="64"/>
      <c r="DO93" s="64"/>
      <c r="DP93" s="64"/>
      <c r="DQ93" s="64"/>
      <c r="DR93" s="64"/>
      <c r="DS93" s="64"/>
      <c r="DT93" s="64"/>
      <c r="DU93" s="64"/>
      <c r="DV93" s="64"/>
      <c r="DW93" s="64"/>
      <c r="DX93" s="64"/>
      <c r="DY93" s="64"/>
      <c r="DZ93" s="64"/>
      <c r="EA93" s="64"/>
      <c r="EB93" s="64"/>
      <c r="EC93" s="64"/>
      <c r="ED93" s="64"/>
      <c r="EE93" s="64"/>
      <c r="EF93" s="64"/>
      <c r="EG93" s="64"/>
      <c r="EH93" s="64"/>
      <c r="EI93" s="64"/>
      <c r="EJ93" s="64"/>
      <c r="EK93" s="64"/>
      <c r="EL93" s="64"/>
      <c r="EM93" s="64"/>
      <c r="EN93" s="64"/>
      <c r="EO93" s="64"/>
      <c r="EP93" s="64"/>
      <c r="EQ93" s="64"/>
      <c r="ER93" s="64"/>
      <c r="ES93" s="64"/>
      <c r="ET93" s="64"/>
      <c r="EU93" s="64"/>
      <c r="EV93" s="64"/>
      <c r="EW93" s="64"/>
      <c r="EX93" s="64"/>
      <c r="EY93" s="64"/>
      <c r="EZ93" s="64"/>
      <c r="FA93" s="64"/>
      <c r="FB93" s="64"/>
      <c r="FC93" s="64"/>
      <c r="FD93" s="64"/>
      <c r="FE93" s="64"/>
      <c r="FF93" s="64"/>
      <c r="FG93" s="64"/>
      <c r="FH93" s="64"/>
      <c r="FI93" s="64"/>
      <c r="FJ93" s="64"/>
      <c r="FK93" s="64"/>
      <c r="FL93" s="64"/>
      <c r="FM93" s="64"/>
      <c r="FN93" s="64"/>
      <c r="FO93" s="64"/>
      <c r="FP93" s="64"/>
      <c r="FQ93" s="64"/>
      <c r="FR93" s="64"/>
      <c r="FS93" s="64"/>
      <c r="FT93" s="64"/>
      <c r="FU93" s="64"/>
      <c r="FV93" s="64"/>
      <c r="FW93" s="64"/>
      <c r="FX93" s="64"/>
      <c r="FY93" s="64"/>
      <c r="FZ93" s="64"/>
      <c r="GA93" s="64"/>
      <c r="GB93" s="64"/>
      <c r="GC93" s="64"/>
      <c r="GD93" s="64"/>
      <c r="GE93" s="64"/>
      <c r="GF93" s="64"/>
      <c r="GG93" s="64"/>
      <c r="GH93" s="64"/>
      <c r="GI93" s="64"/>
      <c r="GJ93" s="64"/>
      <c r="GK93" s="64"/>
      <c r="GL93" s="64"/>
      <c r="GM93" s="64"/>
      <c r="GN93" s="64"/>
      <c r="GO93" s="64"/>
      <c r="GP93" s="64"/>
      <c r="GQ93" s="64"/>
      <c r="GR93" s="64"/>
      <c r="GS93" s="64"/>
      <c r="GT93" s="64"/>
      <c r="GU93" s="64"/>
      <c r="GV93" s="64"/>
      <c r="GW93" s="64"/>
      <c r="GX93" s="64"/>
      <c r="GY93" s="64"/>
      <c r="GZ93" s="64"/>
      <c r="HA93" s="64"/>
      <c r="HB93" s="64"/>
      <c r="HC93" s="64"/>
      <c r="HD93" s="64"/>
      <c r="HE93" s="64"/>
      <c r="HF93" s="64"/>
      <c r="HG93" s="64"/>
      <c r="HH93" s="64"/>
      <c r="HI93" s="64"/>
      <c r="HJ93" s="64"/>
      <c r="HK93" s="64"/>
      <c r="HL93" s="64"/>
      <c r="HM93" s="64"/>
      <c r="HN93" s="64"/>
      <c r="HO93" s="64"/>
      <c r="HP93" s="64"/>
      <c r="HQ93" s="64"/>
      <c r="HR93" s="64"/>
      <c r="HS93" s="64"/>
      <c r="HT93" s="64"/>
      <c r="HU93" s="64"/>
      <c r="HV93" s="64"/>
      <c r="HW93" s="64"/>
      <c r="HX93" s="64"/>
      <c r="HY93" s="64"/>
      <c r="HZ93" s="64"/>
      <c r="IA93" s="64"/>
      <c r="IB93" s="64"/>
      <c r="IC93" s="64"/>
      <c r="ID93" s="64"/>
      <c r="IE93" s="64"/>
      <c r="IF93" s="64"/>
      <c r="IG93" s="64"/>
      <c r="IH93" s="64"/>
      <c r="II93" s="64"/>
      <c r="IJ93" s="64"/>
      <c r="IK93" s="64"/>
      <c r="IL93" s="64"/>
      <c r="IM93" s="64"/>
      <c r="IN93" s="64"/>
      <c r="IO93" s="64"/>
      <c r="IP93" s="64"/>
      <c r="IQ93" s="64"/>
      <c r="IR93" s="64"/>
      <c r="IS93" s="64"/>
      <c r="IT93" s="64"/>
      <c r="IU93" s="64"/>
      <c r="IV93" s="64"/>
      <c r="IW93" s="64"/>
      <c r="IX93" s="64"/>
      <c r="IY93" s="64"/>
      <c r="IZ93" s="64"/>
      <c r="JA93" s="64"/>
      <c r="JB93" s="64"/>
      <c r="JC93" s="64"/>
      <c r="JD93" s="64"/>
      <c r="JE93" s="64"/>
      <c r="JF93" s="64"/>
      <c r="JG93" s="64"/>
      <c r="JH93" s="64"/>
      <c r="JI93" s="64"/>
      <c r="JJ93" s="64"/>
      <c r="JK93" s="64"/>
      <c r="JL93" s="64"/>
      <c r="JM93" s="64"/>
      <c r="JN93" s="64"/>
      <c r="JO93" s="64"/>
      <c r="JP93" s="64"/>
      <c r="JQ93" s="64"/>
      <c r="JR93" s="64"/>
      <c r="JS93" s="64"/>
      <c r="JT93" s="64"/>
      <c r="JU93" s="64"/>
      <c r="JV93" s="64"/>
      <c r="JW93" s="64"/>
      <c r="JX93" s="64"/>
      <c r="JY93" s="64"/>
      <c r="JZ93" s="64"/>
      <c r="KA93" s="64"/>
      <c r="KB93" s="64"/>
      <c r="KC93" s="64"/>
      <c r="KD93" s="64"/>
      <c r="KE93" s="64"/>
      <c r="KF93" s="64"/>
      <c r="KG93" s="64"/>
      <c r="KH93" s="64"/>
      <c r="KI93" s="64"/>
      <c r="KJ93" s="64"/>
      <c r="KK93" s="64"/>
      <c r="KL93" s="64"/>
      <c r="KM93" s="64"/>
      <c r="KN93" s="64"/>
      <c r="KO93" s="64"/>
      <c r="KP93" s="64"/>
      <c r="KQ93" s="64"/>
      <c r="KR93" s="64"/>
      <c r="KS93" s="64"/>
      <c r="KT93" s="64"/>
      <c r="KU93" s="64"/>
      <c r="KV93" s="64"/>
      <c r="KW93" s="64"/>
      <c r="KX93" s="64"/>
      <c r="KY93" s="64"/>
      <c r="KZ93" s="64"/>
      <c r="LA93" s="64"/>
      <c r="LB93" s="64"/>
      <c r="LC93" s="64"/>
      <c r="LD93" s="64"/>
      <c r="LE93" s="64"/>
      <c r="LF93" s="64"/>
      <c r="LG93" s="64"/>
      <c r="LH93" s="64"/>
      <c r="LI93" s="64"/>
      <c r="LJ93" s="64"/>
      <c r="LK93" s="64"/>
      <c r="LL93" s="64"/>
      <c r="LM93" s="64"/>
      <c r="LN93" s="64"/>
      <c r="LO93" s="64"/>
      <c r="LP93" s="64"/>
      <c r="LQ93" s="64"/>
      <c r="LR93" s="64"/>
      <c r="LS93" s="64"/>
      <c r="LT93" s="64"/>
      <c r="LU93" s="64"/>
      <c r="LV93" s="64"/>
      <c r="LW93" s="64"/>
      <c r="LX93" s="64"/>
      <c r="LY93" s="64"/>
      <c r="LZ93" s="64"/>
      <c r="MA93" s="64"/>
      <c r="MB93" s="64"/>
      <c r="MC93" s="64"/>
      <c r="MD93" s="64"/>
      <c r="ME93" s="64"/>
      <c r="MF93" s="64"/>
      <c r="MG93" s="64"/>
      <c r="MH93" s="64"/>
      <c r="MI93" s="64"/>
      <c r="MJ93" s="64"/>
      <c r="MK93" s="64"/>
      <c r="ML93" s="64"/>
      <c r="MM93" s="64"/>
      <c r="MN93" s="64"/>
      <c r="MO93" s="64"/>
      <c r="MP93" s="64"/>
      <c r="MQ93" s="64"/>
      <c r="MR93" s="64"/>
      <c r="MS93" s="64"/>
      <c r="MT93" s="64"/>
      <c r="MU93" s="64"/>
      <c r="MV93" s="64"/>
      <c r="MW93" s="64"/>
      <c r="MX93" s="64"/>
      <c r="MY93" s="64"/>
      <c r="MZ93" s="64"/>
      <c r="NA93" s="64"/>
      <c r="NB93" s="64"/>
      <c r="NC93" s="64"/>
      <c r="ND93" s="64"/>
      <c r="NE93" s="64"/>
      <c r="NF93" s="64"/>
      <c r="NG93" s="64"/>
      <c r="NH93" s="64"/>
      <c r="NI93" s="64"/>
      <c r="NJ93" s="64"/>
      <c r="NK93" s="64"/>
      <c r="NL93" s="64"/>
      <c r="NM93" s="64"/>
      <c r="NN93" s="64"/>
      <c r="NO93" s="64"/>
      <c r="NP93" s="64"/>
      <c r="NQ93" s="64"/>
      <c r="NR93" s="64"/>
      <c r="NS93" s="64"/>
      <c r="NT93" s="64"/>
      <c r="NU93" s="64"/>
      <c r="NV93" s="64"/>
      <c r="NW93" s="64"/>
      <c r="NX93" s="64"/>
      <c r="NY93" s="64"/>
      <c r="NZ93" s="64"/>
      <c r="OA93" s="64"/>
      <c r="OB93" s="64"/>
      <c r="OC93" s="64"/>
      <c r="OD93" s="64"/>
      <c r="OE93" s="64"/>
      <c r="OF93" s="64"/>
      <c r="OG93" s="64"/>
      <c r="OH93" s="64"/>
      <c r="OI93" s="64"/>
      <c r="OJ93" s="64"/>
      <c r="OK93" s="64"/>
      <c r="OL93" s="64"/>
      <c r="OM93" s="64"/>
      <c r="ON93" s="64"/>
      <c r="OO93" s="64"/>
      <c r="OP93" s="64"/>
      <c r="OQ93" s="64"/>
      <c r="OR93" s="64"/>
      <c r="OS93" s="64"/>
      <c r="OT93" s="64"/>
      <c r="OU93" s="64"/>
      <c r="OV93" s="64"/>
      <c r="OW93" s="64"/>
      <c r="OX93" s="64"/>
      <c r="OY93" s="64"/>
      <c r="OZ93" s="64"/>
      <c r="PA93" s="64"/>
      <c r="PB93" s="64"/>
      <c r="PC93" s="64"/>
      <c r="PD93" s="64"/>
      <c r="PE93" s="64"/>
      <c r="PF93" s="64"/>
      <c r="PG93" s="64"/>
      <c r="PH93" s="64"/>
      <c r="PI93" s="64"/>
      <c r="PJ93" s="64"/>
      <c r="PK93" s="64"/>
      <c r="PL93" s="64"/>
      <c r="PM93" s="64"/>
      <c r="PN93" s="64"/>
      <c r="PO93" s="64"/>
      <c r="PP93" s="64"/>
      <c r="PQ93" s="64"/>
      <c r="PR93" s="64"/>
      <c r="PS93" s="64"/>
      <c r="PT93" s="64"/>
      <c r="PU93" s="64"/>
      <c r="PV93" s="64"/>
      <c r="PW93" s="64"/>
      <c r="PX93" s="64"/>
      <c r="PY93" s="64"/>
      <c r="PZ93" s="64"/>
      <c r="QA93" s="64"/>
      <c r="QB93" s="64"/>
      <c r="QC93" s="64"/>
      <c r="QD93" s="64"/>
      <c r="QE93" s="64"/>
      <c r="QF93" s="64"/>
      <c r="QG93" s="64"/>
      <c r="QH93" s="64"/>
      <c r="QI93" s="64"/>
      <c r="QJ93" s="64"/>
      <c r="QK93" s="64"/>
      <c r="QL93" s="64"/>
      <c r="QM93" s="64"/>
      <c r="QN93" s="64"/>
      <c r="QO93" s="64"/>
      <c r="QP93" s="64"/>
      <c r="QQ93" s="64"/>
      <c r="QR93" s="64"/>
      <c r="QS93" s="64"/>
      <c r="QT93" s="64"/>
      <c r="QU93" s="64"/>
      <c r="QV93" s="64"/>
      <c r="QW93" s="64"/>
      <c r="QX93" s="64"/>
      <c r="QY93" s="64"/>
      <c r="QZ93" s="64"/>
      <c r="RA93" s="64"/>
      <c r="RB93" s="64"/>
      <c r="RC93" s="64"/>
      <c r="RD93" s="64"/>
      <c r="RE93" s="64"/>
      <c r="RF93" s="64"/>
      <c r="RG93" s="64"/>
      <c r="RH93" s="64"/>
      <c r="RI93" s="64"/>
      <c r="RJ93" s="64"/>
      <c r="RK93" s="64"/>
      <c r="RL93" s="64"/>
      <c r="RM93" s="64"/>
      <c r="RN93" s="64"/>
      <c r="RO93" s="64"/>
      <c r="RP93" s="64"/>
      <c r="RQ93" s="64"/>
      <c r="RR93" s="64"/>
      <c r="RS93" s="64"/>
      <c r="RT93" s="64"/>
      <c r="RU93" s="64"/>
      <c r="RV93" s="64"/>
      <c r="RW93" s="64"/>
      <c r="RX93" s="64"/>
      <c r="RY93" s="64"/>
      <c r="RZ93" s="64"/>
      <c r="SA93" s="64"/>
      <c r="SB93" s="64"/>
      <c r="SC93" s="64"/>
      <c r="SD93" s="64"/>
      <c r="SE93" s="64"/>
      <c r="SF93" s="64"/>
      <c r="SG93" s="64"/>
      <c r="SH93" s="64"/>
      <c r="SI93" s="64"/>
      <c r="SJ93" s="64"/>
      <c r="SK93" s="64"/>
      <c r="SL93" s="64"/>
      <c r="SM93" s="64"/>
      <c r="SN93" s="64"/>
      <c r="SO93" s="64"/>
      <c r="SP93" s="64"/>
      <c r="SQ93" s="64"/>
      <c r="SR93" s="64"/>
      <c r="SS93" s="64"/>
      <c r="ST93" s="64"/>
      <c r="SU93" s="64"/>
      <c r="SV93" s="64"/>
      <c r="SW93" s="64"/>
      <c r="SX93" s="64"/>
      <c r="SY93" s="64"/>
      <c r="SZ93" s="64"/>
      <c r="TA93" s="64"/>
      <c r="TB93" s="64"/>
      <c r="TC93" s="64"/>
      <c r="TD93" s="64"/>
      <c r="TE93" s="64"/>
      <c r="TF93" s="64"/>
      <c r="TG93" s="64"/>
      <c r="TH93" s="64"/>
      <c r="TI93" s="64"/>
      <c r="TJ93" s="64"/>
      <c r="TK93" s="64"/>
      <c r="TL93" s="64"/>
      <c r="TM93" s="64"/>
      <c r="TN93" s="64"/>
      <c r="TO93" s="64"/>
      <c r="TP93" s="64"/>
      <c r="TQ93" s="64"/>
      <c r="TR93" s="64"/>
      <c r="TS93" s="64"/>
      <c r="TT93" s="64"/>
      <c r="TU93" s="64"/>
      <c r="TV93" s="64"/>
      <c r="TW93" s="64"/>
      <c r="TX93" s="64"/>
      <c r="TY93" s="64"/>
      <c r="TZ93" s="64"/>
      <c r="UA93" s="64"/>
      <c r="UB93" s="64"/>
      <c r="UC93" s="64"/>
      <c r="UD93" s="64"/>
      <c r="UE93" s="64"/>
      <c r="UF93" s="64"/>
      <c r="UG93" s="64"/>
      <c r="UH93" s="64"/>
      <c r="UI93" s="64"/>
      <c r="UJ93" s="64"/>
      <c r="UK93" s="64"/>
      <c r="UL93" s="64"/>
      <c r="UM93" s="64"/>
      <c r="UN93" s="64"/>
      <c r="UO93" s="64"/>
      <c r="UP93" s="64"/>
      <c r="UQ93" s="64"/>
      <c r="UR93" s="64"/>
      <c r="US93" s="64"/>
      <c r="UT93" s="64"/>
      <c r="UU93" s="64"/>
      <c r="UV93" s="64"/>
      <c r="UW93" s="64"/>
      <c r="UX93" s="64"/>
      <c r="UY93" s="64"/>
      <c r="UZ93" s="64"/>
      <c r="VA93" s="64"/>
      <c r="VB93" s="64"/>
      <c r="VC93" s="64"/>
      <c r="VD93" s="64"/>
      <c r="VE93" s="64"/>
      <c r="VF93" s="64"/>
      <c r="VG93" s="64"/>
      <c r="VH93" s="64"/>
      <c r="VI93" s="64"/>
      <c r="VJ93" s="64"/>
      <c r="VK93" s="64"/>
      <c r="VL93" s="64"/>
      <c r="VM93" s="64"/>
      <c r="VN93" s="64"/>
      <c r="VO93" s="64"/>
      <c r="VP93" s="64"/>
      <c r="VQ93" s="64"/>
      <c r="VR93" s="64"/>
      <c r="VS93" s="64"/>
      <c r="VT93" s="64"/>
      <c r="VU93" s="64"/>
      <c r="VV93" s="64"/>
      <c r="VW93" s="64"/>
      <c r="VX93" s="64"/>
      <c r="VY93" s="64"/>
      <c r="VZ93" s="64"/>
      <c r="WA93" s="64"/>
      <c r="WB93" s="64"/>
      <c r="WC93" s="64"/>
      <c r="WD93" s="64"/>
      <c r="WE93" s="64"/>
      <c r="WF93" s="64"/>
      <c r="WG93" s="64"/>
      <c r="WH93" s="64"/>
      <c r="WI93" s="64"/>
      <c r="WJ93" s="64"/>
      <c r="WK93" s="64"/>
      <c r="WL93" s="64"/>
      <c r="WM93" s="64"/>
      <c r="WN93" s="64"/>
      <c r="WO93" s="64"/>
      <c r="WP93" s="64"/>
      <c r="WQ93" s="64"/>
      <c r="WR93" s="64"/>
      <c r="WS93" s="64"/>
      <c r="WT93" s="64"/>
      <c r="WU93" s="64"/>
      <c r="WV93" s="64"/>
      <c r="WW93" s="64"/>
      <c r="WX93" s="64"/>
      <c r="WY93" s="64"/>
      <c r="WZ93" s="64"/>
      <c r="XA93" s="64"/>
      <c r="XB93" s="64"/>
      <c r="XC93" s="64"/>
      <c r="XD93" s="64"/>
      <c r="XE93" s="64"/>
      <c r="XF93" s="64"/>
      <c r="XG93" s="64"/>
      <c r="XH93" s="64"/>
      <c r="XI93" s="64"/>
      <c r="XJ93" s="64"/>
      <c r="XK93" s="64"/>
      <c r="XL93" s="64"/>
      <c r="XM93" s="64"/>
      <c r="XN93" s="64"/>
      <c r="XO93" s="64"/>
      <c r="XP93" s="64"/>
      <c r="XQ93" s="64"/>
      <c r="XR93" s="64"/>
      <c r="XS93" s="64"/>
      <c r="XT93" s="64"/>
      <c r="XU93" s="64"/>
      <c r="XV93" s="64"/>
      <c r="XW93" s="64"/>
      <c r="XX93" s="64"/>
      <c r="XY93" s="64"/>
      <c r="XZ93" s="64"/>
      <c r="YA93" s="64"/>
      <c r="YB93" s="64"/>
      <c r="YC93" s="64"/>
      <c r="YD93" s="64"/>
      <c r="YE93" s="64"/>
      <c r="YF93" s="64"/>
      <c r="YG93" s="64"/>
      <c r="YH93" s="64"/>
      <c r="YI93" s="64"/>
      <c r="YJ93" s="64"/>
      <c r="YK93" s="64"/>
      <c r="YL93" s="64"/>
      <c r="YM93" s="64"/>
      <c r="YN93" s="64"/>
      <c r="YO93" s="64"/>
      <c r="YP93" s="64"/>
      <c r="YQ93" s="64"/>
      <c r="YR93" s="64"/>
      <c r="YS93" s="64"/>
      <c r="YT93" s="64"/>
      <c r="YU93" s="64"/>
      <c r="YV93" s="64"/>
      <c r="YW93" s="64"/>
      <c r="YX93" s="64"/>
      <c r="YY93" s="64"/>
      <c r="YZ93" s="64"/>
      <c r="ZA93" s="64"/>
      <c r="ZB93" s="64"/>
      <c r="ZC93" s="64"/>
      <c r="ZD93" s="64"/>
      <c r="ZE93" s="64"/>
      <c r="ZF93" s="64"/>
      <c r="ZG93" s="64"/>
      <c r="ZH93" s="64"/>
      <c r="ZI93" s="64"/>
      <c r="ZJ93" s="64"/>
      <c r="ZK93" s="64"/>
      <c r="ZL93" s="64"/>
      <c r="ZM93" s="64"/>
      <c r="ZN93" s="64"/>
      <c r="ZO93" s="64"/>
      <c r="ZP93" s="64"/>
      <c r="ZQ93" s="64"/>
      <c r="ZR93" s="64"/>
      <c r="ZS93" s="64"/>
      <c r="ZT93" s="64"/>
      <c r="ZU93" s="64"/>
      <c r="ZV93" s="64"/>
      <c r="ZW93" s="64"/>
      <c r="ZX93" s="64"/>
      <c r="ZY93" s="64"/>
      <c r="ZZ93" s="64"/>
      <c r="AAA93" s="64"/>
      <c r="AAB93" s="64"/>
      <c r="AAC93" s="64"/>
      <c r="AAD93" s="64"/>
      <c r="AAE93" s="64"/>
      <c r="AAF93" s="64"/>
      <c r="AAG93" s="64"/>
      <c r="AAH93" s="64"/>
      <c r="AAI93" s="64"/>
      <c r="AAJ93" s="64"/>
      <c r="AAK93" s="64"/>
      <c r="AAL93" s="64"/>
      <c r="AAM93" s="64"/>
      <c r="AAN93" s="64"/>
      <c r="AAO93" s="64"/>
      <c r="AAP93" s="64"/>
      <c r="AAQ93" s="64"/>
      <c r="AAR93" s="64"/>
      <c r="AAS93" s="64"/>
      <c r="AAT93" s="64"/>
      <c r="AAU93" s="64"/>
      <c r="AAV93" s="64"/>
      <c r="AAW93" s="64"/>
      <c r="AAX93" s="64"/>
      <c r="AAY93" s="64"/>
      <c r="AAZ93" s="64"/>
      <c r="ABA93" s="64"/>
      <c r="ABB93" s="64"/>
      <c r="ABC93" s="64"/>
      <c r="ABD93" s="64"/>
      <c r="ABE93" s="64"/>
      <c r="ABF93" s="64"/>
      <c r="ABG93" s="64"/>
      <c r="ABH93" s="64"/>
      <c r="ABI93" s="64"/>
      <c r="ABJ93" s="64"/>
      <c r="ABK93" s="64"/>
      <c r="ABL93" s="64"/>
      <c r="ABM93" s="64"/>
      <c r="ABN93" s="64"/>
      <c r="ABO93" s="64"/>
      <c r="ABP93" s="64"/>
      <c r="ABQ93" s="64"/>
      <c r="ABR93" s="64"/>
      <c r="ABS93" s="64"/>
      <c r="ABT93" s="64"/>
      <c r="ABU93" s="64"/>
      <c r="ABV93" s="64"/>
      <c r="ABW93" s="64"/>
      <c r="ABX93" s="64"/>
      <c r="ABY93" s="64"/>
      <c r="ABZ93" s="64"/>
      <c r="ACA93" s="64"/>
      <c r="ACB93" s="64"/>
      <c r="ACC93" s="64"/>
      <c r="ACD93" s="64"/>
      <c r="ACE93" s="64"/>
      <c r="ACF93" s="64"/>
      <c r="ACG93" s="64"/>
      <c r="ACH93" s="64"/>
      <c r="ACI93" s="64"/>
      <c r="ACJ93" s="64"/>
      <c r="ACK93" s="64"/>
      <c r="ACL93" s="64"/>
      <c r="ACM93" s="64"/>
      <c r="ACN93" s="64"/>
      <c r="ACO93" s="64"/>
      <c r="ACP93" s="64"/>
      <c r="ACQ93" s="64"/>
      <c r="ACR93" s="64"/>
      <c r="ACS93" s="64"/>
      <c r="ACT93" s="64"/>
      <c r="ACU93" s="64"/>
      <c r="ACV93" s="64"/>
      <c r="ACW93" s="64"/>
      <c r="ACX93" s="64"/>
      <c r="ACY93" s="64"/>
      <c r="ACZ93" s="64"/>
      <c r="ADA93" s="64"/>
      <c r="ADB93" s="64"/>
      <c r="ADC93" s="64"/>
      <c r="ADD93" s="64"/>
      <c r="ADE93" s="64"/>
      <c r="ADF93" s="64"/>
      <c r="ADG93" s="64"/>
      <c r="ADH93" s="64"/>
      <c r="ADI93" s="64"/>
      <c r="ADJ93" s="64"/>
      <c r="ADK93" s="64"/>
      <c r="ADL93" s="64"/>
      <c r="ADM93" s="64"/>
      <c r="ADN93" s="64"/>
      <c r="ADO93" s="64"/>
      <c r="ADP93" s="64"/>
      <c r="ADQ93" s="64"/>
      <c r="ADR93" s="64"/>
      <c r="ADS93" s="64"/>
      <c r="ADT93" s="64"/>
      <c r="ADU93" s="64"/>
      <c r="ADV93" s="64"/>
      <c r="ADW93" s="64"/>
      <c r="ADX93" s="64"/>
      <c r="ADY93" s="64"/>
      <c r="ADZ93" s="64"/>
      <c r="AEA93" s="64"/>
      <c r="AEB93" s="64"/>
      <c r="AEC93" s="64"/>
      <c r="AED93" s="64"/>
      <c r="AEE93" s="64"/>
      <c r="AEF93" s="64"/>
      <c r="AEG93" s="64"/>
      <c r="AEH93" s="64"/>
      <c r="AEI93" s="64"/>
      <c r="AEJ93" s="64"/>
      <c r="AEK93" s="64"/>
      <c r="AEL93" s="64"/>
      <c r="AEM93" s="64"/>
      <c r="AEN93" s="64"/>
      <c r="AEO93" s="64"/>
      <c r="AEP93" s="64"/>
      <c r="AEQ93" s="64"/>
      <c r="AER93" s="64"/>
      <c r="AES93" s="64"/>
      <c r="AET93" s="64"/>
      <c r="AEU93" s="64"/>
      <c r="AEV93" s="64"/>
      <c r="AEW93" s="64"/>
      <c r="AEX93" s="64"/>
      <c r="AEY93" s="64"/>
      <c r="AEZ93" s="64"/>
      <c r="AFA93" s="64"/>
      <c r="AFB93" s="64"/>
      <c r="AFC93" s="64"/>
      <c r="AFD93" s="64"/>
      <c r="AFE93" s="64"/>
      <c r="AFF93" s="64"/>
      <c r="AFG93" s="64"/>
      <c r="AFH93" s="64"/>
      <c r="AFI93" s="64"/>
      <c r="AFJ93" s="64"/>
      <c r="AFK93" s="64"/>
      <c r="AFL93" s="64"/>
      <c r="AFM93" s="64"/>
      <c r="AFN93" s="64"/>
      <c r="AFO93" s="64"/>
      <c r="AFP93" s="64"/>
      <c r="AFQ93" s="64"/>
      <c r="AFR93" s="64"/>
      <c r="AFS93" s="64"/>
      <c r="AFT93" s="64"/>
      <c r="AFU93" s="64"/>
      <c r="AFV93" s="64"/>
      <c r="AFW93" s="64"/>
      <c r="AFX93" s="64"/>
      <c r="AFY93" s="64"/>
      <c r="AFZ93" s="64"/>
      <c r="AGA93" s="64"/>
      <c r="AGB93" s="64"/>
      <c r="AGC93" s="64"/>
      <c r="AGD93" s="64"/>
      <c r="AGE93" s="64"/>
      <c r="AGF93" s="64"/>
      <c r="AGG93" s="64"/>
      <c r="AGH93" s="64"/>
      <c r="AGI93" s="64"/>
      <c r="AGJ93" s="64"/>
      <c r="AGK93" s="64"/>
      <c r="AGL93" s="64"/>
      <c r="AGM93" s="64"/>
      <c r="AGN93" s="64"/>
      <c r="AGO93" s="64"/>
      <c r="AGP93" s="64"/>
      <c r="AGQ93" s="64"/>
      <c r="AGR93" s="64"/>
      <c r="AGS93" s="64"/>
      <c r="AGT93" s="64"/>
      <c r="AGU93" s="64"/>
      <c r="AGV93" s="64"/>
      <c r="AGW93" s="64"/>
      <c r="AGX93" s="64"/>
      <c r="AGY93" s="64"/>
      <c r="AGZ93" s="64"/>
      <c r="AHA93" s="64"/>
      <c r="AHB93" s="64"/>
      <c r="AHC93" s="64"/>
      <c r="AHD93" s="64"/>
      <c r="AHE93" s="64"/>
      <c r="AHF93" s="64"/>
      <c r="AHG93" s="64"/>
      <c r="AHH93" s="64"/>
      <c r="AHI93" s="64"/>
      <c r="AHJ93" s="64"/>
      <c r="AHK93" s="64"/>
      <c r="AHL93" s="64"/>
      <c r="AHM93" s="64"/>
      <c r="AHN93" s="64"/>
      <c r="AHO93" s="64"/>
      <c r="AHP93" s="64"/>
      <c r="AHQ93" s="64"/>
      <c r="AHR93" s="64"/>
      <c r="AHS93" s="64"/>
      <c r="AHT93" s="64"/>
      <c r="AHU93" s="64"/>
      <c r="AHV93" s="64"/>
      <c r="AHW93" s="64"/>
      <c r="AHX93" s="64"/>
      <c r="AHY93" s="64"/>
      <c r="AHZ93" s="64"/>
      <c r="AIA93" s="64"/>
      <c r="AIB93" s="64"/>
      <c r="AIC93" s="64"/>
      <c r="AID93" s="64"/>
      <c r="AIE93" s="64"/>
      <c r="AIF93" s="64"/>
      <c r="AIG93" s="64"/>
      <c r="AIH93" s="64"/>
      <c r="AII93" s="64"/>
      <c r="AIJ93" s="64"/>
      <c r="AIK93" s="64"/>
      <c r="AIL93" s="64"/>
      <c r="AIM93" s="64"/>
      <c r="AIN93" s="64"/>
      <c r="AIO93" s="64"/>
      <c r="AIP93" s="64"/>
      <c r="AIQ93" s="64"/>
      <c r="AIR93" s="64"/>
      <c r="AIS93" s="64"/>
      <c r="AIT93" s="64"/>
      <c r="AIU93" s="64"/>
      <c r="AIV93" s="64"/>
      <c r="AIW93" s="64"/>
      <c r="AIX93" s="64"/>
      <c r="AIY93" s="64"/>
      <c r="AIZ93" s="64"/>
      <c r="AJA93" s="64"/>
      <c r="AJB93" s="64"/>
      <c r="AJC93" s="64"/>
      <c r="AJD93" s="64"/>
      <c r="AJE93" s="64"/>
      <c r="AJF93" s="64"/>
      <c r="AJG93" s="64"/>
      <c r="AJH93" s="64"/>
      <c r="AJI93" s="64"/>
      <c r="AJJ93" s="64"/>
      <c r="AJK93" s="64"/>
      <c r="AJL93" s="64"/>
      <c r="AJM93" s="64"/>
      <c r="AJN93" s="64"/>
      <c r="AJO93" s="64"/>
      <c r="AJP93" s="64"/>
      <c r="AJQ93" s="64"/>
      <c r="AJR93" s="64"/>
      <c r="AJS93" s="64"/>
      <c r="AJT93" s="64"/>
      <c r="AJU93" s="64"/>
      <c r="AJV93" s="64"/>
      <c r="AJW93" s="64"/>
      <c r="AJX93" s="64"/>
      <c r="AJY93" s="64"/>
      <c r="AJZ93" s="64"/>
      <c r="AKA93" s="64"/>
      <c r="AKB93" s="64"/>
      <c r="AKC93" s="64"/>
      <c r="AKD93" s="64"/>
      <c r="AKE93" s="64"/>
      <c r="AKF93" s="64"/>
      <c r="AKG93" s="64"/>
      <c r="AKH93" s="64"/>
      <c r="AKI93" s="64"/>
      <c r="AKJ93" s="64"/>
      <c r="AKK93" s="64"/>
      <c r="AKL93" s="64"/>
      <c r="AKM93" s="64"/>
      <c r="AKN93" s="64"/>
      <c r="AKO93" s="64"/>
      <c r="AKP93" s="64"/>
      <c r="AKQ93" s="64"/>
      <c r="AKR93" s="64"/>
      <c r="AKS93" s="64"/>
      <c r="AKT93" s="64"/>
      <c r="AKU93" s="64"/>
      <c r="AKV93" s="64"/>
      <c r="AKW93" s="64"/>
      <c r="AKX93" s="64"/>
      <c r="AKY93" s="64"/>
      <c r="AKZ93" s="64"/>
      <c r="ALA93" s="64"/>
      <c r="ALB93" s="64"/>
      <c r="ALC93" s="64"/>
      <c r="ALD93" s="64"/>
      <c r="ALE93" s="64"/>
      <c r="ALF93" s="64"/>
      <c r="ALG93" s="64"/>
      <c r="ALH93" s="64"/>
      <c r="ALI93" s="64"/>
      <c r="ALJ93" s="64"/>
      <c r="ALK93" s="64"/>
      <c r="ALL93" s="64"/>
      <c r="ALM93" s="64"/>
      <c r="ALN93" s="64"/>
      <c r="ALO93" s="64"/>
      <c r="ALP93" s="64"/>
      <c r="ALQ93" s="64"/>
      <c r="ALR93" s="64"/>
      <c r="ALS93" s="64"/>
      <c r="ALT93" s="64"/>
      <c r="ALU93" s="64"/>
      <c r="ALV93" s="64"/>
      <c r="ALW93" s="64"/>
      <c r="ALX93" s="64"/>
      <c r="ALY93" s="64"/>
      <c r="ALZ93" s="64"/>
      <c r="AMA93" s="64"/>
      <c r="AMB93" s="64"/>
      <c r="AMC93" s="64"/>
      <c r="AMD93" s="64"/>
      <c r="AME93" s="64"/>
      <c r="AMF93" s="64"/>
      <c r="AMG93" s="64"/>
      <c r="AMH93" s="64"/>
      <c r="AMI93" s="64"/>
      <c r="AMJ93" s="64"/>
      <c r="AMK93" s="64"/>
      <c r="AML93" s="64"/>
      <c r="AMM93" s="64"/>
      <c r="AMN93" s="64"/>
    </row>
    <row r="94" spans="1:1028" ht="12.75" customHeight="1" x14ac:dyDescent="0.2">
      <c r="A94" s="90" t="s">
        <v>170</v>
      </c>
      <c r="B94" s="87"/>
      <c r="C94" s="92">
        <f>'ENCARGOS SOCIAIS'!F48</f>
        <v>0.70830000000000015</v>
      </c>
      <c r="D94" s="87"/>
      <c r="E94" s="86"/>
      <c r="F94" s="86"/>
      <c r="G94" s="86"/>
      <c r="H94" s="86"/>
      <c r="I94" s="86"/>
      <c r="J94" s="86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  <c r="AM94" s="64"/>
      <c r="AN94" s="64"/>
      <c r="AO94" s="64"/>
      <c r="AP94" s="64"/>
      <c r="AQ94" s="64"/>
      <c r="AR94" s="64"/>
      <c r="AS94" s="64"/>
      <c r="AT94" s="64"/>
      <c r="AU94" s="64"/>
      <c r="AV94" s="64"/>
      <c r="AW94" s="64"/>
      <c r="AX94" s="64"/>
      <c r="AY94" s="64"/>
      <c r="AZ94" s="64"/>
      <c r="BA94" s="64"/>
      <c r="BB94" s="64"/>
      <c r="BC94" s="64"/>
      <c r="BD94" s="64"/>
      <c r="BE94" s="64"/>
      <c r="BF94" s="64"/>
      <c r="BG94" s="64"/>
      <c r="BH94" s="64"/>
      <c r="BI94" s="64"/>
      <c r="BJ94" s="64"/>
      <c r="BK94" s="64"/>
      <c r="BL94" s="64"/>
      <c r="BM94" s="64"/>
      <c r="BN94" s="64"/>
      <c r="BO94" s="64"/>
      <c r="BP94" s="64"/>
      <c r="BQ94" s="64"/>
      <c r="BR94" s="64"/>
      <c r="BS94" s="64"/>
      <c r="BT94" s="64"/>
      <c r="BU94" s="64"/>
      <c r="BV94" s="64"/>
      <c r="BW94" s="64"/>
      <c r="BX94" s="64"/>
      <c r="BY94" s="64"/>
      <c r="BZ94" s="64"/>
      <c r="CA94" s="64"/>
      <c r="CB94" s="64"/>
      <c r="CC94" s="64"/>
      <c r="CD94" s="64"/>
      <c r="CE94" s="64"/>
      <c r="CF94" s="64"/>
      <c r="CG94" s="64"/>
      <c r="CH94" s="64"/>
      <c r="CI94" s="64"/>
      <c r="CJ94" s="64"/>
      <c r="CK94" s="64"/>
      <c r="CL94" s="64"/>
      <c r="CM94" s="64"/>
      <c r="CN94" s="64"/>
      <c r="CO94" s="64"/>
      <c r="CP94" s="64"/>
      <c r="CQ94" s="64"/>
      <c r="CR94" s="64"/>
      <c r="CS94" s="64"/>
      <c r="CT94" s="64"/>
      <c r="CU94" s="64"/>
      <c r="CV94" s="64"/>
      <c r="CW94" s="64"/>
      <c r="CX94" s="64"/>
      <c r="CY94" s="64"/>
      <c r="CZ94" s="64"/>
      <c r="DA94" s="64"/>
      <c r="DB94" s="64"/>
      <c r="DC94" s="64"/>
      <c r="DD94" s="64"/>
      <c r="DE94" s="64"/>
      <c r="DF94" s="64"/>
      <c r="DG94" s="64"/>
      <c r="DH94" s="64"/>
      <c r="DI94" s="64"/>
      <c r="DJ94" s="64"/>
      <c r="DK94" s="64"/>
      <c r="DL94" s="64"/>
      <c r="DM94" s="64"/>
      <c r="DN94" s="64"/>
      <c r="DO94" s="64"/>
      <c r="DP94" s="64"/>
      <c r="DQ94" s="64"/>
      <c r="DR94" s="64"/>
      <c r="DS94" s="64"/>
      <c r="DT94" s="64"/>
      <c r="DU94" s="64"/>
      <c r="DV94" s="64"/>
      <c r="DW94" s="64"/>
      <c r="DX94" s="64"/>
      <c r="DY94" s="64"/>
      <c r="DZ94" s="64"/>
      <c r="EA94" s="64"/>
      <c r="EB94" s="64"/>
      <c r="EC94" s="64"/>
      <c r="ED94" s="64"/>
      <c r="EE94" s="64"/>
      <c r="EF94" s="64"/>
      <c r="EG94" s="64"/>
      <c r="EH94" s="64"/>
      <c r="EI94" s="64"/>
      <c r="EJ94" s="64"/>
      <c r="EK94" s="64"/>
      <c r="EL94" s="64"/>
      <c r="EM94" s="64"/>
      <c r="EN94" s="64"/>
      <c r="EO94" s="64"/>
      <c r="EP94" s="64"/>
      <c r="EQ94" s="64"/>
      <c r="ER94" s="64"/>
      <c r="ES94" s="64"/>
      <c r="ET94" s="64"/>
      <c r="EU94" s="64"/>
      <c r="EV94" s="64"/>
      <c r="EW94" s="64"/>
      <c r="EX94" s="64"/>
      <c r="EY94" s="64"/>
      <c r="EZ94" s="64"/>
      <c r="FA94" s="64"/>
      <c r="FB94" s="64"/>
      <c r="FC94" s="64"/>
      <c r="FD94" s="64"/>
      <c r="FE94" s="64"/>
      <c r="FF94" s="64"/>
      <c r="FG94" s="64"/>
      <c r="FH94" s="64"/>
      <c r="FI94" s="64"/>
      <c r="FJ94" s="64"/>
      <c r="FK94" s="64"/>
      <c r="FL94" s="64"/>
      <c r="FM94" s="64"/>
      <c r="FN94" s="64"/>
      <c r="FO94" s="64"/>
      <c r="FP94" s="64"/>
      <c r="FQ94" s="64"/>
      <c r="FR94" s="64"/>
      <c r="FS94" s="64"/>
      <c r="FT94" s="64"/>
      <c r="FU94" s="64"/>
      <c r="FV94" s="64"/>
      <c r="FW94" s="64"/>
      <c r="FX94" s="64"/>
      <c r="FY94" s="64"/>
      <c r="FZ94" s="64"/>
      <c r="GA94" s="64"/>
      <c r="GB94" s="64"/>
      <c r="GC94" s="64"/>
      <c r="GD94" s="64"/>
      <c r="GE94" s="64"/>
      <c r="GF94" s="64"/>
      <c r="GG94" s="64"/>
      <c r="GH94" s="64"/>
      <c r="GI94" s="64"/>
      <c r="GJ94" s="64"/>
      <c r="GK94" s="64"/>
      <c r="GL94" s="64"/>
      <c r="GM94" s="64"/>
      <c r="GN94" s="64"/>
      <c r="GO94" s="64"/>
      <c r="GP94" s="64"/>
      <c r="GQ94" s="64"/>
      <c r="GR94" s="64"/>
      <c r="GS94" s="64"/>
      <c r="GT94" s="64"/>
      <c r="GU94" s="64"/>
      <c r="GV94" s="64"/>
      <c r="GW94" s="64"/>
      <c r="GX94" s="64"/>
      <c r="GY94" s="64"/>
      <c r="GZ94" s="64"/>
      <c r="HA94" s="64"/>
      <c r="HB94" s="64"/>
      <c r="HC94" s="64"/>
      <c r="HD94" s="64"/>
      <c r="HE94" s="64"/>
      <c r="HF94" s="64"/>
      <c r="HG94" s="64"/>
      <c r="HH94" s="64"/>
      <c r="HI94" s="64"/>
      <c r="HJ94" s="64"/>
      <c r="HK94" s="64"/>
      <c r="HL94" s="64"/>
      <c r="HM94" s="64"/>
      <c r="HN94" s="64"/>
      <c r="HO94" s="64"/>
      <c r="HP94" s="64"/>
      <c r="HQ94" s="64"/>
      <c r="HR94" s="64"/>
      <c r="HS94" s="64"/>
      <c r="HT94" s="64"/>
      <c r="HU94" s="64"/>
      <c r="HV94" s="64"/>
      <c r="HW94" s="64"/>
      <c r="HX94" s="64"/>
      <c r="HY94" s="64"/>
      <c r="HZ94" s="64"/>
      <c r="IA94" s="64"/>
      <c r="IB94" s="64"/>
      <c r="IC94" s="64"/>
      <c r="ID94" s="64"/>
      <c r="IE94" s="64"/>
      <c r="IF94" s="64"/>
      <c r="IG94" s="64"/>
      <c r="IH94" s="64"/>
      <c r="II94" s="64"/>
      <c r="IJ94" s="64"/>
      <c r="IK94" s="64"/>
      <c r="IL94" s="64"/>
      <c r="IM94" s="64"/>
      <c r="IN94" s="64"/>
      <c r="IO94" s="64"/>
      <c r="IP94" s="64"/>
      <c r="IQ94" s="64"/>
      <c r="IR94" s="64"/>
      <c r="IS94" s="64"/>
      <c r="IT94" s="64"/>
      <c r="IU94" s="64"/>
      <c r="IV94" s="64"/>
      <c r="IW94" s="64"/>
      <c r="IX94" s="64"/>
      <c r="IY94" s="64"/>
      <c r="IZ94" s="64"/>
      <c r="JA94" s="64"/>
      <c r="JB94" s="64"/>
      <c r="JC94" s="64"/>
      <c r="JD94" s="64"/>
      <c r="JE94" s="64"/>
      <c r="JF94" s="64"/>
      <c r="JG94" s="64"/>
      <c r="JH94" s="64"/>
      <c r="JI94" s="64"/>
      <c r="JJ94" s="64"/>
      <c r="JK94" s="64"/>
      <c r="JL94" s="64"/>
      <c r="JM94" s="64"/>
      <c r="JN94" s="64"/>
      <c r="JO94" s="64"/>
      <c r="JP94" s="64"/>
      <c r="JQ94" s="64"/>
      <c r="JR94" s="64"/>
      <c r="JS94" s="64"/>
      <c r="JT94" s="64"/>
      <c r="JU94" s="64"/>
      <c r="JV94" s="64"/>
      <c r="JW94" s="64"/>
      <c r="JX94" s="64"/>
      <c r="JY94" s="64"/>
      <c r="JZ94" s="64"/>
      <c r="KA94" s="64"/>
      <c r="KB94" s="64"/>
      <c r="KC94" s="64"/>
      <c r="KD94" s="64"/>
      <c r="KE94" s="64"/>
      <c r="KF94" s="64"/>
      <c r="KG94" s="64"/>
      <c r="KH94" s="64"/>
      <c r="KI94" s="64"/>
      <c r="KJ94" s="64"/>
      <c r="KK94" s="64"/>
      <c r="KL94" s="64"/>
      <c r="KM94" s="64"/>
      <c r="KN94" s="64"/>
      <c r="KO94" s="64"/>
      <c r="KP94" s="64"/>
      <c r="KQ94" s="64"/>
      <c r="KR94" s="64"/>
      <c r="KS94" s="64"/>
      <c r="KT94" s="64"/>
      <c r="KU94" s="64"/>
      <c r="KV94" s="64"/>
      <c r="KW94" s="64"/>
      <c r="KX94" s="64"/>
      <c r="KY94" s="64"/>
      <c r="KZ94" s="64"/>
      <c r="LA94" s="64"/>
      <c r="LB94" s="64"/>
      <c r="LC94" s="64"/>
      <c r="LD94" s="64"/>
      <c r="LE94" s="64"/>
      <c r="LF94" s="64"/>
      <c r="LG94" s="64"/>
      <c r="LH94" s="64"/>
      <c r="LI94" s="64"/>
      <c r="LJ94" s="64"/>
      <c r="LK94" s="64"/>
      <c r="LL94" s="64"/>
      <c r="LM94" s="64"/>
      <c r="LN94" s="64"/>
      <c r="LO94" s="64"/>
      <c r="LP94" s="64"/>
      <c r="LQ94" s="64"/>
      <c r="LR94" s="64"/>
      <c r="LS94" s="64"/>
      <c r="LT94" s="64"/>
      <c r="LU94" s="64"/>
      <c r="LV94" s="64"/>
      <c r="LW94" s="64"/>
      <c r="LX94" s="64"/>
      <c r="LY94" s="64"/>
      <c r="LZ94" s="64"/>
      <c r="MA94" s="64"/>
      <c r="MB94" s="64"/>
      <c r="MC94" s="64"/>
      <c r="MD94" s="64"/>
      <c r="ME94" s="64"/>
      <c r="MF94" s="64"/>
      <c r="MG94" s="64"/>
      <c r="MH94" s="64"/>
      <c r="MI94" s="64"/>
      <c r="MJ94" s="64"/>
      <c r="MK94" s="64"/>
      <c r="ML94" s="64"/>
      <c r="MM94" s="64"/>
      <c r="MN94" s="64"/>
      <c r="MO94" s="64"/>
      <c r="MP94" s="64"/>
      <c r="MQ94" s="64"/>
      <c r="MR94" s="64"/>
      <c r="MS94" s="64"/>
      <c r="MT94" s="64"/>
      <c r="MU94" s="64"/>
      <c r="MV94" s="64"/>
      <c r="MW94" s="64"/>
      <c r="MX94" s="64"/>
      <c r="MY94" s="64"/>
      <c r="MZ94" s="64"/>
      <c r="NA94" s="64"/>
      <c r="NB94" s="64"/>
      <c r="NC94" s="64"/>
      <c r="ND94" s="64"/>
      <c r="NE94" s="64"/>
      <c r="NF94" s="64"/>
      <c r="NG94" s="64"/>
      <c r="NH94" s="64"/>
      <c r="NI94" s="64"/>
      <c r="NJ94" s="64"/>
      <c r="NK94" s="64"/>
      <c r="NL94" s="64"/>
      <c r="NM94" s="64"/>
      <c r="NN94" s="64"/>
      <c r="NO94" s="64"/>
      <c r="NP94" s="64"/>
      <c r="NQ94" s="64"/>
      <c r="NR94" s="64"/>
      <c r="NS94" s="64"/>
      <c r="NT94" s="64"/>
      <c r="NU94" s="64"/>
      <c r="NV94" s="64"/>
      <c r="NW94" s="64"/>
      <c r="NX94" s="64"/>
      <c r="NY94" s="64"/>
      <c r="NZ94" s="64"/>
      <c r="OA94" s="64"/>
      <c r="OB94" s="64"/>
      <c r="OC94" s="64"/>
      <c r="OD94" s="64"/>
      <c r="OE94" s="64"/>
      <c r="OF94" s="64"/>
      <c r="OG94" s="64"/>
      <c r="OH94" s="64"/>
      <c r="OI94" s="64"/>
      <c r="OJ94" s="64"/>
      <c r="OK94" s="64"/>
      <c r="OL94" s="64"/>
      <c r="OM94" s="64"/>
      <c r="ON94" s="64"/>
      <c r="OO94" s="64"/>
      <c r="OP94" s="64"/>
      <c r="OQ94" s="64"/>
      <c r="OR94" s="64"/>
      <c r="OS94" s="64"/>
      <c r="OT94" s="64"/>
      <c r="OU94" s="64"/>
      <c r="OV94" s="64"/>
      <c r="OW94" s="64"/>
      <c r="OX94" s="64"/>
      <c r="OY94" s="64"/>
      <c r="OZ94" s="64"/>
      <c r="PA94" s="64"/>
      <c r="PB94" s="64"/>
      <c r="PC94" s="64"/>
      <c r="PD94" s="64"/>
      <c r="PE94" s="64"/>
      <c r="PF94" s="64"/>
      <c r="PG94" s="64"/>
      <c r="PH94" s="64"/>
      <c r="PI94" s="64"/>
      <c r="PJ94" s="64"/>
      <c r="PK94" s="64"/>
      <c r="PL94" s="64"/>
      <c r="PM94" s="64"/>
      <c r="PN94" s="64"/>
      <c r="PO94" s="64"/>
      <c r="PP94" s="64"/>
      <c r="PQ94" s="64"/>
      <c r="PR94" s="64"/>
      <c r="PS94" s="64"/>
      <c r="PT94" s="64"/>
      <c r="PU94" s="64"/>
      <c r="PV94" s="64"/>
      <c r="PW94" s="64"/>
      <c r="PX94" s="64"/>
      <c r="PY94" s="64"/>
      <c r="PZ94" s="64"/>
      <c r="QA94" s="64"/>
      <c r="QB94" s="64"/>
      <c r="QC94" s="64"/>
      <c r="QD94" s="64"/>
      <c r="QE94" s="64"/>
      <c r="QF94" s="64"/>
      <c r="QG94" s="64"/>
      <c r="QH94" s="64"/>
      <c r="QI94" s="64"/>
      <c r="QJ94" s="64"/>
      <c r="QK94" s="64"/>
      <c r="QL94" s="64"/>
      <c r="QM94" s="64"/>
      <c r="QN94" s="64"/>
      <c r="QO94" s="64"/>
      <c r="QP94" s="64"/>
      <c r="QQ94" s="64"/>
      <c r="QR94" s="64"/>
      <c r="QS94" s="64"/>
      <c r="QT94" s="64"/>
      <c r="QU94" s="64"/>
      <c r="QV94" s="64"/>
      <c r="QW94" s="64"/>
      <c r="QX94" s="64"/>
      <c r="QY94" s="64"/>
      <c r="QZ94" s="64"/>
      <c r="RA94" s="64"/>
      <c r="RB94" s="64"/>
      <c r="RC94" s="64"/>
      <c r="RD94" s="64"/>
      <c r="RE94" s="64"/>
      <c r="RF94" s="64"/>
      <c r="RG94" s="64"/>
      <c r="RH94" s="64"/>
      <c r="RI94" s="64"/>
      <c r="RJ94" s="64"/>
      <c r="RK94" s="64"/>
      <c r="RL94" s="64"/>
      <c r="RM94" s="64"/>
      <c r="RN94" s="64"/>
      <c r="RO94" s="64"/>
      <c r="RP94" s="64"/>
      <c r="RQ94" s="64"/>
      <c r="RR94" s="64"/>
      <c r="RS94" s="64"/>
      <c r="RT94" s="64"/>
      <c r="RU94" s="64"/>
      <c r="RV94" s="64"/>
      <c r="RW94" s="64"/>
      <c r="RX94" s="64"/>
      <c r="RY94" s="64"/>
      <c r="RZ94" s="64"/>
      <c r="SA94" s="64"/>
      <c r="SB94" s="64"/>
      <c r="SC94" s="64"/>
      <c r="SD94" s="64"/>
      <c r="SE94" s="64"/>
      <c r="SF94" s="64"/>
      <c r="SG94" s="64"/>
      <c r="SH94" s="64"/>
      <c r="SI94" s="64"/>
      <c r="SJ94" s="64"/>
      <c r="SK94" s="64"/>
      <c r="SL94" s="64"/>
      <c r="SM94" s="64"/>
      <c r="SN94" s="64"/>
      <c r="SO94" s="64"/>
      <c r="SP94" s="64"/>
      <c r="SQ94" s="64"/>
      <c r="SR94" s="64"/>
      <c r="SS94" s="64"/>
      <c r="ST94" s="64"/>
      <c r="SU94" s="64"/>
      <c r="SV94" s="64"/>
      <c r="SW94" s="64"/>
      <c r="SX94" s="64"/>
      <c r="SY94" s="64"/>
      <c r="SZ94" s="64"/>
      <c r="TA94" s="64"/>
      <c r="TB94" s="64"/>
      <c r="TC94" s="64"/>
      <c r="TD94" s="64"/>
      <c r="TE94" s="64"/>
      <c r="TF94" s="64"/>
      <c r="TG94" s="64"/>
      <c r="TH94" s="64"/>
      <c r="TI94" s="64"/>
      <c r="TJ94" s="64"/>
      <c r="TK94" s="64"/>
      <c r="TL94" s="64"/>
      <c r="TM94" s="64"/>
      <c r="TN94" s="64"/>
      <c r="TO94" s="64"/>
      <c r="TP94" s="64"/>
      <c r="TQ94" s="64"/>
      <c r="TR94" s="64"/>
      <c r="TS94" s="64"/>
      <c r="TT94" s="64"/>
      <c r="TU94" s="64"/>
      <c r="TV94" s="64"/>
      <c r="TW94" s="64"/>
      <c r="TX94" s="64"/>
      <c r="TY94" s="64"/>
      <c r="TZ94" s="64"/>
      <c r="UA94" s="64"/>
      <c r="UB94" s="64"/>
      <c r="UC94" s="64"/>
      <c r="UD94" s="64"/>
      <c r="UE94" s="64"/>
      <c r="UF94" s="64"/>
      <c r="UG94" s="64"/>
      <c r="UH94" s="64"/>
      <c r="UI94" s="64"/>
      <c r="UJ94" s="64"/>
      <c r="UK94" s="64"/>
      <c r="UL94" s="64"/>
      <c r="UM94" s="64"/>
      <c r="UN94" s="64"/>
      <c r="UO94" s="64"/>
      <c r="UP94" s="64"/>
      <c r="UQ94" s="64"/>
      <c r="UR94" s="64"/>
      <c r="US94" s="64"/>
      <c r="UT94" s="64"/>
      <c r="UU94" s="64"/>
      <c r="UV94" s="64"/>
      <c r="UW94" s="64"/>
      <c r="UX94" s="64"/>
      <c r="UY94" s="64"/>
      <c r="UZ94" s="64"/>
      <c r="VA94" s="64"/>
      <c r="VB94" s="64"/>
      <c r="VC94" s="64"/>
      <c r="VD94" s="64"/>
      <c r="VE94" s="64"/>
      <c r="VF94" s="64"/>
      <c r="VG94" s="64"/>
      <c r="VH94" s="64"/>
      <c r="VI94" s="64"/>
      <c r="VJ94" s="64"/>
      <c r="VK94" s="64"/>
      <c r="VL94" s="64"/>
      <c r="VM94" s="64"/>
      <c r="VN94" s="64"/>
      <c r="VO94" s="64"/>
      <c r="VP94" s="64"/>
      <c r="VQ94" s="64"/>
      <c r="VR94" s="64"/>
      <c r="VS94" s="64"/>
      <c r="VT94" s="64"/>
      <c r="VU94" s="64"/>
      <c r="VV94" s="64"/>
      <c r="VW94" s="64"/>
      <c r="VX94" s="64"/>
      <c r="VY94" s="64"/>
      <c r="VZ94" s="64"/>
      <c r="WA94" s="64"/>
      <c r="WB94" s="64"/>
      <c r="WC94" s="64"/>
      <c r="WD94" s="64"/>
      <c r="WE94" s="64"/>
      <c r="WF94" s="64"/>
      <c r="WG94" s="64"/>
      <c r="WH94" s="64"/>
      <c r="WI94" s="64"/>
      <c r="WJ94" s="64"/>
      <c r="WK94" s="64"/>
      <c r="WL94" s="64"/>
      <c r="WM94" s="64"/>
      <c r="WN94" s="64"/>
      <c r="WO94" s="64"/>
      <c r="WP94" s="64"/>
      <c r="WQ94" s="64"/>
      <c r="WR94" s="64"/>
      <c r="WS94" s="64"/>
      <c r="WT94" s="64"/>
      <c r="WU94" s="64"/>
      <c r="WV94" s="64"/>
      <c r="WW94" s="64"/>
      <c r="WX94" s="64"/>
      <c r="WY94" s="64"/>
      <c r="WZ94" s="64"/>
      <c r="XA94" s="64"/>
      <c r="XB94" s="64"/>
      <c r="XC94" s="64"/>
      <c r="XD94" s="64"/>
      <c r="XE94" s="64"/>
      <c r="XF94" s="64"/>
      <c r="XG94" s="64"/>
      <c r="XH94" s="64"/>
      <c r="XI94" s="64"/>
      <c r="XJ94" s="64"/>
      <c r="XK94" s="64"/>
      <c r="XL94" s="64"/>
      <c r="XM94" s="64"/>
      <c r="XN94" s="64"/>
      <c r="XO94" s="64"/>
      <c r="XP94" s="64"/>
      <c r="XQ94" s="64"/>
      <c r="XR94" s="64"/>
      <c r="XS94" s="64"/>
      <c r="XT94" s="64"/>
      <c r="XU94" s="64"/>
      <c r="XV94" s="64"/>
      <c r="XW94" s="64"/>
      <c r="XX94" s="64"/>
      <c r="XY94" s="64"/>
      <c r="XZ94" s="64"/>
      <c r="YA94" s="64"/>
      <c r="YB94" s="64"/>
      <c r="YC94" s="64"/>
      <c r="YD94" s="64"/>
      <c r="YE94" s="64"/>
      <c r="YF94" s="64"/>
      <c r="YG94" s="64"/>
      <c r="YH94" s="64"/>
      <c r="YI94" s="64"/>
      <c r="YJ94" s="64"/>
      <c r="YK94" s="64"/>
      <c r="YL94" s="64"/>
      <c r="YM94" s="64"/>
      <c r="YN94" s="64"/>
      <c r="YO94" s="64"/>
      <c r="YP94" s="64"/>
      <c r="YQ94" s="64"/>
      <c r="YR94" s="64"/>
      <c r="YS94" s="64"/>
      <c r="YT94" s="64"/>
      <c r="YU94" s="64"/>
      <c r="YV94" s="64"/>
      <c r="YW94" s="64"/>
      <c r="YX94" s="64"/>
      <c r="YY94" s="64"/>
      <c r="YZ94" s="64"/>
      <c r="ZA94" s="64"/>
      <c r="ZB94" s="64"/>
      <c r="ZC94" s="64"/>
      <c r="ZD94" s="64"/>
      <c r="ZE94" s="64"/>
      <c r="ZF94" s="64"/>
      <c r="ZG94" s="64"/>
      <c r="ZH94" s="64"/>
      <c r="ZI94" s="64"/>
      <c r="ZJ94" s="64"/>
      <c r="ZK94" s="64"/>
      <c r="ZL94" s="64"/>
      <c r="ZM94" s="64"/>
      <c r="ZN94" s="64"/>
      <c r="ZO94" s="64"/>
      <c r="ZP94" s="64"/>
      <c r="ZQ94" s="64"/>
      <c r="ZR94" s="64"/>
      <c r="ZS94" s="64"/>
      <c r="ZT94" s="64"/>
      <c r="ZU94" s="64"/>
      <c r="ZV94" s="64"/>
      <c r="ZW94" s="64"/>
      <c r="ZX94" s="64"/>
      <c r="ZY94" s="64"/>
      <c r="ZZ94" s="64"/>
      <c r="AAA94" s="64"/>
      <c r="AAB94" s="64"/>
      <c r="AAC94" s="64"/>
      <c r="AAD94" s="64"/>
      <c r="AAE94" s="64"/>
      <c r="AAF94" s="64"/>
      <c r="AAG94" s="64"/>
      <c r="AAH94" s="64"/>
      <c r="AAI94" s="64"/>
      <c r="AAJ94" s="64"/>
      <c r="AAK94" s="64"/>
      <c r="AAL94" s="64"/>
      <c r="AAM94" s="64"/>
      <c r="AAN94" s="64"/>
      <c r="AAO94" s="64"/>
      <c r="AAP94" s="64"/>
      <c r="AAQ94" s="64"/>
      <c r="AAR94" s="64"/>
      <c r="AAS94" s="64"/>
      <c r="AAT94" s="64"/>
      <c r="AAU94" s="64"/>
      <c r="AAV94" s="64"/>
      <c r="AAW94" s="64"/>
      <c r="AAX94" s="64"/>
      <c r="AAY94" s="64"/>
      <c r="AAZ94" s="64"/>
      <c r="ABA94" s="64"/>
      <c r="ABB94" s="64"/>
      <c r="ABC94" s="64"/>
      <c r="ABD94" s="64"/>
      <c r="ABE94" s="64"/>
      <c r="ABF94" s="64"/>
      <c r="ABG94" s="64"/>
      <c r="ABH94" s="64"/>
      <c r="ABI94" s="64"/>
      <c r="ABJ94" s="64"/>
      <c r="ABK94" s="64"/>
      <c r="ABL94" s="64"/>
      <c r="ABM94" s="64"/>
      <c r="ABN94" s="64"/>
      <c r="ABO94" s="64"/>
      <c r="ABP94" s="64"/>
      <c r="ABQ94" s="64"/>
      <c r="ABR94" s="64"/>
      <c r="ABS94" s="64"/>
      <c r="ABT94" s="64"/>
      <c r="ABU94" s="64"/>
      <c r="ABV94" s="64"/>
      <c r="ABW94" s="64"/>
      <c r="ABX94" s="64"/>
      <c r="ABY94" s="64"/>
      <c r="ABZ94" s="64"/>
      <c r="ACA94" s="64"/>
      <c r="ACB94" s="64"/>
      <c r="ACC94" s="64"/>
      <c r="ACD94" s="64"/>
      <c r="ACE94" s="64"/>
      <c r="ACF94" s="64"/>
      <c r="ACG94" s="64"/>
      <c r="ACH94" s="64"/>
      <c r="ACI94" s="64"/>
      <c r="ACJ94" s="64"/>
      <c r="ACK94" s="64"/>
      <c r="ACL94" s="64"/>
      <c r="ACM94" s="64"/>
      <c r="ACN94" s="64"/>
      <c r="ACO94" s="64"/>
      <c r="ACP94" s="64"/>
      <c r="ACQ94" s="64"/>
      <c r="ACR94" s="64"/>
      <c r="ACS94" s="64"/>
      <c r="ACT94" s="64"/>
      <c r="ACU94" s="64"/>
      <c r="ACV94" s="64"/>
      <c r="ACW94" s="64"/>
      <c r="ACX94" s="64"/>
      <c r="ACY94" s="64"/>
      <c r="ACZ94" s="64"/>
      <c r="ADA94" s="64"/>
      <c r="ADB94" s="64"/>
      <c r="ADC94" s="64"/>
      <c r="ADD94" s="64"/>
      <c r="ADE94" s="64"/>
      <c r="ADF94" s="64"/>
      <c r="ADG94" s="64"/>
      <c r="ADH94" s="64"/>
      <c r="ADI94" s="64"/>
      <c r="ADJ94" s="64"/>
      <c r="ADK94" s="64"/>
      <c r="ADL94" s="64"/>
      <c r="ADM94" s="64"/>
      <c r="ADN94" s="64"/>
      <c r="ADO94" s="64"/>
      <c r="ADP94" s="64"/>
      <c r="ADQ94" s="64"/>
      <c r="ADR94" s="64"/>
      <c r="ADS94" s="64"/>
      <c r="ADT94" s="64"/>
      <c r="ADU94" s="64"/>
      <c r="ADV94" s="64"/>
      <c r="ADW94" s="64"/>
      <c r="ADX94" s="64"/>
      <c r="ADY94" s="64"/>
      <c r="ADZ94" s="64"/>
      <c r="AEA94" s="64"/>
      <c r="AEB94" s="64"/>
      <c r="AEC94" s="64"/>
      <c r="AED94" s="64"/>
      <c r="AEE94" s="64"/>
      <c r="AEF94" s="64"/>
      <c r="AEG94" s="64"/>
      <c r="AEH94" s="64"/>
      <c r="AEI94" s="64"/>
      <c r="AEJ94" s="64"/>
      <c r="AEK94" s="64"/>
      <c r="AEL94" s="64"/>
      <c r="AEM94" s="64"/>
      <c r="AEN94" s="64"/>
      <c r="AEO94" s="64"/>
      <c r="AEP94" s="64"/>
      <c r="AEQ94" s="64"/>
      <c r="AER94" s="64"/>
      <c r="AES94" s="64"/>
      <c r="AET94" s="64"/>
      <c r="AEU94" s="64"/>
      <c r="AEV94" s="64"/>
      <c r="AEW94" s="64"/>
      <c r="AEX94" s="64"/>
      <c r="AEY94" s="64"/>
      <c r="AEZ94" s="64"/>
      <c r="AFA94" s="64"/>
      <c r="AFB94" s="64"/>
      <c r="AFC94" s="64"/>
      <c r="AFD94" s="64"/>
      <c r="AFE94" s="64"/>
      <c r="AFF94" s="64"/>
      <c r="AFG94" s="64"/>
      <c r="AFH94" s="64"/>
      <c r="AFI94" s="64"/>
      <c r="AFJ94" s="64"/>
      <c r="AFK94" s="64"/>
      <c r="AFL94" s="64"/>
      <c r="AFM94" s="64"/>
      <c r="AFN94" s="64"/>
      <c r="AFO94" s="64"/>
      <c r="AFP94" s="64"/>
      <c r="AFQ94" s="64"/>
      <c r="AFR94" s="64"/>
      <c r="AFS94" s="64"/>
      <c r="AFT94" s="64"/>
      <c r="AFU94" s="64"/>
      <c r="AFV94" s="64"/>
      <c r="AFW94" s="64"/>
      <c r="AFX94" s="64"/>
      <c r="AFY94" s="64"/>
      <c r="AFZ94" s="64"/>
      <c r="AGA94" s="64"/>
      <c r="AGB94" s="64"/>
      <c r="AGC94" s="64"/>
      <c r="AGD94" s="64"/>
      <c r="AGE94" s="64"/>
      <c r="AGF94" s="64"/>
      <c r="AGG94" s="64"/>
      <c r="AGH94" s="64"/>
      <c r="AGI94" s="64"/>
      <c r="AGJ94" s="64"/>
      <c r="AGK94" s="64"/>
      <c r="AGL94" s="64"/>
      <c r="AGM94" s="64"/>
      <c r="AGN94" s="64"/>
      <c r="AGO94" s="64"/>
      <c r="AGP94" s="64"/>
      <c r="AGQ94" s="64"/>
      <c r="AGR94" s="64"/>
      <c r="AGS94" s="64"/>
      <c r="AGT94" s="64"/>
      <c r="AGU94" s="64"/>
      <c r="AGV94" s="64"/>
      <c r="AGW94" s="64"/>
      <c r="AGX94" s="64"/>
      <c r="AGY94" s="64"/>
      <c r="AGZ94" s="64"/>
      <c r="AHA94" s="64"/>
      <c r="AHB94" s="64"/>
      <c r="AHC94" s="64"/>
      <c r="AHD94" s="64"/>
      <c r="AHE94" s="64"/>
      <c r="AHF94" s="64"/>
      <c r="AHG94" s="64"/>
      <c r="AHH94" s="64"/>
      <c r="AHI94" s="64"/>
      <c r="AHJ94" s="64"/>
      <c r="AHK94" s="64"/>
      <c r="AHL94" s="64"/>
      <c r="AHM94" s="64"/>
      <c r="AHN94" s="64"/>
      <c r="AHO94" s="64"/>
      <c r="AHP94" s="64"/>
      <c r="AHQ94" s="64"/>
      <c r="AHR94" s="64"/>
      <c r="AHS94" s="64"/>
      <c r="AHT94" s="64"/>
      <c r="AHU94" s="64"/>
      <c r="AHV94" s="64"/>
      <c r="AHW94" s="64"/>
      <c r="AHX94" s="64"/>
      <c r="AHY94" s="64"/>
      <c r="AHZ94" s="64"/>
      <c r="AIA94" s="64"/>
      <c r="AIB94" s="64"/>
      <c r="AIC94" s="64"/>
      <c r="AID94" s="64"/>
      <c r="AIE94" s="64"/>
      <c r="AIF94" s="64"/>
      <c r="AIG94" s="64"/>
      <c r="AIH94" s="64"/>
      <c r="AII94" s="64"/>
      <c r="AIJ94" s="64"/>
      <c r="AIK94" s="64"/>
      <c r="AIL94" s="64"/>
      <c r="AIM94" s="64"/>
      <c r="AIN94" s="64"/>
      <c r="AIO94" s="64"/>
      <c r="AIP94" s="64"/>
      <c r="AIQ94" s="64"/>
      <c r="AIR94" s="64"/>
      <c r="AIS94" s="64"/>
      <c r="AIT94" s="64"/>
      <c r="AIU94" s="64"/>
      <c r="AIV94" s="64"/>
      <c r="AIW94" s="64"/>
      <c r="AIX94" s="64"/>
      <c r="AIY94" s="64"/>
      <c r="AIZ94" s="64"/>
      <c r="AJA94" s="64"/>
      <c r="AJB94" s="64"/>
      <c r="AJC94" s="64"/>
      <c r="AJD94" s="64"/>
      <c r="AJE94" s="64"/>
      <c r="AJF94" s="64"/>
      <c r="AJG94" s="64"/>
      <c r="AJH94" s="64"/>
      <c r="AJI94" s="64"/>
      <c r="AJJ94" s="64"/>
      <c r="AJK94" s="64"/>
      <c r="AJL94" s="64"/>
      <c r="AJM94" s="64"/>
      <c r="AJN94" s="64"/>
      <c r="AJO94" s="64"/>
      <c r="AJP94" s="64"/>
      <c r="AJQ94" s="64"/>
      <c r="AJR94" s="64"/>
      <c r="AJS94" s="64"/>
      <c r="AJT94" s="64"/>
      <c r="AJU94" s="64"/>
      <c r="AJV94" s="64"/>
      <c r="AJW94" s="64"/>
      <c r="AJX94" s="64"/>
      <c r="AJY94" s="64"/>
      <c r="AJZ94" s="64"/>
      <c r="AKA94" s="64"/>
      <c r="AKB94" s="64"/>
      <c r="AKC94" s="64"/>
      <c r="AKD94" s="64"/>
      <c r="AKE94" s="64"/>
      <c r="AKF94" s="64"/>
      <c r="AKG94" s="64"/>
      <c r="AKH94" s="64"/>
      <c r="AKI94" s="64"/>
      <c r="AKJ94" s="64"/>
      <c r="AKK94" s="64"/>
      <c r="AKL94" s="64"/>
      <c r="AKM94" s="64"/>
      <c r="AKN94" s="64"/>
      <c r="AKO94" s="64"/>
      <c r="AKP94" s="64"/>
      <c r="AKQ94" s="64"/>
      <c r="AKR94" s="64"/>
      <c r="AKS94" s="64"/>
      <c r="AKT94" s="64"/>
      <c r="AKU94" s="64"/>
      <c r="AKV94" s="64"/>
      <c r="AKW94" s="64"/>
      <c r="AKX94" s="64"/>
      <c r="AKY94" s="64"/>
      <c r="AKZ94" s="64"/>
      <c r="ALA94" s="64"/>
      <c r="ALB94" s="64"/>
      <c r="ALC94" s="64"/>
      <c r="ALD94" s="64"/>
      <c r="ALE94" s="64"/>
      <c r="ALF94" s="64"/>
      <c r="ALG94" s="64"/>
      <c r="ALH94" s="64"/>
      <c r="ALI94" s="64"/>
      <c r="ALJ94" s="64"/>
      <c r="ALK94" s="64"/>
      <c r="ALL94" s="64"/>
      <c r="ALM94" s="64"/>
      <c r="ALN94" s="64"/>
      <c r="ALO94" s="64"/>
      <c r="ALP94" s="64"/>
      <c r="ALQ94" s="64"/>
      <c r="ALR94" s="64"/>
      <c r="ALS94" s="64"/>
      <c r="ALT94" s="64"/>
      <c r="ALU94" s="64"/>
      <c r="ALV94" s="64"/>
      <c r="ALW94" s="64"/>
      <c r="ALX94" s="64"/>
      <c r="ALY94" s="64"/>
      <c r="ALZ94" s="64"/>
      <c r="AMA94" s="64"/>
      <c r="AMB94" s="64"/>
      <c r="AMC94" s="64"/>
      <c r="AMD94" s="64"/>
      <c r="AME94" s="64"/>
      <c r="AMF94" s="64"/>
      <c r="AMG94" s="64"/>
      <c r="AMH94" s="64"/>
      <c r="AMI94" s="64"/>
      <c r="AMJ94" s="64"/>
      <c r="AMK94" s="64"/>
      <c r="AML94" s="64"/>
      <c r="AMM94" s="64"/>
      <c r="AMN94" s="64"/>
    </row>
    <row r="95" spans="1:1028" x14ac:dyDescent="0.2">
      <c r="A95" s="91" t="s">
        <v>173</v>
      </c>
      <c r="B95" s="88"/>
      <c r="C95" s="93" t="s">
        <v>174</v>
      </c>
      <c r="D95" s="88"/>
      <c r="E95" s="88"/>
      <c r="F95" s="88"/>
      <c r="G95" s="88"/>
      <c r="H95" s="88"/>
      <c r="I95" s="88"/>
      <c r="J95" s="88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/>
      <c r="AJ95" s="64"/>
      <c r="AK95" s="64"/>
      <c r="AL95" s="64"/>
      <c r="AM95" s="64"/>
      <c r="AN95" s="64"/>
      <c r="AO95" s="64"/>
      <c r="AP95" s="64"/>
      <c r="AQ95" s="64"/>
      <c r="AR95" s="64"/>
      <c r="AS95" s="64"/>
      <c r="AT95" s="64"/>
      <c r="AU95" s="64"/>
      <c r="AV95" s="64"/>
      <c r="AW95" s="64"/>
      <c r="AX95" s="64"/>
      <c r="AY95" s="64"/>
      <c r="AZ95" s="64"/>
      <c r="BA95" s="64"/>
      <c r="BB95" s="64"/>
      <c r="BC95" s="64"/>
      <c r="BD95" s="64"/>
      <c r="BE95" s="64"/>
      <c r="BF95" s="64"/>
      <c r="BG95" s="64"/>
      <c r="BH95" s="64"/>
      <c r="BI95" s="64"/>
      <c r="BJ95" s="64"/>
      <c r="BK95" s="64"/>
      <c r="BL95" s="64"/>
      <c r="BM95" s="64"/>
      <c r="BN95" s="64"/>
      <c r="BO95" s="64"/>
      <c r="BP95" s="64"/>
      <c r="BQ95" s="64"/>
      <c r="BR95" s="64"/>
      <c r="BS95" s="64"/>
      <c r="BT95" s="64"/>
      <c r="BU95" s="64"/>
      <c r="BV95" s="64"/>
      <c r="BW95" s="64"/>
      <c r="BX95" s="64"/>
      <c r="BY95" s="64"/>
      <c r="BZ95" s="64"/>
      <c r="CA95" s="64"/>
      <c r="CB95" s="64"/>
      <c r="CC95" s="64"/>
      <c r="CD95" s="64"/>
      <c r="CE95" s="64"/>
      <c r="CF95" s="64"/>
      <c r="CG95" s="64"/>
      <c r="CH95" s="64"/>
      <c r="CI95" s="64"/>
      <c r="CJ95" s="64"/>
      <c r="CK95" s="64"/>
      <c r="CL95" s="64"/>
      <c r="CM95" s="64"/>
      <c r="CN95" s="64"/>
      <c r="CO95" s="64"/>
      <c r="CP95" s="64"/>
      <c r="CQ95" s="64"/>
      <c r="CR95" s="64"/>
      <c r="CS95" s="64"/>
      <c r="CT95" s="64"/>
      <c r="CU95" s="64"/>
      <c r="CV95" s="64"/>
      <c r="CW95" s="64"/>
      <c r="CX95" s="64"/>
      <c r="CY95" s="64"/>
      <c r="CZ95" s="64"/>
      <c r="DA95" s="64"/>
      <c r="DB95" s="64"/>
      <c r="DC95" s="64"/>
      <c r="DD95" s="64"/>
      <c r="DE95" s="64"/>
      <c r="DF95" s="64"/>
      <c r="DG95" s="64"/>
      <c r="DH95" s="64"/>
      <c r="DI95" s="64"/>
      <c r="DJ95" s="64"/>
      <c r="DK95" s="64"/>
      <c r="DL95" s="64"/>
      <c r="DM95" s="64"/>
      <c r="DN95" s="64"/>
      <c r="DO95" s="64"/>
      <c r="DP95" s="64"/>
      <c r="DQ95" s="64"/>
      <c r="DR95" s="64"/>
      <c r="DS95" s="64"/>
      <c r="DT95" s="64"/>
      <c r="DU95" s="64"/>
      <c r="DV95" s="64"/>
      <c r="DW95" s="64"/>
      <c r="DX95" s="64"/>
      <c r="DY95" s="64"/>
      <c r="DZ95" s="64"/>
      <c r="EA95" s="64"/>
      <c r="EB95" s="64"/>
      <c r="EC95" s="64"/>
      <c r="ED95" s="64"/>
      <c r="EE95" s="64"/>
      <c r="EF95" s="64"/>
      <c r="EG95" s="64"/>
      <c r="EH95" s="64"/>
      <c r="EI95" s="64"/>
      <c r="EJ95" s="64"/>
      <c r="EK95" s="64"/>
      <c r="EL95" s="64"/>
      <c r="EM95" s="64"/>
      <c r="EN95" s="64"/>
      <c r="EO95" s="64"/>
      <c r="EP95" s="64"/>
      <c r="EQ95" s="64"/>
      <c r="ER95" s="64"/>
      <c r="ES95" s="64"/>
      <c r="ET95" s="64"/>
      <c r="EU95" s="64"/>
      <c r="EV95" s="64"/>
      <c r="EW95" s="64"/>
      <c r="EX95" s="64"/>
      <c r="EY95" s="64"/>
      <c r="EZ95" s="64"/>
      <c r="FA95" s="64"/>
      <c r="FB95" s="64"/>
      <c r="FC95" s="64"/>
      <c r="FD95" s="64"/>
      <c r="FE95" s="64"/>
      <c r="FF95" s="64"/>
      <c r="FG95" s="64"/>
      <c r="FH95" s="64"/>
      <c r="FI95" s="64"/>
      <c r="FJ95" s="64"/>
      <c r="FK95" s="64"/>
      <c r="FL95" s="64"/>
      <c r="FM95" s="64"/>
      <c r="FN95" s="64"/>
      <c r="FO95" s="64"/>
      <c r="FP95" s="64"/>
      <c r="FQ95" s="64"/>
      <c r="FR95" s="64"/>
      <c r="FS95" s="64"/>
      <c r="FT95" s="64"/>
      <c r="FU95" s="64"/>
      <c r="FV95" s="64"/>
      <c r="FW95" s="64"/>
      <c r="FX95" s="64"/>
      <c r="FY95" s="64"/>
      <c r="FZ95" s="64"/>
      <c r="GA95" s="64"/>
      <c r="GB95" s="64"/>
      <c r="GC95" s="64"/>
      <c r="GD95" s="64"/>
      <c r="GE95" s="64"/>
      <c r="GF95" s="64"/>
      <c r="GG95" s="64"/>
      <c r="GH95" s="64"/>
      <c r="GI95" s="64"/>
      <c r="GJ95" s="64"/>
      <c r="GK95" s="64"/>
      <c r="GL95" s="64"/>
      <c r="GM95" s="64"/>
      <c r="GN95" s="64"/>
      <c r="GO95" s="64"/>
      <c r="GP95" s="64"/>
      <c r="GQ95" s="64"/>
      <c r="GR95" s="64"/>
      <c r="GS95" s="64"/>
      <c r="GT95" s="64"/>
      <c r="GU95" s="64"/>
      <c r="GV95" s="64"/>
      <c r="GW95" s="64"/>
      <c r="GX95" s="64"/>
      <c r="GY95" s="64"/>
      <c r="GZ95" s="64"/>
      <c r="HA95" s="64"/>
      <c r="HB95" s="64"/>
      <c r="HC95" s="64"/>
      <c r="HD95" s="64"/>
      <c r="HE95" s="64"/>
      <c r="HF95" s="64"/>
      <c r="HG95" s="64"/>
      <c r="HH95" s="64"/>
      <c r="HI95" s="64"/>
      <c r="HJ95" s="64"/>
      <c r="HK95" s="64"/>
      <c r="HL95" s="64"/>
      <c r="HM95" s="64"/>
      <c r="HN95" s="64"/>
      <c r="HO95" s="64"/>
      <c r="HP95" s="64"/>
      <c r="HQ95" s="64"/>
      <c r="HR95" s="64"/>
      <c r="HS95" s="64"/>
      <c r="HT95" s="64"/>
      <c r="HU95" s="64"/>
      <c r="HV95" s="64"/>
      <c r="HW95" s="64"/>
      <c r="HX95" s="64"/>
      <c r="HY95" s="64"/>
      <c r="HZ95" s="64"/>
      <c r="IA95" s="64"/>
      <c r="IB95" s="64"/>
      <c r="IC95" s="64"/>
      <c r="ID95" s="64"/>
      <c r="IE95" s="64"/>
      <c r="IF95" s="64"/>
      <c r="IG95" s="64"/>
      <c r="IH95" s="64"/>
      <c r="II95" s="64"/>
      <c r="IJ95" s="64"/>
      <c r="IK95" s="64"/>
      <c r="IL95" s="64"/>
      <c r="IM95" s="64"/>
      <c r="IN95" s="64"/>
      <c r="IO95" s="64"/>
      <c r="IP95" s="64"/>
      <c r="IQ95" s="64"/>
      <c r="IR95" s="64"/>
      <c r="IS95" s="64"/>
      <c r="IT95" s="64"/>
      <c r="IU95" s="64"/>
      <c r="IV95" s="64"/>
      <c r="IW95" s="64"/>
      <c r="IX95" s="64"/>
      <c r="IY95" s="64"/>
      <c r="IZ95" s="64"/>
      <c r="JA95" s="64"/>
      <c r="JB95" s="64"/>
      <c r="JC95" s="64"/>
      <c r="JD95" s="64"/>
      <c r="JE95" s="64"/>
      <c r="JF95" s="64"/>
      <c r="JG95" s="64"/>
      <c r="JH95" s="64"/>
      <c r="JI95" s="64"/>
      <c r="JJ95" s="64"/>
      <c r="JK95" s="64"/>
      <c r="JL95" s="64"/>
      <c r="JM95" s="64"/>
      <c r="JN95" s="64"/>
      <c r="JO95" s="64"/>
      <c r="JP95" s="64"/>
      <c r="JQ95" s="64"/>
      <c r="JR95" s="64"/>
      <c r="JS95" s="64"/>
      <c r="JT95" s="64"/>
      <c r="JU95" s="64"/>
      <c r="JV95" s="64"/>
      <c r="JW95" s="64"/>
      <c r="JX95" s="64"/>
      <c r="JY95" s="64"/>
      <c r="JZ95" s="64"/>
      <c r="KA95" s="64"/>
      <c r="KB95" s="64"/>
      <c r="KC95" s="64"/>
      <c r="KD95" s="64"/>
      <c r="KE95" s="64"/>
      <c r="KF95" s="64"/>
      <c r="KG95" s="64"/>
      <c r="KH95" s="64"/>
      <c r="KI95" s="64"/>
      <c r="KJ95" s="64"/>
      <c r="KK95" s="64"/>
      <c r="KL95" s="64"/>
      <c r="KM95" s="64"/>
      <c r="KN95" s="64"/>
      <c r="KO95" s="64"/>
      <c r="KP95" s="64"/>
      <c r="KQ95" s="64"/>
      <c r="KR95" s="64"/>
      <c r="KS95" s="64"/>
      <c r="KT95" s="64"/>
      <c r="KU95" s="64"/>
      <c r="KV95" s="64"/>
      <c r="KW95" s="64"/>
      <c r="KX95" s="64"/>
      <c r="KY95" s="64"/>
      <c r="KZ95" s="64"/>
      <c r="LA95" s="64"/>
      <c r="LB95" s="64"/>
      <c r="LC95" s="64"/>
      <c r="LD95" s="64"/>
      <c r="LE95" s="64"/>
      <c r="LF95" s="64"/>
      <c r="LG95" s="64"/>
      <c r="LH95" s="64"/>
      <c r="LI95" s="64"/>
      <c r="LJ95" s="64"/>
      <c r="LK95" s="64"/>
      <c r="LL95" s="64"/>
      <c r="LM95" s="64"/>
      <c r="LN95" s="64"/>
      <c r="LO95" s="64"/>
      <c r="LP95" s="64"/>
      <c r="LQ95" s="64"/>
      <c r="LR95" s="64"/>
      <c r="LS95" s="64"/>
      <c r="LT95" s="64"/>
      <c r="LU95" s="64"/>
      <c r="LV95" s="64"/>
      <c r="LW95" s="64"/>
      <c r="LX95" s="64"/>
      <c r="LY95" s="64"/>
      <c r="LZ95" s="64"/>
      <c r="MA95" s="64"/>
      <c r="MB95" s="64"/>
      <c r="MC95" s="64"/>
      <c r="MD95" s="64"/>
      <c r="ME95" s="64"/>
      <c r="MF95" s="64"/>
      <c r="MG95" s="64"/>
      <c r="MH95" s="64"/>
      <c r="MI95" s="64"/>
      <c r="MJ95" s="64"/>
      <c r="MK95" s="64"/>
      <c r="ML95" s="64"/>
      <c r="MM95" s="64"/>
      <c r="MN95" s="64"/>
      <c r="MO95" s="64"/>
      <c r="MP95" s="64"/>
      <c r="MQ95" s="64"/>
      <c r="MR95" s="64"/>
      <c r="MS95" s="64"/>
      <c r="MT95" s="64"/>
      <c r="MU95" s="64"/>
      <c r="MV95" s="64"/>
      <c r="MW95" s="64"/>
      <c r="MX95" s="64"/>
      <c r="MY95" s="64"/>
      <c r="MZ95" s="64"/>
      <c r="NA95" s="64"/>
      <c r="NB95" s="64"/>
      <c r="NC95" s="64"/>
      <c r="ND95" s="64"/>
      <c r="NE95" s="64"/>
      <c r="NF95" s="64"/>
      <c r="NG95" s="64"/>
      <c r="NH95" s="64"/>
      <c r="NI95" s="64"/>
      <c r="NJ95" s="64"/>
      <c r="NK95" s="64"/>
      <c r="NL95" s="64"/>
      <c r="NM95" s="64"/>
      <c r="NN95" s="64"/>
      <c r="NO95" s="64"/>
      <c r="NP95" s="64"/>
      <c r="NQ95" s="64"/>
      <c r="NR95" s="64"/>
      <c r="NS95" s="64"/>
      <c r="NT95" s="64"/>
      <c r="NU95" s="64"/>
      <c r="NV95" s="64"/>
      <c r="NW95" s="64"/>
      <c r="NX95" s="64"/>
      <c r="NY95" s="64"/>
      <c r="NZ95" s="64"/>
      <c r="OA95" s="64"/>
      <c r="OB95" s="64"/>
      <c r="OC95" s="64"/>
      <c r="OD95" s="64"/>
      <c r="OE95" s="64"/>
      <c r="OF95" s="64"/>
      <c r="OG95" s="64"/>
      <c r="OH95" s="64"/>
      <c r="OI95" s="64"/>
      <c r="OJ95" s="64"/>
      <c r="OK95" s="64"/>
      <c r="OL95" s="64"/>
      <c r="OM95" s="64"/>
      <c r="ON95" s="64"/>
      <c r="OO95" s="64"/>
      <c r="OP95" s="64"/>
      <c r="OQ95" s="64"/>
      <c r="OR95" s="64"/>
      <c r="OS95" s="64"/>
      <c r="OT95" s="64"/>
      <c r="OU95" s="64"/>
      <c r="OV95" s="64"/>
      <c r="OW95" s="64"/>
      <c r="OX95" s="64"/>
      <c r="OY95" s="64"/>
      <c r="OZ95" s="64"/>
      <c r="PA95" s="64"/>
      <c r="PB95" s="64"/>
      <c r="PC95" s="64"/>
      <c r="PD95" s="64"/>
      <c r="PE95" s="64"/>
      <c r="PF95" s="64"/>
      <c r="PG95" s="64"/>
      <c r="PH95" s="64"/>
      <c r="PI95" s="64"/>
      <c r="PJ95" s="64"/>
      <c r="PK95" s="64"/>
      <c r="PL95" s="64"/>
      <c r="PM95" s="64"/>
      <c r="PN95" s="64"/>
      <c r="PO95" s="64"/>
      <c r="PP95" s="64"/>
      <c r="PQ95" s="64"/>
      <c r="PR95" s="64"/>
      <c r="PS95" s="64"/>
      <c r="PT95" s="64"/>
      <c r="PU95" s="64"/>
      <c r="PV95" s="64"/>
      <c r="PW95" s="64"/>
      <c r="PX95" s="64"/>
      <c r="PY95" s="64"/>
      <c r="PZ95" s="64"/>
      <c r="QA95" s="64"/>
      <c r="QB95" s="64"/>
      <c r="QC95" s="64"/>
      <c r="QD95" s="64"/>
      <c r="QE95" s="64"/>
      <c r="QF95" s="64"/>
      <c r="QG95" s="64"/>
      <c r="QH95" s="64"/>
      <c r="QI95" s="64"/>
      <c r="QJ95" s="64"/>
      <c r="QK95" s="64"/>
      <c r="QL95" s="64"/>
      <c r="QM95" s="64"/>
      <c r="QN95" s="64"/>
      <c r="QO95" s="64"/>
      <c r="QP95" s="64"/>
      <c r="QQ95" s="64"/>
      <c r="QR95" s="64"/>
      <c r="QS95" s="64"/>
      <c r="QT95" s="64"/>
      <c r="QU95" s="64"/>
      <c r="QV95" s="64"/>
      <c r="QW95" s="64"/>
      <c r="QX95" s="64"/>
      <c r="QY95" s="64"/>
      <c r="QZ95" s="64"/>
      <c r="RA95" s="64"/>
      <c r="RB95" s="64"/>
      <c r="RC95" s="64"/>
      <c r="RD95" s="64"/>
      <c r="RE95" s="64"/>
      <c r="RF95" s="64"/>
      <c r="RG95" s="64"/>
      <c r="RH95" s="64"/>
      <c r="RI95" s="64"/>
      <c r="RJ95" s="64"/>
      <c r="RK95" s="64"/>
      <c r="RL95" s="64"/>
      <c r="RM95" s="64"/>
      <c r="RN95" s="64"/>
      <c r="RO95" s="64"/>
      <c r="RP95" s="64"/>
      <c r="RQ95" s="64"/>
      <c r="RR95" s="64"/>
      <c r="RS95" s="64"/>
      <c r="RT95" s="64"/>
      <c r="RU95" s="64"/>
      <c r="RV95" s="64"/>
      <c r="RW95" s="64"/>
      <c r="RX95" s="64"/>
      <c r="RY95" s="64"/>
      <c r="RZ95" s="64"/>
      <c r="SA95" s="64"/>
      <c r="SB95" s="64"/>
      <c r="SC95" s="64"/>
      <c r="SD95" s="64"/>
      <c r="SE95" s="64"/>
      <c r="SF95" s="64"/>
      <c r="SG95" s="64"/>
      <c r="SH95" s="64"/>
      <c r="SI95" s="64"/>
      <c r="SJ95" s="64"/>
      <c r="SK95" s="64"/>
      <c r="SL95" s="64"/>
      <c r="SM95" s="64"/>
      <c r="SN95" s="64"/>
      <c r="SO95" s="64"/>
      <c r="SP95" s="64"/>
      <c r="SQ95" s="64"/>
      <c r="SR95" s="64"/>
      <c r="SS95" s="64"/>
      <c r="ST95" s="64"/>
      <c r="SU95" s="64"/>
      <c r="SV95" s="64"/>
      <c r="SW95" s="64"/>
      <c r="SX95" s="64"/>
      <c r="SY95" s="64"/>
      <c r="SZ95" s="64"/>
      <c r="TA95" s="64"/>
      <c r="TB95" s="64"/>
      <c r="TC95" s="64"/>
      <c r="TD95" s="64"/>
      <c r="TE95" s="64"/>
      <c r="TF95" s="64"/>
      <c r="TG95" s="64"/>
      <c r="TH95" s="64"/>
      <c r="TI95" s="64"/>
      <c r="TJ95" s="64"/>
      <c r="TK95" s="64"/>
      <c r="TL95" s="64"/>
      <c r="TM95" s="64"/>
      <c r="TN95" s="64"/>
      <c r="TO95" s="64"/>
      <c r="TP95" s="64"/>
      <c r="TQ95" s="64"/>
      <c r="TR95" s="64"/>
      <c r="TS95" s="64"/>
      <c r="TT95" s="64"/>
      <c r="TU95" s="64"/>
      <c r="TV95" s="64"/>
      <c r="TW95" s="64"/>
      <c r="TX95" s="64"/>
      <c r="TY95" s="64"/>
      <c r="TZ95" s="64"/>
      <c r="UA95" s="64"/>
      <c r="UB95" s="64"/>
      <c r="UC95" s="64"/>
      <c r="UD95" s="64"/>
      <c r="UE95" s="64"/>
      <c r="UF95" s="64"/>
      <c r="UG95" s="64"/>
      <c r="UH95" s="64"/>
      <c r="UI95" s="64"/>
      <c r="UJ95" s="64"/>
      <c r="UK95" s="64"/>
      <c r="UL95" s="64"/>
      <c r="UM95" s="64"/>
      <c r="UN95" s="64"/>
      <c r="UO95" s="64"/>
      <c r="UP95" s="64"/>
      <c r="UQ95" s="64"/>
      <c r="UR95" s="64"/>
      <c r="US95" s="64"/>
      <c r="UT95" s="64"/>
      <c r="UU95" s="64"/>
      <c r="UV95" s="64"/>
      <c r="UW95" s="64"/>
      <c r="UX95" s="64"/>
      <c r="UY95" s="64"/>
      <c r="UZ95" s="64"/>
      <c r="VA95" s="64"/>
      <c r="VB95" s="64"/>
      <c r="VC95" s="64"/>
      <c r="VD95" s="64"/>
      <c r="VE95" s="64"/>
      <c r="VF95" s="64"/>
      <c r="VG95" s="64"/>
      <c r="VH95" s="64"/>
      <c r="VI95" s="64"/>
      <c r="VJ95" s="64"/>
      <c r="VK95" s="64"/>
      <c r="VL95" s="64"/>
      <c r="VM95" s="64"/>
      <c r="VN95" s="64"/>
      <c r="VO95" s="64"/>
      <c r="VP95" s="64"/>
      <c r="VQ95" s="64"/>
      <c r="VR95" s="64"/>
      <c r="VS95" s="64"/>
      <c r="VT95" s="64"/>
      <c r="VU95" s="64"/>
      <c r="VV95" s="64"/>
      <c r="VW95" s="64"/>
      <c r="VX95" s="64"/>
      <c r="VY95" s="64"/>
      <c r="VZ95" s="64"/>
      <c r="WA95" s="64"/>
      <c r="WB95" s="64"/>
      <c r="WC95" s="64"/>
      <c r="WD95" s="64"/>
      <c r="WE95" s="64"/>
      <c r="WF95" s="64"/>
      <c r="WG95" s="64"/>
      <c r="WH95" s="64"/>
      <c r="WI95" s="64"/>
      <c r="WJ95" s="64"/>
      <c r="WK95" s="64"/>
      <c r="WL95" s="64"/>
      <c r="WM95" s="64"/>
      <c r="WN95" s="64"/>
      <c r="WO95" s="64"/>
      <c r="WP95" s="64"/>
      <c r="WQ95" s="64"/>
      <c r="WR95" s="64"/>
      <c r="WS95" s="64"/>
      <c r="WT95" s="64"/>
      <c r="WU95" s="64"/>
      <c r="WV95" s="64"/>
      <c r="WW95" s="64"/>
      <c r="WX95" s="64"/>
      <c r="WY95" s="64"/>
      <c r="WZ95" s="64"/>
      <c r="XA95" s="64"/>
      <c r="XB95" s="64"/>
      <c r="XC95" s="64"/>
      <c r="XD95" s="64"/>
      <c r="XE95" s="64"/>
      <c r="XF95" s="64"/>
      <c r="XG95" s="64"/>
      <c r="XH95" s="64"/>
      <c r="XI95" s="64"/>
      <c r="XJ95" s="64"/>
      <c r="XK95" s="64"/>
      <c r="XL95" s="64"/>
      <c r="XM95" s="64"/>
      <c r="XN95" s="64"/>
      <c r="XO95" s="64"/>
      <c r="XP95" s="64"/>
      <c r="XQ95" s="64"/>
      <c r="XR95" s="64"/>
      <c r="XS95" s="64"/>
      <c r="XT95" s="64"/>
      <c r="XU95" s="64"/>
      <c r="XV95" s="64"/>
      <c r="XW95" s="64"/>
      <c r="XX95" s="64"/>
      <c r="XY95" s="64"/>
      <c r="XZ95" s="64"/>
      <c r="YA95" s="64"/>
      <c r="YB95" s="64"/>
      <c r="YC95" s="64"/>
      <c r="YD95" s="64"/>
      <c r="YE95" s="64"/>
      <c r="YF95" s="64"/>
      <c r="YG95" s="64"/>
      <c r="YH95" s="64"/>
      <c r="YI95" s="64"/>
      <c r="YJ95" s="64"/>
      <c r="YK95" s="64"/>
      <c r="YL95" s="64"/>
      <c r="YM95" s="64"/>
      <c r="YN95" s="64"/>
      <c r="YO95" s="64"/>
      <c r="YP95" s="64"/>
      <c r="YQ95" s="64"/>
      <c r="YR95" s="64"/>
      <c r="YS95" s="64"/>
      <c r="YT95" s="64"/>
      <c r="YU95" s="64"/>
      <c r="YV95" s="64"/>
      <c r="YW95" s="64"/>
      <c r="YX95" s="64"/>
      <c r="YY95" s="64"/>
      <c r="YZ95" s="64"/>
      <c r="ZA95" s="64"/>
      <c r="ZB95" s="64"/>
      <c r="ZC95" s="64"/>
      <c r="ZD95" s="64"/>
      <c r="ZE95" s="64"/>
      <c r="ZF95" s="64"/>
      <c r="ZG95" s="64"/>
      <c r="ZH95" s="64"/>
      <c r="ZI95" s="64"/>
      <c r="ZJ95" s="64"/>
      <c r="ZK95" s="64"/>
      <c r="ZL95" s="64"/>
      <c r="ZM95" s="64"/>
      <c r="ZN95" s="64"/>
      <c r="ZO95" s="64"/>
      <c r="ZP95" s="64"/>
      <c r="ZQ95" s="64"/>
      <c r="ZR95" s="64"/>
      <c r="ZS95" s="64"/>
      <c r="ZT95" s="64"/>
      <c r="ZU95" s="64"/>
      <c r="ZV95" s="64"/>
      <c r="ZW95" s="64"/>
      <c r="ZX95" s="64"/>
      <c r="ZY95" s="64"/>
      <c r="ZZ95" s="64"/>
      <c r="AAA95" s="64"/>
      <c r="AAB95" s="64"/>
      <c r="AAC95" s="64"/>
      <c r="AAD95" s="64"/>
      <c r="AAE95" s="64"/>
      <c r="AAF95" s="64"/>
      <c r="AAG95" s="64"/>
      <c r="AAH95" s="64"/>
      <c r="AAI95" s="64"/>
      <c r="AAJ95" s="64"/>
      <c r="AAK95" s="64"/>
      <c r="AAL95" s="64"/>
      <c r="AAM95" s="64"/>
      <c r="AAN95" s="64"/>
      <c r="AAO95" s="64"/>
      <c r="AAP95" s="64"/>
      <c r="AAQ95" s="64"/>
      <c r="AAR95" s="64"/>
      <c r="AAS95" s="64"/>
      <c r="AAT95" s="64"/>
      <c r="AAU95" s="64"/>
      <c r="AAV95" s="64"/>
      <c r="AAW95" s="64"/>
      <c r="AAX95" s="64"/>
      <c r="AAY95" s="64"/>
      <c r="AAZ95" s="64"/>
      <c r="ABA95" s="64"/>
      <c r="ABB95" s="64"/>
      <c r="ABC95" s="64"/>
      <c r="ABD95" s="64"/>
      <c r="ABE95" s="64"/>
      <c r="ABF95" s="64"/>
      <c r="ABG95" s="64"/>
      <c r="ABH95" s="64"/>
      <c r="ABI95" s="64"/>
      <c r="ABJ95" s="64"/>
      <c r="ABK95" s="64"/>
      <c r="ABL95" s="64"/>
      <c r="ABM95" s="64"/>
      <c r="ABN95" s="64"/>
      <c r="ABO95" s="64"/>
      <c r="ABP95" s="64"/>
      <c r="ABQ95" s="64"/>
      <c r="ABR95" s="64"/>
      <c r="ABS95" s="64"/>
      <c r="ABT95" s="64"/>
      <c r="ABU95" s="64"/>
      <c r="ABV95" s="64"/>
      <c r="ABW95" s="64"/>
      <c r="ABX95" s="64"/>
      <c r="ABY95" s="64"/>
      <c r="ABZ95" s="64"/>
      <c r="ACA95" s="64"/>
      <c r="ACB95" s="64"/>
      <c r="ACC95" s="64"/>
      <c r="ACD95" s="64"/>
      <c r="ACE95" s="64"/>
      <c r="ACF95" s="64"/>
      <c r="ACG95" s="64"/>
      <c r="ACH95" s="64"/>
      <c r="ACI95" s="64"/>
      <c r="ACJ95" s="64"/>
      <c r="ACK95" s="64"/>
      <c r="ACL95" s="64"/>
      <c r="ACM95" s="64"/>
      <c r="ACN95" s="64"/>
      <c r="ACO95" s="64"/>
      <c r="ACP95" s="64"/>
      <c r="ACQ95" s="64"/>
      <c r="ACR95" s="64"/>
      <c r="ACS95" s="64"/>
      <c r="ACT95" s="64"/>
      <c r="ACU95" s="64"/>
      <c r="ACV95" s="64"/>
      <c r="ACW95" s="64"/>
      <c r="ACX95" s="64"/>
      <c r="ACY95" s="64"/>
      <c r="ACZ95" s="64"/>
      <c r="ADA95" s="64"/>
      <c r="ADB95" s="64"/>
      <c r="ADC95" s="64"/>
      <c r="ADD95" s="64"/>
      <c r="ADE95" s="64"/>
      <c r="ADF95" s="64"/>
      <c r="ADG95" s="64"/>
      <c r="ADH95" s="64"/>
      <c r="ADI95" s="64"/>
      <c r="ADJ95" s="64"/>
      <c r="ADK95" s="64"/>
      <c r="ADL95" s="64"/>
      <c r="ADM95" s="64"/>
      <c r="ADN95" s="64"/>
      <c r="ADO95" s="64"/>
      <c r="ADP95" s="64"/>
      <c r="ADQ95" s="64"/>
      <c r="ADR95" s="64"/>
      <c r="ADS95" s="64"/>
      <c r="ADT95" s="64"/>
      <c r="ADU95" s="64"/>
      <c r="ADV95" s="64"/>
      <c r="ADW95" s="64"/>
      <c r="ADX95" s="64"/>
      <c r="ADY95" s="64"/>
      <c r="ADZ95" s="64"/>
      <c r="AEA95" s="64"/>
      <c r="AEB95" s="64"/>
      <c r="AEC95" s="64"/>
      <c r="AED95" s="64"/>
      <c r="AEE95" s="64"/>
      <c r="AEF95" s="64"/>
      <c r="AEG95" s="64"/>
      <c r="AEH95" s="64"/>
      <c r="AEI95" s="64"/>
      <c r="AEJ95" s="64"/>
      <c r="AEK95" s="64"/>
      <c r="AEL95" s="64"/>
      <c r="AEM95" s="64"/>
      <c r="AEN95" s="64"/>
      <c r="AEO95" s="64"/>
      <c r="AEP95" s="64"/>
      <c r="AEQ95" s="64"/>
      <c r="AER95" s="64"/>
      <c r="AES95" s="64"/>
      <c r="AET95" s="64"/>
      <c r="AEU95" s="64"/>
      <c r="AEV95" s="64"/>
      <c r="AEW95" s="64"/>
      <c r="AEX95" s="64"/>
      <c r="AEY95" s="64"/>
      <c r="AEZ95" s="64"/>
      <c r="AFA95" s="64"/>
      <c r="AFB95" s="64"/>
      <c r="AFC95" s="64"/>
      <c r="AFD95" s="64"/>
      <c r="AFE95" s="64"/>
      <c r="AFF95" s="64"/>
      <c r="AFG95" s="64"/>
      <c r="AFH95" s="64"/>
      <c r="AFI95" s="64"/>
      <c r="AFJ95" s="64"/>
      <c r="AFK95" s="64"/>
      <c r="AFL95" s="64"/>
      <c r="AFM95" s="64"/>
      <c r="AFN95" s="64"/>
      <c r="AFO95" s="64"/>
      <c r="AFP95" s="64"/>
      <c r="AFQ95" s="64"/>
      <c r="AFR95" s="64"/>
      <c r="AFS95" s="64"/>
      <c r="AFT95" s="64"/>
      <c r="AFU95" s="64"/>
      <c r="AFV95" s="64"/>
      <c r="AFW95" s="64"/>
      <c r="AFX95" s="64"/>
      <c r="AFY95" s="64"/>
      <c r="AFZ95" s="64"/>
      <c r="AGA95" s="64"/>
      <c r="AGB95" s="64"/>
      <c r="AGC95" s="64"/>
      <c r="AGD95" s="64"/>
      <c r="AGE95" s="64"/>
      <c r="AGF95" s="64"/>
      <c r="AGG95" s="64"/>
      <c r="AGH95" s="64"/>
      <c r="AGI95" s="64"/>
      <c r="AGJ95" s="64"/>
      <c r="AGK95" s="64"/>
      <c r="AGL95" s="64"/>
      <c r="AGM95" s="64"/>
      <c r="AGN95" s="64"/>
      <c r="AGO95" s="64"/>
      <c r="AGP95" s="64"/>
      <c r="AGQ95" s="64"/>
      <c r="AGR95" s="64"/>
      <c r="AGS95" s="64"/>
      <c r="AGT95" s="64"/>
      <c r="AGU95" s="64"/>
      <c r="AGV95" s="64"/>
      <c r="AGW95" s="64"/>
      <c r="AGX95" s="64"/>
      <c r="AGY95" s="64"/>
      <c r="AGZ95" s="64"/>
      <c r="AHA95" s="64"/>
      <c r="AHB95" s="64"/>
      <c r="AHC95" s="64"/>
      <c r="AHD95" s="64"/>
      <c r="AHE95" s="64"/>
      <c r="AHF95" s="64"/>
      <c r="AHG95" s="64"/>
      <c r="AHH95" s="64"/>
      <c r="AHI95" s="64"/>
      <c r="AHJ95" s="64"/>
      <c r="AHK95" s="64"/>
      <c r="AHL95" s="64"/>
      <c r="AHM95" s="64"/>
      <c r="AHN95" s="64"/>
      <c r="AHO95" s="64"/>
      <c r="AHP95" s="64"/>
      <c r="AHQ95" s="64"/>
      <c r="AHR95" s="64"/>
      <c r="AHS95" s="64"/>
      <c r="AHT95" s="64"/>
      <c r="AHU95" s="64"/>
      <c r="AHV95" s="64"/>
      <c r="AHW95" s="64"/>
      <c r="AHX95" s="64"/>
      <c r="AHY95" s="64"/>
      <c r="AHZ95" s="64"/>
      <c r="AIA95" s="64"/>
      <c r="AIB95" s="64"/>
      <c r="AIC95" s="64"/>
      <c r="AID95" s="64"/>
      <c r="AIE95" s="64"/>
      <c r="AIF95" s="64"/>
      <c r="AIG95" s="64"/>
      <c r="AIH95" s="64"/>
      <c r="AII95" s="64"/>
      <c r="AIJ95" s="64"/>
      <c r="AIK95" s="64"/>
      <c r="AIL95" s="64"/>
      <c r="AIM95" s="64"/>
      <c r="AIN95" s="64"/>
      <c r="AIO95" s="64"/>
      <c r="AIP95" s="64"/>
      <c r="AIQ95" s="64"/>
      <c r="AIR95" s="64"/>
      <c r="AIS95" s="64"/>
      <c r="AIT95" s="64"/>
      <c r="AIU95" s="64"/>
      <c r="AIV95" s="64"/>
      <c r="AIW95" s="64"/>
      <c r="AIX95" s="64"/>
      <c r="AIY95" s="64"/>
      <c r="AIZ95" s="64"/>
      <c r="AJA95" s="64"/>
      <c r="AJB95" s="64"/>
      <c r="AJC95" s="64"/>
      <c r="AJD95" s="64"/>
      <c r="AJE95" s="64"/>
      <c r="AJF95" s="64"/>
      <c r="AJG95" s="64"/>
      <c r="AJH95" s="64"/>
      <c r="AJI95" s="64"/>
      <c r="AJJ95" s="64"/>
      <c r="AJK95" s="64"/>
      <c r="AJL95" s="64"/>
      <c r="AJM95" s="64"/>
      <c r="AJN95" s="64"/>
      <c r="AJO95" s="64"/>
      <c r="AJP95" s="64"/>
      <c r="AJQ95" s="64"/>
      <c r="AJR95" s="64"/>
      <c r="AJS95" s="64"/>
      <c r="AJT95" s="64"/>
      <c r="AJU95" s="64"/>
      <c r="AJV95" s="64"/>
      <c r="AJW95" s="64"/>
      <c r="AJX95" s="64"/>
      <c r="AJY95" s="64"/>
      <c r="AJZ95" s="64"/>
      <c r="AKA95" s="64"/>
      <c r="AKB95" s="64"/>
      <c r="AKC95" s="64"/>
      <c r="AKD95" s="64"/>
      <c r="AKE95" s="64"/>
      <c r="AKF95" s="64"/>
      <c r="AKG95" s="64"/>
      <c r="AKH95" s="64"/>
      <c r="AKI95" s="64"/>
      <c r="AKJ95" s="64"/>
      <c r="AKK95" s="64"/>
      <c r="AKL95" s="64"/>
      <c r="AKM95" s="64"/>
      <c r="AKN95" s="64"/>
      <c r="AKO95" s="64"/>
      <c r="AKP95" s="64"/>
      <c r="AKQ95" s="64"/>
      <c r="AKR95" s="64"/>
      <c r="AKS95" s="64"/>
      <c r="AKT95" s="64"/>
      <c r="AKU95" s="64"/>
      <c r="AKV95" s="64"/>
      <c r="AKW95" s="64"/>
      <c r="AKX95" s="64"/>
      <c r="AKY95" s="64"/>
      <c r="AKZ95" s="64"/>
      <c r="ALA95" s="64"/>
      <c r="ALB95" s="64"/>
      <c r="ALC95" s="64"/>
      <c r="ALD95" s="64"/>
      <c r="ALE95" s="64"/>
      <c r="ALF95" s="64"/>
      <c r="ALG95" s="64"/>
      <c r="ALH95" s="64"/>
      <c r="ALI95" s="64"/>
      <c r="ALJ95" s="64"/>
      <c r="ALK95" s="64"/>
      <c r="ALL95" s="64"/>
      <c r="ALM95" s="64"/>
      <c r="ALN95" s="64"/>
      <c r="ALO95" s="64"/>
      <c r="ALP95" s="64"/>
      <c r="ALQ95" s="64"/>
      <c r="ALR95" s="64"/>
      <c r="ALS95" s="64"/>
      <c r="ALT95" s="64"/>
      <c r="ALU95" s="64"/>
      <c r="ALV95" s="64"/>
      <c r="ALW95" s="64"/>
      <c r="ALX95" s="64"/>
      <c r="ALY95" s="64"/>
      <c r="ALZ95" s="64"/>
      <c r="AMA95" s="64"/>
      <c r="AMB95" s="64"/>
      <c r="AMC95" s="64"/>
      <c r="AMD95" s="64"/>
      <c r="AME95" s="64"/>
      <c r="AMF95" s="64"/>
      <c r="AMG95" s="64"/>
      <c r="AMH95" s="64"/>
      <c r="AMI95" s="64"/>
      <c r="AMJ95" s="64"/>
      <c r="AMK95" s="64"/>
      <c r="AML95" s="64"/>
      <c r="AMM95" s="64"/>
      <c r="AMN95" s="64"/>
    </row>
    <row r="96" spans="1:1028" x14ac:dyDescent="0.2">
      <c r="A96" s="326" t="s">
        <v>167</v>
      </c>
      <c r="B96" s="327"/>
      <c r="C96" s="327"/>
      <c r="D96" s="327"/>
      <c r="E96" s="327"/>
      <c r="F96" s="327"/>
      <c r="G96" s="327"/>
      <c r="H96" s="327"/>
      <c r="I96" s="327"/>
      <c r="N96" s="64"/>
      <c r="O96" s="64"/>
      <c r="P96" s="64"/>
      <c r="Q96" s="64"/>
      <c r="R96" s="64"/>
      <c r="S96" s="64"/>
      <c r="T96" s="64"/>
      <c r="U96" s="64"/>
      <c r="V96" s="64"/>
      <c r="W96" s="64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64"/>
      <c r="AI96" s="64"/>
      <c r="AJ96" s="64"/>
      <c r="AK96" s="64"/>
      <c r="AL96" s="64"/>
      <c r="AM96" s="64"/>
      <c r="AN96" s="64"/>
      <c r="AO96" s="64"/>
      <c r="AP96" s="64"/>
      <c r="AQ96" s="64"/>
      <c r="AR96" s="64"/>
      <c r="AS96" s="64"/>
      <c r="AT96" s="64"/>
      <c r="AU96" s="64"/>
      <c r="AV96" s="64"/>
      <c r="AW96" s="64"/>
      <c r="AX96" s="64"/>
      <c r="AY96" s="64"/>
      <c r="AZ96" s="64"/>
      <c r="BA96" s="64"/>
      <c r="BB96" s="64"/>
      <c r="BC96" s="64"/>
      <c r="BD96" s="64"/>
      <c r="BE96" s="64"/>
      <c r="BF96" s="64"/>
      <c r="BG96" s="64"/>
      <c r="BH96" s="64"/>
      <c r="BI96" s="64"/>
      <c r="BJ96" s="64"/>
      <c r="BK96" s="64"/>
      <c r="BL96" s="64"/>
      <c r="BM96" s="64"/>
      <c r="BN96" s="64"/>
      <c r="BO96" s="64"/>
      <c r="BP96" s="64"/>
      <c r="BQ96" s="64"/>
      <c r="BR96" s="64"/>
      <c r="BS96" s="64"/>
      <c r="BT96" s="64"/>
      <c r="BU96" s="64"/>
      <c r="BV96" s="64"/>
      <c r="BW96" s="64"/>
      <c r="BX96" s="64"/>
      <c r="BY96" s="64"/>
      <c r="BZ96" s="64"/>
      <c r="CA96" s="64"/>
      <c r="CB96" s="64"/>
      <c r="CC96" s="64"/>
      <c r="CD96" s="64"/>
      <c r="CE96" s="64"/>
      <c r="CF96" s="64"/>
      <c r="CG96" s="64"/>
      <c r="CH96" s="64"/>
      <c r="CI96" s="64"/>
      <c r="CJ96" s="64"/>
      <c r="CK96" s="64"/>
      <c r="CL96" s="64"/>
      <c r="CM96" s="64"/>
      <c r="CN96" s="64"/>
      <c r="CO96" s="64"/>
      <c r="CP96" s="64"/>
      <c r="CQ96" s="64"/>
      <c r="CR96" s="64"/>
      <c r="CS96" s="64"/>
      <c r="CT96" s="64"/>
      <c r="CU96" s="64"/>
      <c r="CV96" s="64"/>
      <c r="CW96" s="64"/>
      <c r="CX96" s="64"/>
      <c r="CY96" s="64"/>
      <c r="CZ96" s="64"/>
      <c r="DA96" s="64"/>
      <c r="DB96" s="64"/>
      <c r="DC96" s="64"/>
      <c r="DD96" s="64"/>
      <c r="DE96" s="64"/>
      <c r="DF96" s="64"/>
      <c r="DG96" s="64"/>
      <c r="DH96" s="64"/>
      <c r="DI96" s="64"/>
      <c r="DJ96" s="64"/>
      <c r="DK96" s="64"/>
      <c r="DL96" s="64"/>
      <c r="DM96" s="64"/>
      <c r="DN96" s="64"/>
      <c r="DO96" s="64"/>
      <c r="DP96" s="64"/>
      <c r="DQ96" s="64"/>
      <c r="DR96" s="64"/>
      <c r="DS96" s="64"/>
      <c r="DT96" s="64"/>
      <c r="DU96" s="64"/>
      <c r="DV96" s="64"/>
      <c r="DW96" s="64"/>
      <c r="DX96" s="64"/>
      <c r="DY96" s="64"/>
      <c r="DZ96" s="64"/>
      <c r="EA96" s="64"/>
      <c r="EB96" s="64"/>
      <c r="EC96" s="64"/>
      <c r="ED96" s="64"/>
      <c r="EE96" s="64"/>
      <c r="EF96" s="64"/>
      <c r="EG96" s="64"/>
      <c r="EH96" s="64"/>
      <c r="EI96" s="64"/>
      <c r="EJ96" s="64"/>
      <c r="EK96" s="64"/>
      <c r="EL96" s="64"/>
      <c r="EM96" s="64"/>
      <c r="EN96" s="64"/>
      <c r="EO96" s="64"/>
      <c r="EP96" s="64"/>
      <c r="EQ96" s="64"/>
      <c r="ER96" s="64"/>
      <c r="ES96" s="64"/>
      <c r="ET96" s="64"/>
      <c r="EU96" s="64"/>
      <c r="EV96" s="64"/>
      <c r="EW96" s="64"/>
      <c r="EX96" s="64"/>
      <c r="EY96" s="64"/>
      <c r="EZ96" s="64"/>
      <c r="FA96" s="64"/>
      <c r="FB96" s="64"/>
      <c r="FC96" s="64"/>
      <c r="FD96" s="64"/>
      <c r="FE96" s="64"/>
      <c r="FF96" s="64"/>
      <c r="FG96" s="64"/>
      <c r="FH96" s="64"/>
      <c r="FI96" s="64"/>
      <c r="FJ96" s="64"/>
      <c r="FK96" s="64"/>
      <c r="FL96" s="64"/>
      <c r="FM96" s="64"/>
      <c r="FN96" s="64"/>
      <c r="FO96" s="64"/>
      <c r="FP96" s="64"/>
      <c r="FQ96" s="64"/>
      <c r="FR96" s="64"/>
      <c r="FS96" s="64"/>
      <c r="FT96" s="64"/>
      <c r="FU96" s="64"/>
      <c r="FV96" s="64"/>
      <c r="FW96" s="64"/>
      <c r="FX96" s="64"/>
      <c r="FY96" s="64"/>
      <c r="FZ96" s="64"/>
      <c r="GA96" s="64"/>
      <c r="GB96" s="64"/>
      <c r="GC96" s="64"/>
      <c r="GD96" s="64"/>
      <c r="GE96" s="64"/>
      <c r="GF96" s="64"/>
      <c r="GG96" s="64"/>
      <c r="GH96" s="64"/>
      <c r="GI96" s="64"/>
      <c r="GJ96" s="64"/>
      <c r="GK96" s="64"/>
      <c r="GL96" s="64"/>
      <c r="GM96" s="64"/>
      <c r="GN96" s="64"/>
      <c r="GO96" s="64"/>
      <c r="GP96" s="64"/>
      <c r="GQ96" s="64"/>
      <c r="GR96" s="64"/>
      <c r="GS96" s="64"/>
      <c r="GT96" s="64"/>
      <c r="GU96" s="64"/>
      <c r="GV96" s="64"/>
      <c r="GW96" s="64"/>
      <c r="GX96" s="64"/>
      <c r="GY96" s="64"/>
      <c r="GZ96" s="64"/>
      <c r="HA96" s="64"/>
      <c r="HB96" s="64"/>
      <c r="HC96" s="64"/>
      <c r="HD96" s="64"/>
      <c r="HE96" s="64"/>
      <c r="HF96" s="64"/>
      <c r="HG96" s="64"/>
      <c r="HH96" s="64"/>
      <c r="HI96" s="64"/>
      <c r="HJ96" s="64"/>
      <c r="HK96" s="64"/>
      <c r="HL96" s="64"/>
      <c r="HM96" s="64"/>
      <c r="HN96" s="64"/>
      <c r="HO96" s="64"/>
      <c r="HP96" s="64"/>
      <c r="HQ96" s="64"/>
      <c r="HR96" s="64"/>
      <c r="HS96" s="64"/>
      <c r="HT96" s="64"/>
      <c r="HU96" s="64"/>
      <c r="HV96" s="64"/>
      <c r="HW96" s="64"/>
      <c r="HX96" s="64"/>
      <c r="HY96" s="64"/>
      <c r="HZ96" s="64"/>
      <c r="IA96" s="64"/>
      <c r="IB96" s="64"/>
      <c r="IC96" s="64"/>
      <c r="ID96" s="64"/>
      <c r="IE96" s="64"/>
      <c r="IF96" s="64"/>
      <c r="IG96" s="64"/>
      <c r="IH96" s="64"/>
      <c r="II96" s="64"/>
      <c r="IJ96" s="64"/>
      <c r="IK96" s="64"/>
      <c r="IL96" s="64"/>
      <c r="IM96" s="64"/>
      <c r="IN96" s="64"/>
      <c r="IO96" s="64"/>
      <c r="IP96" s="64"/>
      <c r="IQ96" s="64"/>
      <c r="IR96" s="64"/>
      <c r="IS96" s="64"/>
      <c r="IT96" s="64"/>
      <c r="IU96" s="64"/>
      <c r="IV96" s="64"/>
      <c r="IW96" s="64"/>
      <c r="IX96" s="64"/>
      <c r="IY96" s="64"/>
      <c r="IZ96" s="64"/>
      <c r="JA96" s="64"/>
      <c r="JB96" s="64"/>
      <c r="JC96" s="64"/>
      <c r="JD96" s="64"/>
      <c r="JE96" s="64"/>
      <c r="JF96" s="64"/>
      <c r="JG96" s="64"/>
      <c r="JH96" s="64"/>
      <c r="JI96" s="64"/>
      <c r="JJ96" s="64"/>
      <c r="JK96" s="64"/>
      <c r="JL96" s="64"/>
      <c r="JM96" s="64"/>
      <c r="JN96" s="64"/>
      <c r="JO96" s="64"/>
      <c r="JP96" s="64"/>
      <c r="JQ96" s="64"/>
      <c r="JR96" s="64"/>
      <c r="JS96" s="64"/>
      <c r="JT96" s="64"/>
      <c r="JU96" s="64"/>
      <c r="JV96" s="64"/>
      <c r="JW96" s="64"/>
      <c r="JX96" s="64"/>
      <c r="JY96" s="64"/>
      <c r="JZ96" s="64"/>
      <c r="KA96" s="64"/>
      <c r="KB96" s="64"/>
      <c r="KC96" s="64"/>
      <c r="KD96" s="64"/>
      <c r="KE96" s="64"/>
      <c r="KF96" s="64"/>
      <c r="KG96" s="64"/>
      <c r="KH96" s="64"/>
      <c r="KI96" s="64"/>
      <c r="KJ96" s="64"/>
      <c r="KK96" s="64"/>
      <c r="KL96" s="64"/>
      <c r="KM96" s="64"/>
      <c r="KN96" s="64"/>
      <c r="KO96" s="64"/>
      <c r="KP96" s="64"/>
      <c r="KQ96" s="64"/>
      <c r="KR96" s="64"/>
      <c r="KS96" s="64"/>
      <c r="KT96" s="64"/>
      <c r="KU96" s="64"/>
      <c r="KV96" s="64"/>
      <c r="KW96" s="64"/>
      <c r="KX96" s="64"/>
      <c r="KY96" s="64"/>
      <c r="KZ96" s="64"/>
      <c r="LA96" s="64"/>
      <c r="LB96" s="64"/>
      <c r="LC96" s="64"/>
      <c r="LD96" s="64"/>
      <c r="LE96" s="64"/>
      <c r="LF96" s="64"/>
      <c r="LG96" s="64"/>
      <c r="LH96" s="64"/>
      <c r="LI96" s="64"/>
      <c r="LJ96" s="64"/>
      <c r="LK96" s="64"/>
      <c r="LL96" s="64"/>
      <c r="LM96" s="64"/>
      <c r="LN96" s="64"/>
      <c r="LO96" s="64"/>
      <c r="LP96" s="64"/>
      <c r="LQ96" s="64"/>
      <c r="LR96" s="64"/>
      <c r="LS96" s="64"/>
      <c r="LT96" s="64"/>
      <c r="LU96" s="64"/>
      <c r="LV96" s="64"/>
      <c r="LW96" s="64"/>
      <c r="LX96" s="64"/>
      <c r="LY96" s="64"/>
      <c r="LZ96" s="64"/>
      <c r="MA96" s="64"/>
      <c r="MB96" s="64"/>
      <c r="MC96" s="64"/>
      <c r="MD96" s="64"/>
      <c r="ME96" s="64"/>
      <c r="MF96" s="64"/>
      <c r="MG96" s="64"/>
      <c r="MH96" s="64"/>
      <c r="MI96" s="64"/>
      <c r="MJ96" s="64"/>
      <c r="MK96" s="64"/>
      <c r="ML96" s="64"/>
      <c r="MM96" s="64"/>
      <c r="MN96" s="64"/>
      <c r="MO96" s="64"/>
      <c r="MP96" s="64"/>
      <c r="MQ96" s="64"/>
      <c r="MR96" s="64"/>
      <c r="MS96" s="64"/>
      <c r="MT96" s="64"/>
      <c r="MU96" s="64"/>
      <c r="MV96" s="64"/>
      <c r="MW96" s="64"/>
      <c r="MX96" s="64"/>
      <c r="MY96" s="64"/>
      <c r="MZ96" s="64"/>
      <c r="NA96" s="64"/>
      <c r="NB96" s="64"/>
      <c r="NC96" s="64"/>
      <c r="ND96" s="64"/>
      <c r="NE96" s="64"/>
      <c r="NF96" s="64"/>
      <c r="NG96" s="64"/>
      <c r="NH96" s="64"/>
      <c r="NI96" s="64"/>
      <c r="NJ96" s="64"/>
      <c r="NK96" s="64"/>
      <c r="NL96" s="64"/>
      <c r="NM96" s="64"/>
      <c r="NN96" s="64"/>
      <c r="NO96" s="64"/>
      <c r="NP96" s="64"/>
      <c r="NQ96" s="64"/>
      <c r="NR96" s="64"/>
      <c r="NS96" s="64"/>
      <c r="NT96" s="64"/>
      <c r="NU96" s="64"/>
      <c r="NV96" s="64"/>
      <c r="NW96" s="64"/>
      <c r="NX96" s="64"/>
      <c r="NY96" s="64"/>
      <c r="NZ96" s="64"/>
      <c r="OA96" s="64"/>
      <c r="OB96" s="64"/>
      <c r="OC96" s="64"/>
      <c r="OD96" s="64"/>
      <c r="OE96" s="64"/>
      <c r="OF96" s="64"/>
      <c r="OG96" s="64"/>
      <c r="OH96" s="64"/>
      <c r="OI96" s="64"/>
      <c r="OJ96" s="64"/>
      <c r="OK96" s="64"/>
      <c r="OL96" s="64"/>
      <c r="OM96" s="64"/>
      <c r="ON96" s="64"/>
      <c r="OO96" s="64"/>
      <c r="OP96" s="64"/>
      <c r="OQ96" s="64"/>
      <c r="OR96" s="64"/>
      <c r="OS96" s="64"/>
      <c r="OT96" s="64"/>
      <c r="OU96" s="64"/>
      <c r="OV96" s="64"/>
      <c r="OW96" s="64"/>
      <c r="OX96" s="64"/>
      <c r="OY96" s="64"/>
      <c r="OZ96" s="64"/>
      <c r="PA96" s="64"/>
      <c r="PB96" s="64"/>
      <c r="PC96" s="64"/>
      <c r="PD96" s="64"/>
      <c r="PE96" s="64"/>
      <c r="PF96" s="64"/>
      <c r="PG96" s="64"/>
      <c r="PH96" s="64"/>
      <c r="PI96" s="64"/>
      <c r="PJ96" s="64"/>
      <c r="PK96" s="64"/>
      <c r="PL96" s="64"/>
      <c r="PM96" s="64"/>
      <c r="PN96" s="64"/>
      <c r="PO96" s="64"/>
      <c r="PP96" s="64"/>
      <c r="PQ96" s="64"/>
      <c r="PR96" s="64"/>
      <c r="PS96" s="64"/>
      <c r="PT96" s="64"/>
      <c r="PU96" s="64"/>
      <c r="PV96" s="64"/>
      <c r="PW96" s="64"/>
      <c r="PX96" s="64"/>
      <c r="PY96" s="64"/>
      <c r="PZ96" s="64"/>
      <c r="QA96" s="64"/>
      <c r="QB96" s="64"/>
      <c r="QC96" s="64"/>
      <c r="QD96" s="64"/>
      <c r="QE96" s="64"/>
      <c r="QF96" s="64"/>
      <c r="QG96" s="64"/>
      <c r="QH96" s="64"/>
      <c r="QI96" s="64"/>
      <c r="QJ96" s="64"/>
      <c r="QK96" s="64"/>
      <c r="QL96" s="64"/>
      <c r="QM96" s="64"/>
      <c r="QN96" s="64"/>
      <c r="QO96" s="64"/>
      <c r="QP96" s="64"/>
      <c r="QQ96" s="64"/>
      <c r="QR96" s="64"/>
      <c r="QS96" s="64"/>
      <c r="QT96" s="64"/>
      <c r="QU96" s="64"/>
      <c r="QV96" s="64"/>
      <c r="QW96" s="64"/>
      <c r="QX96" s="64"/>
      <c r="QY96" s="64"/>
      <c r="QZ96" s="64"/>
      <c r="RA96" s="64"/>
      <c r="RB96" s="64"/>
      <c r="RC96" s="64"/>
      <c r="RD96" s="64"/>
      <c r="RE96" s="64"/>
      <c r="RF96" s="64"/>
      <c r="RG96" s="64"/>
      <c r="RH96" s="64"/>
      <c r="RI96" s="64"/>
      <c r="RJ96" s="64"/>
      <c r="RK96" s="64"/>
      <c r="RL96" s="64"/>
      <c r="RM96" s="64"/>
      <c r="RN96" s="64"/>
      <c r="RO96" s="64"/>
      <c r="RP96" s="64"/>
      <c r="RQ96" s="64"/>
      <c r="RR96" s="64"/>
      <c r="RS96" s="64"/>
      <c r="RT96" s="64"/>
      <c r="RU96" s="64"/>
      <c r="RV96" s="64"/>
      <c r="RW96" s="64"/>
      <c r="RX96" s="64"/>
      <c r="RY96" s="64"/>
      <c r="RZ96" s="64"/>
      <c r="SA96" s="64"/>
      <c r="SB96" s="64"/>
      <c r="SC96" s="64"/>
      <c r="SD96" s="64"/>
      <c r="SE96" s="64"/>
      <c r="SF96" s="64"/>
      <c r="SG96" s="64"/>
      <c r="SH96" s="64"/>
      <c r="SI96" s="64"/>
      <c r="SJ96" s="64"/>
      <c r="SK96" s="64"/>
      <c r="SL96" s="64"/>
      <c r="SM96" s="64"/>
      <c r="SN96" s="64"/>
      <c r="SO96" s="64"/>
      <c r="SP96" s="64"/>
      <c r="SQ96" s="64"/>
      <c r="SR96" s="64"/>
      <c r="SS96" s="64"/>
      <c r="ST96" s="64"/>
      <c r="SU96" s="64"/>
      <c r="SV96" s="64"/>
      <c r="SW96" s="64"/>
      <c r="SX96" s="64"/>
      <c r="SY96" s="64"/>
      <c r="SZ96" s="64"/>
      <c r="TA96" s="64"/>
      <c r="TB96" s="64"/>
      <c r="TC96" s="64"/>
      <c r="TD96" s="64"/>
      <c r="TE96" s="64"/>
      <c r="TF96" s="64"/>
      <c r="TG96" s="64"/>
      <c r="TH96" s="64"/>
      <c r="TI96" s="64"/>
      <c r="TJ96" s="64"/>
      <c r="TK96" s="64"/>
      <c r="TL96" s="64"/>
      <c r="TM96" s="64"/>
      <c r="TN96" s="64"/>
      <c r="TO96" s="64"/>
      <c r="TP96" s="64"/>
      <c r="TQ96" s="64"/>
      <c r="TR96" s="64"/>
      <c r="TS96" s="64"/>
      <c r="TT96" s="64"/>
      <c r="TU96" s="64"/>
      <c r="TV96" s="64"/>
      <c r="TW96" s="64"/>
      <c r="TX96" s="64"/>
      <c r="TY96" s="64"/>
      <c r="TZ96" s="64"/>
      <c r="UA96" s="64"/>
      <c r="UB96" s="64"/>
      <c r="UC96" s="64"/>
      <c r="UD96" s="64"/>
      <c r="UE96" s="64"/>
      <c r="UF96" s="64"/>
      <c r="UG96" s="64"/>
      <c r="UH96" s="64"/>
      <c r="UI96" s="64"/>
      <c r="UJ96" s="64"/>
      <c r="UK96" s="64"/>
      <c r="UL96" s="64"/>
      <c r="UM96" s="64"/>
      <c r="UN96" s="64"/>
      <c r="UO96" s="64"/>
      <c r="UP96" s="64"/>
      <c r="UQ96" s="64"/>
      <c r="UR96" s="64"/>
      <c r="US96" s="64"/>
      <c r="UT96" s="64"/>
      <c r="UU96" s="64"/>
      <c r="UV96" s="64"/>
      <c r="UW96" s="64"/>
      <c r="UX96" s="64"/>
      <c r="UY96" s="64"/>
      <c r="UZ96" s="64"/>
      <c r="VA96" s="64"/>
      <c r="VB96" s="64"/>
      <c r="VC96" s="64"/>
      <c r="VD96" s="64"/>
      <c r="VE96" s="64"/>
      <c r="VF96" s="64"/>
      <c r="VG96" s="64"/>
      <c r="VH96" s="64"/>
      <c r="VI96" s="64"/>
      <c r="VJ96" s="64"/>
      <c r="VK96" s="64"/>
      <c r="VL96" s="64"/>
      <c r="VM96" s="64"/>
      <c r="VN96" s="64"/>
      <c r="VO96" s="64"/>
      <c r="VP96" s="64"/>
      <c r="VQ96" s="64"/>
      <c r="VR96" s="64"/>
      <c r="VS96" s="64"/>
      <c r="VT96" s="64"/>
      <c r="VU96" s="64"/>
      <c r="VV96" s="64"/>
      <c r="VW96" s="64"/>
      <c r="VX96" s="64"/>
      <c r="VY96" s="64"/>
      <c r="VZ96" s="64"/>
      <c r="WA96" s="64"/>
      <c r="WB96" s="64"/>
      <c r="WC96" s="64"/>
      <c r="WD96" s="64"/>
      <c r="WE96" s="64"/>
      <c r="WF96" s="64"/>
      <c r="WG96" s="64"/>
      <c r="WH96" s="64"/>
      <c r="WI96" s="64"/>
      <c r="WJ96" s="64"/>
      <c r="WK96" s="64"/>
      <c r="WL96" s="64"/>
      <c r="WM96" s="64"/>
      <c r="WN96" s="64"/>
      <c r="WO96" s="64"/>
      <c r="WP96" s="64"/>
      <c r="WQ96" s="64"/>
      <c r="WR96" s="64"/>
      <c r="WS96" s="64"/>
      <c r="WT96" s="64"/>
      <c r="WU96" s="64"/>
      <c r="WV96" s="64"/>
      <c r="WW96" s="64"/>
      <c r="WX96" s="64"/>
      <c r="WY96" s="64"/>
      <c r="WZ96" s="64"/>
      <c r="XA96" s="64"/>
      <c r="XB96" s="64"/>
      <c r="XC96" s="64"/>
      <c r="XD96" s="64"/>
      <c r="XE96" s="64"/>
      <c r="XF96" s="64"/>
      <c r="XG96" s="64"/>
      <c r="XH96" s="64"/>
      <c r="XI96" s="64"/>
      <c r="XJ96" s="64"/>
      <c r="XK96" s="64"/>
      <c r="XL96" s="64"/>
      <c r="XM96" s="64"/>
      <c r="XN96" s="64"/>
      <c r="XO96" s="64"/>
      <c r="XP96" s="64"/>
      <c r="XQ96" s="64"/>
      <c r="XR96" s="64"/>
      <c r="XS96" s="64"/>
      <c r="XT96" s="64"/>
      <c r="XU96" s="64"/>
      <c r="XV96" s="64"/>
      <c r="XW96" s="64"/>
      <c r="XX96" s="64"/>
      <c r="XY96" s="64"/>
      <c r="XZ96" s="64"/>
      <c r="YA96" s="64"/>
      <c r="YB96" s="64"/>
      <c r="YC96" s="64"/>
      <c r="YD96" s="64"/>
      <c r="YE96" s="64"/>
      <c r="YF96" s="64"/>
      <c r="YG96" s="64"/>
      <c r="YH96" s="64"/>
      <c r="YI96" s="64"/>
      <c r="YJ96" s="64"/>
      <c r="YK96" s="64"/>
      <c r="YL96" s="64"/>
      <c r="YM96" s="64"/>
      <c r="YN96" s="64"/>
      <c r="YO96" s="64"/>
      <c r="YP96" s="64"/>
      <c r="YQ96" s="64"/>
      <c r="YR96" s="64"/>
      <c r="YS96" s="64"/>
      <c r="YT96" s="64"/>
      <c r="YU96" s="64"/>
      <c r="YV96" s="64"/>
      <c r="YW96" s="64"/>
      <c r="YX96" s="64"/>
      <c r="YY96" s="64"/>
      <c r="YZ96" s="64"/>
      <c r="ZA96" s="64"/>
      <c r="ZB96" s="64"/>
      <c r="ZC96" s="64"/>
      <c r="ZD96" s="64"/>
      <c r="ZE96" s="64"/>
      <c r="ZF96" s="64"/>
      <c r="ZG96" s="64"/>
      <c r="ZH96" s="64"/>
      <c r="ZI96" s="64"/>
      <c r="ZJ96" s="64"/>
      <c r="ZK96" s="64"/>
      <c r="ZL96" s="64"/>
      <c r="ZM96" s="64"/>
      <c r="ZN96" s="64"/>
      <c r="ZO96" s="64"/>
      <c r="ZP96" s="64"/>
      <c r="ZQ96" s="64"/>
      <c r="ZR96" s="64"/>
      <c r="ZS96" s="64"/>
      <c r="ZT96" s="64"/>
      <c r="ZU96" s="64"/>
      <c r="ZV96" s="64"/>
      <c r="ZW96" s="64"/>
      <c r="ZX96" s="64"/>
      <c r="ZY96" s="64"/>
      <c r="ZZ96" s="64"/>
      <c r="AAA96" s="64"/>
      <c r="AAB96" s="64"/>
      <c r="AAC96" s="64"/>
      <c r="AAD96" s="64"/>
      <c r="AAE96" s="64"/>
      <c r="AAF96" s="64"/>
      <c r="AAG96" s="64"/>
      <c r="AAH96" s="64"/>
      <c r="AAI96" s="64"/>
      <c r="AAJ96" s="64"/>
      <c r="AAK96" s="64"/>
      <c r="AAL96" s="64"/>
      <c r="AAM96" s="64"/>
      <c r="AAN96" s="64"/>
      <c r="AAO96" s="64"/>
      <c r="AAP96" s="64"/>
      <c r="AAQ96" s="64"/>
      <c r="AAR96" s="64"/>
      <c r="AAS96" s="64"/>
      <c r="AAT96" s="64"/>
      <c r="AAU96" s="64"/>
      <c r="AAV96" s="64"/>
      <c r="AAW96" s="64"/>
      <c r="AAX96" s="64"/>
      <c r="AAY96" s="64"/>
      <c r="AAZ96" s="64"/>
      <c r="ABA96" s="64"/>
      <c r="ABB96" s="64"/>
      <c r="ABC96" s="64"/>
      <c r="ABD96" s="64"/>
      <c r="ABE96" s="64"/>
      <c r="ABF96" s="64"/>
      <c r="ABG96" s="64"/>
      <c r="ABH96" s="64"/>
      <c r="ABI96" s="64"/>
      <c r="ABJ96" s="64"/>
      <c r="ABK96" s="64"/>
      <c r="ABL96" s="64"/>
      <c r="ABM96" s="64"/>
      <c r="ABN96" s="64"/>
      <c r="ABO96" s="64"/>
      <c r="ABP96" s="64"/>
      <c r="ABQ96" s="64"/>
      <c r="ABR96" s="64"/>
      <c r="ABS96" s="64"/>
      <c r="ABT96" s="64"/>
      <c r="ABU96" s="64"/>
      <c r="ABV96" s="64"/>
      <c r="ABW96" s="64"/>
      <c r="ABX96" s="64"/>
      <c r="ABY96" s="64"/>
      <c r="ABZ96" s="64"/>
      <c r="ACA96" s="64"/>
      <c r="ACB96" s="64"/>
      <c r="ACC96" s="64"/>
      <c r="ACD96" s="64"/>
      <c r="ACE96" s="64"/>
      <c r="ACF96" s="64"/>
      <c r="ACG96" s="64"/>
      <c r="ACH96" s="64"/>
      <c r="ACI96" s="64"/>
      <c r="ACJ96" s="64"/>
      <c r="ACK96" s="64"/>
      <c r="ACL96" s="64"/>
      <c r="ACM96" s="64"/>
      <c r="ACN96" s="64"/>
      <c r="ACO96" s="64"/>
      <c r="ACP96" s="64"/>
      <c r="ACQ96" s="64"/>
      <c r="ACR96" s="64"/>
      <c r="ACS96" s="64"/>
      <c r="ACT96" s="64"/>
      <c r="ACU96" s="64"/>
      <c r="ACV96" s="64"/>
      <c r="ACW96" s="64"/>
      <c r="ACX96" s="64"/>
      <c r="ACY96" s="64"/>
      <c r="ACZ96" s="64"/>
      <c r="ADA96" s="64"/>
      <c r="ADB96" s="64"/>
      <c r="ADC96" s="64"/>
      <c r="ADD96" s="64"/>
      <c r="ADE96" s="64"/>
      <c r="ADF96" s="64"/>
      <c r="ADG96" s="64"/>
      <c r="ADH96" s="64"/>
      <c r="ADI96" s="64"/>
      <c r="ADJ96" s="64"/>
      <c r="ADK96" s="64"/>
      <c r="ADL96" s="64"/>
      <c r="ADM96" s="64"/>
      <c r="ADN96" s="64"/>
      <c r="ADO96" s="64"/>
      <c r="ADP96" s="64"/>
      <c r="ADQ96" s="64"/>
      <c r="ADR96" s="64"/>
      <c r="ADS96" s="64"/>
      <c r="ADT96" s="64"/>
      <c r="ADU96" s="64"/>
      <c r="ADV96" s="64"/>
      <c r="ADW96" s="64"/>
      <c r="ADX96" s="64"/>
      <c r="ADY96" s="64"/>
      <c r="ADZ96" s="64"/>
      <c r="AEA96" s="64"/>
      <c r="AEB96" s="64"/>
      <c r="AEC96" s="64"/>
      <c r="AED96" s="64"/>
      <c r="AEE96" s="64"/>
      <c r="AEF96" s="64"/>
      <c r="AEG96" s="64"/>
      <c r="AEH96" s="64"/>
      <c r="AEI96" s="64"/>
      <c r="AEJ96" s="64"/>
      <c r="AEK96" s="64"/>
      <c r="AEL96" s="64"/>
      <c r="AEM96" s="64"/>
      <c r="AEN96" s="64"/>
      <c r="AEO96" s="64"/>
      <c r="AEP96" s="64"/>
      <c r="AEQ96" s="64"/>
      <c r="AER96" s="64"/>
      <c r="AES96" s="64"/>
      <c r="AET96" s="64"/>
      <c r="AEU96" s="64"/>
      <c r="AEV96" s="64"/>
      <c r="AEW96" s="64"/>
      <c r="AEX96" s="64"/>
      <c r="AEY96" s="64"/>
      <c r="AEZ96" s="64"/>
      <c r="AFA96" s="64"/>
      <c r="AFB96" s="64"/>
      <c r="AFC96" s="64"/>
      <c r="AFD96" s="64"/>
      <c r="AFE96" s="64"/>
      <c r="AFF96" s="64"/>
      <c r="AFG96" s="64"/>
      <c r="AFH96" s="64"/>
      <c r="AFI96" s="64"/>
      <c r="AFJ96" s="64"/>
      <c r="AFK96" s="64"/>
      <c r="AFL96" s="64"/>
      <c r="AFM96" s="64"/>
      <c r="AFN96" s="64"/>
      <c r="AFO96" s="64"/>
      <c r="AFP96" s="64"/>
      <c r="AFQ96" s="64"/>
      <c r="AFR96" s="64"/>
      <c r="AFS96" s="64"/>
      <c r="AFT96" s="64"/>
      <c r="AFU96" s="64"/>
      <c r="AFV96" s="64"/>
      <c r="AFW96" s="64"/>
      <c r="AFX96" s="64"/>
      <c r="AFY96" s="64"/>
      <c r="AFZ96" s="64"/>
      <c r="AGA96" s="64"/>
      <c r="AGB96" s="64"/>
      <c r="AGC96" s="64"/>
      <c r="AGD96" s="64"/>
      <c r="AGE96" s="64"/>
      <c r="AGF96" s="64"/>
      <c r="AGG96" s="64"/>
      <c r="AGH96" s="64"/>
      <c r="AGI96" s="64"/>
      <c r="AGJ96" s="64"/>
      <c r="AGK96" s="64"/>
      <c r="AGL96" s="64"/>
      <c r="AGM96" s="64"/>
      <c r="AGN96" s="64"/>
      <c r="AGO96" s="64"/>
      <c r="AGP96" s="64"/>
      <c r="AGQ96" s="64"/>
      <c r="AGR96" s="64"/>
      <c r="AGS96" s="64"/>
      <c r="AGT96" s="64"/>
      <c r="AGU96" s="64"/>
      <c r="AGV96" s="64"/>
      <c r="AGW96" s="64"/>
      <c r="AGX96" s="64"/>
      <c r="AGY96" s="64"/>
      <c r="AGZ96" s="64"/>
      <c r="AHA96" s="64"/>
      <c r="AHB96" s="64"/>
      <c r="AHC96" s="64"/>
      <c r="AHD96" s="64"/>
      <c r="AHE96" s="64"/>
      <c r="AHF96" s="64"/>
      <c r="AHG96" s="64"/>
      <c r="AHH96" s="64"/>
      <c r="AHI96" s="64"/>
      <c r="AHJ96" s="64"/>
      <c r="AHK96" s="64"/>
      <c r="AHL96" s="64"/>
      <c r="AHM96" s="64"/>
      <c r="AHN96" s="64"/>
      <c r="AHO96" s="64"/>
      <c r="AHP96" s="64"/>
      <c r="AHQ96" s="64"/>
      <c r="AHR96" s="64"/>
      <c r="AHS96" s="64"/>
      <c r="AHT96" s="64"/>
      <c r="AHU96" s="64"/>
      <c r="AHV96" s="64"/>
      <c r="AHW96" s="64"/>
      <c r="AHX96" s="64"/>
      <c r="AHY96" s="64"/>
      <c r="AHZ96" s="64"/>
      <c r="AIA96" s="64"/>
      <c r="AIB96" s="64"/>
      <c r="AIC96" s="64"/>
      <c r="AID96" s="64"/>
      <c r="AIE96" s="64"/>
      <c r="AIF96" s="64"/>
      <c r="AIG96" s="64"/>
      <c r="AIH96" s="64"/>
      <c r="AII96" s="64"/>
      <c r="AIJ96" s="64"/>
      <c r="AIK96" s="64"/>
      <c r="AIL96" s="64"/>
      <c r="AIM96" s="64"/>
      <c r="AIN96" s="64"/>
      <c r="AIO96" s="64"/>
      <c r="AIP96" s="64"/>
      <c r="AIQ96" s="64"/>
      <c r="AIR96" s="64"/>
      <c r="AIS96" s="64"/>
      <c r="AIT96" s="64"/>
      <c r="AIU96" s="64"/>
      <c r="AIV96" s="64"/>
      <c r="AIW96" s="64"/>
      <c r="AIX96" s="64"/>
      <c r="AIY96" s="64"/>
      <c r="AIZ96" s="64"/>
      <c r="AJA96" s="64"/>
      <c r="AJB96" s="64"/>
      <c r="AJC96" s="64"/>
      <c r="AJD96" s="64"/>
      <c r="AJE96" s="64"/>
      <c r="AJF96" s="64"/>
      <c r="AJG96" s="64"/>
      <c r="AJH96" s="64"/>
      <c r="AJI96" s="64"/>
      <c r="AJJ96" s="64"/>
      <c r="AJK96" s="64"/>
      <c r="AJL96" s="64"/>
      <c r="AJM96" s="64"/>
      <c r="AJN96" s="64"/>
      <c r="AJO96" s="64"/>
      <c r="AJP96" s="64"/>
      <c r="AJQ96" s="64"/>
      <c r="AJR96" s="64"/>
      <c r="AJS96" s="64"/>
      <c r="AJT96" s="64"/>
      <c r="AJU96" s="64"/>
      <c r="AJV96" s="64"/>
      <c r="AJW96" s="64"/>
      <c r="AJX96" s="64"/>
      <c r="AJY96" s="64"/>
      <c r="AJZ96" s="64"/>
      <c r="AKA96" s="64"/>
      <c r="AKB96" s="64"/>
      <c r="AKC96" s="64"/>
      <c r="AKD96" s="64"/>
      <c r="AKE96" s="64"/>
      <c r="AKF96" s="64"/>
      <c r="AKG96" s="64"/>
      <c r="AKH96" s="64"/>
      <c r="AKI96" s="64"/>
      <c r="AKJ96" s="64"/>
      <c r="AKK96" s="64"/>
      <c r="AKL96" s="64"/>
      <c r="AKM96" s="64"/>
      <c r="AKN96" s="64"/>
      <c r="AKO96" s="64"/>
      <c r="AKP96" s="64"/>
      <c r="AKQ96" s="64"/>
      <c r="AKR96" s="64"/>
      <c r="AKS96" s="64"/>
      <c r="AKT96" s="64"/>
      <c r="AKU96" s="64"/>
      <c r="AKV96" s="64"/>
      <c r="AKW96" s="64"/>
      <c r="AKX96" s="64"/>
      <c r="AKY96" s="64"/>
      <c r="AKZ96" s="64"/>
      <c r="ALA96" s="64"/>
      <c r="ALB96" s="64"/>
      <c r="ALC96" s="64"/>
      <c r="ALD96" s="64"/>
      <c r="ALE96" s="64"/>
      <c r="ALF96" s="64"/>
      <c r="ALG96" s="64"/>
      <c r="ALH96" s="64"/>
      <c r="ALI96" s="64"/>
      <c r="ALJ96" s="64"/>
      <c r="ALK96" s="64"/>
      <c r="ALL96" s="64"/>
      <c r="ALM96" s="64"/>
      <c r="ALN96" s="64"/>
      <c r="ALO96" s="64"/>
      <c r="ALP96" s="64"/>
      <c r="ALQ96" s="64"/>
      <c r="ALR96" s="64"/>
      <c r="ALS96" s="64"/>
      <c r="ALT96" s="64"/>
      <c r="ALU96" s="64"/>
      <c r="ALV96" s="64"/>
      <c r="ALW96" s="64"/>
      <c r="ALX96" s="64"/>
      <c r="ALY96" s="64"/>
      <c r="ALZ96" s="64"/>
      <c r="AMA96" s="64"/>
      <c r="AMB96" s="64"/>
      <c r="AMC96" s="64"/>
      <c r="AMD96" s="64"/>
      <c r="AME96" s="64"/>
      <c r="AMF96" s="64"/>
      <c r="AMG96" s="64"/>
      <c r="AMH96" s="64"/>
      <c r="AMI96" s="64"/>
      <c r="AMJ96" s="64"/>
      <c r="AMK96" s="64"/>
      <c r="AML96" s="64"/>
      <c r="AMM96" s="64"/>
      <c r="AMN96" s="64"/>
    </row>
  </sheetData>
  <mergeCells count="18">
    <mergeCell ref="A7:I7"/>
    <mergeCell ref="A9:I9"/>
    <mergeCell ref="A4:I4"/>
    <mergeCell ref="W4:Z4"/>
    <mergeCell ref="A5:I5"/>
    <mergeCell ref="W5:Z5"/>
    <mergeCell ref="W6:Z6"/>
    <mergeCell ref="A1:I1"/>
    <mergeCell ref="W1:Z1"/>
    <mergeCell ref="A2:I2"/>
    <mergeCell ref="W2:Z2"/>
    <mergeCell ref="A3:I3"/>
    <mergeCell ref="W3:Z3"/>
    <mergeCell ref="A87:G87"/>
    <mergeCell ref="A88:G88"/>
    <mergeCell ref="A89:G89"/>
    <mergeCell ref="A91:I91"/>
    <mergeCell ref="A96:I96"/>
  </mergeCells>
  <pageMargins left="0.70866141732283472" right="0.70866141732283472" top="0.74803149606299213" bottom="0.74803149606299213" header="0.51181102362204722" footer="0.51181102362204722"/>
  <pageSetup paperSize="9" scale="90" firstPageNumber="0" orientation="landscape" r:id="rId1"/>
  <colBreaks count="1" manualBreakCount="1">
    <brk id="1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MO315"/>
  <sheetViews>
    <sheetView showZeros="0" topLeftCell="A286" zoomScaleNormal="100" zoomScaleSheetLayoutView="115" workbookViewId="0">
      <selection activeCell="H32" sqref="H32:J32"/>
    </sheetView>
  </sheetViews>
  <sheetFormatPr defaultRowHeight="12.75" x14ac:dyDescent="0.2"/>
  <cols>
    <col min="1" max="1" width="6.140625" style="31" customWidth="1"/>
    <col min="2" max="2" width="8.7109375" style="31" bestFit="1" customWidth="1"/>
    <col min="3" max="3" width="9.85546875" style="31" customWidth="1"/>
    <col min="4" max="4" width="57.5703125" style="31" customWidth="1"/>
    <col min="5" max="5" width="10.7109375" style="28" customWidth="1"/>
    <col min="6" max="7" width="8" style="31" customWidth="1"/>
    <col min="8" max="8" width="13.28515625" style="31" customWidth="1"/>
    <col min="9" max="9" width="13.140625" style="31" bestFit="1" customWidth="1"/>
    <col min="10" max="10" width="12.5703125" style="31" customWidth="1"/>
    <col min="11" max="11" width="9.140625" style="31"/>
    <col min="12" max="12" width="15.140625" style="29" bestFit="1" customWidth="1"/>
    <col min="13" max="13" width="7" style="29" bestFit="1" customWidth="1"/>
    <col min="14" max="14" width="9.140625" style="30"/>
    <col min="15" max="17" width="9.140625" style="31"/>
    <col min="18" max="1029" width="9.140625" style="63"/>
    <col min="1030" max="16384" width="9.140625" style="64"/>
  </cols>
  <sheetData>
    <row r="1" spans="1:27" ht="12" customHeight="1" x14ac:dyDescent="0.2">
      <c r="A1" s="328"/>
      <c r="B1" s="328"/>
      <c r="C1" s="328"/>
      <c r="D1" s="328"/>
      <c r="E1" s="328"/>
      <c r="F1" s="328"/>
      <c r="G1" s="328"/>
      <c r="H1" s="328"/>
      <c r="I1" s="328"/>
      <c r="J1" s="328"/>
      <c r="K1" s="61"/>
      <c r="L1" s="62"/>
      <c r="M1" s="62"/>
      <c r="X1" s="328"/>
      <c r="Y1" s="328"/>
      <c r="Z1" s="328"/>
      <c r="AA1" s="328"/>
    </row>
    <row r="2" spans="1:27" x14ac:dyDescent="0.2">
      <c r="A2" s="329" t="s">
        <v>27</v>
      </c>
      <c r="B2" s="329"/>
      <c r="C2" s="329"/>
      <c r="D2" s="329"/>
      <c r="E2" s="329"/>
      <c r="F2" s="329"/>
      <c r="G2" s="329"/>
      <c r="H2" s="329"/>
      <c r="I2" s="329"/>
      <c r="J2" s="329"/>
      <c r="K2" s="65"/>
      <c r="L2" s="62"/>
      <c r="M2" s="62"/>
      <c r="X2" s="328"/>
      <c r="Y2" s="328"/>
      <c r="Z2" s="328"/>
      <c r="AA2" s="328"/>
    </row>
    <row r="3" spans="1:27" x14ac:dyDescent="0.2">
      <c r="A3" s="329">
        <f>'PLANILHA ORÇAMENTÁRIA'!A3:I3</f>
        <v>0</v>
      </c>
      <c r="B3" s="329"/>
      <c r="C3" s="329"/>
      <c r="D3" s="329"/>
      <c r="E3" s="329"/>
      <c r="F3" s="329"/>
      <c r="G3" s="329"/>
      <c r="H3" s="329"/>
      <c r="I3" s="329"/>
      <c r="J3" s="329"/>
      <c r="K3" s="65"/>
      <c r="X3" s="328"/>
      <c r="Y3" s="328"/>
      <c r="Z3" s="328"/>
      <c r="AA3" s="328"/>
    </row>
    <row r="4" spans="1:27" ht="8.1" customHeight="1" x14ac:dyDescent="0.2">
      <c r="A4" s="328"/>
      <c r="B4" s="328"/>
      <c r="C4" s="328"/>
      <c r="D4" s="328"/>
      <c r="E4" s="328"/>
      <c r="F4" s="328"/>
      <c r="G4" s="328"/>
      <c r="H4" s="328"/>
      <c r="I4" s="328"/>
      <c r="J4" s="328"/>
      <c r="K4" s="61"/>
      <c r="L4" s="62"/>
      <c r="M4" s="62"/>
      <c r="X4" s="328"/>
      <c r="Y4" s="328"/>
      <c r="Z4" s="328"/>
      <c r="AA4" s="328"/>
    </row>
    <row r="5" spans="1:27" ht="15" customHeight="1" x14ac:dyDescent="0.2">
      <c r="A5" s="330" t="str">
        <f>'PLANILHA ORÇAMENTÁRIA'!A5:I5</f>
        <v>EDITAL: _____________  ANEXO: ___________</v>
      </c>
      <c r="B5" s="330"/>
      <c r="C5" s="330"/>
      <c r="D5" s="330"/>
      <c r="E5" s="330"/>
      <c r="F5" s="330"/>
      <c r="G5" s="330"/>
      <c r="H5" s="330"/>
      <c r="I5" s="330"/>
      <c r="J5" s="330"/>
      <c r="K5" s="66"/>
      <c r="L5" s="62"/>
      <c r="M5" s="62"/>
      <c r="X5" s="329"/>
      <c r="Y5" s="329"/>
      <c r="Z5" s="329"/>
      <c r="AA5" s="329"/>
    </row>
    <row r="6" spans="1:27" ht="8.1" customHeight="1" x14ac:dyDescent="0.2">
      <c r="A6" s="67"/>
      <c r="B6" s="67"/>
      <c r="C6" s="67"/>
      <c r="D6" s="67"/>
      <c r="F6" s="67"/>
      <c r="G6" s="67"/>
      <c r="H6" s="67"/>
      <c r="I6" s="67"/>
      <c r="J6" s="67"/>
      <c r="K6" s="67"/>
      <c r="L6" s="62"/>
      <c r="M6" s="62"/>
      <c r="X6" s="328"/>
      <c r="Y6" s="328"/>
      <c r="Z6" s="328"/>
      <c r="AA6" s="328"/>
    </row>
    <row r="7" spans="1:27" x14ac:dyDescent="0.2">
      <c r="A7" s="329" t="s">
        <v>228</v>
      </c>
      <c r="B7" s="329"/>
      <c r="C7" s="329"/>
      <c r="D7" s="329"/>
      <c r="E7" s="329"/>
      <c r="F7" s="329"/>
      <c r="G7" s="329"/>
      <c r="H7" s="329"/>
      <c r="I7" s="329"/>
      <c r="J7" s="329"/>
      <c r="K7" s="65"/>
      <c r="L7" s="62"/>
      <c r="M7" s="62"/>
    </row>
    <row r="8" spans="1:27" ht="8.1" customHeight="1" x14ac:dyDescent="0.2">
      <c r="A8" s="65"/>
      <c r="B8" s="65"/>
      <c r="C8" s="65"/>
      <c r="D8" s="65"/>
      <c r="E8" s="153"/>
      <c r="F8" s="65"/>
      <c r="G8" s="65"/>
      <c r="H8" s="65"/>
      <c r="I8" s="65"/>
      <c r="J8" s="65"/>
      <c r="K8" s="65"/>
      <c r="L8" s="62"/>
      <c r="M8" s="62"/>
    </row>
    <row r="9" spans="1:27" ht="12" customHeight="1" x14ac:dyDescent="0.2">
      <c r="A9" s="330" t="str">
        <f>'PLANILHA ORÇAMENTÁRIA'!A9:I9</f>
        <v>OBJETO: _________________________________________</v>
      </c>
      <c r="B9" s="330"/>
      <c r="C9" s="330"/>
      <c r="D9" s="330"/>
      <c r="E9" s="330"/>
      <c r="F9" s="330"/>
      <c r="G9" s="330"/>
      <c r="H9" s="330"/>
      <c r="I9" s="330"/>
      <c r="J9" s="330"/>
      <c r="K9" s="65"/>
      <c r="L9" s="62"/>
      <c r="M9" s="62"/>
    </row>
    <row r="10" spans="1:27" s="31" customFormat="1" ht="12" customHeight="1" x14ac:dyDescent="0.15">
      <c r="E10" s="28"/>
      <c r="I10" s="68"/>
      <c r="J10" s="68"/>
      <c r="K10" s="68"/>
      <c r="L10" s="69"/>
      <c r="M10" s="69"/>
      <c r="N10" s="30"/>
    </row>
    <row r="11" spans="1:27" s="31" customFormat="1" ht="33.75" x14ac:dyDescent="0.15">
      <c r="A11" s="70" t="s">
        <v>0</v>
      </c>
      <c r="B11" s="71" t="s">
        <v>164</v>
      </c>
      <c r="C11" s="71" t="s">
        <v>90</v>
      </c>
      <c r="D11" s="71" t="s">
        <v>60</v>
      </c>
      <c r="E11" s="152" t="s">
        <v>5</v>
      </c>
      <c r="F11" s="70" t="s">
        <v>6</v>
      </c>
      <c r="G11" s="70" t="s">
        <v>176</v>
      </c>
      <c r="H11" s="71" t="s">
        <v>57</v>
      </c>
      <c r="I11" s="71" t="s">
        <v>58</v>
      </c>
      <c r="J11" s="71" t="s">
        <v>59</v>
      </c>
      <c r="K11" s="72"/>
      <c r="L11" s="29"/>
      <c r="M11" s="29"/>
      <c r="N11" s="30"/>
    </row>
    <row r="12" spans="1:27" s="31" customFormat="1" ht="12" customHeight="1" x14ac:dyDescent="0.15">
      <c r="A12" s="73"/>
      <c r="B12" s="33"/>
      <c r="C12" s="33"/>
      <c r="D12" s="73" t="s">
        <v>31</v>
      </c>
      <c r="E12" s="33"/>
      <c r="F12" s="33"/>
      <c r="G12" s="33"/>
      <c r="H12" s="33"/>
      <c r="I12" s="33"/>
      <c r="J12" s="33"/>
      <c r="K12" s="72"/>
      <c r="L12" s="29"/>
      <c r="M12" s="29"/>
      <c r="N12" s="30"/>
    </row>
    <row r="13" spans="1:27" s="99" customFormat="1" ht="81.75" customHeight="1" x14ac:dyDescent="0.15">
      <c r="A13" s="113" t="str">
        <f>'PLANILHA ORÇAMENTÁRIA'!A13</f>
        <v>1.0</v>
      </c>
      <c r="B13" s="113">
        <f>'PLANILHA ORÇAMENTÁRIA'!B13</f>
        <v>0</v>
      </c>
      <c r="C13" s="113">
        <f>'PLANILHA ORÇAMENTÁRIA'!C13</f>
        <v>0</v>
      </c>
      <c r="D13" s="114" t="str">
        <f>'PLANILHA ORÇAMENTÁRIA'!D13</f>
        <v>Estudo Preliminar: Relatório de diagnóstico situacional do Edifício Sede da ANM, levantamento das necessidades de alterações dos projetos já existentes e do desenvolvimento de novos, além de análises e considerações para a compatibilização de projetos.</v>
      </c>
      <c r="E13" s="115">
        <f>'PLANILHA ORÇAMENTÁRIA'!E13</f>
        <v>0</v>
      </c>
      <c r="F13" s="116">
        <f>'PLANILHA ORÇAMENTÁRIA'!F13</f>
        <v>0</v>
      </c>
      <c r="G13" s="117"/>
      <c r="H13" s="116">
        <f>'PLANILHA ORÇAMENTÁRIA'!G13</f>
        <v>0</v>
      </c>
      <c r="I13" s="118">
        <f>E13*H13</f>
        <v>0</v>
      </c>
      <c r="J13" s="118">
        <f>I13+(I13*BDI!$D$25)</f>
        <v>0</v>
      </c>
      <c r="K13" s="72"/>
      <c r="L13" s="97"/>
      <c r="M13" s="97"/>
      <c r="N13" s="98"/>
    </row>
    <row r="14" spans="1:27" s="31" customFormat="1" ht="12" customHeight="1" x14ac:dyDescent="0.15">
      <c r="A14" s="102" t="str">
        <f>'PLANILHA ORÇAMENTÁRIA'!A14</f>
        <v>1.1</v>
      </c>
      <c r="B14" s="102" t="str">
        <f>'PLANILHA ORÇAMENTÁRIA'!B14</f>
        <v>SINAPI</v>
      </c>
      <c r="C14" s="102">
        <f>'PLANILHA ORÇAMENTÁRIA'!C14</f>
        <v>90779</v>
      </c>
      <c r="D14" s="108" t="str">
        <f>'PLANILHA ORÇAMENTÁRIA'!D14</f>
        <v>Relatório de diagnóstico situacional do Edifício Sede da ANM</v>
      </c>
      <c r="E14" s="104">
        <v>40</v>
      </c>
      <c r="F14" s="105" t="str">
        <f>'PLANILHA ORÇAMENTÁRIA'!F14</f>
        <v>h</v>
      </c>
      <c r="G14" s="106"/>
      <c r="H14" s="105">
        <f>'PLANILHA ORÇAMENTÁRIA'!G14</f>
        <v>112.04</v>
      </c>
      <c r="I14" s="105">
        <f>'PLANILHA ORÇAMENTÁRIA'!H14</f>
        <v>4481.6000000000004</v>
      </c>
      <c r="J14" s="105">
        <f>'PLANILHA ORÇAMENTÁRIA'!I14</f>
        <v>5468.8895871961759</v>
      </c>
      <c r="K14" s="28"/>
      <c r="L14" s="29"/>
      <c r="M14" s="29"/>
      <c r="N14" s="30"/>
    </row>
    <row r="15" spans="1:27" s="132" customFormat="1" ht="12" customHeight="1" x14ac:dyDescent="0.15">
      <c r="A15" s="124"/>
      <c r="B15" s="124"/>
      <c r="C15" s="124"/>
      <c r="D15" s="125"/>
      <c r="E15" s="126"/>
      <c r="F15" s="127"/>
      <c r="G15" s="127"/>
      <c r="H15" s="127"/>
      <c r="I15" s="128"/>
      <c r="J15" s="128"/>
      <c r="K15" s="129"/>
      <c r="L15" s="130"/>
      <c r="M15" s="130"/>
      <c r="N15" s="131"/>
    </row>
    <row r="16" spans="1:27" s="31" customFormat="1" ht="12" customHeight="1" x14ac:dyDescent="0.15">
      <c r="A16" s="22"/>
      <c r="B16" s="110" t="s">
        <v>143</v>
      </c>
      <c r="C16" s="111" t="s">
        <v>179</v>
      </c>
      <c r="D16" s="112" t="s">
        <v>180</v>
      </c>
      <c r="E16" s="175">
        <v>40</v>
      </c>
      <c r="F16" s="110" t="s">
        <v>185</v>
      </c>
      <c r="G16" s="110">
        <v>6.1800000000000001E-2</v>
      </c>
      <c r="H16" s="95">
        <v>0</v>
      </c>
      <c r="I16" s="96">
        <f>G16*H16</f>
        <v>0</v>
      </c>
      <c r="J16" s="96"/>
      <c r="K16" s="28"/>
      <c r="L16" s="29"/>
      <c r="M16" s="29"/>
      <c r="N16" s="30"/>
    </row>
    <row r="17" spans="1:14" s="31" customFormat="1" ht="12" customHeight="1" x14ac:dyDescent="0.15">
      <c r="A17" s="22"/>
      <c r="B17" s="110" t="s">
        <v>143</v>
      </c>
      <c r="C17" s="111" t="s">
        <v>181</v>
      </c>
      <c r="D17" s="112" t="s">
        <v>182</v>
      </c>
      <c r="E17" s="175">
        <v>20</v>
      </c>
      <c r="F17" s="110" t="s">
        <v>185</v>
      </c>
      <c r="G17" s="110">
        <v>2.06E-2</v>
      </c>
      <c r="H17" s="95"/>
      <c r="I17" s="96">
        <f t="shared" ref="I17:I20" si="0">G17*H17</f>
        <v>0</v>
      </c>
      <c r="J17" s="96"/>
      <c r="K17" s="28"/>
      <c r="L17" s="29"/>
      <c r="M17" s="29"/>
      <c r="N17" s="30"/>
    </row>
    <row r="18" spans="1:14" s="31" customFormat="1" ht="12" customHeight="1" x14ac:dyDescent="0.15">
      <c r="A18" s="22"/>
      <c r="B18" s="133"/>
      <c r="C18" s="134"/>
      <c r="D18" s="112" t="s">
        <v>231</v>
      </c>
      <c r="E18" s="175">
        <v>1</v>
      </c>
      <c r="F18" s="110" t="s">
        <v>189</v>
      </c>
      <c r="G18" s="110">
        <v>0.18</v>
      </c>
      <c r="H18" s="95"/>
      <c r="I18" s="96">
        <f t="shared" si="0"/>
        <v>0</v>
      </c>
      <c r="J18" s="96"/>
      <c r="K18" s="28"/>
      <c r="L18" s="29"/>
      <c r="M18" s="29"/>
      <c r="N18" s="30"/>
    </row>
    <row r="19" spans="1:14" s="31" customFormat="1" ht="12" customHeight="1" x14ac:dyDescent="0.15">
      <c r="A19" s="22"/>
      <c r="B19" s="133"/>
      <c r="C19" s="134"/>
      <c r="D19" s="136" t="s">
        <v>188</v>
      </c>
      <c r="E19" s="176">
        <v>1</v>
      </c>
      <c r="F19" s="135" t="s">
        <v>189</v>
      </c>
      <c r="G19" s="135">
        <v>0.01</v>
      </c>
      <c r="H19" s="95"/>
      <c r="I19" s="96">
        <f t="shared" si="0"/>
        <v>0</v>
      </c>
      <c r="J19" s="96"/>
      <c r="K19" s="28"/>
      <c r="L19" s="29"/>
      <c r="M19" s="29"/>
      <c r="N19" s="30"/>
    </row>
    <row r="20" spans="1:14" s="31" customFormat="1" ht="12" customHeight="1" x14ac:dyDescent="0.15">
      <c r="A20" s="22"/>
      <c r="B20" s="133"/>
      <c r="C20" s="134"/>
      <c r="D20" s="136"/>
      <c r="E20" s="176"/>
      <c r="F20" s="137"/>
      <c r="G20" s="137"/>
      <c r="H20" s="95"/>
      <c r="I20" s="96">
        <f t="shared" si="0"/>
        <v>0</v>
      </c>
      <c r="J20" s="96"/>
      <c r="K20" s="28"/>
      <c r="L20" s="29"/>
      <c r="M20" s="29"/>
      <c r="N20" s="30"/>
    </row>
    <row r="21" spans="1:14" s="31" customFormat="1" ht="12" customHeight="1" x14ac:dyDescent="0.15">
      <c r="A21" s="22"/>
      <c r="B21" s="133"/>
      <c r="C21" s="134"/>
      <c r="D21" s="136" t="s">
        <v>26</v>
      </c>
      <c r="E21" s="176"/>
      <c r="F21" s="137"/>
      <c r="G21" s="137"/>
      <c r="H21" s="95"/>
      <c r="I21" s="96">
        <f>SUM(I16:I20)</f>
        <v>0</v>
      </c>
      <c r="J21" s="96"/>
      <c r="K21" s="28"/>
      <c r="L21" s="29"/>
      <c r="M21" s="29"/>
      <c r="N21" s="30"/>
    </row>
    <row r="22" spans="1:14" s="31" customFormat="1" ht="12" customHeight="1" x14ac:dyDescent="0.15">
      <c r="A22" s="22"/>
      <c r="B22" s="22"/>
      <c r="C22" s="22"/>
      <c r="D22" s="23"/>
      <c r="E22" s="24"/>
      <c r="F22" s="94"/>
      <c r="G22" s="94"/>
      <c r="H22" s="95"/>
      <c r="I22" s="96"/>
      <c r="J22" s="96"/>
      <c r="K22" s="28"/>
      <c r="L22" s="29"/>
      <c r="M22" s="29"/>
      <c r="N22" s="30"/>
    </row>
    <row r="23" spans="1:14" s="31" customFormat="1" ht="22.5" x14ac:dyDescent="0.15">
      <c r="A23" s="102" t="str">
        <f>'PLANILHA ORÇAMENTÁRIA'!A15</f>
        <v>1.2</v>
      </c>
      <c r="B23" s="102" t="str">
        <f>'PLANILHA ORÇAMENTÁRIA'!B15</f>
        <v>SINAPI</v>
      </c>
      <c r="C23" s="102">
        <f>'PLANILHA ORÇAMENTÁRIA'!C15</f>
        <v>90779</v>
      </c>
      <c r="D23" s="108" t="str">
        <f>'PLANILHA ORÇAMENTÁRIA'!D15</f>
        <v>Relatório técnico com as necessidades de alterações dos projetos já existentes e do desenvolvimento de novos</v>
      </c>
      <c r="E23" s="104">
        <f>'PLANILHA ORÇAMENTÁRIA'!E15</f>
        <v>40</v>
      </c>
      <c r="F23" s="105" t="str">
        <f>'PLANILHA ORÇAMENTÁRIA'!F15</f>
        <v>h</v>
      </c>
      <c r="G23" s="106"/>
      <c r="H23" s="105">
        <f>'PLANILHA ORÇAMENTÁRIA'!G15</f>
        <v>112.04</v>
      </c>
      <c r="I23" s="105">
        <f>'PLANILHA ORÇAMENTÁRIA'!H15</f>
        <v>4481.6000000000004</v>
      </c>
      <c r="J23" s="105">
        <f>'PLANILHA ORÇAMENTÁRIA'!I15</f>
        <v>5468.8895871961759</v>
      </c>
      <c r="K23" s="28"/>
      <c r="L23" s="29"/>
      <c r="M23" s="29"/>
      <c r="N23" s="30"/>
    </row>
    <row r="24" spans="1:14" s="31" customFormat="1" ht="12" customHeight="1" x14ac:dyDescent="0.15">
      <c r="A24" s="22"/>
      <c r="B24" s="22"/>
      <c r="C24" s="22"/>
      <c r="D24" s="23"/>
      <c r="E24" s="24"/>
      <c r="F24" s="94"/>
      <c r="G24" s="94"/>
      <c r="H24" s="95"/>
      <c r="I24" s="96"/>
      <c r="J24" s="96"/>
      <c r="K24" s="28"/>
      <c r="L24" s="29"/>
      <c r="M24" s="29"/>
      <c r="N24" s="30"/>
    </row>
    <row r="25" spans="1:14" s="31" customFormat="1" ht="12" customHeight="1" x14ac:dyDescent="0.15">
      <c r="A25" s="22"/>
      <c r="B25" s="110" t="s">
        <v>143</v>
      </c>
      <c r="C25" s="111" t="s">
        <v>179</v>
      </c>
      <c r="D25" s="112" t="s">
        <v>180</v>
      </c>
      <c r="E25" s="175">
        <v>40</v>
      </c>
      <c r="F25" s="110" t="s">
        <v>185</v>
      </c>
      <c r="G25" s="110">
        <v>6.1800000000000001E-2</v>
      </c>
      <c r="H25" s="95"/>
      <c r="I25" s="96">
        <f>G25*H25</f>
        <v>0</v>
      </c>
      <c r="J25" s="96"/>
      <c r="K25" s="28"/>
      <c r="L25" s="29"/>
      <c r="M25" s="29"/>
      <c r="N25" s="30"/>
    </row>
    <row r="26" spans="1:14" s="31" customFormat="1" ht="12" customHeight="1" x14ac:dyDescent="0.15">
      <c r="A26" s="22"/>
      <c r="B26" s="110" t="s">
        <v>143</v>
      </c>
      <c r="C26" s="111" t="s">
        <v>181</v>
      </c>
      <c r="D26" s="112" t="s">
        <v>182</v>
      </c>
      <c r="E26" s="175">
        <v>20</v>
      </c>
      <c r="F26" s="110" t="s">
        <v>185</v>
      </c>
      <c r="G26" s="110">
        <v>2.06E-2</v>
      </c>
      <c r="H26" s="95"/>
      <c r="I26" s="96">
        <f t="shared" ref="I26:I29" si="1">G26*H26</f>
        <v>0</v>
      </c>
      <c r="J26" s="96"/>
      <c r="K26" s="28"/>
      <c r="L26" s="29"/>
      <c r="M26" s="29"/>
      <c r="N26" s="30"/>
    </row>
    <row r="27" spans="1:14" s="31" customFormat="1" ht="12" customHeight="1" x14ac:dyDescent="0.15">
      <c r="A27" s="22"/>
      <c r="B27" s="133"/>
      <c r="C27" s="134"/>
      <c r="D27" s="112" t="s">
        <v>232</v>
      </c>
      <c r="E27" s="175">
        <v>1</v>
      </c>
      <c r="F27" s="110" t="s">
        <v>189</v>
      </c>
      <c r="G27" s="110">
        <v>0.18</v>
      </c>
      <c r="H27" s="95"/>
      <c r="I27" s="96">
        <f t="shared" si="1"/>
        <v>0</v>
      </c>
      <c r="J27" s="96"/>
      <c r="K27" s="28"/>
      <c r="L27" s="29"/>
      <c r="M27" s="29"/>
      <c r="N27" s="30"/>
    </row>
    <row r="28" spans="1:14" s="31" customFormat="1" ht="12" customHeight="1" x14ac:dyDescent="0.15">
      <c r="A28" s="22"/>
      <c r="B28" s="133"/>
      <c r="C28" s="134"/>
      <c r="D28" s="136" t="s">
        <v>188</v>
      </c>
      <c r="E28" s="176">
        <v>1</v>
      </c>
      <c r="F28" s="135" t="s">
        <v>189</v>
      </c>
      <c r="G28" s="135">
        <v>0.01</v>
      </c>
      <c r="H28" s="95"/>
      <c r="I28" s="96">
        <f t="shared" si="1"/>
        <v>0</v>
      </c>
      <c r="J28" s="96"/>
      <c r="K28" s="28"/>
      <c r="L28" s="29"/>
      <c r="M28" s="29"/>
      <c r="N28" s="30"/>
    </row>
    <row r="29" spans="1:14" s="31" customFormat="1" ht="12" customHeight="1" x14ac:dyDescent="0.15">
      <c r="A29" s="22"/>
      <c r="B29" s="22"/>
      <c r="C29" s="22"/>
      <c r="D29" s="23"/>
      <c r="E29" s="24"/>
      <c r="F29" s="94"/>
      <c r="G29" s="94"/>
      <c r="H29" s="95"/>
      <c r="I29" s="96">
        <f t="shared" si="1"/>
        <v>0</v>
      </c>
      <c r="J29" s="96"/>
      <c r="K29" s="28"/>
      <c r="L29" s="29"/>
      <c r="M29" s="29"/>
      <c r="N29" s="30"/>
    </row>
    <row r="30" spans="1:14" s="31" customFormat="1" ht="12" customHeight="1" x14ac:dyDescent="0.15">
      <c r="A30" s="22"/>
      <c r="B30" s="22"/>
      <c r="C30" s="22"/>
      <c r="D30" s="23" t="s">
        <v>26</v>
      </c>
      <c r="E30" s="24"/>
      <c r="F30" s="94"/>
      <c r="G30" s="94"/>
      <c r="H30" s="95"/>
      <c r="I30" s="96">
        <f>SUM(I25:I29)</f>
        <v>0</v>
      </c>
      <c r="J30" s="96"/>
      <c r="K30" s="28"/>
      <c r="L30" s="29"/>
      <c r="M30" s="29"/>
      <c r="N30" s="30"/>
    </row>
    <row r="31" spans="1:14" s="31" customFormat="1" ht="12" customHeight="1" x14ac:dyDescent="0.15">
      <c r="A31" s="22"/>
      <c r="B31" s="22"/>
      <c r="C31" s="22"/>
      <c r="D31" s="23"/>
      <c r="E31" s="24"/>
      <c r="F31" s="94"/>
      <c r="G31" s="94"/>
      <c r="H31" s="95"/>
      <c r="I31" s="96"/>
      <c r="J31" s="96"/>
      <c r="K31" s="28"/>
      <c r="L31" s="29"/>
      <c r="M31" s="29"/>
      <c r="N31" s="30"/>
    </row>
    <row r="32" spans="1:14" s="31" customFormat="1" ht="45" x14ac:dyDescent="0.15">
      <c r="A32" s="102" t="str">
        <f>'PLANILHA ORÇAMENTÁRIA'!A16</f>
        <v>1.3</v>
      </c>
      <c r="B32" s="102" t="str">
        <f>'PLANILHA ORÇAMENTÁRIA'!B16</f>
        <v>SINAPI</v>
      </c>
      <c r="C32" s="102">
        <f>'PLANILHA ORÇAMENTÁRIA'!C16</f>
        <v>90779</v>
      </c>
      <c r="D32" s="108" t="str">
        <f>'PLANILHA ORÇAMENTÁRIA'!D16</f>
        <v>Relatório com análise, planejamento e considerações para compatibilização de projetos, orçamento análitico, memoriais, documentação técnica e cronograma físico-financeiro para execução em 3 etapas.</v>
      </c>
      <c r="E32" s="104">
        <f>'PLANILHA ORÇAMENTÁRIA'!E16</f>
        <v>40</v>
      </c>
      <c r="F32" s="105" t="str">
        <f>'PLANILHA ORÇAMENTÁRIA'!F16</f>
        <v>h</v>
      </c>
      <c r="G32" s="106"/>
      <c r="H32" s="105">
        <f>'PLANILHA ORÇAMENTÁRIA'!G16</f>
        <v>112.04</v>
      </c>
      <c r="I32" s="105">
        <f>'PLANILHA ORÇAMENTÁRIA'!H16</f>
        <v>4481.6000000000004</v>
      </c>
      <c r="J32" s="105">
        <f>'PLANILHA ORÇAMENTÁRIA'!I16</f>
        <v>5468.8895871961759</v>
      </c>
      <c r="K32" s="28"/>
      <c r="L32" s="29"/>
      <c r="M32" s="29"/>
      <c r="N32" s="30"/>
    </row>
    <row r="33" spans="1:14" s="31" customFormat="1" ht="11.25" x14ac:dyDescent="0.15">
      <c r="A33" s="124"/>
      <c r="B33" s="124"/>
      <c r="C33" s="124"/>
      <c r="D33" s="125"/>
      <c r="E33" s="126"/>
      <c r="F33" s="127"/>
      <c r="G33" s="127"/>
      <c r="H33" s="127"/>
      <c r="I33" s="128"/>
      <c r="J33" s="128"/>
      <c r="K33" s="28"/>
      <c r="L33" s="29"/>
      <c r="M33" s="29"/>
      <c r="N33" s="30"/>
    </row>
    <row r="34" spans="1:14" s="31" customFormat="1" ht="25.5" x14ac:dyDescent="0.15">
      <c r="A34" s="124"/>
      <c r="B34" s="110" t="s">
        <v>143</v>
      </c>
      <c r="C34" s="111" t="s">
        <v>179</v>
      </c>
      <c r="D34" s="112" t="s">
        <v>180</v>
      </c>
      <c r="E34" s="175">
        <v>40</v>
      </c>
      <c r="F34" s="110" t="s">
        <v>185</v>
      </c>
      <c r="G34" s="110">
        <v>6.1800000000000001E-2</v>
      </c>
      <c r="H34" s="127"/>
      <c r="I34" s="128">
        <f>H34*G34</f>
        <v>0</v>
      </c>
      <c r="J34" s="128"/>
      <c r="K34" s="28"/>
      <c r="L34" s="29"/>
      <c r="M34" s="29"/>
      <c r="N34" s="30"/>
    </row>
    <row r="35" spans="1:14" s="31" customFormat="1" ht="25.5" x14ac:dyDescent="0.15">
      <c r="A35" s="124"/>
      <c r="B35" s="110" t="s">
        <v>143</v>
      </c>
      <c r="C35" s="111" t="s">
        <v>181</v>
      </c>
      <c r="D35" s="112" t="s">
        <v>182</v>
      </c>
      <c r="E35" s="175">
        <v>20</v>
      </c>
      <c r="F35" s="110" t="s">
        <v>185</v>
      </c>
      <c r="G35" s="110">
        <v>2.06E-2</v>
      </c>
      <c r="H35" s="127"/>
      <c r="I35" s="128">
        <f t="shared" ref="I35:I38" si="2">H35*G35</f>
        <v>0</v>
      </c>
      <c r="J35" s="128"/>
      <c r="K35" s="28"/>
      <c r="L35" s="29"/>
      <c r="M35" s="29"/>
      <c r="N35" s="30"/>
    </row>
    <row r="36" spans="1:14" s="31" customFormat="1" ht="12" customHeight="1" x14ac:dyDescent="0.15">
      <c r="A36" s="22"/>
      <c r="B36" s="133"/>
      <c r="C36" s="134"/>
      <c r="D36" s="112" t="s">
        <v>187</v>
      </c>
      <c r="E36" s="175">
        <v>1</v>
      </c>
      <c r="F36" s="110" t="s">
        <v>189</v>
      </c>
      <c r="G36" s="110">
        <v>0.18</v>
      </c>
      <c r="H36" s="95"/>
      <c r="I36" s="128">
        <f t="shared" si="2"/>
        <v>0</v>
      </c>
      <c r="J36" s="96"/>
      <c r="K36" s="28"/>
      <c r="L36" s="29"/>
      <c r="M36" s="29"/>
      <c r="N36" s="30"/>
    </row>
    <row r="37" spans="1:14" s="31" customFormat="1" ht="12" customHeight="1" x14ac:dyDescent="0.15">
      <c r="A37" s="22"/>
      <c r="B37" s="133"/>
      <c r="C37" s="134"/>
      <c r="D37" s="136" t="s">
        <v>188</v>
      </c>
      <c r="E37" s="176">
        <v>1</v>
      </c>
      <c r="F37" s="135" t="s">
        <v>189</v>
      </c>
      <c r="G37" s="135">
        <v>0.01</v>
      </c>
      <c r="H37" s="95"/>
      <c r="I37" s="128">
        <f t="shared" si="2"/>
        <v>0</v>
      </c>
      <c r="J37" s="96"/>
      <c r="K37" s="28"/>
      <c r="L37" s="29"/>
      <c r="M37" s="29"/>
      <c r="N37" s="30"/>
    </row>
    <row r="38" spans="1:14" s="31" customFormat="1" ht="12" customHeight="1" x14ac:dyDescent="0.15">
      <c r="A38" s="22"/>
      <c r="B38" s="133"/>
      <c r="C38" s="134"/>
      <c r="D38" s="136"/>
      <c r="E38" s="176"/>
      <c r="F38" s="137"/>
      <c r="G38" s="137"/>
      <c r="H38" s="95"/>
      <c r="I38" s="128">
        <f t="shared" si="2"/>
        <v>0</v>
      </c>
      <c r="J38" s="96"/>
      <c r="K38" s="28"/>
      <c r="L38" s="29"/>
      <c r="M38" s="29"/>
      <c r="N38" s="30"/>
    </row>
    <row r="39" spans="1:14" s="31" customFormat="1" ht="12" customHeight="1" x14ac:dyDescent="0.15">
      <c r="A39" s="22"/>
      <c r="B39" s="133"/>
      <c r="C39" s="134"/>
      <c r="D39" s="136" t="s">
        <v>26</v>
      </c>
      <c r="E39" s="176"/>
      <c r="F39" s="137"/>
      <c r="G39" s="137"/>
      <c r="H39" s="95"/>
      <c r="I39" s="96">
        <f>SUM(I34:I38)</f>
        <v>0</v>
      </c>
      <c r="J39" s="96"/>
      <c r="K39" s="28"/>
      <c r="L39" s="29"/>
      <c r="M39" s="29"/>
      <c r="N39" s="30"/>
    </row>
    <row r="40" spans="1:14" s="31" customFormat="1" ht="12" customHeight="1" x14ac:dyDescent="0.15">
      <c r="A40" s="22">
        <f>'PLANILHA ORÇAMENTÁRIA'!A17</f>
        <v>0</v>
      </c>
      <c r="B40" s="22">
        <f>'PLANILHA ORÇAMENTÁRIA'!B17</f>
        <v>0</v>
      </c>
      <c r="C40" s="22">
        <f>'PLANILHA ORÇAMENTÁRIA'!C17</f>
        <v>0</v>
      </c>
      <c r="D40" s="100">
        <f>'PLANILHA ORÇAMENTÁRIA'!D17</f>
        <v>0</v>
      </c>
      <c r="E40" s="74">
        <f>'PLANILHA ORÇAMENTÁRIA'!E17</f>
        <v>0</v>
      </c>
      <c r="F40" s="25">
        <f>'PLANILHA ORÇAMENTÁRIA'!F17</f>
        <v>0</v>
      </c>
      <c r="G40" s="94"/>
      <c r="H40" s="26">
        <f>'PLANILHA ORÇAMENTÁRIA'!G17</f>
        <v>0</v>
      </c>
      <c r="I40" s="96"/>
      <c r="J40" s="96"/>
      <c r="K40" s="28"/>
      <c r="L40" s="29"/>
      <c r="M40" s="29"/>
      <c r="N40" s="30"/>
    </row>
    <row r="41" spans="1:14" s="31" customFormat="1" ht="56.25" x14ac:dyDescent="0.2">
      <c r="A41" s="113" t="str">
        <f>'PLANILHA ORÇAMENTÁRIA'!A18</f>
        <v>2.0</v>
      </c>
      <c r="B41" s="119">
        <f>'PLANILHA ORÇAMENTÁRIA'!B18</f>
        <v>0</v>
      </c>
      <c r="C41" s="119">
        <f>'PLANILHA ORÇAMENTÁRIA'!C18</f>
        <v>0</v>
      </c>
      <c r="D41" s="114" t="str">
        <f>'PLANILHA ORÇAMENTÁRIA'!D18</f>
        <v>Projeto de Arquitetura: Revisão, Atualização e Elaboração de plantas e projetos básico e executivos de adequação do layout das instalações de parte ANM para compatibilizar a ocupação do subsolo do edifício, que continuará sendo utilizado.</v>
      </c>
      <c r="E41" s="120">
        <f>'PLANILHA ORÇAMENTÁRIA'!E18</f>
        <v>0</v>
      </c>
      <c r="F41" s="121">
        <f>'PLANILHA ORÇAMENTÁRIA'!F18</f>
        <v>0</v>
      </c>
      <c r="G41" s="122"/>
      <c r="H41" s="121">
        <f>'PLANILHA ORÇAMENTÁRIA'!G18</f>
        <v>0</v>
      </c>
      <c r="I41" s="123"/>
      <c r="J41" s="123"/>
      <c r="K41" s="75"/>
      <c r="L41" s="76"/>
      <c r="M41" s="76"/>
      <c r="N41" s="77"/>
    </row>
    <row r="42" spans="1:14" s="31" customFormat="1" x14ac:dyDescent="0.2">
      <c r="A42" s="102" t="str">
        <f>'PLANILHA ORÇAMENTÁRIA'!A19</f>
        <v>2.1</v>
      </c>
      <c r="B42" s="102" t="str">
        <f>'PLANILHA ORÇAMENTÁRIA'!B19</f>
        <v>P.Preços</v>
      </c>
      <c r="C42" s="102" t="str">
        <f>'PLANILHA ORÇAMENTÁRIA'!C19</f>
        <v>-</v>
      </c>
      <c r="D42" s="108" t="str">
        <f>'PLANILHA ORÇAMENTÁRIA'!D19</f>
        <v>Projeto de adequação do layout de climatização</v>
      </c>
      <c r="E42" s="104">
        <f>'PLANILHA ORÇAMENTÁRIA'!E19</f>
        <v>1000</v>
      </c>
      <c r="F42" s="105" t="str">
        <f>'PLANILHA ORÇAMENTÁRIA'!F19</f>
        <v>m²</v>
      </c>
      <c r="G42" s="106"/>
      <c r="H42" s="105">
        <f>'PLANILHA ORÇAMENTÁRIA'!G19</f>
        <v>0.7</v>
      </c>
      <c r="I42" s="107">
        <f t="shared" ref="I42:I74" si="3">E42*H42</f>
        <v>700</v>
      </c>
      <c r="J42" s="107">
        <f>I42+(I42*BDI!$D$25)</f>
        <v>854.20892338390809</v>
      </c>
      <c r="K42" s="75"/>
      <c r="L42" s="76"/>
      <c r="M42" s="76"/>
      <c r="N42" s="77"/>
    </row>
    <row r="43" spans="1:14" s="31" customFormat="1" x14ac:dyDescent="0.2">
      <c r="A43" s="124"/>
      <c r="B43" s="157"/>
      <c r="C43" s="157"/>
      <c r="D43" s="125"/>
      <c r="E43" s="126"/>
      <c r="F43" s="127"/>
      <c r="G43" s="127"/>
      <c r="H43" s="127"/>
      <c r="I43" s="128"/>
      <c r="J43" s="128"/>
      <c r="K43" s="75"/>
      <c r="L43" s="76"/>
      <c r="M43" s="76"/>
      <c r="N43" s="77"/>
    </row>
    <row r="44" spans="1:14" s="31" customFormat="1" x14ac:dyDescent="0.2">
      <c r="A44" s="22"/>
      <c r="B44" s="135" t="s">
        <v>143</v>
      </c>
      <c r="C44" s="141" t="s">
        <v>179</v>
      </c>
      <c r="D44" s="142" t="s">
        <v>233</v>
      </c>
      <c r="E44" s="24">
        <v>48</v>
      </c>
      <c r="F44" s="110" t="s">
        <v>185</v>
      </c>
      <c r="G44" s="110">
        <v>0.249719</v>
      </c>
      <c r="H44" s="95"/>
      <c r="I44" s="96"/>
      <c r="J44" s="96"/>
      <c r="K44" s="75"/>
      <c r="L44" s="76"/>
      <c r="M44" s="76"/>
      <c r="N44" s="77"/>
    </row>
    <row r="45" spans="1:14" s="31" customFormat="1" ht="25.5" x14ac:dyDescent="0.2">
      <c r="A45" s="22"/>
      <c r="B45" s="135" t="s">
        <v>143</v>
      </c>
      <c r="C45" s="141" t="s">
        <v>183</v>
      </c>
      <c r="D45" s="136" t="s">
        <v>184</v>
      </c>
      <c r="E45" s="24">
        <v>16</v>
      </c>
      <c r="F45" s="135" t="s">
        <v>185</v>
      </c>
      <c r="G45" s="135">
        <v>0.144534</v>
      </c>
      <c r="H45" s="95"/>
      <c r="I45" s="96"/>
      <c r="J45" s="96"/>
      <c r="K45" s="75"/>
      <c r="L45" s="76"/>
      <c r="M45" s="76"/>
      <c r="N45" s="77"/>
    </row>
    <row r="46" spans="1:14" s="31" customFormat="1" x14ac:dyDescent="0.2">
      <c r="A46" s="22"/>
      <c r="B46" s="161"/>
      <c r="C46" s="162"/>
      <c r="D46" s="112" t="s">
        <v>186</v>
      </c>
      <c r="E46" s="175">
        <v>2</v>
      </c>
      <c r="F46" s="110" t="s">
        <v>189</v>
      </c>
      <c r="G46" s="110">
        <v>3.4000000000000002E-2</v>
      </c>
      <c r="H46" s="95"/>
      <c r="I46" s="96"/>
      <c r="J46" s="96"/>
      <c r="K46" s="75"/>
      <c r="L46" s="76"/>
      <c r="M46" s="76"/>
      <c r="N46" s="77"/>
    </row>
    <row r="47" spans="1:14" s="31" customFormat="1" x14ac:dyDescent="0.2">
      <c r="A47" s="22"/>
      <c r="B47" s="161"/>
      <c r="C47" s="162"/>
      <c r="D47" s="136"/>
      <c r="E47" s="176"/>
      <c r="F47" s="137"/>
      <c r="G47" s="137"/>
      <c r="H47" s="95"/>
      <c r="I47" s="96"/>
      <c r="J47" s="96"/>
      <c r="K47" s="75"/>
      <c r="L47" s="76"/>
      <c r="M47" s="76"/>
      <c r="N47" s="77"/>
    </row>
    <row r="48" spans="1:14" s="31" customFormat="1" x14ac:dyDescent="0.2">
      <c r="A48" s="22"/>
      <c r="B48" s="133"/>
      <c r="C48" s="134"/>
      <c r="D48" s="136" t="s">
        <v>26</v>
      </c>
      <c r="E48" s="176"/>
      <c r="F48" s="137"/>
      <c r="G48" s="137"/>
      <c r="H48" s="95"/>
      <c r="I48" s="96"/>
      <c r="J48" s="96"/>
      <c r="K48" s="75"/>
      <c r="L48" s="76"/>
      <c r="M48" s="76"/>
      <c r="N48" s="77"/>
    </row>
    <row r="49" spans="1:14" s="31" customFormat="1" x14ac:dyDescent="0.2">
      <c r="A49" s="22"/>
      <c r="B49" s="22"/>
      <c r="C49" s="22"/>
      <c r="D49" s="23"/>
      <c r="E49" s="24"/>
      <c r="F49" s="94"/>
      <c r="G49" s="94"/>
      <c r="H49" s="95"/>
      <c r="I49" s="96"/>
      <c r="J49" s="96"/>
      <c r="K49" s="75"/>
      <c r="L49" s="76"/>
      <c r="M49" s="76"/>
      <c r="N49" s="77"/>
    </row>
    <row r="50" spans="1:14" s="31" customFormat="1" x14ac:dyDescent="0.2">
      <c r="A50" s="102" t="str">
        <f>'PLANILHA ORÇAMENTÁRIA'!A20</f>
        <v>2.2</v>
      </c>
      <c r="B50" s="102" t="str">
        <f>'PLANILHA ORÇAMENTÁRIA'!B20</f>
        <v>P.Preços</v>
      </c>
      <c r="C50" s="102" t="str">
        <f>'PLANILHA ORÇAMENTÁRIA'!C20</f>
        <v>-</v>
      </c>
      <c r="D50" s="108" t="str">
        <f>'PLANILHA ORÇAMENTÁRIA'!D20</f>
        <v>Projeto de adequação do layout do sistema elétrico</v>
      </c>
      <c r="E50" s="104">
        <f>'PLANILHA ORÇAMENTÁRIA'!E20</f>
        <v>1000</v>
      </c>
      <c r="F50" s="105" t="str">
        <f>'PLANILHA ORÇAMENTÁRIA'!F20</f>
        <v>m²</v>
      </c>
      <c r="G50" s="106"/>
      <c r="H50" s="105">
        <f>'PLANILHA ORÇAMENTÁRIA'!G20</f>
        <v>0.7</v>
      </c>
      <c r="I50" s="107">
        <f t="shared" si="3"/>
        <v>700</v>
      </c>
      <c r="J50" s="107">
        <f>I50+(I50*BDI!$D$25)</f>
        <v>854.20892338390809</v>
      </c>
      <c r="K50" s="75"/>
      <c r="L50" s="76"/>
      <c r="M50" s="76"/>
      <c r="N50" s="77"/>
    </row>
    <row r="51" spans="1:14" s="31" customFormat="1" x14ac:dyDescent="0.2">
      <c r="A51" s="124"/>
      <c r="B51" s="157"/>
      <c r="C51" s="157"/>
      <c r="D51" s="125"/>
      <c r="E51" s="126"/>
      <c r="F51" s="127"/>
      <c r="G51" s="127"/>
      <c r="H51" s="127"/>
      <c r="I51" s="128"/>
      <c r="J51" s="128"/>
      <c r="K51" s="75"/>
      <c r="L51" s="76"/>
      <c r="M51" s="76"/>
      <c r="N51" s="77"/>
    </row>
    <row r="52" spans="1:14" s="31" customFormat="1" x14ac:dyDescent="0.2">
      <c r="A52" s="22"/>
      <c r="B52" s="135" t="s">
        <v>143</v>
      </c>
      <c r="C52" s="141" t="s">
        <v>179</v>
      </c>
      <c r="D52" s="142" t="s">
        <v>233</v>
      </c>
      <c r="E52" s="24">
        <v>48</v>
      </c>
      <c r="F52" s="110" t="s">
        <v>185</v>
      </c>
      <c r="G52" s="110">
        <v>0.249719</v>
      </c>
      <c r="H52" s="95"/>
      <c r="I52" s="96"/>
      <c r="J52" s="96"/>
      <c r="K52" s="75"/>
      <c r="L52" s="76"/>
      <c r="M52" s="76"/>
      <c r="N52" s="77"/>
    </row>
    <row r="53" spans="1:14" s="31" customFormat="1" ht="25.5" x14ac:dyDescent="0.2">
      <c r="A53" s="22"/>
      <c r="B53" s="135" t="s">
        <v>143</v>
      </c>
      <c r="C53" s="141" t="s">
        <v>183</v>
      </c>
      <c r="D53" s="136" t="s">
        <v>184</v>
      </c>
      <c r="E53" s="24">
        <v>16</v>
      </c>
      <c r="F53" s="135" t="s">
        <v>185</v>
      </c>
      <c r="G53" s="135">
        <v>0.144534</v>
      </c>
      <c r="H53" s="95"/>
      <c r="I53" s="96"/>
      <c r="J53" s="96"/>
      <c r="K53" s="75"/>
      <c r="L53" s="76"/>
      <c r="M53" s="76"/>
      <c r="N53" s="77"/>
    </row>
    <row r="54" spans="1:14" s="31" customFormat="1" x14ac:dyDescent="0.2">
      <c r="A54" s="22"/>
      <c r="B54" s="133"/>
      <c r="C54" s="134"/>
      <c r="D54" s="112" t="s">
        <v>186</v>
      </c>
      <c r="E54" s="175">
        <v>2</v>
      </c>
      <c r="F54" s="110" t="s">
        <v>189</v>
      </c>
      <c r="G54" s="110">
        <v>3.4000000000000002E-2</v>
      </c>
      <c r="H54" s="95"/>
      <c r="I54" s="96"/>
      <c r="J54" s="96"/>
      <c r="K54" s="75"/>
      <c r="L54" s="76"/>
      <c r="M54" s="76"/>
      <c r="N54" s="77"/>
    </row>
    <row r="55" spans="1:14" s="31" customFormat="1" x14ac:dyDescent="0.2">
      <c r="A55" s="22"/>
      <c r="B55" s="133"/>
      <c r="C55" s="134"/>
      <c r="D55" s="112"/>
      <c r="E55" s="175"/>
      <c r="F55" s="156"/>
      <c r="G55" s="156"/>
      <c r="H55" s="95"/>
      <c r="I55" s="96"/>
      <c r="J55" s="96"/>
      <c r="K55" s="75"/>
      <c r="L55" s="76"/>
      <c r="M55" s="76"/>
      <c r="N55" s="77"/>
    </row>
    <row r="56" spans="1:14" s="31" customFormat="1" x14ac:dyDescent="0.2">
      <c r="A56" s="22"/>
      <c r="B56" s="133"/>
      <c r="C56" s="134"/>
      <c r="D56" s="136" t="s">
        <v>26</v>
      </c>
      <c r="E56" s="175"/>
      <c r="F56" s="156"/>
      <c r="G56" s="156"/>
      <c r="H56" s="95"/>
      <c r="I56" s="96"/>
      <c r="J56" s="96"/>
      <c r="K56" s="75"/>
      <c r="L56" s="76"/>
      <c r="M56" s="76"/>
      <c r="N56" s="77"/>
    </row>
    <row r="57" spans="1:14" s="31" customFormat="1" x14ac:dyDescent="0.2">
      <c r="A57" s="22"/>
      <c r="B57" s="22"/>
      <c r="C57" s="22"/>
      <c r="D57" s="23"/>
      <c r="E57" s="24"/>
      <c r="F57" s="94"/>
      <c r="G57" s="94"/>
      <c r="H57" s="95"/>
      <c r="I57" s="96"/>
      <c r="J57" s="96"/>
      <c r="K57" s="75"/>
      <c r="L57" s="76"/>
      <c r="M57" s="76"/>
      <c r="N57" s="77"/>
    </row>
    <row r="58" spans="1:14" s="31" customFormat="1" x14ac:dyDescent="0.2">
      <c r="A58" s="102" t="str">
        <f>'PLANILHA ORÇAMENTÁRIA'!A21</f>
        <v>2.3</v>
      </c>
      <c r="B58" s="102" t="str">
        <f>'PLANILHA ORÇAMENTÁRIA'!B21</f>
        <v>P.Preços</v>
      </c>
      <c r="C58" s="102" t="str">
        <f>'PLANILHA ORÇAMENTÁRIA'!C21</f>
        <v>-</v>
      </c>
      <c r="D58" s="108" t="str">
        <f>'PLANILHA ORÇAMENTÁRIA'!D21</f>
        <v>Projeto de adequação do layout da rede de dados e voz</v>
      </c>
      <c r="E58" s="104">
        <f>'PLANILHA ORÇAMENTÁRIA'!E21</f>
        <v>1000</v>
      </c>
      <c r="F58" s="105" t="str">
        <f>'PLANILHA ORÇAMENTÁRIA'!F21</f>
        <v>m²</v>
      </c>
      <c r="G58" s="106"/>
      <c r="H58" s="105">
        <f>'PLANILHA ORÇAMENTÁRIA'!G21</f>
        <v>0.7</v>
      </c>
      <c r="I58" s="107">
        <f t="shared" si="3"/>
        <v>700</v>
      </c>
      <c r="J58" s="107">
        <f>I58+(I58*BDI!$D$25)</f>
        <v>854.20892338390809</v>
      </c>
      <c r="K58" s="75"/>
      <c r="L58" s="76"/>
      <c r="M58" s="76"/>
      <c r="N58" s="77"/>
    </row>
    <row r="59" spans="1:14" s="31" customFormat="1" x14ac:dyDescent="0.2">
      <c r="A59" s="124"/>
      <c r="B59" s="157"/>
      <c r="C59" s="157"/>
      <c r="D59" s="125"/>
      <c r="E59" s="126"/>
      <c r="F59" s="127"/>
      <c r="G59" s="127"/>
      <c r="H59" s="127"/>
      <c r="I59" s="128"/>
      <c r="J59" s="128"/>
      <c r="K59" s="75"/>
      <c r="L59" s="76"/>
      <c r="M59" s="76"/>
      <c r="N59" s="77"/>
    </row>
    <row r="60" spans="1:14" s="31" customFormat="1" x14ac:dyDescent="0.2">
      <c r="A60" s="124"/>
      <c r="B60" s="135" t="s">
        <v>143</v>
      </c>
      <c r="C60" s="141" t="s">
        <v>179</v>
      </c>
      <c r="D60" s="142" t="s">
        <v>233</v>
      </c>
      <c r="E60" s="24">
        <v>48</v>
      </c>
      <c r="F60" s="110" t="s">
        <v>185</v>
      </c>
      <c r="G60" s="110">
        <v>0.249719</v>
      </c>
      <c r="H60" s="127"/>
      <c r="I60" s="128"/>
      <c r="J60" s="128"/>
      <c r="K60" s="75"/>
      <c r="L60" s="76"/>
      <c r="M60" s="76"/>
      <c r="N60" s="77"/>
    </row>
    <row r="61" spans="1:14" s="31" customFormat="1" ht="25.5" x14ac:dyDescent="0.2">
      <c r="A61" s="124"/>
      <c r="B61" s="135" t="s">
        <v>143</v>
      </c>
      <c r="C61" s="141" t="s">
        <v>183</v>
      </c>
      <c r="D61" s="136" t="s">
        <v>184</v>
      </c>
      <c r="E61" s="24">
        <v>16</v>
      </c>
      <c r="F61" s="135" t="s">
        <v>185</v>
      </c>
      <c r="G61" s="135">
        <v>0.144534</v>
      </c>
      <c r="H61" s="127"/>
      <c r="I61" s="128"/>
      <c r="J61" s="128"/>
      <c r="K61" s="75"/>
      <c r="L61" s="76"/>
      <c r="M61" s="76"/>
      <c r="N61" s="77"/>
    </row>
    <row r="62" spans="1:14" s="31" customFormat="1" x14ac:dyDescent="0.2">
      <c r="A62" s="22"/>
      <c r="B62" s="133"/>
      <c r="C62" s="134"/>
      <c r="D62" s="112" t="s">
        <v>186</v>
      </c>
      <c r="E62" s="175">
        <v>2</v>
      </c>
      <c r="F62" s="110" t="s">
        <v>189</v>
      </c>
      <c r="G62" s="110">
        <v>3.4000000000000002E-2</v>
      </c>
      <c r="H62" s="127"/>
      <c r="I62" s="128"/>
      <c r="J62" s="128"/>
      <c r="K62" s="75"/>
      <c r="L62" s="76"/>
      <c r="M62" s="76"/>
      <c r="N62" s="77"/>
    </row>
    <row r="63" spans="1:14" s="31" customFormat="1" x14ac:dyDescent="0.2">
      <c r="A63" s="22"/>
      <c r="B63" s="133"/>
      <c r="C63" s="134"/>
      <c r="D63" s="112"/>
      <c r="E63" s="175"/>
      <c r="F63" s="156"/>
      <c r="G63" s="156"/>
      <c r="H63" s="127"/>
      <c r="I63" s="128"/>
      <c r="J63" s="128"/>
      <c r="K63" s="75"/>
      <c r="L63" s="76"/>
      <c r="M63" s="76"/>
      <c r="N63" s="77"/>
    </row>
    <row r="64" spans="1:14" s="31" customFormat="1" x14ac:dyDescent="0.2">
      <c r="A64" s="124"/>
      <c r="B64" s="124"/>
      <c r="C64" s="124"/>
      <c r="D64" s="136" t="s">
        <v>26</v>
      </c>
      <c r="E64" s="126"/>
      <c r="F64" s="127"/>
      <c r="G64" s="127"/>
      <c r="H64" s="127"/>
      <c r="I64" s="128"/>
      <c r="J64" s="128"/>
      <c r="K64" s="75"/>
      <c r="L64" s="76"/>
      <c r="M64" s="76"/>
      <c r="N64" s="77"/>
    </row>
    <row r="65" spans="1:14" s="31" customFormat="1" x14ac:dyDescent="0.2">
      <c r="A65" s="124"/>
      <c r="B65" s="124"/>
      <c r="C65" s="124"/>
      <c r="D65" s="125"/>
      <c r="E65" s="126"/>
      <c r="F65" s="127"/>
      <c r="G65" s="127"/>
      <c r="H65" s="127"/>
      <c r="I65" s="128"/>
      <c r="J65" s="128"/>
      <c r="K65" s="75"/>
      <c r="L65" s="76"/>
      <c r="M65" s="76"/>
      <c r="N65" s="77"/>
    </row>
    <row r="66" spans="1:14" s="31" customFormat="1" x14ac:dyDescent="0.2">
      <c r="A66" s="102" t="str">
        <f>'PLANILHA ORÇAMENTÁRIA'!A22</f>
        <v>2.4</v>
      </c>
      <c r="B66" s="102" t="str">
        <f>'PLANILHA ORÇAMENTÁRIA'!B22</f>
        <v>P.Preços</v>
      </c>
      <c r="C66" s="102" t="str">
        <f>'PLANILHA ORÇAMENTÁRIA'!C22</f>
        <v>-</v>
      </c>
      <c r="D66" s="108" t="str">
        <f>'PLANILHA ORÇAMENTÁRIA'!D22</f>
        <v>Projeto de adequação do layout das divisórias</v>
      </c>
      <c r="E66" s="104">
        <f>'PLANILHA ORÇAMENTÁRIA'!E22</f>
        <v>1000</v>
      </c>
      <c r="F66" s="105" t="str">
        <f>'PLANILHA ORÇAMENTÁRIA'!F22</f>
        <v>m²</v>
      </c>
      <c r="G66" s="106"/>
      <c r="H66" s="105">
        <f>'PLANILHA ORÇAMENTÁRIA'!G22</f>
        <v>0.7</v>
      </c>
      <c r="I66" s="107">
        <f t="shared" si="3"/>
        <v>700</v>
      </c>
      <c r="J66" s="107">
        <f>I66+(I66*BDI!$D$25)</f>
        <v>854.20892338390809</v>
      </c>
      <c r="K66" s="75"/>
      <c r="L66" s="76"/>
      <c r="M66" s="76"/>
      <c r="N66" s="77"/>
    </row>
    <row r="67" spans="1:14" s="31" customFormat="1" x14ac:dyDescent="0.2">
      <c r="A67" s="124"/>
      <c r="B67" s="124"/>
      <c r="C67" s="124"/>
      <c r="D67" s="125"/>
      <c r="E67" s="126"/>
      <c r="F67" s="127"/>
      <c r="G67" s="127"/>
      <c r="H67" s="127"/>
      <c r="I67" s="128"/>
      <c r="J67" s="128"/>
      <c r="K67" s="75"/>
      <c r="L67" s="76"/>
      <c r="M67" s="76"/>
      <c r="N67" s="77"/>
    </row>
    <row r="68" spans="1:14" s="31" customFormat="1" x14ac:dyDescent="0.2">
      <c r="A68" s="124"/>
      <c r="B68" s="110" t="s">
        <v>143</v>
      </c>
      <c r="C68" s="111" t="s">
        <v>237</v>
      </c>
      <c r="D68" s="112" t="s">
        <v>190</v>
      </c>
      <c r="E68" s="126">
        <v>48</v>
      </c>
      <c r="F68" s="110" t="s">
        <v>185</v>
      </c>
      <c r="G68" s="110">
        <v>0.249719</v>
      </c>
      <c r="H68" s="127"/>
      <c r="I68" s="128">
        <f>H68*G68</f>
        <v>0</v>
      </c>
      <c r="J68" s="128"/>
      <c r="K68" s="75"/>
      <c r="L68" s="76"/>
      <c r="M68" s="76"/>
      <c r="N68" s="77"/>
    </row>
    <row r="69" spans="1:14" s="31" customFormat="1" ht="25.5" x14ac:dyDescent="0.2">
      <c r="A69" s="124"/>
      <c r="B69" s="135" t="s">
        <v>143</v>
      </c>
      <c r="C69" s="141" t="s">
        <v>183</v>
      </c>
      <c r="D69" s="136" t="s">
        <v>184</v>
      </c>
      <c r="E69" s="126">
        <v>16</v>
      </c>
      <c r="F69" s="135" t="s">
        <v>185</v>
      </c>
      <c r="G69" s="135">
        <v>0.144534</v>
      </c>
      <c r="H69" s="127"/>
      <c r="I69" s="128">
        <f t="shared" ref="I69:I70" si="4">H69*G69</f>
        <v>0</v>
      </c>
      <c r="J69" s="128"/>
      <c r="K69" s="75"/>
      <c r="L69" s="76"/>
      <c r="M69" s="76"/>
      <c r="N69" s="77"/>
    </row>
    <row r="70" spans="1:14" s="31" customFormat="1" x14ac:dyDescent="0.2">
      <c r="A70" s="22"/>
      <c r="B70" s="133"/>
      <c r="C70" s="134"/>
      <c r="D70" s="112" t="s">
        <v>186</v>
      </c>
      <c r="E70" s="175">
        <v>2</v>
      </c>
      <c r="F70" s="110" t="s">
        <v>189</v>
      </c>
      <c r="G70" s="110">
        <v>3.4000000000000002E-2</v>
      </c>
      <c r="H70" s="127"/>
      <c r="I70" s="128">
        <f t="shared" si="4"/>
        <v>0</v>
      </c>
      <c r="J70" s="128"/>
      <c r="K70" s="75"/>
      <c r="L70" s="76"/>
      <c r="M70" s="76"/>
      <c r="N70" s="77"/>
    </row>
    <row r="71" spans="1:14" s="31" customFormat="1" x14ac:dyDescent="0.2">
      <c r="A71" s="22"/>
      <c r="B71" s="133"/>
      <c r="C71" s="134"/>
      <c r="D71" s="112"/>
      <c r="E71" s="175"/>
      <c r="F71" s="156"/>
      <c r="G71" s="156"/>
      <c r="H71" s="127"/>
      <c r="I71" s="128"/>
      <c r="J71" s="128"/>
      <c r="K71" s="75"/>
      <c r="L71" s="76"/>
      <c r="M71" s="76"/>
      <c r="N71" s="77"/>
    </row>
    <row r="72" spans="1:14" s="31" customFormat="1" x14ac:dyDescent="0.2">
      <c r="A72" s="124"/>
      <c r="B72" s="124"/>
      <c r="C72" s="124"/>
      <c r="D72" s="125" t="s">
        <v>26</v>
      </c>
      <c r="E72" s="126"/>
      <c r="F72" s="127"/>
      <c r="G72" s="127"/>
      <c r="H72" s="127"/>
      <c r="I72" s="128">
        <f>SUM(I68:I70)</f>
        <v>0</v>
      </c>
      <c r="J72" s="128"/>
      <c r="K72" s="75"/>
      <c r="L72" s="76"/>
      <c r="M72" s="76"/>
      <c r="N72" s="77"/>
    </row>
    <row r="73" spans="1:14" s="31" customFormat="1" x14ac:dyDescent="0.2">
      <c r="A73" s="124"/>
      <c r="B73" s="124"/>
      <c r="C73" s="124"/>
      <c r="D73" s="125"/>
      <c r="E73" s="126"/>
      <c r="F73" s="127"/>
      <c r="G73" s="127"/>
      <c r="H73" s="127"/>
      <c r="I73" s="128"/>
      <c r="J73" s="128"/>
      <c r="K73" s="75"/>
      <c r="L73" s="76"/>
      <c r="M73" s="76"/>
      <c r="N73" s="77"/>
    </row>
    <row r="74" spans="1:14" s="31" customFormat="1" x14ac:dyDescent="0.2">
      <c r="A74" s="102" t="str">
        <f>'PLANILHA ORÇAMENTÁRIA'!A23</f>
        <v>2.5</v>
      </c>
      <c r="B74" s="102" t="str">
        <f>'PLANILHA ORÇAMENTÁRIA'!B23</f>
        <v>P.Preços</v>
      </c>
      <c r="C74" s="102" t="str">
        <f>'PLANILHA ORÇAMENTÁRIA'!C23</f>
        <v>-</v>
      </c>
      <c r="D74" s="108" t="str">
        <f>'PLANILHA ORÇAMENTÁRIA'!D23</f>
        <v>Projeto de adequação do layout do mobiliário</v>
      </c>
      <c r="E74" s="104">
        <f>'PLANILHA ORÇAMENTÁRIA'!E23</f>
        <v>1000</v>
      </c>
      <c r="F74" s="105" t="str">
        <f>'PLANILHA ORÇAMENTÁRIA'!F23</f>
        <v>m²</v>
      </c>
      <c r="G74" s="106"/>
      <c r="H74" s="105">
        <f>'PLANILHA ORÇAMENTÁRIA'!G23</f>
        <v>0.7</v>
      </c>
      <c r="I74" s="107">
        <f t="shared" si="3"/>
        <v>700</v>
      </c>
      <c r="J74" s="107">
        <f>I74+(I74*BDI!$D$25)</f>
        <v>854.20892338390809</v>
      </c>
      <c r="K74" s="75"/>
      <c r="L74" s="76"/>
      <c r="M74" s="76"/>
      <c r="N74" s="77"/>
    </row>
    <row r="75" spans="1:14" s="31" customFormat="1" x14ac:dyDescent="0.2">
      <c r="A75" s="124"/>
      <c r="B75" s="124"/>
      <c r="C75" s="124"/>
      <c r="D75" s="125"/>
      <c r="E75" s="126"/>
      <c r="F75" s="127"/>
      <c r="G75" s="127"/>
      <c r="H75" s="127"/>
      <c r="I75" s="128"/>
      <c r="J75" s="128"/>
      <c r="K75" s="75"/>
      <c r="L75" s="76"/>
      <c r="M75" s="76"/>
      <c r="N75" s="77"/>
    </row>
    <row r="76" spans="1:14" s="31" customFormat="1" x14ac:dyDescent="0.2">
      <c r="A76" s="124"/>
      <c r="B76" s="110" t="s">
        <v>143</v>
      </c>
      <c r="C76" s="111" t="s">
        <v>237</v>
      </c>
      <c r="D76" s="112" t="s">
        <v>190</v>
      </c>
      <c r="E76" s="126">
        <v>80</v>
      </c>
      <c r="F76" s="110" t="s">
        <v>185</v>
      </c>
      <c r="G76" s="110">
        <v>0.249719</v>
      </c>
      <c r="H76" s="127"/>
      <c r="I76" s="128">
        <f>H76*G76</f>
        <v>0</v>
      </c>
      <c r="J76" s="128"/>
      <c r="K76" s="75"/>
      <c r="L76" s="76"/>
      <c r="M76" s="76"/>
      <c r="N76" s="77"/>
    </row>
    <row r="77" spans="1:14" s="31" customFormat="1" ht="25.5" x14ac:dyDescent="0.2">
      <c r="A77" s="124"/>
      <c r="B77" s="135" t="s">
        <v>143</v>
      </c>
      <c r="C77" s="141" t="s">
        <v>183</v>
      </c>
      <c r="D77" s="136" t="s">
        <v>184</v>
      </c>
      <c r="E77" s="126">
        <v>24</v>
      </c>
      <c r="F77" s="135" t="s">
        <v>185</v>
      </c>
      <c r="G77" s="135">
        <v>0.144534</v>
      </c>
      <c r="H77" s="127"/>
      <c r="I77" s="128">
        <f t="shared" ref="I77:I78" si="5">H77*G77</f>
        <v>0</v>
      </c>
      <c r="J77" s="128"/>
      <c r="K77" s="75"/>
      <c r="L77" s="76"/>
      <c r="M77" s="76"/>
      <c r="N77" s="77"/>
    </row>
    <row r="78" spans="1:14" s="31" customFormat="1" x14ac:dyDescent="0.2">
      <c r="A78" s="22"/>
      <c r="B78" s="133"/>
      <c r="C78" s="134"/>
      <c r="D78" s="112" t="s">
        <v>186</v>
      </c>
      <c r="E78" s="175">
        <v>2</v>
      </c>
      <c r="F78" s="110" t="s">
        <v>189</v>
      </c>
      <c r="G78" s="110">
        <v>3.4000000000000002E-2</v>
      </c>
      <c r="H78" s="127"/>
      <c r="I78" s="128">
        <f t="shared" si="5"/>
        <v>0</v>
      </c>
      <c r="J78" s="128"/>
      <c r="K78" s="75"/>
      <c r="L78" s="76"/>
      <c r="M78" s="76"/>
      <c r="N78" s="77"/>
    </row>
    <row r="79" spans="1:14" s="31" customFormat="1" x14ac:dyDescent="0.2">
      <c r="A79" s="22"/>
      <c r="B79" s="133"/>
      <c r="C79" s="134"/>
      <c r="D79" s="112"/>
      <c r="E79" s="175"/>
      <c r="F79" s="156"/>
      <c r="G79" s="156"/>
      <c r="H79" s="127"/>
      <c r="I79" s="128"/>
      <c r="J79" s="128"/>
      <c r="K79" s="75"/>
      <c r="L79" s="76"/>
      <c r="M79" s="76"/>
      <c r="N79" s="77"/>
    </row>
    <row r="80" spans="1:14" s="31" customFormat="1" x14ac:dyDescent="0.2">
      <c r="A80" s="124"/>
      <c r="B80" s="124"/>
      <c r="C80" s="124"/>
      <c r="D80" s="125" t="s">
        <v>26</v>
      </c>
      <c r="E80" s="126"/>
      <c r="F80" s="127"/>
      <c r="G80" s="127"/>
      <c r="H80" s="127"/>
      <c r="I80" s="128">
        <f>SUM(I76:I78)</f>
        <v>0</v>
      </c>
      <c r="J80" s="128"/>
      <c r="K80" s="75"/>
      <c r="L80" s="76"/>
      <c r="M80" s="76"/>
      <c r="N80" s="77"/>
    </row>
    <row r="81" spans="1:14" s="31" customFormat="1" x14ac:dyDescent="0.2">
      <c r="A81" s="124"/>
      <c r="B81" s="124"/>
      <c r="C81" s="124"/>
      <c r="D81" s="125"/>
      <c r="E81" s="126"/>
      <c r="F81" s="127"/>
      <c r="G81" s="127"/>
      <c r="H81" s="127"/>
      <c r="I81" s="128"/>
      <c r="J81" s="128"/>
      <c r="K81" s="75"/>
      <c r="L81" s="76"/>
      <c r="M81" s="76"/>
      <c r="N81" s="77"/>
    </row>
    <row r="82" spans="1:14" s="31" customFormat="1" ht="33.75" x14ac:dyDescent="0.15">
      <c r="A82" s="113" t="str">
        <f>'PLANILHA ORÇAMENTÁRIA'!A25</f>
        <v>3.0</v>
      </c>
      <c r="B82" s="119">
        <f>'PLANILHA ORÇAMENTÁRIA'!B25</f>
        <v>0</v>
      </c>
      <c r="C82" s="119">
        <f>'PLANILHA ORÇAMENTÁRIA'!C25</f>
        <v>0</v>
      </c>
      <c r="D82" s="114" t="str">
        <f>'PLANILHA ORÇAMENTÁRIA'!D25</f>
        <v>Projeto estrutural: Revisão, Atualização e Elaboração de plantas e projetos básico e executivos de adequação das estrutura de do edifício da ANM com totalidade das normas do Corpo de Bombeiros</v>
      </c>
      <c r="E82" s="120">
        <f>'PLANILHA ORÇAMENTÁRIA'!E25</f>
        <v>0</v>
      </c>
      <c r="F82" s="121">
        <f>'PLANILHA ORÇAMENTÁRIA'!F25</f>
        <v>0</v>
      </c>
      <c r="G82" s="122"/>
      <c r="H82" s="121">
        <f>'PLANILHA ORÇAMENTÁRIA'!G25</f>
        <v>0</v>
      </c>
      <c r="I82" s="123"/>
      <c r="J82" s="123"/>
      <c r="K82" s="75"/>
      <c r="L82" s="62"/>
      <c r="M82" s="62"/>
      <c r="N82" s="30"/>
    </row>
    <row r="83" spans="1:14" s="31" customFormat="1" ht="22.5" x14ac:dyDescent="0.2">
      <c r="A83" s="102" t="str">
        <f>'PLANILHA ORÇAMENTÁRIA'!A26</f>
        <v>3.1</v>
      </c>
      <c r="B83" s="102" t="str">
        <f>'PLANILHA ORÇAMENTÁRIA'!B26</f>
        <v>P.Preços</v>
      </c>
      <c r="C83" s="102" t="str">
        <f>'PLANILHA ORÇAMENTÁRIA'!C26</f>
        <v>-</v>
      </c>
      <c r="D83" s="108" t="str">
        <f>'PLANILHA ORÇAMENTÁRIA'!D26</f>
        <v>Projeto estrutural de concepção de nova escada de segurança, saída de emergência, caixa d'água, etc. de acordo com as normas do Corpo de Bombeiros</v>
      </c>
      <c r="E83" s="104">
        <f>'PLANILHA ORÇAMENTÁRIA'!E26</f>
        <v>873</v>
      </c>
      <c r="F83" s="105" t="str">
        <f>'PLANILHA ORÇAMENTÁRIA'!F26</f>
        <v>m²</v>
      </c>
      <c r="G83" s="106"/>
      <c r="H83" s="105">
        <f>'PLANILHA ORÇAMENTÁRIA'!G26</f>
        <v>6</v>
      </c>
      <c r="I83" s="107">
        <f>E83*H83</f>
        <v>5238</v>
      </c>
      <c r="J83" s="107">
        <f>I83+ (I83*BDI!$D$25)</f>
        <v>6391.9233438355868</v>
      </c>
      <c r="K83" s="75"/>
      <c r="L83" s="76"/>
      <c r="M83" s="76"/>
      <c r="N83" s="77"/>
    </row>
    <row r="84" spans="1:14" s="31" customFormat="1" x14ac:dyDescent="0.2">
      <c r="A84" s="149"/>
      <c r="B84" s="157"/>
      <c r="C84" s="157"/>
      <c r="D84" s="125"/>
      <c r="E84" s="126"/>
      <c r="F84" s="127"/>
      <c r="G84" s="127"/>
      <c r="H84" s="127"/>
      <c r="I84" s="128"/>
      <c r="J84" s="128"/>
      <c r="K84" s="75"/>
      <c r="L84" s="76"/>
      <c r="M84" s="76"/>
      <c r="N84" s="77"/>
    </row>
    <row r="85" spans="1:14" s="31" customFormat="1" x14ac:dyDescent="0.2">
      <c r="A85" s="124"/>
      <c r="B85" s="135" t="s">
        <v>143</v>
      </c>
      <c r="C85" s="165" t="s">
        <v>236</v>
      </c>
      <c r="D85" s="142" t="s">
        <v>234</v>
      </c>
      <c r="E85" s="24">
        <v>80</v>
      </c>
      <c r="F85" s="110" t="s">
        <v>185</v>
      </c>
      <c r="G85" s="110">
        <v>0.249719</v>
      </c>
      <c r="H85" s="127"/>
      <c r="I85" s="128"/>
      <c r="J85" s="128"/>
      <c r="K85" s="75"/>
      <c r="L85" s="76"/>
      <c r="M85" s="76"/>
      <c r="N85" s="77"/>
    </row>
    <row r="86" spans="1:14" s="31" customFormat="1" ht="25.5" x14ac:dyDescent="0.2">
      <c r="A86" s="124"/>
      <c r="B86" s="135" t="s">
        <v>143</v>
      </c>
      <c r="C86" s="141" t="s">
        <v>183</v>
      </c>
      <c r="D86" s="136" t="s">
        <v>184</v>
      </c>
      <c r="E86" s="24">
        <v>24</v>
      </c>
      <c r="F86" s="135" t="s">
        <v>185</v>
      </c>
      <c r="G86" s="135">
        <v>0.144534</v>
      </c>
      <c r="H86" s="127"/>
      <c r="I86" s="128"/>
      <c r="J86" s="128"/>
      <c r="K86" s="75"/>
      <c r="L86" s="76"/>
      <c r="M86" s="76"/>
      <c r="N86" s="77"/>
    </row>
    <row r="87" spans="1:14" s="31" customFormat="1" x14ac:dyDescent="0.2">
      <c r="A87" s="124"/>
      <c r="B87" s="161"/>
      <c r="C87" s="162"/>
      <c r="D87" s="112" t="s">
        <v>186</v>
      </c>
      <c r="E87" s="175">
        <v>2</v>
      </c>
      <c r="F87" s="110" t="s">
        <v>189</v>
      </c>
      <c r="G87" s="110">
        <v>3.4000000000000002E-2</v>
      </c>
      <c r="H87" s="127"/>
      <c r="I87" s="128"/>
      <c r="J87" s="128"/>
      <c r="K87" s="75"/>
      <c r="L87" s="76"/>
      <c r="M87" s="76"/>
      <c r="N87" s="77"/>
    </row>
    <row r="88" spans="1:14" s="31" customFormat="1" x14ac:dyDescent="0.2">
      <c r="A88" s="124"/>
      <c r="B88" s="161"/>
      <c r="C88" s="162"/>
      <c r="D88" s="112"/>
      <c r="E88" s="175"/>
      <c r="F88" s="156"/>
      <c r="G88" s="156"/>
      <c r="H88" s="127"/>
      <c r="I88" s="128"/>
      <c r="J88" s="128"/>
      <c r="K88" s="75"/>
      <c r="L88" s="76"/>
      <c r="M88" s="76"/>
      <c r="N88" s="77"/>
    </row>
    <row r="89" spans="1:14" s="31" customFormat="1" x14ac:dyDescent="0.2">
      <c r="A89" s="22"/>
      <c r="B89" s="133"/>
      <c r="C89" s="134"/>
      <c r="D89" s="125" t="s">
        <v>26</v>
      </c>
      <c r="E89" s="126"/>
      <c r="F89" s="127"/>
      <c r="G89" s="127"/>
      <c r="H89" s="127"/>
      <c r="I89" s="128"/>
      <c r="J89" s="128"/>
      <c r="K89" s="75"/>
      <c r="L89" s="76"/>
      <c r="M89" s="76"/>
      <c r="N89" s="77"/>
    </row>
    <row r="90" spans="1:14" s="31" customFormat="1" x14ac:dyDescent="0.2">
      <c r="A90" s="124"/>
      <c r="B90" s="124"/>
      <c r="C90" s="124"/>
      <c r="D90" s="125"/>
      <c r="E90" s="126"/>
      <c r="F90" s="127"/>
      <c r="G90" s="127"/>
      <c r="H90" s="127"/>
      <c r="I90" s="128"/>
      <c r="J90" s="128"/>
      <c r="K90" s="75"/>
      <c r="L90" s="76"/>
      <c r="M90" s="76"/>
      <c r="N90" s="77"/>
    </row>
    <row r="91" spans="1:14" s="31" customFormat="1" x14ac:dyDescent="0.2">
      <c r="A91" s="149"/>
      <c r="B91" s="319"/>
      <c r="C91" s="320"/>
      <c r="D91" s="125"/>
      <c r="E91" s="126"/>
      <c r="F91" s="127"/>
      <c r="G91" s="127"/>
      <c r="H91" s="127"/>
      <c r="I91" s="128"/>
      <c r="J91" s="128"/>
      <c r="K91" s="75"/>
      <c r="L91" s="76"/>
      <c r="M91" s="76"/>
      <c r="N91" s="77"/>
    </row>
    <row r="92" spans="1:14" s="31" customFormat="1" ht="33.75" x14ac:dyDescent="0.2">
      <c r="A92" s="113" t="str">
        <f>'PLANILHA ORÇAMENTÁRIA'!A28</f>
        <v>4.0</v>
      </c>
      <c r="B92" s="119">
        <f>'PLANILHA ORÇAMENTÁRIA'!B50</f>
        <v>0</v>
      </c>
      <c r="C92" s="119">
        <f>'PLANILHA ORÇAMENTÁRIA'!C50</f>
        <v>0</v>
      </c>
      <c r="D92" s="114" t="str">
        <f>'PLANILHA ORÇAMENTÁRIA'!D28</f>
        <v>Projeto do sistema elétrico e SPDA: Revisão, Atualização e Elaboração de plantas e projetos básico e executivos de reforma com retrofit das instalações elétricas, lógicas do Edifício SEDE da ANM</v>
      </c>
      <c r="E92" s="120">
        <f>'PLANILHA ORÇAMENTÁRIA'!E28</f>
        <v>0</v>
      </c>
      <c r="F92" s="121">
        <f>'PLANILHA ORÇAMENTÁRIA'!F28</f>
        <v>0</v>
      </c>
      <c r="G92" s="122"/>
      <c r="H92" s="121">
        <f>'PLANILHA ORÇAMENTÁRIA'!G28</f>
        <v>0</v>
      </c>
      <c r="I92" s="123"/>
      <c r="J92" s="123"/>
      <c r="K92" s="75"/>
      <c r="L92" s="76"/>
      <c r="M92" s="76"/>
      <c r="N92" s="77"/>
    </row>
    <row r="93" spans="1:14" s="31" customFormat="1" ht="22.5" x14ac:dyDescent="0.2">
      <c r="A93" s="102" t="str">
        <f>'PLANILHA ORÇAMENTÁRIA'!A29</f>
        <v>4.1</v>
      </c>
      <c r="B93" s="102" t="str">
        <f>'PLANILHA ORÇAMENTÁRIA'!B51</f>
        <v>P.Preços</v>
      </c>
      <c r="C93" s="102" t="str">
        <f>'PLANILHA ORÇAMENTÁRIA'!C51</f>
        <v>-</v>
      </c>
      <c r="D93" s="108" t="str">
        <f>'PLANILHA ORÇAMENTÁRIA'!D29</f>
        <v>Projeto de retrofit das instalações elétricas, incluindo cabeamentos verticais e horizontais</v>
      </c>
      <c r="E93" s="104">
        <f>'PLANILHA ORÇAMENTÁRIA'!E29</f>
        <v>9482.25</v>
      </c>
      <c r="F93" s="105" t="str">
        <f>'PLANILHA ORÇAMENTÁRIA'!F29</f>
        <v>m²</v>
      </c>
      <c r="G93" s="106"/>
      <c r="H93" s="105">
        <f>'PLANILHA ORÇAMENTÁRIA'!G29</f>
        <v>2.7</v>
      </c>
      <c r="I93" s="107">
        <f>E93*H93</f>
        <v>25602.075000000001</v>
      </c>
      <c r="J93" s="107">
        <f>I93+(I93*BDI!$D$25)</f>
        <v>31242.172745920099</v>
      </c>
      <c r="K93" s="75"/>
      <c r="L93" s="76"/>
      <c r="M93" s="76"/>
      <c r="N93" s="77"/>
    </row>
    <row r="94" spans="1:14" s="31" customFormat="1" x14ac:dyDescent="0.2">
      <c r="A94" s="124"/>
      <c r="B94" s="124"/>
      <c r="C94" s="124"/>
      <c r="D94" s="125"/>
      <c r="E94" s="126"/>
      <c r="F94" s="127"/>
      <c r="G94" s="127"/>
      <c r="H94" s="127"/>
      <c r="I94" s="128"/>
      <c r="J94" s="128"/>
      <c r="K94" s="75"/>
      <c r="L94" s="76"/>
      <c r="M94" s="76"/>
      <c r="N94" s="77"/>
    </row>
    <row r="95" spans="1:14" s="31" customFormat="1" x14ac:dyDescent="0.2">
      <c r="A95" s="124"/>
      <c r="B95" s="151" t="s">
        <v>143</v>
      </c>
      <c r="C95" s="165" t="s">
        <v>179</v>
      </c>
      <c r="D95" s="166" t="s">
        <v>233</v>
      </c>
      <c r="E95" s="126">
        <v>320</v>
      </c>
      <c r="F95" s="167" t="s">
        <v>185</v>
      </c>
      <c r="G95" s="167">
        <v>0.249719</v>
      </c>
      <c r="H95" s="127"/>
      <c r="I95" s="128"/>
      <c r="J95" s="128"/>
      <c r="K95" s="75"/>
      <c r="L95" s="76"/>
      <c r="M95" s="76"/>
      <c r="N95" s="77"/>
    </row>
    <row r="96" spans="1:14" s="31" customFormat="1" ht="25.5" x14ac:dyDescent="0.2">
      <c r="A96" s="124"/>
      <c r="B96" s="151" t="s">
        <v>143</v>
      </c>
      <c r="C96" s="165" t="s">
        <v>183</v>
      </c>
      <c r="D96" s="168" t="s">
        <v>184</v>
      </c>
      <c r="E96" s="126">
        <f>E95/2</f>
        <v>160</v>
      </c>
      <c r="F96" s="151" t="s">
        <v>185</v>
      </c>
      <c r="G96" s="151">
        <v>0.144534</v>
      </c>
      <c r="H96" s="127"/>
      <c r="I96" s="128"/>
      <c r="J96" s="128"/>
      <c r="K96" s="75"/>
      <c r="L96" s="76"/>
      <c r="M96" s="76"/>
      <c r="N96" s="77"/>
    </row>
    <row r="97" spans="1:14" s="31" customFormat="1" x14ac:dyDescent="0.2">
      <c r="A97" s="124"/>
      <c r="B97" s="133"/>
      <c r="C97" s="134"/>
      <c r="D97" s="112" t="s">
        <v>186</v>
      </c>
      <c r="E97" s="175">
        <v>2</v>
      </c>
      <c r="F97" s="110" t="s">
        <v>189</v>
      </c>
      <c r="G97" s="110">
        <v>3.4000000000000002E-2</v>
      </c>
      <c r="H97" s="127"/>
      <c r="I97" s="128"/>
      <c r="J97" s="128"/>
      <c r="K97" s="75"/>
      <c r="L97" s="76"/>
      <c r="M97" s="76"/>
      <c r="N97" s="77"/>
    </row>
    <row r="98" spans="1:14" s="31" customFormat="1" x14ac:dyDescent="0.2">
      <c r="A98" s="124"/>
      <c r="B98" s="133"/>
      <c r="C98" s="134"/>
      <c r="D98" s="112"/>
      <c r="E98" s="175"/>
      <c r="F98" s="156"/>
      <c r="G98" s="156"/>
      <c r="H98" s="127"/>
      <c r="I98" s="128"/>
      <c r="J98" s="128"/>
      <c r="K98" s="75"/>
      <c r="L98" s="76"/>
      <c r="M98" s="76"/>
      <c r="N98" s="77"/>
    </row>
    <row r="99" spans="1:14" s="31" customFormat="1" x14ac:dyDescent="0.2">
      <c r="A99" s="124"/>
      <c r="B99" s="124"/>
      <c r="C99" s="124"/>
      <c r="D99" s="125" t="s">
        <v>26</v>
      </c>
      <c r="E99" s="159"/>
      <c r="F99" s="150"/>
      <c r="G99" s="127"/>
      <c r="H99" s="127"/>
      <c r="I99" s="128"/>
      <c r="J99" s="128"/>
      <c r="K99" s="75"/>
      <c r="L99" s="76"/>
      <c r="M99" s="76"/>
      <c r="N99" s="77"/>
    </row>
    <row r="100" spans="1:14" s="31" customFormat="1" x14ac:dyDescent="0.2">
      <c r="A100" s="149"/>
      <c r="B100" s="149"/>
      <c r="C100" s="149"/>
      <c r="D100" s="125"/>
      <c r="E100" s="126"/>
      <c r="F100" s="127"/>
      <c r="G100" s="127"/>
      <c r="H100" s="127"/>
      <c r="I100" s="128"/>
      <c r="J100" s="128"/>
      <c r="K100" s="75"/>
      <c r="L100" s="76"/>
      <c r="M100" s="76"/>
      <c r="N100" s="77"/>
    </row>
    <row r="101" spans="1:14" s="31" customFormat="1" x14ac:dyDescent="0.2">
      <c r="A101" s="102" t="str">
        <f>'PLANILHA ORÇAMENTÁRIA'!A30</f>
        <v>4.2</v>
      </c>
      <c r="B101" s="102"/>
      <c r="C101" s="102"/>
      <c r="D101" s="108" t="str">
        <f>'PLANILHA ORÇAMENTÁRIA'!D30</f>
        <v>Projeto SPDA</v>
      </c>
      <c r="E101" s="104">
        <f>'PLANILHA ORÇAMENTÁRIA'!E30</f>
        <v>2844.68</v>
      </c>
      <c r="F101" s="105" t="str">
        <f>'PLANILHA ORÇAMENTÁRIA'!F30</f>
        <v>m²</v>
      </c>
      <c r="G101" s="106"/>
      <c r="H101" s="106">
        <f>'PLANILHA ORÇAMENTÁRIA'!G30</f>
        <v>1</v>
      </c>
      <c r="I101" s="106">
        <f>'PLANILHA ORÇAMENTÁRIA'!H30</f>
        <v>2844.68</v>
      </c>
      <c r="J101" s="106">
        <f>'PLANILHA ORÇAMENTÁRIA'!I30</f>
        <v>3471.3586288167653</v>
      </c>
      <c r="K101" s="75"/>
      <c r="L101" s="76"/>
      <c r="M101" s="76"/>
      <c r="N101" s="77"/>
    </row>
    <row r="102" spans="1:14" s="31" customFormat="1" x14ac:dyDescent="0.2">
      <c r="A102" s="149"/>
      <c r="B102" s="151" t="s">
        <v>143</v>
      </c>
      <c r="C102" s="165" t="s">
        <v>179</v>
      </c>
      <c r="D102" s="166" t="s">
        <v>233</v>
      </c>
      <c r="E102" s="126">
        <v>32</v>
      </c>
      <c r="F102" s="167" t="s">
        <v>185</v>
      </c>
      <c r="G102" s="167">
        <v>0.249719</v>
      </c>
      <c r="H102" s="127"/>
      <c r="I102" s="128"/>
      <c r="J102" s="128"/>
      <c r="K102" s="75"/>
      <c r="L102" s="76"/>
      <c r="M102" s="76"/>
      <c r="N102" s="77"/>
    </row>
    <row r="103" spans="1:14" s="31" customFormat="1" ht="25.5" x14ac:dyDescent="0.2">
      <c r="A103" s="149"/>
      <c r="B103" s="151" t="s">
        <v>143</v>
      </c>
      <c r="C103" s="165" t="s">
        <v>183</v>
      </c>
      <c r="D103" s="168" t="s">
        <v>184</v>
      </c>
      <c r="E103" s="126">
        <f>E102/2</f>
        <v>16</v>
      </c>
      <c r="F103" s="151" t="s">
        <v>185</v>
      </c>
      <c r="G103" s="151">
        <v>0.144534</v>
      </c>
      <c r="H103" s="127"/>
      <c r="I103" s="128"/>
      <c r="J103" s="128"/>
      <c r="K103" s="75"/>
      <c r="L103" s="76"/>
      <c r="M103" s="76"/>
      <c r="N103" s="77"/>
    </row>
    <row r="104" spans="1:14" s="31" customFormat="1" x14ac:dyDescent="0.2">
      <c r="A104" s="149"/>
      <c r="B104" s="133"/>
      <c r="C104" s="134"/>
      <c r="D104" s="112" t="s">
        <v>186</v>
      </c>
      <c r="E104" s="175">
        <v>2</v>
      </c>
      <c r="F104" s="110" t="s">
        <v>189</v>
      </c>
      <c r="G104" s="110">
        <v>3.4000000000000002E-2</v>
      </c>
      <c r="H104" s="127"/>
      <c r="I104" s="128"/>
      <c r="J104" s="128"/>
      <c r="K104" s="75"/>
      <c r="L104" s="76"/>
      <c r="M104" s="76"/>
      <c r="N104" s="77"/>
    </row>
    <row r="105" spans="1:14" s="31" customFormat="1" x14ac:dyDescent="0.2">
      <c r="A105" s="124"/>
      <c r="B105" s="124"/>
      <c r="C105" s="124"/>
      <c r="D105" s="125"/>
      <c r="E105" s="126"/>
      <c r="F105" s="127"/>
      <c r="G105" s="127"/>
      <c r="H105" s="127"/>
      <c r="I105" s="128"/>
      <c r="J105" s="128"/>
      <c r="K105" s="75"/>
      <c r="L105" s="76"/>
      <c r="M105" s="76"/>
      <c r="N105" s="77"/>
    </row>
    <row r="106" spans="1:14" s="31" customFormat="1" ht="33.75" x14ac:dyDescent="0.2">
      <c r="A106" s="102" t="str">
        <f>'PLANILHA ORÇAMENTÁRIA'!A31</f>
        <v>4.3</v>
      </c>
      <c r="B106" s="102"/>
      <c r="C106" s="102"/>
      <c r="D106" s="108" t="str">
        <f>'PLANILHA ORÇAMENTÁRIA'!D31</f>
        <v>Projeto de reforma com retrofit das instalações lógicas de dados e telefonia, incluindo cabeamentos verticais e horizontais</v>
      </c>
      <c r="E106" s="104">
        <f>'PLANILHA ORÇAMENTÁRIA'!E31</f>
        <v>9482.25</v>
      </c>
      <c r="F106" s="105" t="str">
        <f>'PLANILHA ORÇAMENTÁRIA'!F31</f>
        <v>m²</v>
      </c>
      <c r="G106" s="106"/>
      <c r="H106" s="105">
        <f>'PLANILHA ORÇAMENTÁRIA'!G31</f>
        <v>3</v>
      </c>
      <c r="I106" s="107">
        <f>E106*H106</f>
        <v>28446.75</v>
      </c>
      <c r="J106" s="107">
        <f>I106+(I106*BDI!$D$25)</f>
        <v>34713.525273244559</v>
      </c>
      <c r="K106" s="75"/>
      <c r="L106" s="76"/>
      <c r="M106" s="76"/>
      <c r="N106" s="77"/>
    </row>
    <row r="107" spans="1:14" s="31" customFormat="1" x14ac:dyDescent="0.2">
      <c r="A107" s="124"/>
      <c r="B107" s="124"/>
      <c r="C107" s="124"/>
      <c r="D107" s="125"/>
      <c r="E107" s="126"/>
      <c r="F107" s="127"/>
      <c r="G107" s="127"/>
      <c r="H107" s="127"/>
      <c r="I107" s="128"/>
      <c r="J107" s="128"/>
      <c r="K107" s="75"/>
      <c r="L107" s="76"/>
      <c r="M107" s="76"/>
      <c r="N107" s="77"/>
    </row>
    <row r="108" spans="1:14" s="31" customFormat="1" x14ac:dyDescent="0.2">
      <c r="A108" s="124"/>
      <c r="B108" s="151" t="s">
        <v>143</v>
      </c>
      <c r="C108" s="165" t="s">
        <v>179</v>
      </c>
      <c r="D108" s="166" t="s">
        <v>233</v>
      </c>
      <c r="E108" s="126">
        <v>320</v>
      </c>
      <c r="F108" s="167" t="s">
        <v>185</v>
      </c>
      <c r="G108" s="167">
        <v>0.249719</v>
      </c>
      <c r="H108" s="127"/>
      <c r="I108" s="128"/>
      <c r="J108" s="128"/>
      <c r="K108" s="75"/>
      <c r="L108" s="76"/>
      <c r="M108" s="76"/>
      <c r="N108" s="77"/>
    </row>
    <row r="109" spans="1:14" s="31" customFormat="1" ht="25.5" x14ac:dyDescent="0.2">
      <c r="A109" s="124"/>
      <c r="B109" s="151" t="s">
        <v>143</v>
      </c>
      <c r="C109" s="165" t="s">
        <v>183</v>
      </c>
      <c r="D109" s="168" t="s">
        <v>184</v>
      </c>
      <c r="E109" s="126">
        <f>E108/2</f>
        <v>160</v>
      </c>
      <c r="F109" s="151" t="s">
        <v>185</v>
      </c>
      <c r="G109" s="151">
        <v>0.144534</v>
      </c>
      <c r="H109" s="127"/>
      <c r="I109" s="128"/>
      <c r="J109" s="128"/>
      <c r="K109" s="75"/>
      <c r="L109" s="76"/>
      <c r="M109" s="76"/>
      <c r="N109" s="77"/>
    </row>
    <row r="110" spans="1:14" s="31" customFormat="1" x14ac:dyDescent="0.2">
      <c r="A110" s="124"/>
      <c r="B110" s="133"/>
      <c r="C110" s="134"/>
      <c r="D110" s="112" t="s">
        <v>186</v>
      </c>
      <c r="E110" s="175">
        <v>2</v>
      </c>
      <c r="F110" s="110" t="s">
        <v>189</v>
      </c>
      <c r="G110" s="110">
        <v>3.4000000000000002E-2</v>
      </c>
      <c r="H110" s="127"/>
      <c r="I110" s="128"/>
      <c r="J110" s="128"/>
      <c r="K110" s="75"/>
      <c r="L110" s="76"/>
      <c r="M110" s="76"/>
      <c r="N110" s="77"/>
    </row>
    <row r="111" spans="1:14" s="31" customFormat="1" x14ac:dyDescent="0.2">
      <c r="A111" s="124"/>
      <c r="B111" s="133"/>
      <c r="C111" s="134"/>
      <c r="D111" s="112"/>
      <c r="E111" s="175"/>
      <c r="F111" s="156"/>
      <c r="G111" s="156"/>
      <c r="H111" s="127"/>
      <c r="I111" s="128"/>
      <c r="J111" s="128"/>
      <c r="K111" s="75"/>
      <c r="L111" s="76"/>
      <c r="M111" s="76"/>
      <c r="N111" s="77"/>
    </row>
    <row r="112" spans="1:14" s="31" customFormat="1" x14ac:dyDescent="0.2">
      <c r="A112" s="124"/>
      <c r="B112" s="124"/>
      <c r="C112" s="124"/>
      <c r="D112" s="125" t="s">
        <v>26</v>
      </c>
      <c r="E112" s="159"/>
      <c r="F112" s="150"/>
      <c r="G112" s="127"/>
      <c r="H112" s="127"/>
      <c r="I112" s="128"/>
      <c r="J112" s="128"/>
      <c r="K112" s="75"/>
      <c r="L112" s="76"/>
      <c r="M112" s="76"/>
      <c r="N112" s="77"/>
    </row>
    <row r="113" spans="1:14" s="31" customFormat="1" x14ac:dyDescent="0.2">
      <c r="A113" s="149"/>
      <c r="B113" s="319"/>
      <c r="C113" s="320"/>
      <c r="D113" s="125"/>
      <c r="E113" s="126"/>
      <c r="F113" s="127"/>
      <c r="G113" s="127"/>
      <c r="H113" s="127"/>
      <c r="I113" s="128"/>
      <c r="J113" s="128"/>
      <c r="K113" s="75"/>
      <c r="L113" s="76"/>
      <c r="M113" s="76"/>
      <c r="N113" s="77"/>
    </row>
    <row r="114" spans="1:14" s="31" customFormat="1" ht="33.75" x14ac:dyDescent="0.2">
      <c r="A114" s="113" t="str">
        <f>'PLANILHA ORÇAMENTÁRIA'!A33</f>
        <v>5.0</v>
      </c>
      <c r="B114" s="119">
        <f>'PLANILHA ORÇAMENTÁRIA'!B54</f>
        <v>0</v>
      </c>
      <c r="C114" s="119">
        <f>'PLANILHA ORÇAMENTÁRIA'!C54</f>
        <v>0</v>
      </c>
      <c r="D114" s="114" t="str">
        <f>'PLANILHA ORÇAMENTÁRIA'!D33</f>
        <v>Projeto de climatização: Revisão, Atualização e Elaboração de plantas e projetos básico e executivos de substituição do sistema de climatização do Edificio SEDE da ANM</v>
      </c>
      <c r="E114" s="120">
        <f>'PLANILHA ORÇAMENTÁRIA'!E33</f>
        <v>0</v>
      </c>
      <c r="F114" s="121">
        <f>'PLANILHA ORÇAMENTÁRIA'!F33</f>
        <v>0</v>
      </c>
      <c r="G114" s="122"/>
      <c r="H114" s="121">
        <f>'PLANILHA ORÇAMENTÁRIA'!G33</f>
        <v>0</v>
      </c>
      <c r="I114" s="123"/>
      <c r="J114" s="123"/>
      <c r="K114" s="75"/>
      <c r="L114" s="76"/>
      <c r="M114" s="76"/>
      <c r="N114" s="77"/>
    </row>
    <row r="115" spans="1:14" s="31" customFormat="1" x14ac:dyDescent="0.2">
      <c r="A115" s="124" t="str">
        <f>'PLANILHA ORÇAMENTÁRIA'!A34</f>
        <v>5.1</v>
      </c>
      <c r="B115" s="124" t="str">
        <f>'PLANILHA ORÇAMENTÁRIA'!B55</f>
        <v>P.Preços</v>
      </c>
      <c r="C115" s="124" t="str">
        <f>'PLANILHA ORÇAMENTÁRIA'!C55</f>
        <v>-</v>
      </c>
      <c r="D115" s="158" t="str">
        <f>'PLANILHA ORÇAMENTÁRIA'!D34</f>
        <v>Projeto de substituição do sistema de climatização</v>
      </c>
      <c r="E115" s="159">
        <f>'PLANILHA ORÇAMENTÁRIA'!E34</f>
        <v>9482.25</v>
      </c>
      <c r="F115" s="150" t="str">
        <f>'PLANILHA ORÇAMENTÁRIA'!F34</f>
        <v>m²</v>
      </c>
      <c r="G115" s="127"/>
      <c r="H115" s="150">
        <f>'PLANILHA ORÇAMENTÁRIA'!G34</f>
        <v>3</v>
      </c>
      <c r="I115" s="160">
        <f>E115*H115</f>
        <v>28446.75</v>
      </c>
      <c r="J115" s="160">
        <f>I115+(I115*BDI!$D$25)</f>
        <v>34713.525273244559</v>
      </c>
      <c r="K115" s="75"/>
      <c r="L115" s="76"/>
      <c r="M115" s="76"/>
      <c r="N115" s="77"/>
    </row>
    <row r="116" spans="1:14" s="31" customFormat="1" x14ac:dyDescent="0.2">
      <c r="A116" s="124"/>
      <c r="B116" s="124"/>
      <c r="C116" s="124"/>
      <c r="D116" s="125"/>
      <c r="E116" s="126"/>
      <c r="F116" s="127"/>
      <c r="G116" s="127"/>
      <c r="H116" s="127"/>
      <c r="I116" s="128"/>
      <c r="J116" s="128"/>
      <c r="K116" s="75"/>
      <c r="L116" s="76"/>
      <c r="M116" s="76"/>
      <c r="N116" s="77"/>
    </row>
    <row r="117" spans="1:14" s="31" customFormat="1" x14ac:dyDescent="0.2">
      <c r="A117" s="124"/>
      <c r="B117" s="151" t="s">
        <v>143</v>
      </c>
      <c r="C117" s="165" t="s">
        <v>179</v>
      </c>
      <c r="D117" s="166" t="s">
        <v>233</v>
      </c>
      <c r="E117" s="126">
        <v>240</v>
      </c>
      <c r="F117" s="167" t="s">
        <v>185</v>
      </c>
      <c r="G117" s="167">
        <v>0.249719</v>
      </c>
      <c r="H117" s="127"/>
      <c r="I117" s="128"/>
      <c r="J117" s="128"/>
      <c r="K117" s="75"/>
      <c r="L117" s="76"/>
      <c r="M117" s="76"/>
      <c r="N117" s="77"/>
    </row>
    <row r="118" spans="1:14" s="31" customFormat="1" ht="25.5" x14ac:dyDescent="0.2">
      <c r="A118" s="124"/>
      <c r="B118" s="151" t="s">
        <v>143</v>
      </c>
      <c r="C118" s="165" t="s">
        <v>183</v>
      </c>
      <c r="D118" s="168" t="s">
        <v>184</v>
      </c>
      <c r="E118" s="126">
        <v>120</v>
      </c>
      <c r="F118" s="151" t="s">
        <v>185</v>
      </c>
      <c r="G118" s="151">
        <v>0.144534</v>
      </c>
      <c r="H118" s="127"/>
      <c r="I118" s="128"/>
      <c r="J118" s="128"/>
      <c r="K118" s="75"/>
      <c r="L118" s="76"/>
      <c r="M118" s="76"/>
      <c r="N118" s="77"/>
    </row>
    <row r="119" spans="1:14" s="31" customFormat="1" x14ac:dyDescent="0.2">
      <c r="A119" s="124"/>
      <c r="B119" s="133"/>
      <c r="C119" s="134"/>
      <c r="D119" s="112" t="s">
        <v>186</v>
      </c>
      <c r="E119" s="175">
        <v>2</v>
      </c>
      <c r="F119" s="110" t="s">
        <v>189</v>
      </c>
      <c r="G119" s="110">
        <v>3.4000000000000002E-2</v>
      </c>
      <c r="H119" s="127"/>
      <c r="I119" s="128"/>
      <c r="J119" s="128"/>
      <c r="K119" s="75"/>
      <c r="L119" s="76"/>
      <c r="M119" s="76"/>
      <c r="N119" s="77"/>
    </row>
    <row r="120" spans="1:14" s="31" customFormat="1" x14ac:dyDescent="0.2">
      <c r="A120" s="124"/>
      <c r="B120" s="133"/>
      <c r="C120" s="134"/>
      <c r="D120" s="112"/>
      <c r="E120" s="175"/>
      <c r="F120" s="156"/>
      <c r="G120" s="156"/>
      <c r="H120" s="127"/>
      <c r="I120" s="128"/>
      <c r="J120" s="128"/>
      <c r="K120" s="75"/>
      <c r="L120" s="76"/>
      <c r="M120" s="76"/>
      <c r="N120" s="77"/>
    </row>
    <row r="121" spans="1:14" s="31" customFormat="1" x14ac:dyDescent="0.2">
      <c r="A121" s="22">
        <f>'PLANILHA ORÇAMENTÁRIA'!A56</f>
        <v>0</v>
      </c>
      <c r="B121" s="124"/>
      <c r="C121" s="124"/>
      <c r="D121" s="125" t="s">
        <v>26</v>
      </c>
      <c r="E121" s="159"/>
      <c r="F121" s="150"/>
      <c r="G121" s="127"/>
      <c r="H121" s="26">
        <f>'PLANILHA ORÇAMENTÁRIA'!G56</f>
        <v>0</v>
      </c>
      <c r="I121" s="27"/>
      <c r="J121" s="27"/>
      <c r="K121" s="75"/>
      <c r="L121" s="76"/>
      <c r="M121" s="76"/>
      <c r="N121" s="77"/>
    </row>
    <row r="122" spans="1:14" s="31" customFormat="1" x14ac:dyDescent="0.2">
      <c r="A122" s="149"/>
      <c r="B122" s="319"/>
      <c r="C122" s="320"/>
      <c r="D122" s="125"/>
      <c r="E122" s="126"/>
      <c r="F122" s="127"/>
      <c r="G122" s="127"/>
      <c r="H122" s="127"/>
      <c r="I122" s="128"/>
      <c r="J122" s="128"/>
      <c r="K122" s="75"/>
      <c r="L122" s="76"/>
      <c r="M122" s="76"/>
      <c r="N122" s="77"/>
    </row>
    <row r="123" spans="1:14" s="31" customFormat="1" ht="33.75" x14ac:dyDescent="0.2">
      <c r="A123" s="113" t="str">
        <f>'PLANILHA ORÇAMENTÁRIA'!A36</f>
        <v>6.0</v>
      </c>
      <c r="B123" s="119">
        <f>'PLANILHA ORÇAMENTÁRIA'!B36</f>
        <v>0</v>
      </c>
      <c r="C123" s="119">
        <f>'PLANILHA ORÇAMENTÁRIA'!C36</f>
        <v>0</v>
      </c>
      <c r="D123" s="114" t="str">
        <f>'PLANILHA ORÇAMENTÁRIA'!D36</f>
        <v>Projeto Hidrossanitário: Revisão, Atualização e Elaboração de plantas e projetos básico e executivos de reforma e adequação das instalações hidrossanitárias da ANM.</v>
      </c>
      <c r="E123" s="120">
        <f>'PLANILHA ORÇAMENTÁRIA'!E36</f>
        <v>0</v>
      </c>
      <c r="F123" s="121">
        <f>'PLANILHA ORÇAMENTÁRIA'!F36</f>
        <v>0</v>
      </c>
      <c r="G123" s="122"/>
      <c r="H123" s="121">
        <f>'PLANILHA ORÇAMENTÁRIA'!G36</f>
        <v>0</v>
      </c>
      <c r="I123" s="123"/>
      <c r="J123" s="123"/>
      <c r="K123" s="75"/>
      <c r="L123" s="76"/>
      <c r="M123" s="76"/>
      <c r="N123" s="77"/>
    </row>
    <row r="124" spans="1:14" s="31" customFormat="1" ht="22.5" x14ac:dyDescent="0.2">
      <c r="A124" s="102" t="str">
        <f>'PLANILHA ORÇAMENTÁRIA'!A37</f>
        <v>6.1</v>
      </c>
      <c r="B124" s="102" t="str">
        <f>'PLANILHA ORÇAMENTÁRIA'!B37</f>
        <v>P.Preços</v>
      </c>
      <c r="C124" s="102" t="str">
        <f>'PLANILHA ORÇAMENTÁRIA'!C37</f>
        <v>-</v>
      </c>
      <c r="D124" s="108" t="str">
        <f>'PLANILHA ORÇAMENTÁRIA'!D37</f>
        <v>Projeto arquitetônico (banheiro, copas), incluindo as normas de acessibilidade</v>
      </c>
      <c r="E124" s="104">
        <f>'PLANILHA ORÇAMENTÁRIA'!E37</f>
        <v>9482.25</v>
      </c>
      <c r="F124" s="105" t="str">
        <f>'PLANILHA ORÇAMENTÁRIA'!F37</f>
        <v>m²</v>
      </c>
      <c r="G124" s="106"/>
      <c r="H124" s="105">
        <f>'PLANILHA ORÇAMENTÁRIA'!G37</f>
        <v>1</v>
      </c>
      <c r="I124" s="107">
        <f>E124*H124</f>
        <v>9482.25</v>
      </c>
      <c r="J124" s="107">
        <f>I124+(I124*BDI!$D$25)</f>
        <v>11571.175091081519</v>
      </c>
      <c r="K124" s="75"/>
      <c r="L124" s="76"/>
      <c r="M124" s="76"/>
      <c r="N124" s="77"/>
    </row>
    <row r="125" spans="1:14" s="31" customFormat="1" x14ac:dyDescent="0.2">
      <c r="A125" s="124"/>
      <c r="B125" s="124"/>
      <c r="C125" s="124"/>
      <c r="D125" s="125"/>
      <c r="E125" s="126"/>
      <c r="F125" s="127"/>
      <c r="G125" s="127"/>
      <c r="H125" s="127"/>
      <c r="I125" s="128"/>
      <c r="J125" s="128"/>
      <c r="K125" s="75"/>
      <c r="L125" s="76"/>
      <c r="M125" s="76"/>
      <c r="N125" s="77"/>
    </row>
    <row r="126" spans="1:14" s="31" customFormat="1" x14ac:dyDescent="0.2">
      <c r="A126" s="124"/>
      <c r="B126" s="110" t="s">
        <v>143</v>
      </c>
      <c r="C126" s="111" t="s">
        <v>237</v>
      </c>
      <c r="D126" s="112" t="s">
        <v>190</v>
      </c>
      <c r="E126" s="126">
        <v>48</v>
      </c>
      <c r="F126" s="110" t="s">
        <v>185</v>
      </c>
      <c r="G126" s="110">
        <v>0.249719</v>
      </c>
      <c r="H126" s="127"/>
      <c r="I126" s="128"/>
      <c r="J126" s="128"/>
      <c r="K126" s="75"/>
      <c r="L126" s="76"/>
      <c r="M126" s="76"/>
      <c r="N126" s="77"/>
    </row>
    <row r="127" spans="1:14" s="31" customFormat="1" ht="25.5" x14ac:dyDescent="0.2">
      <c r="A127" s="124"/>
      <c r="B127" s="135" t="s">
        <v>143</v>
      </c>
      <c r="C127" s="141" t="s">
        <v>183</v>
      </c>
      <c r="D127" s="136" t="s">
        <v>184</v>
      </c>
      <c r="E127" s="126">
        <v>16</v>
      </c>
      <c r="F127" s="135" t="s">
        <v>185</v>
      </c>
      <c r="G127" s="135">
        <v>0.144534</v>
      </c>
      <c r="H127" s="127"/>
      <c r="I127" s="128"/>
      <c r="J127" s="128"/>
      <c r="K127" s="75"/>
      <c r="L127" s="76"/>
      <c r="M127" s="76"/>
      <c r="N127" s="77"/>
    </row>
    <row r="128" spans="1:14" s="31" customFormat="1" x14ac:dyDescent="0.2">
      <c r="A128" s="22"/>
      <c r="B128" s="133"/>
      <c r="C128" s="134"/>
      <c r="D128" s="112" t="s">
        <v>186</v>
      </c>
      <c r="E128" s="175">
        <v>2</v>
      </c>
      <c r="F128" s="110" t="s">
        <v>189</v>
      </c>
      <c r="G128" s="110">
        <v>3.4000000000000002E-2</v>
      </c>
      <c r="H128" s="127"/>
      <c r="I128" s="128"/>
      <c r="J128" s="128"/>
      <c r="K128" s="75"/>
      <c r="L128" s="76"/>
      <c r="M128" s="76"/>
      <c r="N128" s="77"/>
    </row>
    <row r="129" spans="1:14" s="31" customFormat="1" x14ac:dyDescent="0.2">
      <c r="A129" s="22"/>
      <c r="B129" s="133"/>
      <c r="C129" s="134"/>
      <c r="D129" s="112"/>
      <c r="E129" s="175"/>
      <c r="F129" s="156"/>
      <c r="G129" s="156"/>
      <c r="H129" s="127"/>
      <c r="I129" s="128"/>
      <c r="J129" s="128"/>
      <c r="K129" s="75"/>
      <c r="L129" s="76"/>
      <c r="M129" s="76"/>
      <c r="N129" s="77"/>
    </row>
    <row r="130" spans="1:14" s="31" customFormat="1" x14ac:dyDescent="0.2">
      <c r="A130" s="22"/>
      <c r="B130" s="133"/>
      <c r="C130" s="134"/>
      <c r="D130" s="125" t="s">
        <v>26</v>
      </c>
      <c r="E130" s="175"/>
      <c r="F130" s="156"/>
      <c r="G130" s="156"/>
      <c r="H130" s="127"/>
      <c r="I130" s="128"/>
      <c r="J130" s="128"/>
      <c r="K130" s="75"/>
      <c r="L130" s="76"/>
      <c r="M130" s="76"/>
      <c r="N130" s="77"/>
    </row>
    <row r="131" spans="1:14" s="31" customFormat="1" x14ac:dyDescent="0.2">
      <c r="A131" s="124"/>
      <c r="B131" s="124"/>
      <c r="C131" s="124"/>
      <c r="D131" s="125"/>
      <c r="E131" s="126"/>
      <c r="F131" s="127"/>
      <c r="G131" s="127"/>
      <c r="H131" s="127"/>
      <c r="I131" s="128"/>
      <c r="J131" s="128"/>
      <c r="K131" s="75"/>
      <c r="L131" s="76"/>
      <c r="M131" s="76"/>
      <c r="N131" s="77"/>
    </row>
    <row r="132" spans="1:14" s="31" customFormat="1" x14ac:dyDescent="0.2">
      <c r="A132" s="102" t="str">
        <f>'PLANILHA ORÇAMENTÁRIA'!A38</f>
        <v>6.2</v>
      </c>
      <c r="B132" s="102" t="str">
        <f>'PLANILHA ORÇAMENTÁRIA'!B38</f>
        <v>P.Preços</v>
      </c>
      <c r="C132" s="102" t="str">
        <f>'PLANILHA ORÇAMENTÁRIA'!C38</f>
        <v>-</v>
      </c>
      <c r="D132" s="108" t="str">
        <f>'PLANILHA ORÇAMENTÁRIA'!D38</f>
        <v>Projeto de alvenaria e demolições</v>
      </c>
      <c r="E132" s="104">
        <f>'PLANILHA ORÇAMENTÁRIA'!E38</f>
        <v>9482.25</v>
      </c>
      <c r="F132" s="105" t="str">
        <f>'PLANILHA ORÇAMENTÁRIA'!F38</f>
        <v>m²</v>
      </c>
      <c r="G132" s="106"/>
      <c r="H132" s="105">
        <f>'PLANILHA ORÇAMENTÁRIA'!G38</f>
        <v>1</v>
      </c>
      <c r="I132" s="107">
        <f t="shared" ref="I132:I140" si="6">E132*H132</f>
        <v>9482.25</v>
      </c>
      <c r="J132" s="107">
        <f>I132+(I132*BDI!$D$25)</f>
        <v>11571.175091081519</v>
      </c>
      <c r="K132" s="75"/>
      <c r="L132" s="76"/>
      <c r="M132" s="76"/>
      <c r="N132" s="77"/>
    </row>
    <row r="133" spans="1:14" s="31" customFormat="1" x14ac:dyDescent="0.2">
      <c r="A133" s="124"/>
      <c r="B133" s="124"/>
      <c r="C133" s="124"/>
      <c r="D133" s="125"/>
      <c r="E133" s="126"/>
      <c r="F133" s="127"/>
      <c r="G133" s="127"/>
      <c r="H133" s="127"/>
      <c r="I133" s="128"/>
      <c r="J133" s="128"/>
      <c r="K133" s="75"/>
      <c r="L133" s="76"/>
      <c r="M133" s="76"/>
      <c r="N133" s="77"/>
    </row>
    <row r="134" spans="1:14" s="31" customFormat="1" x14ac:dyDescent="0.2">
      <c r="A134" s="124"/>
      <c r="B134" s="135" t="s">
        <v>143</v>
      </c>
      <c r="C134" s="141" t="s">
        <v>179</v>
      </c>
      <c r="D134" s="142" t="s">
        <v>233</v>
      </c>
      <c r="E134" s="24">
        <v>80</v>
      </c>
      <c r="F134" s="110" t="s">
        <v>185</v>
      </c>
      <c r="G134" s="110">
        <v>0.249719</v>
      </c>
      <c r="H134" s="127"/>
      <c r="I134" s="128"/>
      <c r="J134" s="128"/>
      <c r="K134" s="75"/>
      <c r="L134" s="76"/>
      <c r="M134" s="76"/>
      <c r="N134" s="77"/>
    </row>
    <row r="135" spans="1:14" s="31" customFormat="1" ht="25.5" x14ac:dyDescent="0.2">
      <c r="A135" s="124"/>
      <c r="B135" s="135" t="s">
        <v>143</v>
      </c>
      <c r="C135" s="141" t="s">
        <v>183</v>
      </c>
      <c r="D135" s="136" t="s">
        <v>184</v>
      </c>
      <c r="E135" s="126">
        <v>24</v>
      </c>
      <c r="F135" s="135" t="s">
        <v>185</v>
      </c>
      <c r="G135" s="135">
        <v>0.144534</v>
      </c>
      <c r="H135" s="127"/>
      <c r="I135" s="128"/>
      <c r="J135" s="128"/>
      <c r="K135" s="75"/>
      <c r="L135" s="76"/>
      <c r="M135" s="76"/>
      <c r="N135" s="77"/>
    </row>
    <row r="136" spans="1:14" s="31" customFormat="1" x14ac:dyDescent="0.2">
      <c r="A136" s="22"/>
      <c r="B136" s="133"/>
      <c r="C136" s="134"/>
      <c r="D136" s="112" t="s">
        <v>186</v>
      </c>
      <c r="E136" s="175"/>
      <c r="F136" s="110" t="s">
        <v>189</v>
      </c>
      <c r="G136" s="110">
        <v>3.4000000000000002E-2</v>
      </c>
      <c r="H136" s="127"/>
      <c r="I136" s="128"/>
      <c r="J136" s="128"/>
      <c r="K136" s="75"/>
      <c r="L136" s="76"/>
      <c r="M136" s="76"/>
      <c r="N136" s="77"/>
    </row>
    <row r="137" spans="1:14" s="31" customFormat="1" x14ac:dyDescent="0.2">
      <c r="A137" s="22"/>
      <c r="B137" s="133"/>
      <c r="C137" s="134"/>
      <c r="D137" s="112"/>
      <c r="E137" s="175"/>
      <c r="F137" s="156"/>
      <c r="G137" s="156"/>
      <c r="H137" s="127"/>
      <c r="I137" s="128"/>
      <c r="J137" s="128"/>
      <c r="K137" s="75"/>
      <c r="L137" s="76"/>
      <c r="M137" s="76"/>
      <c r="N137" s="77"/>
    </row>
    <row r="138" spans="1:14" s="31" customFormat="1" x14ac:dyDescent="0.2">
      <c r="A138" s="22"/>
      <c r="B138" s="133"/>
      <c r="C138" s="134"/>
      <c r="D138" s="125" t="s">
        <v>26</v>
      </c>
      <c r="E138" s="175"/>
      <c r="F138" s="156"/>
      <c r="G138" s="156"/>
      <c r="H138" s="127"/>
      <c r="I138" s="128"/>
      <c r="J138" s="128"/>
      <c r="K138" s="75"/>
      <c r="L138" s="76"/>
      <c r="M138" s="76"/>
      <c r="N138" s="77"/>
    </row>
    <row r="139" spans="1:14" s="31" customFormat="1" x14ac:dyDescent="0.2">
      <c r="A139" s="124"/>
      <c r="B139" s="124"/>
      <c r="C139" s="124"/>
      <c r="D139" s="125"/>
      <c r="E139" s="126"/>
      <c r="F139" s="127"/>
      <c r="G139" s="127"/>
      <c r="H139" s="127"/>
      <c r="I139" s="128"/>
      <c r="J139" s="128"/>
      <c r="K139" s="75"/>
      <c r="L139" s="76"/>
      <c r="M139" s="76"/>
      <c r="N139" s="77"/>
    </row>
    <row r="140" spans="1:14" s="31" customFormat="1" ht="33.75" x14ac:dyDescent="0.2">
      <c r="A140" s="102" t="str">
        <f>'PLANILHA ORÇAMENTÁRIA'!A39</f>
        <v>6.3</v>
      </c>
      <c r="B140" s="102" t="str">
        <f>'PLANILHA ORÇAMENTÁRIA'!B39</f>
        <v>P.Preços</v>
      </c>
      <c r="C140" s="102" t="str">
        <f>'PLANILHA ORÇAMENTÁRIA'!C39</f>
        <v>-</v>
      </c>
      <c r="D140" s="108" t="str">
        <f>'PLANILHA ORÇAMENTÁRIA'!D39</f>
        <v>Projeto de instalações hidrossanitárias (reservatórios para abastecimento de água e incêndio, prumadas, ramais, caixas de inspeção, locação de vasos e pontos de água)</v>
      </c>
      <c r="E140" s="104">
        <f>'PLANILHA ORÇAMENTÁRIA'!E39</f>
        <v>9482.25</v>
      </c>
      <c r="F140" s="105" t="str">
        <f>'PLANILHA ORÇAMENTÁRIA'!F39</f>
        <v>m²</v>
      </c>
      <c r="G140" s="106"/>
      <c r="H140" s="105">
        <f>'PLANILHA ORÇAMENTÁRIA'!G39</f>
        <v>1</v>
      </c>
      <c r="I140" s="107">
        <f t="shared" si="6"/>
        <v>9482.25</v>
      </c>
      <c r="J140" s="107">
        <f>I140+(I140*BDI!$D$25)</f>
        <v>11571.175091081519</v>
      </c>
      <c r="K140" s="75"/>
      <c r="L140" s="76"/>
      <c r="M140" s="76"/>
      <c r="N140" s="77"/>
    </row>
    <row r="141" spans="1:14" s="31" customFormat="1" x14ac:dyDescent="0.2">
      <c r="A141" s="124"/>
      <c r="B141" s="157"/>
      <c r="C141" s="157"/>
      <c r="D141" s="125"/>
      <c r="E141" s="126"/>
      <c r="F141" s="127"/>
      <c r="G141" s="127"/>
      <c r="H141" s="127"/>
      <c r="I141" s="128"/>
      <c r="J141" s="128"/>
      <c r="K141" s="75"/>
      <c r="L141" s="76"/>
      <c r="M141" s="76"/>
      <c r="N141" s="77"/>
    </row>
    <row r="142" spans="1:14" s="31" customFormat="1" x14ac:dyDescent="0.2">
      <c r="A142" s="124"/>
      <c r="B142" s="151" t="s">
        <v>143</v>
      </c>
      <c r="C142" s="165" t="s">
        <v>179</v>
      </c>
      <c r="D142" s="166" t="s">
        <v>233</v>
      </c>
      <c r="E142" s="126">
        <v>80</v>
      </c>
      <c r="F142" s="167" t="s">
        <v>185</v>
      </c>
      <c r="G142" s="167">
        <v>0.249719</v>
      </c>
      <c r="H142" s="127"/>
      <c r="I142" s="128"/>
      <c r="J142" s="128"/>
      <c r="K142" s="75"/>
      <c r="L142" s="76"/>
      <c r="M142" s="76"/>
      <c r="N142" s="77"/>
    </row>
    <row r="143" spans="1:14" s="31" customFormat="1" ht="25.5" x14ac:dyDescent="0.2">
      <c r="A143" s="124"/>
      <c r="B143" s="151" t="s">
        <v>143</v>
      </c>
      <c r="C143" s="165" t="s">
        <v>183</v>
      </c>
      <c r="D143" s="168" t="s">
        <v>184</v>
      </c>
      <c r="E143" s="126">
        <v>24</v>
      </c>
      <c r="F143" s="151" t="s">
        <v>185</v>
      </c>
      <c r="G143" s="151">
        <v>0.144534</v>
      </c>
      <c r="H143" s="127"/>
      <c r="I143" s="128"/>
      <c r="J143" s="128"/>
      <c r="K143" s="75"/>
      <c r="L143" s="76"/>
      <c r="M143" s="76"/>
      <c r="N143" s="77"/>
    </row>
    <row r="144" spans="1:14" s="132" customFormat="1" x14ac:dyDescent="0.2">
      <c r="A144" s="124"/>
      <c r="B144" s="133"/>
      <c r="C144" s="134"/>
      <c r="D144" s="112" t="s">
        <v>186</v>
      </c>
      <c r="E144" s="175">
        <v>2</v>
      </c>
      <c r="F144" s="110" t="s">
        <v>189</v>
      </c>
      <c r="G144" s="110">
        <v>3.4000000000000002E-2</v>
      </c>
      <c r="H144" s="150"/>
      <c r="I144" s="160"/>
      <c r="J144" s="160"/>
      <c r="K144" s="138"/>
      <c r="L144" s="139"/>
      <c r="M144" s="139"/>
      <c r="N144" s="140"/>
    </row>
    <row r="145" spans="1:14" s="132" customFormat="1" x14ac:dyDescent="0.2">
      <c r="A145" s="124"/>
      <c r="B145" s="133"/>
      <c r="C145" s="134"/>
      <c r="D145" s="112"/>
      <c r="E145" s="175"/>
      <c r="F145" s="156"/>
      <c r="G145" s="156"/>
      <c r="H145" s="127"/>
      <c r="I145" s="128"/>
      <c r="J145" s="128"/>
      <c r="K145" s="138"/>
      <c r="L145" s="139"/>
      <c r="M145" s="139"/>
      <c r="N145" s="140"/>
    </row>
    <row r="146" spans="1:14" s="132" customFormat="1" x14ac:dyDescent="0.2">
      <c r="A146" s="124"/>
      <c r="B146" s="124"/>
      <c r="C146" s="124"/>
      <c r="D146" s="125" t="s">
        <v>26</v>
      </c>
      <c r="E146" s="159"/>
      <c r="F146" s="150"/>
      <c r="G146" s="127"/>
      <c r="H146" s="150"/>
      <c r="I146" s="160"/>
      <c r="J146" s="160"/>
      <c r="K146" s="138"/>
      <c r="L146" s="139"/>
      <c r="M146" s="139"/>
      <c r="N146" s="140"/>
    </row>
    <row r="147" spans="1:14" s="132" customFormat="1" x14ac:dyDescent="0.2">
      <c r="A147" s="149"/>
      <c r="B147" s="149"/>
      <c r="C147" s="149"/>
      <c r="D147" s="125"/>
      <c r="E147" s="126"/>
      <c r="F147" s="127"/>
      <c r="G147" s="127"/>
      <c r="H147" s="127"/>
      <c r="I147" s="128"/>
      <c r="J147" s="128"/>
      <c r="K147" s="138"/>
      <c r="L147" s="139"/>
      <c r="M147" s="139"/>
      <c r="N147" s="140"/>
    </row>
    <row r="148" spans="1:14" s="132" customFormat="1" ht="33.75" x14ac:dyDescent="0.2">
      <c r="A148" s="113" t="str">
        <f>'PLANILHA ORÇAMENTÁRIA'!A41</f>
        <v>7.0</v>
      </c>
      <c r="B148" s="119">
        <f>'PLANILHA ORÇAMENTÁRIA'!B41</f>
        <v>0</v>
      </c>
      <c r="C148" s="119">
        <f>'PLANILHA ORÇAMENTÁRIA'!C41</f>
        <v>0</v>
      </c>
      <c r="D148" s="114" t="str">
        <f>'PLANILHA ORÇAMENTÁRIA'!D41</f>
        <v>Documentações referentes a detalhamentos, orçamentação, documentação técnica complementar e aprovação perante os órgãos competentes</v>
      </c>
      <c r="E148" s="120">
        <f>'PLANILHA ORÇAMENTÁRIA'!E41</f>
        <v>0</v>
      </c>
      <c r="F148" s="121">
        <f>'PLANILHA ORÇAMENTÁRIA'!F41</f>
        <v>0</v>
      </c>
      <c r="G148" s="122"/>
      <c r="H148" s="121">
        <f>'PLANILHA ORÇAMENTÁRIA'!G41</f>
        <v>0</v>
      </c>
      <c r="I148" s="123"/>
      <c r="J148" s="123"/>
      <c r="K148" s="138"/>
      <c r="L148" s="139"/>
      <c r="M148" s="139"/>
      <c r="N148" s="140"/>
    </row>
    <row r="149" spans="1:14" s="132" customFormat="1" ht="33.75" x14ac:dyDescent="0.2">
      <c r="A149" s="102" t="str">
        <f>'PLANILHA ORÇAMENTÁRIA'!A42</f>
        <v>7.1</v>
      </c>
      <c r="B149" s="102" t="str">
        <f>'PLANILHA ORÇAMENTÁRIA'!B42</f>
        <v>SINAPI</v>
      </c>
      <c r="C149" s="102">
        <f>'PLANILHA ORÇAMENTÁRIA'!C42</f>
        <v>90779</v>
      </c>
      <c r="D149" s="108" t="str">
        <f>'PLANILHA ORÇAMENTÁRIA'!D42</f>
        <v>Elaboração de cronograma físico financeiro e de planilhas orçamentárias (custo unitário, de composição, de BDI e de encargos sociais) do total da primeira fase</v>
      </c>
      <c r="E149" s="104">
        <f>'PLANILHA ORÇAMENTÁRIA'!E42</f>
        <v>120</v>
      </c>
      <c r="F149" s="104" t="str">
        <f>'PLANILHA ORÇAMENTÁRIA'!F42</f>
        <v>h</v>
      </c>
      <c r="G149" s="106"/>
      <c r="H149" s="105">
        <f>'PLANILHA ORÇAMENTÁRIA'!G42</f>
        <v>112.04</v>
      </c>
      <c r="I149" s="107">
        <f t="shared" ref="I149:I158" si="7">E149*H149</f>
        <v>13444.800000000001</v>
      </c>
      <c r="J149" s="107">
        <f>I149+(I149*BDI!$D$25)</f>
        <v>16406.668761588528</v>
      </c>
      <c r="K149" s="138"/>
      <c r="L149" s="139"/>
      <c r="M149" s="139"/>
      <c r="N149" s="140"/>
    </row>
    <row r="150" spans="1:14" s="132" customFormat="1" x14ac:dyDescent="0.2">
      <c r="A150" s="124"/>
      <c r="B150" s="124"/>
      <c r="C150" s="124"/>
      <c r="D150" s="125"/>
      <c r="E150" s="126"/>
      <c r="F150" s="126"/>
      <c r="G150" s="127"/>
      <c r="H150" s="127"/>
      <c r="I150" s="128"/>
      <c r="J150" s="128"/>
      <c r="K150" s="138"/>
      <c r="L150" s="139"/>
      <c r="M150" s="139"/>
      <c r="N150" s="140"/>
    </row>
    <row r="151" spans="1:14" s="132" customFormat="1" x14ac:dyDescent="0.2">
      <c r="A151" s="124"/>
      <c r="B151" s="110" t="s">
        <v>143</v>
      </c>
      <c r="C151" s="174" t="s">
        <v>237</v>
      </c>
      <c r="D151" s="112" t="s">
        <v>235</v>
      </c>
      <c r="E151" s="175">
        <v>120</v>
      </c>
      <c r="F151" s="110" t="s">
        <v>185</v>
      </c>
      <c r="G151" s="110">
        <v>6.1800000000000001E-2</v>
      </c>
      <c r="H151" s="127"/>
      <c r="I151" s="128"/>
      <c r="J151" s="128"/>
      <c r="K151" s="138"/>
      <c r="L151" s="139"/>
      <c r="M151" s="139"/>
      <c r="N151" s="140"/>
    </row>
    <row r="152" spans="1:14" s="132" customFormat="1" ht="25.5" x14ac:dyDescent="0.2">
      <c r="A152" s="124"/>
      <c r="B152" s="110" t="s">
        <v>143</v>
      </c>
      <c r="C152" s="174" t="s">
        <v>181</v>
      </c>
      <c r="D152" s="112" t="s">
        <v>182</v>
      </c>
      <c r="E152" s="175">
        <v>20</v>
      </c>
      <c r="F152" s="110" t="s">
        <v>185</v>
      </c>
      <c r="G152" s="110">
        <v>2.06E-2</v>
      </c>
      <c r="H152" s="127"/>
      <c r="I152" s="128"/>
      <c r="J152" s="128"/>
      <c r="K152" s="138"/>
      <c r="L152" s="139"/>
      <c r="M152" s="139"/>
      <c r="N152" s="140"/>
    </row>
    <row r="153" spans="1:14" s="132" customFormat="1" x14ac:dyDescent="0.2">
      <c r="A153" s="124"/>
      <c r="B153" s="133"/>
      <c r="C153" s="170"/>
      <c r="D153" s="112" t="s">
        <v>231</v>
      </c>
      <c r="E153" s="175">
        <v>1</v>
      </c>
      <c r="F153" s="110" t="s">
        <v>189</v>
      </c>
      <c r="G153" s="110">
        <v>0.18</v>
      </c>
      <c r="H153" s="127"/>
      <c r="I153" s="128"/>
      <c r="J153" s="128"/>
      <c r="K153" s="138"/>
      <c r="L153" s="139"/>
      <c r="M153" s="139"/>
      <c r="N153" s="140"/>
    </row>
    <row r="154" spans="1:14" s="132" customFormat="1" x14ac:dyDescent="0.2">
      <c r="A154" s="124"/>
      <c r="B154" s="124"/>
      <c r="C154" s="124"/>
      <c r="D154" s="136" t="s">
        <v>188</v>
      </c>
      <c r="E154" s="176">
        <v>1</v>
      </c>
      <c r="F154" s="135" t="s">
        <v>189</v>
      </c>
      <c r="G154" s="135">
        <v>0.01</v>
      </c>
      <c r="H154" s="127"/>
      <c r="I154" s="128"/>
      <c r="J154" s="128"/>
      <c r="K154" s="138"/>
      <c r="L154" s="139"/>
      <c r="M154" s="139"/>
      <c r="N154" s="140"/>
    </row>
    <row r="155" spans="1:14" s="132" customFormat="1" x14ac:dyDescent="0.2">
      <c r="A155" s="124"/>
      <c r="B155" s="124"/>
      <c r="C155" s="124"/>
      <c r="D155" s="163"/>
      <c r="E155" s="178"/>
      <c r="F155" s="164"/>
      <c r="G155" s="173"/>
      <c r="H155" s="127"/>
      <c r="I155" s="128"/>
      <c r="J155" s="128"/>
      <c r="K155" s="138"/>
      <c r="L155" s="139"/>
      <c r="M155" s="139"/>
      <c r="N155" s="140"/>
    </row>
    <row r="156" spans="1:14" s="132" customFormat="1" x14ac:dyDescent="0.2">
      <c r="A156" s="124"/>
      <c r="B156" s="124"/>
      <c r="C156" s="124"/>
      <c r="D156" s="125" t="s">
        <v>26</v>
      </c>
      <c r="E156" s="178"/>
      <c r="F156" s="164"/>
      <c r="G156" s="173"/>
      <c r="H156" s="127"/>
      <c r="I156" s="128"/>
      <c r="J156" s="128"/>
      <c r="K156" s="138"/>
      <c r="L156" s="139"/>
      <c r="M156" s="139"/>
      <c r="N156" s="140"/>
    </row>
    <row r="157" spans="1:14" s="132" customFormat="1" x14ac:dyDescent="0.2">
      <c r="A157" s="124"/>
      <c r="B157" s="124"/>
      <c r="C157" s="124"/>
      <c r="D157" s="125"/>
      <c r="E157" s="126"/>
      <c r="F157" s="126"/>
      <c r="G157" s="127"/>
      <c r="H157" s="127"/>
      <c r="I157" s="128"/>
      <c r="J157" s="128"/>
      <c r="K157" s="138"/>
      <c r="L157" s="139"/>
      <c r="M157" s="139"/>
      <c r="N157" s="140"/>
    </row>
    <row r="158" spans="1:14" s="132" customFormat="1" ht="33.75" x14ac:dyDescent="0.2">
      <c r="A158" s="102" t="str">
        <f>'PLANILHA ORÇAMENTÁRIA'!A43</f>
        <v>7.2</v>
      </c>
      <c r="B158" s="102" t="str">
        <f>'PLANILHA ORÇAMENTÁRIA'!B43</f>
        <v>SINAPI</v>
      </c>
      <c r="C158" s="124">
        <f>'PLANILHA ORÇAMENTÁRIA'!C43</f>
        <v>90779</v>
      </c>
      <c r="D158" s="108" t="str">
        <f>'PLANILHA ORÇAMENTÁRIA'!D43</f>
        <v>Elaboração de documentação técnica complementar (caderno de encargos, memorial descritivo, relatórios, manuais, planos e programas) do total da primeira fase</v>
      </c>
      <c r="E158" s="104">
        <f>'PLANILHA ORÇAMENTÁRIA'!E43</f>
        <v>120</v>
      </c>
      <c r="F158" s="104" t="str">
        <f>'PLANILHA ORÇAMENTÁRIA'!F43</f>
        <v>h</v>
      </c>
      <c r="G158" s="106"/>
      <c r="H158" s="105">
        <f>'PLANILHA ORÇAMENTÁRIA'!G43</f>
        <v>112.04</v>
      </c>
      <c r="I158" s="107">
        <f t="shared" si="7"/>
        <v>13444.800000000001</v>
      </c>
      <c r="J158" s="107">
        <f>I158+(I158*BDI!$D$25)</f>
        <v>16406.668761588528</v>
      </c>
      <c r="K158" s="138"/>
      <c r="L158" s="139"/>
      <c r="M158" s="139"/>
      <c r="N158" s="140"/>
    </row>
    <row r="159" spans="1:14" s="132" customFormat="1" x14ac:dyDescent="0.2">
      <c r="A159" s="124"/>
      <c r="B159" s="124"/>
      <c r="C159" s="124"/>
      <c r="D159" s="125"/>
      <c r="E159" s="126"/>
      <c r="F159" s="127"/>
      <c r="G159" s="127"/>
      <c r="H159" s="127"/>
      <c r="I159" s="128"/>
      <c r="J159" s="128"/>
      <c r="K159" s="138"/>
      <c r="L159" s="139"/>
      <c r="M159" s="139"/>
      <c r="N159" s="140"/>
    </row>
    <row r="160" spans="1:14" s="132" customFormat="1" x14ac:dyDescent="0.2">
      <c r="A160" s="124"/>
      <c r="B160" s="110" t="s">
        <v>143</v>
      </c>
      <c r="C160" s="174" t="s">
        <v>237</v>
      </c>
      <c r="D160" s="112" t="s">
        <v>235</v>
      </c>
      <c r="E160" s="175">
        <v>120</v>
      </c>
      <c r="F160" s="110" t="s">
        <v>185</v>
      </c>
      <c r="G160" s="110">
        <v>6.1800000000000001E-2</v>
      </c>
      <c r="H160" s="127"/>
      <c r="I160" s="128"/>
      <c r="J160" s="128"/>
      <c r="K160" s="138"/>
      <c r="L160" s="139"/>
      <c r="M160" s="139"/>
      <c r="N160" s="140"/>
    </row>
    <row r="161" spans="1:14" s="132" customFormat="1" ht="25.5" x14ac:dyDescent="0.2">
      <c r="A161" s="124"/>
      <c r="B161" s="110" t="s">
        <v>143</v>
      </c>
      <c r="C161" s="111" t="s">
        <v>181</v>
      </c>
      <c r="D161" s="112" t="s">
        <v>182</v>
      </c>
      <c r="E161" s="175">
        <v>20</v>
      </c>
      <c r="F161" s="110" t="s">
        <v>185</v>
      </c>
      <c r="G161" s="110">
        <v>2.06E-2</v>
      </c>
      <c r="H161" s="127"/>
      <c r="I161" s="128"/>
      <c r="J161" s="128"/>
      <c r="K161" s="138"/>
      <c r="L161" s="139"/>
      <c r="M161" s="139"/>
      <c r="N161" s="140"/>
    </row>
    <row r="162" spans="1:14" s="132" customFormat="1" x14ac:dyDescent="0.2">
      <c r="A162" s="124"/>
      <c r="B162" s="133"/>
      <c r="C162" s="134"/>
      <c r="D162" s="112" t="s">
        <v>231</v>
      </c>
      <c r="E162" s="175">
        <v>1</v>
      </c>
      <c r="F162" s="110" t="s">
        <v>189</v>
      </c>
      <c r="G162" s="110">
        <v>0.18</v>
      </c>
      <c r="H162" s="127"/>
      <c r="I162" s="128"/>
      <c r="J162" s="128"/>
      <c r="K162" s="138"/>
      <c r="L162" s="139"/>
      <c r="M162" s="139"/>
      <c r="N162" s="140"/>
    </row>
    <row r="163" spans="1:14" s="132" customFormat="1" x14ac:dyDescent="0.2">
      <c r="A163" s="124"/>
      <c r="B163" s="124"/>
      <c r="C163" s="124"/>
      <c r="D163" s="136" t="s">
        <v>188</v>
      </c>
      <c r="E163" s="176">
        <v>1</v>
      </c>
      <c r="F163" s="135" t="s">
        <v>189</v>
      </c>
      <c r="G163" s="135">
        <v>0.01</v>
      </c>
      <c r="H163" s="127"/>
      <c r="I163" s="128"/>
      <c r="J163" s="128"/>
      <c r="K163" s="138"/>
      <c r="L163" s="139"/>
      <c r="M163" s="139"/>
      <c r="N163" s="140"/>
    </row>
    <row r="164" spans="1:14" s="132" customFormat="1" x14ac:dyDescent="0.2">
      <c r="A164" s="124"/>
      <c r="B164" s="124"/>
      <c r="C164" s="124"/>
      <c r="D164" s="163"/>
      <c r="E164" s="178"/>
      <c r="F164" s="164"/>
      <c r="G164" s="173"/>
      <c r="H164" s="127"/>
      <c r="I164" s="128"/>
      <c r="J164" s="128"/>
      <c r="K164" s="138"/>
      <c r="L164" s="139"/>
      <c r="M164" s="139"/>
      <c r="N164" s="140"/>
    </row>
    <row r="165" spans="1:14" s="132" customFormat="1" x14ac:dyDescent="0.2">
      <c r="A165" s="124"/>
      <c r="B165" s="124"/>
      <c r="C165" s="124"/>
      <c r="D165" s="125" t="s">
        <v>26</v>
      </c>
      <c r="E165" s="178"/>
      <c r="F165" s="164"/>
      <c r="G165" s="173"/>
      <c r="H165" s="127"/>
      <c r="I165" s="128"/>
      <c r="J165" s="128"/>
      <c r="K165" s="138"/>
      <c r="L165" s="139"/>
      <c r="M165" s="139"/>
      <c r="N165" s="140"/>
    </row>
    <row r="166" spans="1:14" s="132" customFormat="1" x14ac:dyDescent="0.2">
      <c r="A166" s="124"/>
      <c r="B166" s="124"/>
      <c r="C166" s="124"/>
      <c r="D166" s="125"/>
      <c r="E166" s="126"/>
      <c r="F166" s="127"/>
      <c r="G166" s="127"/>
      <c r="H166" s="127"/>
      <c r="I166" s="128"/>
      <c r="J166" s="128"/>
      <c r="K166" s="138"/>
      <c r="L166" s="139"/>
      <c r="M166" s="139"/>
      <c r="N166" s="140"/>
    </row>
    <row r="167" spans="1:14" s="132" customFormat="1" x14ac:dyDescent="0.2">
      <c r="A167" s="113" t="str">
        <f>'PLANILHA ORÇAMENTÁRIA'!A45</f>
        <v>8.0</v>
      </c>
      <c r="B167" s="119">
        <f>'PLANILHA ORÇAMENTÁRIA'!B45</f>
        <v>0</v>
      </c>
      <c r="C167" s="119">
        <f>'PLANILHA ORÇAMENTÁRIA'!C45</f>
        <v>0</v>
      </c>
      <c r="D167" s="114" t="str">
        <f>'PLANILHA ORÇAMENTÁRIA'!D45</f>
        <v>Serviços diversos referentes a 1ª Fase/etapa</v>
      </c>
      <c r="E167" s="120">
        <f>'PLANILHA ORÇAMENTÁRIA'!E45</f>
        <v>0</v>
      </c>
      <c r="F167" s="121">
        <f>'PLANILHA ORÇAMENTÁRIA'!F45</f>
        <v>0</v>
      </c>
      <c r="G167" s="122"/>
      <c r="H167" s="121">
        <f>'PLANILHA ORÇAMENTÁRIA'!G45</f>
        <v>0</v>
      </c>
      <c r="I167" s="123"/>
      <c r="J167" s="123"/>
      <c r="K167" s="138"/>
      <c r="L167" s="139"/>
      <c r="M167" s="139"/>
      <c r="N167" s="140"/>
    </row>
    <row r="168" spans="1:14" s="132" customFormat="1" ht="33.75" x14ac:dyDescent="0.2">
      <c r="A168" s="102" t="str">
        <f>'PLANILHA ORÇAMENTÁRIA'!A46</f>
        <v>8.1</v>
      </c>
      <c r="B168" s="102" t="str">
        <f>'PLANILHA ORÇAMENTÁRIA'!B46</f>
        <v>AGEFIS</v>
      </c>
      <c r="C168" s="102">
        <f>'PLANILHA ORÇAMENTÁRIA'!C46</f>
        <v>0</v>
      </c>
      <c r="D168" s="108" t="str">
        <f>'PLANILHA ORÇAMENTÁRIA'!D46</f>
        <v>Taxas e emolumentos para aprovação dos projetos perante os órgãos competentes para emissão de licenças e alvarás de reforma.</v>
      </c>
      <c r="E168" s="104">
        <f>'PLANILHA ORÇAMENTÁRIA'!E46</f>
        <v>1</v>
      </c>
      <c r="F168" s="105" t="str">
        <f>'PLANILHA ORÇAMENTÁRIA'!F46</f>
        <v>Unid</v>
      </c>
      <c r="G168" s="106"/>
      <c r="H168" s="105">
        <f>'PLANILHA ORÇAMENTÁRIA'!G46</f>
        <v>2494.6999999999998</v>
      </c>
      <c r="I168" s="107">
        <f>E168*H168</f>
        <v>2494.6999999999998</v>
      </c>
      <c r="J168" s="107">
        <f>I168+(I168*BDI!$D$25)</f>
        <v>3044.2785730940504</v>
      </c>
      <c r="K168" s="138"/>
      <c r="L168" s="139"/>
      <c r="M168" s="139"/>
      <c r="N168" s="140"/>
    </row>
    <row r="169" spans="1:14" s="132" customFormat="1" x14ac:dyDescent="0.2">
      <c r="A169" s="102" t="str">
        <f>'PLANILHA ORÇAMENTÁRIA'!A47</f>
        <v>8.2</v>
      </c>
      <c r="B169" s="102" t="str">
        <f>'PLANILHA ORÇAMENTÁRIA'!B47</f>
        <v>CREA</v>
      </c>
      <c r="C169" s="102">
        <f>'PLANILHA ORÇAMENTÁRIA'!C47</f>
        <v>0</v>
      </c>
      <c r="D169" s="108" t="str">
        <f>'PLANILHA ORÇAMENTÁRIA'!D47</f>
        <v>Taxa de emissão de ART</v>
      </c>
      <c r="E169" s="104">
        <f>'PLANILHA ORÇAMENTÁRIA'!E47</f>
        <v>1</v>
      </c>
      <c r="F169" s="105" t="str">
        <f>'PLANILHA ORÇAMENTÁRIA'!F47</f>
        <v>Unid</v>
      </c>
      <c r="G169" s="106"/>
      <c r="H169" s="105">
        <f>'PLANILHA ORÇAMENTÁRIA'!G47</f>
        <v>218.54</v>
      </c>
      <c r="I169" s="107">
        <f>E169*H169</f>
        <v>218.54</v>
      </c>
      <c r="J169" s="107">
        <f>I169+(I169*BDI!$D$25)</f>
        <v>266.68402588045609</v>
      </c>
      <c r="K169" s="138"/>
      <c r="L169" s="139"/>
      <c r="M169" s="139"/>
      <c r="N169" s="140"/>
    </row>
    <row r="170" spans="1:14" s="132" customFormat="1" x14ac:dyDescent="0.2">
      <c r="A170" s="22">
        <f>'PLANILHA ORÇAMENTÁRIA'!A48</f>
        <v>0</v>
      </c>
      <c r="B170" s="22">
        <f>'PLANILHA ORÇAMENTÁRIA'!B48</f>
        <v>0</v>
      </c>
      <c r="C170" s="22">
        <f>'PLANILHA ORÇAMENTÁRIA'!C48</f>
        <v>0</v>
      </c>
      <c r="D170" s="100">
        <f>'PLANILHA ORÇAMENTÁRIA'!D48</f>
        <v>0</v>
      </c>
      <c r="E170" s="74">
        <f>'PLANILHA ORÇAMENTÁRIA'!E48</f>
        <v>0</v>
      </c>
      <c r="F170" s="25">
        <f>'PLANILHA ORÇAMENTÁRIA'!F48</f>
        <v>0</v>
      </c>
      <c r="G170" s="94"/>
      <c r="H170" s="26">
        <f>'PLANILHA ORÇAMENTÁRIA'!G48</f>
        <v>0</v>
      </c>
      <c r="I170" s="27"/>
      <c r="J170" s="27"/>
      <c r="K170" s="138"/>
      <c r="L170" s="139"/>
      <c r="M170" s="139"/>
      <c r="N170" s="140"/>
    </row>
    <row r="171" spans="1:14" s="132" customFormat="1" x14ac:dyDescent="0.2">
      <c r="A171" s="73">
        <f>'PLANILHA ORÇAMENTÁRIA'!A49</f>
        <v>0</v>
      </c>
      <c r="B171" s="33">
        <f>'PLANILHA ORÇAMENTÁRIA'!B49</f>
        <v>0</v>
      </c>
      <c r="C171" s="33">
        <f>'PLANILHA ORÇAMENTÁRIA'!C49</f>
        <v>0</v>
      </c>
      <c r="D171" s="73" t="str">
        <f>'PLANILHA ORÇAMENTÁRIA'!D49</f>
        <v>2ª FASE</v>
      </c>
      <c r="E171" s="33">
        <f>'PLANILHA ORÇAMENTÁRIA'!E49</f>
        <v>0</v>
      </c>
      <c r="F171" s="33">
        <f>'PLANILHA ORÇAMENTÁRIA'!F49</f>
        <v>0</v>
      </c>
      <c r="G171" s="33"/>
      <c r="H171" s="33">
        <f>'PLANILHA ORÇAMENTÁRIA'!G49</f>
        <v>0</v>
      </c>
      <c r="I171" s="33"/>
      <c r="J171" s="33"/>
      <c r="K171" s="138"/>
      <c r="L171" s="139"/>
      <c r="M171" s="139"/>
      <c r="N171" s="140"/>
    </row>
    <row r="172" spans="1:14" s="31" customFormat="1" ht="44.25" customHeight="1" x14ac:dyDescent="0.2">
      <c r="A172" s="113" t="str">
        <f>'PLANILHA ORÇAMENTÁRIA'!A50</f>
        <v>9.0</v>
      </c>
      <c r="B172" s="119"/>
      <c r="C172" s="119"/>
      <c r="D172" s="114" t="str">
        <f>'PLANILHA ORÇAMENTÁRIA'!D50</f>
        <v>Revisão, Atualização e Elaboração de plantas e projetos básico e executivos de reforma e impermeabilização do espelho d'agua do edifício Sede da ANM</v>
      </c>
      <c r="E172" s="120">
        <f>'PLANILHA ORÇAMENTÁRIA'!E50</f>
        <v>0</v>
      </c>
      <c r="F172" s="121">
        <f>'PLANILHA ORÇAMENTÁRIA'!F50</f>
        <v>0</v>
      </c>
      <c r="G172" s="122"/>
      <c r="H172" s="121">
        <f>'PLANILHA ORÇAMENTÁRIA'!G50</f>
        <v>0</v>
      </c>
      <c r="I172" s="123"/>
      <c r="J172" s="123"/>
      <c r="K172" s="75"/>
      <c r="L172" s="76"/>
      <c r="M172" s="76"/>
      <c r="N172" s="77"/>
    </row>
    <row r="173" spans="1:14" s="31" customFormat="1" x14ac:dyDescent="0.2">
      <c r="A173" s="102" t="str">
        <f>'PLANILHA ORÇAMENTÁRIA'!A51</f>
        <v>9.1</v>
      </c>
      <c r="B173" s="102"/>
      <c r="C173" s="102"/>
      <c r="D173" s="108" t="str">
        <f>'PLANILHA ORÇAMENTÁRIA'!D51</f>
        <v>Projeto de impermeabilização (incluíndo floreiras e domos)</v>
      </c>
      <c r="E173" s="104">
        <f>'PLANILHA ORÇAMENTÁRIA'!E51</f>
        <v>2092</v>
      </c>
      <c r="F173" s="105" t="str">
        <f>'PLANILHA ORÇAMENTÁRIA'!F51</f>
        <v>m²</v>
      </c>
      <c r="G173" s="106"/>
      <c r="H173" s="105">
        <f>'PLANILHA ORÇAMENTÁRIA'!G51</f>
        <v>1.0900000000000001</v>
      </c>
      <c r="I173" s="107">
        <f>H173*E173</f>
        <v>2280.2800000000002</v>
      </c>
      <c r="J173" s="107">
        <f>I173+(I173*BDI!$D$25)</f>
        <v>2782.6221768769401</v>
      </c>
      <c r="K173" s="75"/>
      <c r="L173" s="76"/>
      <c r="M173" s="76"/>
      <c r="N173" s="77"/>
    </row>
    <row r="174" spans="1:14" s="31" customFormat="1" x14ac:dyDescent="0.2">
      <c r="A174" s="124"/>
      <c r="B174" s="124"/>
      <c r="C174" s="124"/>
      <c r="D174" s="125"/>
      <c r="E174" s="126"/>
      <c r="F174" s="127"/>
      <c r="G174" s="127"/>
      <c r="H174" s="127"/>
      <c r="I174" s="128"/>
      <c r="J174" s="128"/>
      <c r="K174" s="75"/>
      <c r="L174" s="76"/>
      <c r="M174" s="76"/>
      <c r="N174" s="77"/>
    </row>
    <row r="175" spans="1:14" s="31" customFormat="1" x14ac:dyDescent="0.2">
      <c r="A175" s="124"/>
      <c r="B175" s="151" t="s">
        <v>143</v>
      </c>
      <c r="C175" s="165" t="s">
        <v>179</v>
      </c>
      <c r="D175" s="166" t="s">
        <v>233</v>
      </c>
      <c r="E175" s="126">
        <v>80</v>
      </c>
      <c r="F175" s="167" t="s">
        <v>185</v>
      </c>
      <c r="G175" s="167">
        <v>0.249719</v>
      </c>
      <c r="H175" s="127"/>
      <c r="I175" s="128"/>
      <c r="J175" s="128"/>
      <c r="K175" s="75"/>
      <c r="L175" s="76"/>
      <c r="M175" s="76"/>
      <c r="N175" s="77"/>
    </row>
    <row r="176" spans="1:14" s="31" customFormat="1" ht="25.5" x14ac:dyDescent="0.2">
      <c r="A176" s="124"/>
      <c r="B176" s="151" t="s">
        <v>143</v>
      </c>
      <c r="C176" s="165" t="s">
        <v>183</v>
      </c>
      <c r="D176" s="168" t="s">
        <v>184</v>
      </c>
      <c r="E176" s="126">
        <v>16</v>
      </c>
      <c r="F176" s="151" t="s">
        <v>185</v>
      </c>
      <c r="G176" s="151">
        <v>0.144534</v>
      </c>
      <c r="H176" s="127"/>
      <c r="I176" s="128"/>
      <c r="J176" s="128"/>
      <c r="K176" s="75"/>
      <c r="L176" s="76"/>
      <c r="M176" s="76"/>
      <c r="N176" s="77"/>
    </row>
    <row r="177" spans="1:14" s="31" customFormat="1" x14ac:dyDescent="0.2">
      <c r="A177" s="124"/>
      <c r="B177" s="133"/>
      <c r="C177" s="134"/>
      <c r="D177" s="112" t="s">
        <v>186</v>
      </c>
      <c r="E177" s="175">
        <v>2</v>
      </c>
      <c r="F177" s="110" t="s">
        <v>189</v>
      </c>
      <c r="G177" s="110">
        <v>3.4000000000000002E-2</v>
      </c>
      <c r="H177" s="127"/>
      <c r="I177" s="128"/>
      <c r="J177" s="128"/>
      <c r="K177" s="75"/>
      <c r="L177" s="76"/>
      <c r="M177" s="76"/>
      <c r="N177" s="77"/>
    </row>
    <row r="178" spans="1:14" s="31" customFormat="1" x14ac:dyDescent="0.2">
      <c r="A178" s="124"/>
      <c r="B178" s="133"/>
      <c r="C178" s="134"/>
      <c r="D178" s="112"/>
      <c r="E178" s="175"/>
      <c r="F178" s="156"/>
      <c r="G178" s="156"/>
      <c r="H178" s="127"/>
      <c r="I178" s="128"/>
      <c r="J178" s="128"/>
      <c r="K178" s="75"/>
      <c r="L178" s="76"/>
      <c r="M178" s="76"/>
      <c r="N178" s="77"/>
    </row>
    <row r="179" spans="1:14" s="31" customFormat="1" x14ac:dyDescent="0.2">
      <c r="A179" s="124"/>
      <c r="B179" s="124"/>
      <c r="C179" s="124"/>
      <c r="D179" s="125" t="s">
        <v>26</v>
      </c>
      <c r="E179" s="159"/>
      <c r="F179" s="150"/>
      <c r="G179" s="127"/>
      <c r="H179" s="127"/>
      <c r="I179" s="128"/>
      <c r="J179" s="128"/>
      <c r="K179" s="75"/>
      <c r="L179" s="76"/>
      <c r="M179" s="76"/>
      <c r="N179" s="77"/>
    </row>
    <row r="180" spans="1:14" s="31" customFormat="1" x14ac:dyDescent="0.2">
      <c r="A180" s="124"/>
      <c r="B180" s="124"/>
      <c r="C180" s="124"/>
      <c r="D180" s="125"/>
      <c r="E180" s="126"/>
      <c r="F180" s="127"/>
      <c r="G180" s="127"/>
      <c r="H180" s="127"/>
      <c r="I180" s="128"/>
      <c r="J180" s="128"/>
      <c r="K180" s="75"/>
      <c r="L180" s="76"/>
      <c r="M180" s="76"/>
      <c r="N180" s="77"/>
    </row>
    <row r="181" spans="1:14" s="31" customFormat="1" x14ac:dyDescent="0.2">
      <c r="A181" s="102" t="str">
        <f>'PLANILHA ORÇAMENTÁRIA'!A52</f>
        <v>9.2</v>
      </c>
      <c r="B181" s="102"/>
      <c r="C181" s="102"/>
      <c r="D181" s="108" t="str">
        <f>'PLANILHA ORÇAMENTÁRIA'!D52</f>
        <v>Projeto de sistema de filtragem e circulação de água</v>
      </c>
      <c r="E181" s="104">
        <f>'PLANILHA ORÇAMENTÁRIA'!E52</f>
        <v>2092</v>
      </c>
      <c r="F181" s="105" t="str">
        <f>'PLANILHA ORÇAMENTÁRIA'!F52</f>
        <v>m²</v>
      </c>
      <c r="G181" s="106"/>
      <c r="H181" s="105">
        <f>'PLANILHA ORÇAMENTÁRIA'!G52</f>
        <v>1.0900000000000001</v>
      </c>
      <c r="I181" s="107">
        <f t="shared" ref="I181" si="8">H181*E181</f>
        <v>2280.2800000000002</v>
      </c>
      <c r="J181" s="107">
        <f>I181+(I181*BDI!$D$25)</f>
        <v>2782.6221768769401</v>
      </c>
      <c r="K181" s="75"/>
      <c r="L181" s="76"/>
      <c r="M181" s="76"/>
      <c r="N181" s="77"/>
    </row>
    <row r="182" spans="1:14" s="31" customFormat="1" x14ac:dyDescent="0.2">
      <c r="A182" s="124"/>
      <c r="B182" s="124"/>
      <c r="C182" s="124"/>
      <c r="D182" s="125"/>
      <c r="E182" s="126"/>
      <c r="F182" s="127"/>
      <c r="G182" s="127"/>
      <c r="H182" s="127"/>
      <c r="I182" s="128"/>
      <c r="J182" s="128"/>
      <c r="K182" s="75"/>
      <c r="L182" s="76"/>
      <c r="M182" s="76"/>
      <c r="N182" s="77"/>
    </row>
    <row r="183" spans="1:14" s="31" customFormat="1" x14ac:dyDescent="0.2">
      <c r="A183" s="124"/>
      <c r="B183" s="151" t="s">
        <v>143</v>
      </c>
      <c r="C183" s="165" t="s">
        <v>179</v>
      </c>
      <c r="D183" s="166" t="s">
        <v>233</v>
      </c>
      <c r="E183" s="126">
        <v>16</v>
      </c>
      <c r="F183" s="167" t="s">
        <v>185</v>
      </c>
      <c r="G183" s="167">
        <v>0.249719</v>
      </c>
      <c r="H183" s="127"/>
      <c r="I183" s="128"/>
      <c r="J183" s="128"/>
      <c r="K183" s="75"/>
      <c r="L183" s="76"/>
      <c r="M183" s="76"/>
      <c r="N183" s="77"/>
    </row>
    <row r="184" spans="1:14" s="31" customFormat="1" ht="25.5" x14ac:dyDescent="0.2">
      <c r="A184" s="124"/>
      <c r="B184" s="151" t="s">
        <v>143</v>
      </c>
      <c r="C184" s="165" t="s">
        <v>183</v>
      </c>
      <c r="D184" s="168" t="s">
        <v>184</v>
      </c>
      <c r="E184" s="126">
        <v>8</v>
      </c>
      <c r="F184" s="151" t="s">
        <v>185</v>
      </c>
      <c r="G184" s="151">
        <v>0.144534</v>
      </c>
      <c r="H184" s="127"/>
      <c r="I184" s="128"/>
      <c r="J184" s="128"/>
      <c r="K184" s="75"/>
      <c r="L184" s="76"/>
      <c r="M184" s="76"/>
      <c r="N184" s="77"/>
    </row>
    <row r="185" spans="1:14" s="132" customFormat="1" x14ac:dyDescent="0.2">
      <c r="A185" s="124"/>
      <c r="B185" s="169"/>
      <c r="C185" s="170"/>
      <c r="D185" s="171"/>
      <c r="E185" s="177"/>
      <c r="F185" s="172"/>
      <c r="G185" s="172"/>
      <c r="H185" s="150"/>
      <c r="I185" s="160"/>
      <c r="J185" s="160"/>
      <c r="K185" s="138"/>
      <c r="L185" s="139"/>
      <c r="M185" s="139"/>
      <c r="N185" s="140"/>
    </row>
    <row r="186" spans="1:14" s="31" customFormat="1" x14ac:dyDescent="0.2">
      <c r="A186" s="124"/>
      <c r="B186" s="124"/>
      <c r="C186" s="124"/>
      <c r="D186" s="125" t="s">
        <v>26</v>
      </c>
      <c r="E186" s="159"/>
      <c r="F186" s="150"/>
      <c r="G186" s="127"/>
      <c r="H186" s="150"/>
      <c r="I186" s="160"/>
      <c r="J186" s="160"/>
      <c r="K186" s="75"/>
      <c r="L186" s="76"/>
      <c r="M186" s="76"/>
      <c r="N186" s="77"/>
    </row>
    <row r="187" spans="1:14" s="31" customFormat="1" x14ac:dyDescent="0.2">
      <c r="A187" s="124"/>
      <c r="B187" s="124"/>
      <c r="C187" s="124"/>
      <c r="D187" s="125"/>
      <c r="E187" s="126"/>
      <c r="F187" s="127"/>
      <c r="G187" s="127"/>
      <c r="H187" s="127"/>
      <c r="I187" s="128"/>
      <c r="J187" s="128"/>
      <c r="K187" s="75"/>
      <c r="L187" s="76"/>
      <c r="M187" s="76"/>
      <c r="N187" s="77"/>
    </row>
    <row r="188" spans="1:14" s="31" customFormat="1" ht="33.75" x14ac:dyDescent="0.2">
      <c r="A188" s="113" t="str">
        <f>'PLANILHA ORÇAMENTÁRIA'!A54</f>
        <v>10.0</v>
      </c>
      <c r="B188" s="119"/>
      <c r="C188" s="119"/>
      <c r="D188" s="114" t="str">
        <f>'PLANILHA ORÇAMENTÁRIA'!D54</f>
        <v>Revisão, Atualização e Elaboração de plantas e projetos básico e executivos de reforma  para restauração de fachada de concreto do Edificio SEDE da ANM</v>
      </c>
      <c r="E188" s="120">
        <f>'PLANILHA ORÇAMENTÁRIA'!E54</f>
        <v>0</v>
      </c>
      <c r="F188" s="121">
        <f>'PLANILHA ORÇAMENTÁRIA'!F54</f>
        <v>0</v>
      </c>
      <c r="G188" s="122"/>
      <c r="H188" s="121"/>
      <c r="I188" s="123"/>
      <c r="J188" s="123"/>
      <c r="K188" s="75"/>
      <c r="L188" s="76"/>
      <c r="M188" s="76"/>
      <c r="N188" s="77"/>
    </row>
    <row r="189" spans="1:14" s="31" customFormat="1" ht="22.5" x14ac:dyDescent="0.2">
      <c r="A189" s="102" t="str">
        <f>'PLANILHA ORÇAMENTÁRIA'!A55</f>
        <v>10.1</v>
      </c>
      <c r="B189" s="102"/>
      <c r="C189" s="102"/>
      <c r="D189" s="108" t="str">
        <f>'PLANILHA ORÇAMENTÁRIA'!D55</f>
        <v>Projeto de reforma das fachadas em concreto (com avaliação estrutural, caso necessário)</v>
      </c>
      <c r="E189" s="104">
        <f>'PLANILHA ORÇAMENTÁRIA'!E55</f>
        <v>3636</v>
      </c>
      <c r="F189" s="105" t="str">
        <f>'PLANILHA ORÇAMENTÁRIA'!F55</f>
        <v>m²</v>
      </c>
      <c r="G189" s="379"/>
      <c r="H189" s="180">
        <f>'PLANILHA ORÇAMENTÁRIA'!G55</f>
        <v>3.5</v>
      </c>
      <c r="I189" s="180">
        <f>'PLANILHA ORÇAMENTÁRIA'!H55</f>
        <v>12726</v>
      </c>
      <c r="J189" s="180">
        <f>'PLANILHA ORÇAMENTÁRIA'!I55</f>
        <v>15529.51822711945</v>
      </c>
      <c r="K189" s="75"/>
      <c r="L189" s="76"/>
      <c r="M189" s="76"/>
      <c r="N189" s="77"/>
    </row>
    <row r="190" spans="1:14" s="31" customFormat="1" x14ac:dyDescent="0.2">
      <c r="A190" s="124"/>
      <c r="B190" s="157"/>
      <c r="C190" s="157"/>
      <c r="D190" s="125"/>
      <c r="E190" s="126"/>
      <c r="F190" s="127"/>
      <c r="G190" s="127"/>
      <c r="H190" s="127"/>
      <c r="I190" s="128"/>
      <c r="J190" s="128"/>
      <c r="K190" s="75"/>
      <c r="L190" s="76"/>
      <c r="M190" s="76"/>
      <c r="N190" s="77"/>
    </row>
    <row r="191" spans="1:14" s="31" customFormat="1" x14ac:dyDescent="0.2">
      <c r="A191" s="124"/>
      <c r="B191" s="151" t="s">
        <v>143</v>
      </c>
      <c r="C191" s="165" t="s">
        <v>179</v>
      </c>
      <c r="D191" s="166" t="s">
        <v>233</v>
      </c>
      <c r="E191" s="126">
        <v>480</v>
      </c>
      <c r="F191" s="167" t="s">
        <v>185</v>
      </c>
      <c r="G191" s="167">
        <v>0.249719</v>
      </c>
      <c r="H191" s="127"/>
      <c r="I191" s="128"/>
      <c r="J191" s="128"/>
      <c r="K191" s="75"/>
      <c r="L191" s="76"/>
      <c r="M191" s="76"/>
      <c r="N191" s="77"/>
    </row>
    <row r="192" spans="1:14" s="31" customFormat="1" ht="25.5" x14ac:dyDescent="0.2">
      <c r="A192" s="124"/>
      <c r="B192" s="151" t="s">
        <v>143</v>
      </c>
      <c r="C192" s="165" t="s">
        <v>183</v>
      </c>
      <c r="D192" s="168" t="s">
        <v>184</v>
      </c>
      <c r="E192" s="126">
        <v>240</v>
      </c>
      <c r="F192" s="151" t="s">
        <v>185</v>
      </c>
      <c r="G192" s="151">
        <v>0.144534</v>
      </c>
      <c r="H192" s="127"/>
      <c r="I192" s="128"/>
      <c r="J192" s="128"/>
      <c r="K192" s="75"/>
      <c r="L192" s="76"/>
      <c r="M192" s="76"/>
      <c r="N192" s="77"/>
    </row>
    <row r="193" spans="1:14" s="31" customFormat="1" x14ac:dyDescent="0.2">
      <c r="A193" s="124"/>
      <c r="B193" s="133"/>
      <c r="C193" s="134"/>
      <c r="D193" s="112" t="s">
        <v>186</v>
      </c>
      <c r="E193" s="175">
        <v>2</v>
      </c>
      <c r="F193" s="110" t="s">
        <v>189</v>
      </c>
      <c r="G193" s="110">
        <v>3.4000000000000002E-2</v>
      </c>
      <c r="H193" s="127"/>
      <c r="I193" s="128"/>
      <c r="J193" s="128"/>
      <c r="K193" s="75"/>
      <c r="L193" s="76"/>
      <c r="M193" s="76"/>
      <c r="N193" s="77"/>
    </row>
    <row r="194" spans="1:14" s="31" customFormat="1" x14ac:dyDescent="0.2">
      <c r="A194" s="124"/>
      <c r="B194" s="133"/>
      <c r="C194" s="134"/>
      <c r="D194" s="112"/>
      <c r="E194" s="175"/>
      <c r="F194" s="156"/>
      <c r="G194" s="156"/>
      <c r="H194" s="127"/>
      <c r="I194" s="128"/>
      <c r="J194" s="128"/>
      <c r="K194" s="75"/>
      <c r="L194" s="76"/>
      <c r="M194" s="76"/>
      <c r="N194" s="77"/>
    </row>
    <row r="195" spans="1:14" s="31" customFormat="1" x14ac:dyDescent="0.2">
      <c r="A195" s="124"/>
      <c r="B195" s="124"/>
      <c r="C195" s="124"/>
      <c r="D195" s="125" t="s">
        <v>26</v>
      </c>
      <c r="E195" s="159"/>
      <c r="F195" s="150"/>
      <c r="G195" s="127"/>
      <c r="H195" s="127"/>
      <c r="I195" s="128"/>
      <c r="J195" s="128"/>
      <c r="K195" s="75"/>
      <c r="L195" s="76"/>
      <c r="M195" s="76"/>
      <c r="N195" s="77"/>
    </row>
    <row r="196" spans="1:14" s="31" customFormat="1" x14ac:dyDescent="0.2">
      <c r="A196" s="22"/>
      <c r="B196" s="22"/>
      <c r="C196" s="22"/>
      <c r="D196" s="23"/>
      <c r="E196" s="24"/>
      <c r="F196" s="94"/>
      <c r="G196" s="94"/>
      <c r="H196" s="95"/>
      <c r="I196" s="96"/>
      <c r="J196" s="96"/>
      <c r="K196" s="75"/>
      <c r="L196" s="76"/>
      <c r="M196" s="76"/>
      <c r="N196" s="77"/>
    </row>
    <row r="197" spans="1:14" s="31" customFormat="1" ht="57" customHeight="1" x14ac:dyDescent="0.2">
      <c r="A197" s="113" t="str">
        <f>'PLANILHA ORÇAMENTÁRIA'!A57</f>
        <v>11.0</v>
      </c>
      <c r="B197" s="119">
        <f>'PLANILHA ORÇAMENTÁRIA'!B57</f>
        <v>0</v>
      </c>
      <c r="C197" s="119">
        <f>'PLANILHA ORÇAMENTÁRIA'!C57</f>
        <v>0</v>
      </c>
      <c r="D197" s="114" t="str">
        <f>'PLANILHA ORÇAMENTÁRIA'!D57</f>
        <v>Revisão, Atualização e Elaboração de plantas e projetos básico e executivos de reforma  para restauração de fachada em esquadrias de alumínio do Edificio SEDE da ANM</v>
      </c>
      <c r="E197" s="120">
        <f>'PLANILHA ORÇAMENTÁRIA'!E57</f>
        <v>0</v>
      </c>
      <c r="F197" s="121">
        <f>'PLANILHA ORÇAMENTÁRIA'!F57</f>
        <v>0</v>
      </c>
      <c r="G197" s="122"/>
      <c r="H197" s="121">
        <f>'PLANILHA ORÇAMENTÁRIA'!G57</f>
        <v>0</v>
      </c>
      <c r="I197" s="123"/>
      <c r="J197" s="123"/>
      <c r="K197" s="75"/>
      <c r="L197" s="76"/>
      <c r="M197" s="76"/>
      <c r="N197" s="77"/>
    </row>
    <row r="198" spans="1:14" s="31" customFormat="1" ht="22.5" x14ac:dyDescent="0.2">
      <c r="A198" s="102" t="str">
        <f>'PLANILHA ORÇAMENTÁRIA'!A58</f>
        <v>11.1</v>
      </c>
      <c r="B198" s="102" t="str">
        <f>'PLANILHA ORÇAMENTÁRIA'!B58</f>
        <v>P.Preços</v>
      </c>
      <c r="C198" s="102" t="str">
        <f>'PLANILHA ORÇAMENTÁRIA'!C58</f>
        <v>-</v>
      </c>
      <c r="D198" s="108" t="str">
        <f>'PLANILHA ORÇAMENTÁRIA'!D58</f>
        <v>Projeto de reforma das fachadas (atualmente em esquadrias de alumínio)</v>
      </c>
      <c r="E198" s="104">
        <f>'PLANILHA ORÇAMENTÁRIA'!E58</f>
        <v>48212.6</v>
      </c>
      <c r="F198" s="105" t="str">
        <f>'PLANILHA ORÇAMENTÁRIA'!F58</f>
        <v>m²</v>
      </c>
      <c r="G198" s="106"/>
      <c r="H198" s="105">
        <f>'PLANILHA ORÇAMENTÁRIA'!G58</f>
        <v>2.1800000000000002</v>
      </c>
      <c r="I198" s="107">
        <f t="shared" ref="I198:I291" si="9">E198*H198</f>
        <v>105103.46800000001</v>
      </c>
      <c r="J198" s="107">
        <f>I198+(I198*BDI!$D$25)</f>
        <v>128257.60034885007</v>
      </c>
      <c r="K198" s="75"/>
      <c r="L198" s="76"/>
      <c r="M198" s="76"/>
      <c r="N198" s="77"/>
    </row>
    <row r="199" spans="1:14" s="31" customFormat="1" x14ac:dyDescent="0.2">
      <c r="A199" s="124"/>
      <c r="B199" s="157"/>
      <c r="C199" s="157"/>
      <c r="D199" s="125"/>
      <c r="E199" s="126"/>
      <c r="F199" s="127"/>
      <c r="G199" s="127"/>
      <c r="H199" s="127"/>
      <c r="I199" s="128"/>
      <c r="J199" s="128"/>
      <c r="K199" s="75"/>
      <c r="L199" s="76"/>
      <c r="M199" s="76"/>
      <c r="N199" s="77"/>
    </row>
    <row r="200" spans="1:14" s="31" customFormat="1" x14ac:dyDescent="0.2">
      <c r="A200" s="124"/>
      <c r="B200" s="151" t="s">
        <v>143</v>
      </c>
      <c r="C200" s="165" t="s">
        <v>179</v>
      </c>
      <c r="D200" s="166" t="s">
        <v>233</v>
      </c>
      <c r="E200" s="126">
        <v>480</v>
      </c>
      <c r="F200" s="167" t="s">
        <v>185</v>
      </c>
      <c r="G200" s="167">
        <v>0.249719</v>
      </c>
      <c r="H200" s="127"/>
      <c r="I200" s="128"/>
      <c r="J200" s="128"/>
      <c r="K200" s="75"/>
      <c r="L200" s="76"/>
      <c r="M200" s="76"/>
      <c r="N200" s="77"/>
    </row>
    <row r="201" spans="1:14" s="31" customFormat="1" ht="25.5" x14ac:dyDescent="0.2">
      <c r="A201" s="124"/>
      <c r="B201" s="151" t="s">
        <v>143</v>
      </c>
      <c r="C201" s="165" t="s">
        <v>183</v>
      </c>
      <c r="D201" s="168" t="s">
        <v>184</v>
      </c>
      <c r="E201" s="126">
        <v>240</v>
      </c>
      <c r="F201" s="151" t="s">
        <v>185</v>
      </c>
      <c r="G201" s="151">
        <v>0.144534</v>
      </c>
      <c r="H201" s="127"/>
      <c r="I201" s="128"/>
      <c r="J201" s="128"/>
      <c r="K201" s="75"/>
      <c r="L201" s="76"/>
      <c r="M201" s="76"/>
      <c r="N201" s="77"/>
    </row>
    <row r="202" spans="1:14" s="31" customFormat="1" x14ac:dyDescent="0.2">
      <c r="A202" s="124"/>
      <c r="B202" s="133"/>
      <c r="C202" s="134"/>
      <c r="D202" s="112" t="s">
        <v>186</v>
      </c>
      <c r="E202" s="175">
        <v>2</v>
      </c>
      <c r="F202" s="110" t="s">
        <v>189</v>
      </c>
      <c r="G202" s="110">
        <v>3.4000000000000002E-2</v>
      </c>
      <c r="H202" s="127"/>
      <c r="I202" s="128"/>
      <c r="J202" s="128"/>
      <c r="K202" s="75"/>
      <c r="L202" s="76"/>
      <c r="M202" s="76"/>
      <c r="N202" s="77"/>
    </row>
    <row r="203" spans="1:14" s="31" customFormat="1" x14ac:dyDescent="0.2">
      <c r="A203" s="124"/>
      <c r="B203" s="133"/>
      <c r="C203" s="134"/>
      <c r="D203" s="112"/>
      <c r="E203" s="175"/>
      <c r="F203" s="156"/>
      <c r="G203" s="156"/>
      <c r="H203" s="127"/>
      <c r="I203" s="128"/>
      <c r="J203" s="128"/>
      <c r="K203" s="75"/>
      <c r="L203" s="76"/>
      <c r="M203" s="76"/>
      <c r="N203" s="77"/>
    </row>
    <row r="204" spans="1:14" s="31" customFormat="1" x14ac:dyDescent="0.2">
      <c r="A204" s="124"/>
      <c r="B204" s="124"/>
      <c r="C204" s="124"/>
      <c r="D204" s="125" t="s">
        <v>26</v>
      </c>
      <c r="E204" s="159"/>
      <c r="F204" s="150"/>
      <c r="G204" s="127"/>
      <c r="H204" s="127"/>
      <c r="I204" s="128"/>
      <c r="J204" s="128"/>
      <c r="K204" s="75"/>
      <c r="L204" s="76"/>
      <c r="M204" s="76"/>
      <c r="N204" s="77"/>
    </row>
    <row r="205" spans="1:14" s="31" customFormat="1" x14ac:dyDescent="0.2">
      <c r="A205" s="124">
        <f>'PLANILHA ORÇAMENTÁRIA'!A59</f>
        <v>0</v>
      </c>
      <c r="B205" s="124">
        <f>'PLANILHA ORÇAMENTÁRIA'!B59</f>
        <v>0</v>
      </c>
      <c r="C205" s="124">
        <f>'PLANILHA ORÇAMENTÁRIA'!C59</f>
        <v>0</v>
      </c>
      <c r="D205" s="158">
        <f>'PLANILHA ORÇAMENTÁRIA'!D59</f>
        <v>0</v>
      </c>
      <c r="E205" s="159">
        <f>'PLANILHA ORÇAMENTÁRIA'!E59</f>
        <v>0</v>
      </c>
      <c r="F205" s="150">
        <f>'PLANILHA ORÇAMENTÁRIA'!F59</f>
        <v>0</v>
      </c>
      <c r="G205" s="127"/>
      <c r="H205" s="150">
        <f>'PLANILHA ORÇAMENTÁRIA'!G59</f>
        <v>0</v>
      </c>
      <c r="I205" s="160"/>
      <c r="J205" s="160"/>
      <c r="K205" s="75"/>
      <c r="L205" s="76"/>
      <c r="M205" s="76"/>
      <c r="N205" s="77"/>
    </row>
    <row r="206" spans="1:14" s="31" customFormat="1" ht="67.5" x14ac:dyDescent="0.2">
      <c r="A206" s="113" t="str">
        <f>'PLANILHA ORÇAMENTÁRIA'!A60</f>
        <v>12.0</v>
      </c>
      <c r="B206" s="119">
        <f>'PLANILHA ORÇAMENTÁRIA'!B60</f>
        <v>0</v>
      </c>
      <c r="C206" s="119">
        <f>'PLANILHA ORÇAMENTÁRIA'!C60</f>
        <v>0</v>
      </c>
      <c r="D206" s="114" t="str">
        <f>'PLANILHA ORÇAMENTÁRIA'!D60</f>
        <v>Projeto de Arquitetura: Revisão, Atualização e Elaboração de plantas e projetos básico e executivos de Arquitetura  para reforma dos pavimentos do Edificio SEDE da ANM, inclusos detalhamentos, orçamentação, documentação técnica complementar e aprovação perante os órgãos competentes</v>
      </c>
      <c r="E206" s="120">
        <f>'PLANILHA ORÇAMENTÁRIA'!E60</f>
        <v>0</v>
      </c>
      <c r="F206" s="121">
        <f>'PLANILHA ORÇAMENTÁRIA'!F60</f>
        <v>0</v>
      </c>
      <c r="G206" s="122"/>
      <c r="H206" s="121">
        <f>'PLANILHA ORÇAMENTÁRIA'!G60</f>
        <v>0</v>
      </c>
      <c r="I206" s="123"/>
      <c r="J206" s="123"/>
      <c r="K206" s="75"/>
      <c r="L206" s="76"/>
      <c r="M206" s="76"/>
      <c r="N206" s="77"/>
    </row>
    <row r="207" spans="1:14" s="31" customFormat="1" ht="22.5" x14ac:dyDescent="0.2">
      <c r="A207" s="102" t="str">
        <f>'PLANILHA ORÇAMENTÁRIA'!A61</f>
        <v>12.1</v>
      </c>
      <c r="B207" s="102" t="str">
        <f>'PLANILHA ORÇAMENTÁRIA'!B61</f>
        <v>P.Preços</v>
      </c>
      <c r="C207" s="102" t="str">
        <f>'PLANILHA ORÇAMENTÁRIA'!C61</f>
        <v>-</v>
      </c>
      <c r="D207" s="108" t="str">
        <f>'PLANILHA ORÇAMENTÁRIA'!D61</f>
        <v>Projeto de reforma dos pavimentos com substituição de pisos e forros, entre outros elementos arquitetônicos</v>
      </c>
      <c r="E207" s="104">
        <f>'PLANILHA ORÇAMENTÁRIA'!E61</f>
        <v>9482.25</v>
      </c>
      <c r="F207" s="105" t="str">
        <f>'PLANILHA ORÇAMENTÁRIA'!F61</f>
        <v>m²</v>
      </c>
      <c r="G207" s="106"/>
      <c r="H207" s="105">
        <f>'PLANILHA ORÇAMENTÁRIA'!G61</f>
        <v>1.75</v>
      </c>
      <c r="I207" s="107">
        <f t="shared" si="9"/>
        <v>16593.9375</v>
      </c>
      <c r="J207" s="107">
        <f>I207+(I207*BDI!$D$25)</f>
        <v>20249.556409392659</v>
      </c>
      <c r="K207" s="75"/>
      <c r="L207" s="76"/>
      <c r="M207" s="76"/>
      <c r="N207" s="77"/>
    </row>
    <row r="208" spans="1:14" s="31" customFormat="1" x14ac:dyDescent="0.2">
      <c r="A208" s="124"/>
      <c r="B208" s="124"/>
      <c r="C208" s="124"/>
      <c r="D208" s="125"/>
      <c r="E208" s="126"/>
      <c r="F208" s="127"/>
      <c r="G208" s="127"/>
      <c r="H208" s="127"/>
      <c r="I208" s="128"/>
      <c r="J208" s="128"/>
      <c r="K208" s="75"/>
      <c r="L208" s="76"/>
      <c r="M208" s="76"/>
      <c r="N208" s="77"/>
    </row>
    <row r="209" spans="1:14" s="31" customFormat="1" x14ac:dyDescent="0.2">
      <c r="A209" s="124"/>
      <c r="B209" s="151" t="s">
        <v>143</v>
      </c>
      <c r="C209" s="165" t="s">
        <v>179</v>
      </c>
      <c r="D209" s="166" t="s">
        <v>233</v>
      </c>
      <c r="E209" s="126">
        <v>640</v>
      </c>
      <c r="F209" s="167" t="s">
        <v>185</v>
      </c>
      <c r="G209" s="167">
        <v>0.249719</v>
      </c>
      <c r="H209" s="127"/>
      <c r="I209" s="128"/>
      <c r="J209" s="128"/>
      <c r="K209" s="75"/>
      <c r="L209" s="76"/>
      <c r="M209" s="76"/>
      <c r="N209" s="77"/>
    </row>
    <row r="210" spans="1:14" s="31" customFormat="1" ht="25.5" x14ac:dyDescent="0.2">
      <c r="A210" s="124"/>
      <c r="B210" s="151" t="s">
        <v>143</v>
      </c>
      <c r="C210" s="165" t="s">
        <v>183</v>
      </c>
      <c r="D210" s="168" t="s">
        <v>184</v>
      </c>
      <c r="E210" s="126">
        <v>320</v>
      </c>
      <c r="F210" s="151" t="s">
        <v>185</v>
      </c>
      <c r="G210" s="151">
        <v>0.144534</v>
      </c>
      <c r="H210" s="127"/>
      <c r="I210" s="128"/>
      <c r="J210" s="128"/>
      <c r="K210" s="75"/>
      <c r="L210" s="76"/>
      <c r="M210" s="76"/>
      <c r="N210" s="77"/>
    </row>
    <row r="211" spans="1:14" s="31" customFormat="1" x14ac:dyDescent="0.2">
      <c r="A211" s="124"/>
      <c r="B211" s="133"/>
      <c r="C211" s="134"/>
      <c r="D211" s="112" t="s">
        <v>186</v>
      </c>
      <c r="E211" s="175">
        <v>2</v>
      </c>
      <c r="F211" s="110" t="s">
        <v>189</v>
      </c>
      <c r="G211" s="110">
        <v>3.4000000000000002E-2</v>
      </c>
      <c r="H211" s="127"/>
      <c r="I211" s="128"/>
      <c r="J211" s="128"/>
      <c r="K211" s="75"/>
      <c r="L211" s="76"/>
      <c r="M211" s="76"/>
      <c r="N211" s="77"/>
    </row>
    <row r="212" spans="1:14" s="31" customFormat="1" x14ac:dyDescent="0.2">
      <c r="A212" s="124"/>
      <c r="B212" s="133"/>
      <c r="C212" s="134"/>
      <c r="D212" s="112"/>
      <c r="E212" s="175"/>
      <c r="F212" s="156"/>
      <c r="G212" s="156"/>
      <c r="H212" s="127"/>
      <c r="I212" s="128"/>
      <c r="J212" s="128"/>
      <c r="K212" s="75"/>
      <c r="L212" s="76"/>
      <c r="M212" s="76"/>
      <c r="N212" s="77"/>
    </row>
    <row r="213" spans="1:14" s="31" customFormat="1" x14ac:dyDescent="0.2">
      <c r="A213" s="124"/>
      <c r="B213" s="124"/>
      <c r="C213" s="124"/>
      <c r="D213" s="125" t="s">
        <v>26</v>
      </c>
      <c r="E213" s="159"/>
      <c r="F213" s="150"/>
      <c r="G213" s="127"/>
      <c r="H213" s="127"/>
      <c r="I213" s="128"/>
      <c r="J213" s="128"/>
      <c r="K213" s="75"/>
      <c r="L213" s="76"/>
      <c r="M213" s="76"/>
      <c r="N213" s="77"/>
    </row>
    <row r="214" spans="1:14" s="31" customFormat="1" x14ac:dyDescent="0.2">
      <c r="A214" s="124"/>
      <c r="B214" s="124"/>
      <c r="C214" s="124"/>
      <c r="D214" s="125"/>
      <c r="E214" s="126"/>
      <c r="F214" s="127"/>
      <c r="G214" s="127"/>
      <c r="H214" s="127"/>
      <c r="I214" s="128"/>
      <c r="J214" s="128"/>
      <c r="K214" s="75"/>
      <c r="L214" s="76"/>
      <c r="M214" s="76"/>
      <c r="N214" s="77"/>
    </row>
    <row r="215" spans="1:14" s="31" customFormat="1" ht="22.5" x14ac:dyDescent="0.2">
      <c r="A215" s="102" t="str">
        <f>'PLANILHA ORÇAMENTÁRIA'!A62</f>
        <v>12.2</v>
      </c>
      <c r="B215" s="102" t="str">
        <f>'PLANILHA ORÇAMENTÁRIA'!B62</f>
        <v>P.Preços</v>
      </c>
      <c r="C215" s="102" t="str">
        <f>'PLANILHA ORÇAMENTÁRIA'!C62</f>
        <v>-</v>
      </c>
      <c r="D215" s="108" t="str">
        <f>'PLANILHA ORÇAMENTÁRIA'!D62</f>
        <v>Projeto de layout dos pavimentos com substituição de divisórias e definição de mobiliário</v>
      </c>
      <c r="E215" s="104">
        <f>'PLANILHA ORÇAMENTÁRIA'!E62</f>
        <v>9482.25</v>
      </c>
      <c r="F215" s="105" t="str">
        <f>'PLANILHA ORÇAMENTÁRIA'!F62</f>
        <v>m²</v>
      </c>
      <c r="G215" s="106"/>
      <c r="H215" s="105">
        <f>'PLANILHA ORÇAMENTÁRIA'!G62</f>
        <v>1.75</v>
      </c>
      <c r="I215" s="107">
        <f t="shared" si="9"/>
        <v>16593.9375</v>
      </c>
      <c r="J215" s="107">
        <f>I215+(I215*BDI!$D$25)</f>
        <v>20249.556409392659</v>
      </c>
      <c r="K215" s="75"/>
      <c r="L215" s="76"/>
      <c r="M215" s="76"/>
      <c r="N215" s="77"/>
    </row>
    <row r="216" spans="1:14" s="31" customFormat="1" x14ac:dyDescent="0.2">
      <c r="A216" s="124"/>
      <c r="B216" s="124"/>
      <c r="C216" s="124"/>
      <c r="D216" s="125"/>
      <c r="E216" s="126"/>
      <c r="F216" s="127"/>
      <c r="G216" s="127"/>
      <c r="H216" s="127"/>
      <c r="I216" s="128"/>
      <c r="J216" s="128"/>
      <c r="K216" s="75"/>
      <c r="L216" s="76"/>
      <c r="M216" s="76"/>
      <c r="N216" s="77"/>
    </row>
    <row r="217" spans="1:14" s="31" customFormat="1" x14ac:dyDescent="0.2">
      <c r="A217" s="124"/>
      <c r="B217" s="151" t="s">
        <v>143</v>
      </c>
      <c r="C217" s="165" t="s">
        <v>179</v>
      </c>
      <c r="D217" s="166" t="s">
        <v>233</v>
      </c>
      <c r="E217" s="126">
        <v>640</v>
      </c>
      <c r="F217" s="167" t="s">
        <v>185</v>
      </c>
      <c r="G217" s="167">
        <v>0.249719</v>
      </c>
      <c r="H217" s="127"/>
      <c r="I217" s="128"/>
      <c r="J217" s="128"/>
      <c r="K217" s="75"/>
      <c r="L217" s="76"/>
      <c r="M217" s="76"/>
      <c r="N217" s="77"/>
    </row>
    <row r="218" spans="1:14" s="31" customFormat="1" ht="25.5" x14ac:dyDescent="0.2">
      <c r="A218" s="124"/>
      <c r="B218" s="151" t="s">
        <v>143</v>
      </c>
      <c r="C218" s="165" t="s">
        <v>183</v>
      </c>
      <c r="D218" s="168" t="s">
        <v>184</v>
      </c>
      <c r="E218" s="126">
        <v>320</v>
      </c>
      <c r="F218" s="151" t="s">
        <v>185</v>
      </c>
      <c r="G218" s="151">
        <v>0.144534</v>
      </c>
      <c r="H218" s="127"/>
      <c r="I218" s="128"/>
      <c r="J218" s="128"/>
      <c r="K218" s="75"/>
      <c r="L218" s="76"/>
      <c r="M218" s="76"/>
      <c r="N218" s="77"/>
    </row>
    <row r="219" spans="1:14" s="31" customFormat="1" x14ac:dyDescent="0.2">
      <c r="A219" s="124"/>
      <c r="B219" s="133"/>
      <c r="C219" s="134"/>
      <c r="D219" s="112" t="s">
        <v>186</v>
      </c>
      <c r="E219" s="175">
        <v>2</v>
      </c>
      <c r="F219" s="110" t="s">
        <v>189</v>
      </c>
      <c r="G219" s="110">
        <v>3.4000000000000002E-2</v>
      </c>
      <c r="H219" s="127"/>
      <c r="I219" s="128"/>
      <c r="J219" s="128"/>
      <c r="K219" s="75"/>
      <c r="L219" s="76"/>
      <c r="M219" s="76"/>
      <c r="N219" s="77"/>
    </row>
    <row r="220" spans="1:14" s="31" customFormat="1" x14ac:dyDescent="0.2">
      <c r="A220" s="124"/>
      <c r="B220" s="133"/>
      <c r="C220" s="134"/>
      <c r="D220" s="112"/>
      <c r="E220" s="175"/>
      <c r="F220" s="156"/>
      <c r="G220" s="156"/>
      <c r="H220" s="127"/>
      <c r="I220" s="128"/>
      <c r="J220" s="128"/>
      <c r="K220" s="75"/>
      <c r="L220" s="76"/>
      <c r="M220" s="76"/>
      <c r="N220" s="77"/>
    </row>
    <row r="221" spans="1:14" s="31" customFormat="1" x14ac:dyDescent="0.2">
      <c r="A221" s="124"/>
      <c r="B221" s="124"/>
      <c r="C221" s="124"/>
      <c r="D221" s="125" t="s">
        <v>26</v>
      </c>
      <c r="E221" s="159"/>
      <c r="F221" s="150"/>
      <c r="G221" s="127"/>
      <c r="H221" s="127"/>
      <c r="I221" s="128"/>
      <c r="J221" s="128"/>
      <c r="K221" s="75"/>
      <c r="L221" s="76"/>
      <c r="M221" s="76"/>
      <c r="N221" s="77"/>
    </row>
    <row r="222" spans="1:14" s="31" customFormat="1" x14ac:dyDescent="0.2">
      <c r="A222" s="149"/>
      <c r="B222" s="149"/>
      <c r="C222" s="149"/>
      <c r="D222" s="125"/>
      <c r="E222" s="126"/>
      <c r="F222" s="127"/>
      <c r="G222" s="127"/>
      <c r="H222" s="127"/>
      <c r="I222" s="128"/>
      <c r="J222" s="128"/>
      <c r="K222" s="75"/>
      <c r="L222" s="76"/>
      <c r="M222" s="76"/>
      <c r="N222" s="77"/>
    </row>
    <row r="223" spans="1:14" s="31" customFormat="1" x14ac:dyDescent="0.2">
      <c r="A223" s="149"/>
      <c r="B223" s="149"/>
      <c r="C223" s="149"/>
      <c r="D223" s="125"/>
      <c r="E223" s="126"/>
      <c r="F223" s="127"/>
      <c r="G223" s="127"/>
      <c r="H223" s="127"/>
      <c r="I223" s="128"/>
      <c r="J223" s="128"/>
      <c r="K223" s="75"/>
      <c r="L223" s="76"/>
      <c r="M223" s="76"/>
      <c r="N223" s="77"/>
    </row>
    <row r="224" spans="1:14" s="31" customFormat="1" ht="33.75" x14ac:dyDescent="0.2">
      <c r="A224" s="113" t="str">
        <f>'PLANILHA ORÇAMENTÁRIA'!A64</f>
        <v>13.0</v>
      </c>
      <c r="B224" s="119" t="str">
        <f>'PLANILHA ORÇAMENTÁRIA'!B78</f>
        <v>SINAPI</v>
      </c>
      <c r="C224" s="119">
        <f>'PLANILHA ORÇAMENTÁRIA'!C78</f>
        <v>90779</v>
      </c>
      <c r="D224" s="114" t="str">
        <f>'PLANILHA ORÇAMENTÁRIA'!D64</f>
        <v>Documentações referentes a detalhamentos, orçamentação, documentação técnica complementar e aprovação perante os órgãos competentes</v>
      </c>
      <c r="E224" s="120">
        <f>'PLANILHA ORÇAMENTÁRIA'!E64</f>
        <v>0</v>
      </c>
      <c r="F224" s="121">
        <f>'PLANILHA ORÇAMENTÁRIA'!F64</f>
        <v>0</v>
      </c>
      <c r="G224" s="122"/>
      <c r="H224" s="121"/>
      <c r="I224" s="123"/>
      <c r="J224" s="123"/>
      <c r="K224" s="75"/>
      <c r="L224" s="76"/>
      <c r="M224" s="76"/>
      <c r="N224" s="77"/>
    </row>
    <row r="225" spans="1:14" s="31" customFormat="1" ht="33.75" x14ac:dyDescent="0.2">
      <c r="A225" s="102" t="str">
        <f>'PLANILHA ORÇAMENTÁRIA'!A65</f>
        <v>13.1</v>
      </c>
      <c r="B225" s="102" t="str">
        <f>'PLANILHA ORÇAMENTÁRIA'!B65</f>
        <v>SINAPI</v>
      </c>
      <c r="C225" s="102">
        <f>'PLANILHA ORÇAMENTÁRIA'!C65</f>
        <v>90779</v>
      </c>
      <c r="D225" s="108" t="str">
        <f>'PLANILHA ORÇAMENTÁRIA'!D65</f>
        <v>Elaboração de cronograma físico financeiro e de planilhas orçamentárias (custo unitário, de composição, de BDI e de encargos sociais) do total da segunra fase</v>
      </c>
      <c r="E225" s="104">
        <f>'PLANILHA ORÇAMENTÁRIA'!E65</f>
        <v>160</v>
      </c>
      <c r="F225" s="104" t="str">
        <f>'PLANILHA ORÇAMENTÁRIA'!F65</f>
        <v>h</v>
      </c>
      <c r="G225" s="106"/>
      <c r="H225" s="105">
        <f>'PLANILHA ORÇAMENTÁRIA'!G65</f>
        <v>112.04</v>
      </c>
      <c r="I225" s="107">
        <f t="shared" si="9"/>
        <v>17926.400000000001</v>
      </c>
      <c r="J225" s="107">
        <f>I225+(I225*BDI!$D$25)</f>
        <v>21875.558348784703</v>
      </c>
      <c r="K225" s="75"/>
      <c r="L225" s="76"/>
      <c r="M225" s="76"/>
      <c r="N225" s="77"/>
    </row>
    <row r="226" spans="1:14" s="31" customFormat="1" x14ac:dyDescent="0.2">
      <c r="A226" s="124"/>
      <c r="B226" s="124"/>
      <c r="C226" s="124"/>
      <c r="D226" s="125"/>
      <c r="E226" s="126"/>
      <c r="F226" s="126"/>
      <c r="G226" s="127"/>
      <c r="H226" s="127"/>
      <c r="I226" s="128"/>
      <c r="J226" s="128"/>
      <c r="K226" s="75"/>
      <c r="L226" s="76"/>
      <c r="M226" s="76"/>
      <c r="N226" s="77"/>
    </row>
    <row r="227" spans="1:14" s="31" customFormat="1" x14ac:dyDescent="0.2">
      <c r="A227" s="124"/>
      <c r="B227" s="110" t="s">
        <v>143</v>
      </c>
      <c r="C227" s="174" t="s">
        <v>237</v>
      </c>
      <c r="D227" s="112" t="s">
        <v>235</v>
      </c>
      <c r="E227" s="175">
        <v>80</v>
      </c>
      <c r="F227" s="110" t="s">
        <v>185</v>
      </c>
      <c r="G227" s="110">
        <v>6.1800000000000001E-2</v>
      </c>
      <c r="H227" s="127"/>
      <c r="I227" s="128"/>
      <c r="J227" s="128"/>
      <c r="K227" s="75"/>
      <c r="L227" s="76"/>
      <c r="M227" s="76"/>
      <c r="N227" s="77"/>
    </row>
    <row r="228" spans="1:14" s="31" customFormat="1" ht="25.5" x14ac:dyDescent="0.2">
      <c r="A228" s="124"/>
      <c r="B228" s="110" t="s">
        <v>143</v>
      </c>
      <c r="C228" s="111" t="s">
        <v>181</v>
      </c>
      <c r="D228" s="112" t="s">
        <v>182</v>
      </c>
      <c r="E228" s="175">
        <v>20</v>
      </c>
      <c r="F228" s="110" t="s">
        <v>185</v>
      </c>
      <c r="G228" s="110">
        <v>2.06E-2</v>
      </c>
      <c r="H228" s="127"/>
      <c r="I228" s="128"/>
      <c r="J228" s="128"/>
      <c r="K228" s="75"/>
      <c r="L228" s="76"/>
      <c r="M228" s="76"/>
      <c r="N228" s="77"/>
    </row>
    <row r="229" spans="1:14" s="31" customFormat="1" x14ac:dyDescent="0.2">
      <c r="A229" s="124"/>
      <c r="B229" s="133"/>
      <c r="C229" s="134"/>
      <c r="D229" s="112" t="s">
        <v>231</v>
      </c>
      <c r="E229" s="175">
        <v>1</v>
      </c>
      <c r="F229" s="110" t="s">
        <v>189</v>
      </c>
      <c r="G229" s="110">
        <v>0.18</v>
      </c>
      <c r="H229" s="127"/>
      <c r="I229" s="128"/>
      <c r="J229" s="128"/>
      <c r="K229" s="75"/>
      <c r="L229" s="76"/>
      <c r="M229" s="76"/>
      <c r="N229" s="77"/>
    </row>
    <row r="230" spans="1:14" s="31" customFormat="1" x14ac:dyDescent="0.2">
      <c r="A230" s="124"/>
      <c r="B230" s="124"/>
      <c r="C230" s="124"/>
      <c r="D230" s="136" t="s">
        <v>188</v>
      </c>
      <c r="E230" s="176">
        <v>1</v>
      </c>
      <c r="F230" s="135" t="s">
        <v>189</v>
      </c>
      <c r="G230" s="135">
        <v>0.01</v>
      </c>
      <c r="H230" s="127"/>
      <c r="I230" s="128"/>
      <c r="J230" s="128"/>
      <c r="K230" s="75"/>
      <c r="L230" s="76"/>
      <c r="M230" s="76"/>
      <c r="N230" s="77"/>
    </row>
    <row r="231" spans="1:14" s="31" customFormat="1" x14ac:dyDescent="0.2">
      <c r="A231" s="124"/>
      <c r="B231" s="124"/>
      <c r="C231" s="124"/>
      <c r="D231" s="163"/>
      <c r="E231" s="178"/>
      <c r="F231" s="164"/>
      <c r="G231" s="173"/>
      <c r="H231" s="127"/>
      <c r="I231" s="128"/>
      <c r="J231" s="128"/>
      <c r="K231" s="75"/>
      <c r="L231" s="76"/>
      <c r="M231" s="76"/>
      <c r="N231" s="77"/>
    </row>
    <row r="232" spans="1:14" s="31" customFormat="1" x14ac:dyDescent="0.2">
      <c r="A232" s="124"/>
      <c r="B232" s="124"/>
      <c r="C232" s="124"/>
      <c r="D232" s="125" t="s">
        <v>26</v>
      </c>
      <c r="E232" s="178"/>
      <c r="F232" s="164"/>
      <c r="G232" s="173"/>
      <c r="H232" s="127"/>
      <c r="I232" s="128"/>
      <c r="J232" s="128"/>
      <c r="K232" s="75"/>
      <c r="L232" s="76"/>
      <c r="M232" s="76"/>
      <c r="N232" s="77"/>
    </row>
    <row r="233" spans="1:14" s="31" customFormat="1" x14ac:dyDescent="0.2">
      <c r="A233" s="124"/>
      <c r="B233" s="124"/>
      <c r="C233" s="124"/>
      <c r="D233" s="125"/>
      <c r="E233" s="126"/>
      <c r="F233" s="126"/>
      <c r="G233" s="127"/>
      <c r="H233" s="127"/>
      <c r="I233" s="128"/>
      <c r="J233" s="128"/>
      <c r="K233" s="75"/>
      <c r="L233" s="76"/>
      <c r="M233" s="76"/>
      <c r="N233" s="77"/>
    </row>
    <row r="234" spans="1:14" s="31" customFormat="1" ht="45" x14ac:dyDescent="0.2">
      <c r="A234" s="102" t="str">
        <f>'PLANILHA ORÇAMENTÁRIA'!A66</f>
        <v>13.2</v>
      </c>
      <c r="B234" s="102" t="str">
        <f>'PLANILHA ORÇAMENTÁRIA'!B66</f>
        <v>SINAPI</v>
      </c>
      <c r="C234" s="102">
        <f>'PLANILHA ORÇAMENTÁRIA'!C66</f>
        <v>90779</v>
      </c>
      <c r="D234" s="108" t="str">
        <f>'PLANILHA ORÇAMENTÁRIA'!D66</f>
        <v>Elaboração de documentação técnica complementar (caderno de encargos, memorial descritivo, relatórios, manuais, planos e programas) para reforma do Edificio SEDE da ANM do total da segunda fase</v>
      </c>
      <c r="E234" s="104">
        <f>'PLANILHA ORÇAMENTÁRIA'!E66</f>
        <v>160</v>
      </c>
      <c r="F234" s="104" t="str">
        <f>'PLANILHA ORÇAMENTÁRIA'!F66</f>
        <v>h</v>
      </c>
      <c r="G234" s="106"/>
      <c r="H234" s="105">
        <f>'PLANILHA ORÇAMENTÁRIA'!G66</f>
        <v>112.04</v>
      </c>
      <c r="I234" s="107">
        <f t="shared" si="9"/>
        <v>17926.400000000001</v>
      </c>
      <c r="J234" s="107">
        <f>I234+(I234*BDI!$D$25)</f>
        <v>21875.558348784703</v>
      </c>
      <c r="K234" s="75"/>
      <c r="L234" s="76"/>
      <c r="M234" s="76"/>
      <c r="N234" s="77"/>
    </row>
    <row r="235" spans="1:14" s="31" customFormat="1" x14ac:dyDescent="0.2">
      <c r="A235" s="124"/>
      <c r="B235" s="124"/>
      <c r="C235" s="124"/>
      <c r="D235" s="125"/>
      <c r="E235" s="126"/>
      <c r="F235" s="127"/>
      <c r="G235" s="127"/>
      <c r="H235" s="127"/>
      <c r="I235" s="128"/>
      <c r="J235" s="128"/>
      <c r="K235" s="75"/>
      <c r="L235" s="76"/>
      <c r="M235" s="76"/>
      <c r="N235" s="77"/>
    </row>
    <row r="236" spans="1:14" s="31" customFormat="1" x14ac:dyDescent="0.2">
      <c r="A236" s="124"/>
      <c r="B236" s="110" t="s">
        <v>143</v>
      </c>
      <c r="C236" s="174" t="s">
        <v>237</v>
      </c>
      <c r="D236" s="112" t="s">
        <v>235</v>
      </c>
      <c r="E236" s="175">
        <v>80</v>
      </c>
      <c r="F236" s="110" t="s">
        <v>185</v>
      </c>
      <c r="G236" s="110">
        <v>6.1800000000000001E-2</v>
      </c>
      <c r="H236" s="127"/>
      <c r="I236" s="128"/>
      <c r="J236" s="128"/>
      <c r="K236" s="75"/>
      <c r="L236" s="76"/>
      <c r="M236" s="76"/>
      <c r="N236" s="77"/>
    </row>
    <row r="237" spans="1:14" s="31" customFormat="1" ht="25.5" x14ac:dyDescent="0.2">
      <c r="A237" s="124"/>
      <c r="B237" s="110" t="s">
        <v>143</v>
      </c>
      <c r="C237" s="111" t="s">
        <v>181</v>
      </c>
      <c r="D237" s="112" t="s">
        <v>182</v>
      </c>
      <c r="E237" s="175">
        <v>20</v>
      </c>
      <c r="F237" s="110" t="s">
        <v>185</v>
      </c>
      <c r="G237" s="110">
        <v>2.06E-2</v>
      </c>
      <c r="H237" s="127"/>
      <c r="I237" s="128"/>
      <c r="J237" s="128"/>
      <c r="K237" s="75"/>
      <c r="L237" s="76"/>
      <c r="M237" s="76"/>
      <c r="N237" s="77"/>
    </row>
    <row r="238" spans="1:14" s="31" customFormat="1" x14ac:dyDescent="0.2">
      <c r="A238" s="124"/>
      <c r="B238" s="133"/>
      <c r="C238" s="134"/>
      <c r="D238" s="112" t="s">
        <v>231</v>
      </c>
      <c r="E238" s="175">
        <v>1</v>
      </c>
      <c r="F238" s="110" t="s">
        <v>189</v>
      </c>
      <c r="G238" s="110">
        <v>0.18</v>
      </c>
      <c r="H238" s="127"/>
      <c r="I238" s="128"/>
      <c r="J238" s="128"/>
      <c r="K238" s="75"/>
      <c r="L238" s="76"/>
      <c r="M238" s="76"/>
      <c r="N238" s="77"/>
    </row>
    <row r="239" spans="1:14" s="31" customFormat="1" x14ac:dyDescent="0.2">
      <c r="A239" s="124"/>
      <c r="B239" s="124"/>
      <c r="C239" s="124"/>
      <c r="D239" s="136" t="s">
        <v>188</v>
      </c>
      <c r="E239" s="176">
        <v>1</v>
      </c>
      <c r="F239" s="135" t="s">
        <v>189</v>
      </c>
      <c r="G239" s="135">
        <v>0.01</v>
      </c>
      <c r="H239" s="127"/>
      <c r="I239" s="128"/>
      <c r="J239" s="128"/>
      <c r="K239" s="75"/>
      <c r="L239" s="76"/>
      <c r="M239" s="76"/>
      <c r="N239" s="77"/>
    </row>
    <row r="240" spans="1:14" s="31" customFormat="1" x14ac:dyDescent="0.2">
      <c r="A240" s="124"/>
      <c r="B240" s="124"/>
      <c r="C240" s="124"/>
      <c r="D240" s="163"/>
      <c r="E240" s="178"/>
      <c r="F240" s="164"/>
      <c r="G240" s="173"/>
      <c r="H240" s="127"/>
      <c r="I240" s="128"/>
      <c r="J240" s="128"/>
      <c r="K240" s="75"/>
      <c r="L240" s="76"/>
      <c r="M240" s="76"/>
      <c r="N240" s="77"/>
    </row>
    <row r="241" spans="1:14" s="31" customFormat="1" x14ac:dyDescent="0.2">
      <c r="A241" s="124"/>
      <c r="B241" s="124"/>
      <c r="C241" s="124"/>
      <c r="D241" s="125" t="s">
        <v>26</v>
      </c>
      <c r="E241" s="178"/>
      <c r="F241" s="164"/>
      <c r="G241" s="173"/>
      <c r="H241" s="127"/>
      <c r="I241" s="128"/>
      <c r="J241" s="128"/>
      <c r="K241" s="75"/>
      <c r="L241" s="76"/>
      <c r="M241" s="76"/>
      <c r="N241" s="77"/>
    </row>
    <row r="242" spans="1:14" s="132" customFormat="1" x14ac:dyDescent="0.2">
      <c r="A242" s="124">
        <f>'PLANILHA ORÇAMENTÁRIA'!A67</f>
        <v>0</v>
      </c>
      <c r="B242" s="124">
        <f>'PLANILHA ORÇAMENTÁRIA'!B67</f>
        <v>0</v>
      </c>
      <c r="C242" s="124">
        <f>'PLANILHA ORÇAMENTÁRIA'!C67</f>
        <v>0</v>
      </c>
      <c r="D242" s="158">
        <f>'PLANILHA ORÇAMENTÁRIA'!D67</f>
        <v>0</v>
      </c>
      <c r="E242" s="159">
        <f>'PLANILHA ORÇAMENTÁRIA'!E67</f>
        <v>0</v>
      </c>
      <c r="F242" s="150">
        <f>'PLANILHA ORÇAMENTÁRIA'!F67</f>
        <v>0</v>
      </c>
      <c r="G242" s="127"/>
      <c r="H242" s="150">
        <f>'PLANILHA ORÇAMENTÁRIA'!G67</f>
        <v>0</v>
      </c>
      <c r="I242" s="160"/>
      <c r="J242" s="160"/>
      <c r="K242" s="138"/>
      <c r="L242" s="139"/>
      <c r="M242" s="139"/>
      <c r="N242" s="140"/>
    </row>
    <row r="243" spans="1:14" s="31" customFormat="1" x14ac:dyDescent="0.2">
      <c r="A243" s="113" t="str">
        <f>'PLANILHA ORÇAMENTÁRIA'!A68</f>
        <v>14.0</v>
      </c>
      <c r="B243" s="119">
        <f>'PLANILHA ORÇAMENTÁRIA'!B68</f>
        <v>0</v>
      </c>
      <c r="C243" s="119">
        <f>'PLANILHA ORÇAMENTÁRIA'!C68</f>
        <v>0</v>
      </c>
      <c r="D243" s="114" t="str">
        <f>'PLANILHA ORÇAMENTÁRIA'!D68</f>
        <v>Serviços diversos referentes a 2ª Fase</v>
      </c>
      <c r="E243" s="120">
        <f>'PLANILHA ORÇAMENTÁRIA'!E68</f>
        <v>0</v>
      </c>
      <c r="F243" s="121">
        <f>'PLANILHA ORÇAMENTÁRIA'!F68</f>
        <v>0</v>
      </c>
      <c r="G243" s="122"/>
      <c r="H243" s="121">
        <f>'PLANILHA ORÇAMENTÁRIA'!G68</f>
        <v>0</v>
      </c>
      <c r="I243" s="123"/>
      <c r="J243" s="123"/>
      <c r="K243" s="75"/>
      <c r="L243" s="76"/>
      <c r="M243" s="76"/>
      <c r="N243" s="77"/>
    </row>
    <row r="244" spans="1:14" s="31" customFormat="1" ht="33.75" x14ac:dyDescent="0.2">
      <c r="A244" s="102" t="str">
        <f>'PLANILHA ORÇAMENTÁRIA'!A69</f>
        <v>14.1</v>
      </c>
      <c r="B244" s="102" t="str">
        <f>'PLANILHA ORÇAMENTÁRIA'!B69</f>
        <v>AGEFIS</v>
      </c>
      <c r="C244" s="102">
        <f>'PLANILHA ORÇAMENTÁRIA'!C69</f>
        <v>0</v>
      </c>
      <c r="D244" s="108" t="str">
        <f>'PLANILHA ORÇAMENTÁRIA'!D69</f>
        <v>Taxas e emolumentos para aprovação dos projetos perante os órgãos competentes para emissão de licenças e alvarás de reforma.</v>
      </c>
      <c r="E244" s="104">
        <f>'PLANILHA ORÇAMENTÁRIA'!E69</f>
        <v>1</v>
      </c>
      <c r="F244" s="105" t="str">
        <f>'PLANILHA ORÇAMENTÁRIA'!F69</f>
        <v>Unid</v>
      </c>
      <c r="G244" s="106"/>
      <c r="H244" s="105">
        <f>'PLANILHA ORÇAMENTÁRIA'!G69</f>
        <v>2494.6999999999998</v>
      </c>
      <c r="I244" s="107">
        <f>E244*H244</f>
        <v>2494.6999999999998</v>
      </c>
      <c r="J244" s="107">
        <f>I244+(I244*BDI!$D$25)</f>
        <v>3044.2785730940504</v>
      </c>
      <c r="K244" s="75"/>
      <c r="L244" s="76"/>
      <c r="M244" s="76"/>
      <c r="N244" s="77"/>
    </row>
    <row r="245" spans="1:14" s="31" customFormat="1" x14ac:dyDescent="0.2">
      <c r="A245" s="102" t="str">
        <f>'PLANILHA ORÇAMENTÁRIA'!A70</f>
        <v>14.2</v>
      </c>
      <c r="B245" s="102" t="str">
        <f>'PLANILHA ORÇAMENTÁRIA'!B70</f>
        <v>CREA</v>
      </c>
      <c r="C245" s="102">
        <f>'PLANILHA ORÇAMENTÁRIA'!C70</f>
        <v>0</v>
      </c>
      <c r="D245" s="108" t="str">
        <f>'PLANILHA ORÇAMENTÁRIA'!D70</f>
        <v>Taxa de emissão de ART</v>
      </c>
      <c r="E245" s="104">
        <f>'PLANILHA ORÇAMENTÁRIA'!E70</f>
        <v>1</v>
      </c>
      <c r="F245" s="105" t="str">
        <f>'PLANILHA ORÇAMENTÁRIA'!F70</f>
        <v>Unid</v>
      </c>
      <c r="G245" s="106"/>
      <c r="H245" s="105">
        <f>'PLANILHA ORÇAMENTÁRIA'!G70</f>
        <v>218.54</v>
      </c>
      <c r="I245" s="107">
        <f>E245*H245</f>
        <v>218.54</v>
      </c>
      <c r="J245" s="107">
        <f>I245+(I245*BDI!$D$25)</f>
        <v>266.68402588045609</v>
      </c>
      <c r="K245" s="75"/>
      <c r="L245" s="76"/>
      <c r="M245" s="76"/>
      <c r="N245" s="77"/>
    </row>
    <row r="246" spans="1:14" s="31" customFormat="1" x14ac:dyDescent="0.2">
      <c r="A246" s="124"/>
      <c r="B246" s="124"/>
      <c r="C246" s="124"/>
      <c r="D246" s="125"/>
      <c r="E246" s="126"/>
      <c r="F246" s="127"/>
      <c r="G246" s="127"/>
      <c r="H246" s="127"/>
      <c r="I246" s="128"/>
      <c r="J246" s="128"/>
      <c r="K246" s="75"/>
      <c r="L246" s="76"/>
      <c r="M246" s="76"/>
      <c r="N246" s="77"/>
    </row>
    <row r="247" spans="1:14" s="31" customFormat="1" x14ac:dyDescent="0.2">
      <c r="A247" s="22">
        <f>'PLANILHA ORÇAMENTÁRIA'!A71</f>
        <v>0</v>
      </c>
      <c r="B247" s="22">
        <f>'PLANILHA ORÇAMENTÁRIA'!B71</f>
        <v>0</v>
      </c>
      <c r="C247" s="22">
        <f>'PLANILHA ORÇAMENTÁRIA'!C71</f>
        <v>0</v>
      </c>
      <c r="D247" s="100">
        <f>'PLANILHA ORÇAMENTÁRIA'!D71</f>
        <v>0</v>
      </c>
      <c r="E247" s="74">
        <f>'PLANILHA ORÇAMENTÁRIA'!E71</f>
        <v>0</v>
      </c>
      <c r="F247" s="25">
        <f>'PLANILHA ORÇAMENTÁRIA'!F71</f>
        <v>0</v>
      </c>
      <c r="G247" s="94"/>
      <c r="H247" s="26">
        <f>'PLANILHA ORÇAMENTÁRIA'!G71</f>
        <v>0</v>
      </c>
      <c r="I247" s="27"/>
      <c r="J247" s="27"/>
      <c r="K247" s="75"/>
      <c r="L247" s="76"/>
      <c r="M247" s="76"/>
      <c r="N247" s="77"/>
    </row>
    <row r="248" spans="1:14" s="31" customFormat="1" ht="12" customHeight="1" x14ac:dyDescent="0.15">
      <c r="A248" s="73">
        <f>'PLANILHA ORÇAMENTÁRIA'!A72</f>
        <v>0</v>
      </c>
      <c r="B248" s="33">
        <f>'PLANILHA ORÇAMENTÁRIA'!B72</f>
        <v>0</v>
      </c>
      <c r="C248" s="33">
        <f>'PLANILHA ORÇAMENTÁRIA'!C72</f>
        <v>0</v>
      </c>
      <c r="D248" s="73" t="str">
        <f>'PLANILHA ORÇAMENTÁRIA'!D72</f>
        <v>3ª FASE</v>
      </c>
      <c r="E248" s="33">
        <f>'PLANILHA ORÇAMENTÁRIA'!E72</f>
        <v>0</v>
      </c>
      <c r="F248" s="33">
        <f>'PLANILHA ORÇAMENTÁRIA'!F72</f>
        <v>0</v>
      </c>
      <c r="G248" s="33"/>
      <c r="H248" s="33">
        <f>'PLANILHA ORÇAMENTÁRIA'!G72</f>
        <v>0</v>
      </c>
      <c r="I248" s="33"/>
      <c r="J248" s="33"/>
      <c r="K248" s="72"/>
      <c r="L248" s="29"/>
      <c r="M248" s="29"/>
      <c r="N248" s="30"/>
    </row>
    <row r="249" spans="1:14" s="31" customFormat="1" ht="78.75" x14ac:dyDescent="0.2">
      <c r="A249" s="113" t="str">
        <f>'PLANILHA ORÇAMENTÁRIA'!A73</f>
        <v>15.0</v>
      </c>
      <c r="B249" s="119">
        <f>'PLANILHA ORÇAMENTÁRIA'!B73</f>
        <v>0</v>
      </c>
      <c r="C249" s="119">
        <f>'PLANILHA ORÇAMENTÁRIA'!C73</f>
        <v>0</v>
      </c>
      <c r="D249" s="114" t="str">
        <f>'PLANILHA ORÇAMENTÁRIA'!D73</f>
        <v>Projeto de Compatibilização: Revisão, Atualização e Elaboração de plantas e projetos básico e executivos para seguraça eletrônica e revitalização das instalações do subsolo, recepção, protocolo, atendimento e demais áreas comuns do Edificio SEDE da ANM, inclusos detalhamentos, orçamentação, documentação técnica complementar e aprovação perante os órgãos competentes</v>
      </c>
      <c r="E249" s="120">
        <f>'PLANILHA ORÇAMENTÁRIA'!E73</f>
        <v>0</v>
      </c>
      <c r="F249" s="121">
        <f>'PLANILHA ORÇAMENTÁRIA'!F73</f>
        <v>0</v>
      </c>
      <c r="G249" s="122"/>
      <c r="H249" s="121">
        <f>'PLANILHA ORÇAMENTÁRIA'!G73</f>
        <v>0</v>
      </c>
      <c r="I249" s="123"/>
      <c r="J249" s="123"/>
      <c r="K249" s="75"/>
      <c r="L249" s="76"/>
      <c r="M249" s="76"/>
      <c r="N249" s="77"/>
    </row>
    <row r="250" spans="1:14" s="31" customFormat="1" ht="33.75" x14ac:dyDescent="0.2">
      <c r="A250" s="102" t="str">
        <f>'PLANILHA ORÇAMENTÁRIA'!A74</f>
        <v>15.1</v>
      </c>
      <c r="B250" s="102" t="str">
        <f>'PLANILHA ORÇAMENTÁRIA'!B74</f>
        <v>P.Preços</v>
      </c>
      <c r="C250" s="102" t="str">
        <f>'PLANILHA ORÇAMENTÁRIA'!C74</f>
        <v>-</v>
      </c>
      <c r="D250" s="108" t="str">
        <f>'PLANILHA ORÇAMENTÁRIA'!D74</f>
        <v>Projeto de revitalização do subsolo com criação de salas, adequação de espaços para almoxarifado, arquivos, estacionamento/garagem e salas técnicas</v>
      </c>
      <c r="E250" s="104">
        <f>'PLANILHA ORÇAMENTÁRIA'!E74</f>
        <v>3348.51</v>
      </c>
      <c r="F250" s="105" t="str">
        <f>'PLANILHA ORÇAMENTÁRIA'!F74</f>
        <v>m²</v>
      </c>
      <c r="G250" s="106"/>
      <c r="H250" s="105">
        <f>'PLANILHA ORÇAMENTÁRIA'!G74</f>
        <v>2.1800000000000002</v>
      </c>
      <c r="I250" s="107">
        <f t="shared" si="9"/>
        <v>7299.7518000000009</v>
      </c>
      <c r="J250" s="107">
        <f>I250+(I250*BDI!$D$25)</f>
        <v>8907.8758943539233</v>
      </c>
      <c r="K250" s="75"/>
      <c r="L250" s="76"/>
      <c r="M250" s="76"/>
      <c r="N250" s="77"/>
    </row>
    <row r="251" spans="1:14" s="31" customFormat="1" x14ac:dyDescent="0.2">
      <c r="A251" s="124"/>
      <c r="B251" s="124"/>
      <c r="C251" s="124"/>
      <c r="D251" s="125"/>
      <c r="E251" s="126"/>
      <c r="F251" s="127"/>
      <c r="G251" s="127"/>
      <c r="H251" s="127"/>
      <c r="I251" s="128"/>
      <c r="J251" s="128"/>
      <c r="K251" s="75"/>
      <c r="L251" s="76"/>
      <c r="M251" s="76"/>
      <c r="N251" s="77"/>
    </row>
    <row r="252" spans="1:14" s="31" customFormat="1" x14ac:dyDescent="0.2">
      <c r="A252" s="124"/>
      <c r="B252" s="151" t="s">
        <v>143</v>
      </c>
      <c r="C252" s="165" t="s">
        <v>179</v>
      </c>
      <c r="D252" s="166" t="s">
        <v>233</v>
      </c>
      <c r="E252" s="126">
        <v>240</v>
      </c>
      <c r="F252" s="167" t="s">
        <v>185</v>
      </c>
      <c r="G252" s="167">
        <v>0.249719</v>
      </c>
      <c r="H252" s="127"/>
      <c r="I252" s="128"/>
      <c r="J252" s="128"/>
      <c r="K252" s="75"/>
      <c r="L252" s="76"/>
      <c r="M252" s="76"/>
      <c r="N252" s="77"/>
    </row>
    <row r="253" spans="1:14" s="31" customFormat="1" ht="25.5" x14ac:dyDescent="0.2">
      <c r="A253" s="124"/>
      <c r="B253" s="151" t="s">
        <v>143</v>
      </c>
      <c r="C253" s="165" t="s">
        <v>183</v>
      </c>
      <c r="D253" s="168" t="s">
        <v>184</v>
      </c>
      <c r="E253" s="126">
        <v>120</v>
      </c>
      <c r="F253" s="151" t="s">
        <v>185</v>
      </c>
      <c r="G253" s="151">
        <v>0.144534</v>
      </c>
      <c r="H253" s="127"/>
      <c r="I253" s="128"/>
      <c r="J253" s="128"/>
      <c r="K253" s="75"/>
      <c r="L253" s="76"/>
      <c r="M253" s="76"/>
      <c r="N253" s="77"/>
    </row>
    <row r="254" spans="1:14" s="31" customFormat="1" x14ac:dyDescent="0.2">
      <c r="A254" s="124"/>
      <c r="B254" s="133"/>
      <c r="C254" s="134"/>
      <c r="D254" s="112" t="s">
        <v>186</v>
      </c>
      <c r="E254" s="175">
        <v>2</v>
      </c>
      <c r="F254" s="110" t="s">
        <v>189</v>
      </c>
      <c r="G254" s="110">
        <v>3.4000000000000002E-2</v>
      </c>
      <c r="H254" s="127"/>
      <c r="I254" s="128"/>
      <c r="J254" s="128"/>
      <c r="K254" s="75"/>
      <c r="L254" s="76"/>
      <c r="M254" s="76"/>
      <c r="N254" s="77"/>
    </row>
    <row r="255" spans="1:14" s="31" customFormat="1" x14ac:dyDescent="0.2">
      <c r="A255" s="124"/>
      <c r="B255" s="133"/>
      <c r="C255" s="134"/>
      <c r="D255" s="112"/>
      <c r="E255" s="175"/>
      <c r="F255" s="156"/>
      <c r="G255" s="156"/>
      <c r="H255" s="127"/>
      <c r="I255" s="128"/>
      <c r="J255" s="128"/>
      <c r="K255" s="75"/>
      <c r="L255" s="76"/>
      <c r="M255" s="76"/>
      <c r="N255" s="77"/>
    </row>
    <row r="256" spans="1:14" s="31" customFormat="1" x14ac:dyDescent="0.2">
      <c r="A256" s="124"/>
      <c r="B256" s="124"/>
      <c r="C256" s="124"/>
      <c r="D256" s="125" t="s">
        <v>26</v>
      </c>
      <c r="E256" s="159"/>
      <c r="F256" s="150"/>
      <c r="G256" s="127"/>
      <c r="H256" s="127"/>
      <c r="I256" s="128"/>
      <c r="J256" s="128"/>
      <c r="K256" s="75"/>
      <c r="L256" s="76"/>
      <c r="M256" s="76"/>
      <c r="N256" s="77"/>
    </row>
    <row r="257" spans="1:14" s="31" customFormat="1" x14ac:dyDescent="0.2">
      <c r="A257" s="124"/>
      <c r="B257" s="124"/>
      <c r="C257" s="124"/>
      <c r="D257" s="125"/>
      <c r="E257" s="126"/>
      <c r="F257" s="127"/>
      <c r="G257" s="127"/>
      <c r="H257" s="127"/>
      <c r="I257" s="128"/>
      <c r="J257" s="128"/>
      <c r="K257" s="75"/>
      <c r="L257" s="76"/>
      <c r="M257" s="76"/>
      <c r="N257" s="77"/>
    </row>
    <row r="258" spans="1:14" s="31" customFormat="1" ht="22.5" x14ac:dyDescent="0.2">
      <c r="A258" s="102" t="str">
        <f>'PLANILHA ORÇAMENTÁRIA'!A75</f>
        <v>15.2</v>
      </c>
      <c r="B258" s="102" t="str">
        <f>'PLANILHA ORÇAMENTÁRIA'!B75</f>
        <v>P.Preços</v>
      </c>
      <c r="C258" s="102" t="str">
        <f>'PLANILHA ORÇAMENTÁRIA'!C75</f>
        <v>-</v>
      </c>
      <c r="D258" s="108" t="str">
        <f>'PLANILHA ORÇAMENTÁRIA'!D75</f>
        <v>Projeto de revitalização com readequação das áreas de recepção, atendimento e protocolo no Pavimento Térreo</v>
      </c>
      <c r="E258" s="104">
        <f>'PLANILHA ORÇAMENTÁRIA'!E75</f>
        <v>873.3</v>
      </c>
      <c r="F258" s="105" t="str">
        <f>'PLANILHA ORÇAMENTÁRIA'!F75</f>
        <v>m²</v>
      </c>
      <c r="G258" s="106"/>
      <c r="H258" s="105">
        <f>'PLANILHA ORÇAMENTÁRIA'!G75</f>
        <v>2.1800000000000002</v>
      </c>
      <c r="I258" s="107">
        <f t="shared" si="9"/>
        <v>1903.7940000000001</v>
      </c>
      <c r="J258" s="107">
        <f>I258+(I258*BDI!$D$25)</f>
        <v>2323.196890121063</v>
      </c>
      <c r="K258" s="75"/>
      <c r="L258" s="76"/>
      <c r="M258" s="76"/>
      <c r="N258" s="77"/>
    </row>
    <row r="259" spans="1:14" s="31" customFormat="1" x14ac:dyDescent="0.2">
      <c r="A259" s="124"/>
      <c r="B259" s="124"/>
      <c r="C259" s="124"/>
      <c r="D259" s="125"/>
      <c r="E259" s="126"/>
      <c r="F259" s="127"/>
      <c r="G259" s="127"/>
      <c r="H259" s="127"/>
      <c r="I259" s="128"/>
      <c r="J259" s="128"/>
      <c r="K259" s="75"/>
      <c r="L259" s="76"/>
      <c r="M259" s="76"/>
      <c r="N259" s="77"/>
    </row>
    <row r="260" spans="1:14" s="31" customFormat="1" x14ac:dyDescent="0.2">
      <c r="A260" s="124"/>
      <c r="B260" s="151" t="s">
        <v>143</v>
      </c>
      <c r="C260" s="165" t="s">
        <v>179</v>
      </c>
      <c r="D260" s="166" t="s">
        <v>233</v>
      </c>
      <c r="E260" s="126">
        <v>120</v>
      </c>
      <c r="F260" s="167" t="s">
        <v>185</v>
      </c>
      <c r="G260" s="167">
        <v>0.249719</v>
      </c>
      <c r="H260" s="127"/>
      <c r="I260" s="128"/>
      <c r="J260" s="128"/>
      <c r="K260" s="75"/>
      <c r="L260" s="76"/>
      <c r="M260" s="76"/>
      <c r="N260" s="77"/>
    </row>
    <row r="261" spans="1:14" s="31" customFormat="1" ht="25.5" x14ac:dyDescent="0.2">
      <c r="A261" s="124"/>
      <c r="B261" s="151" t="s">
        <v>143</v>
      </c>
      <c r="C261" s="165" t="s">
        <v>183</v>
      </c>
      <c r="D261" s="168" t="s">
        <v>184</v>
      </c>
      <c r="E261" s="126">
        <v>60</v>
      </c>
      <c r="F261" s="151" t="s">
        <v>185</v>
      </c>
      <c r="G261" s="151">
        <v>0.144534</v>
      </c>
      <c r="H261" s="127"/>
      <c r="I261" s="128"/>
      <c r="J261" s="128"/>
      <c r="K261" s="75"/>
      <c r="L261" s="76"/>
      <c r="M261" s="76"/>
      <c r="N261" s="77"/>
    </row>
    <row r="262" spans="1:14" s="31" customFormat="1" x14ac:dyDescent="0.2">
      <c r="A262" s="124"/>
      <c r="B262" s="133"/>
      <c r="C262" s="134"/>
      <c r="D262" s="112" t="s">
        <v>186</v>
      </c>
      <c r="E262" s="175">
        <v>2</v>
      </c>
      <c r="F262" s="110" t="s">
        <v>189</v>
      </c>
      <c r="G262" s="110">
        <v>3.4000000000000002E-2</v>
      </c>
      <c r="H262" s="127"/>
      <c r="I262" s="128"/>
      <c r="J262" s="128"/>
      <c r="K262" s="75"/>
      <c r="L262" s="76"/>
      <c r="M262" s="76"/>
      <c r="N262" s="77"/>
    </row>
    <row r="263" spans="1:14" s="31" customFormat="1" x14ac:dyDescent="0.2">
      <c r="A263" s="124"/>
      <c r="B263" s="133"/>
      <c r="C263" s="134"/>
      <c r="D263" s="112"/>
      <c r="E263" s="175"/>
      <c r="F263" s="156"/>
      <c r="G263" s="156"/>
      <c r="H263" s="127"/>
      <c r="I263" s="128"/>
      <c r="J263" s="128"/>
      <c r="K263" s="75"/>
      <c r="L263" s="76"/>
      <c r="M263" s="76"/>
      <c r="N263" s="77"/>
    </row>
    <row r="264" spans="1:14" s="31" customFormat="1" x14ac:dyDescent="0.2">
      <c r="A264" s="124"/>
      <c r="B264" s="124"/>
      <c r="C264" s="124"/>
      <c r="D264" s="125" t="s">
        <v>26</v>
      </c>
      <c r="E264" s="159"/>
      <c r="F264" s="150"/>
      <c r="G264" s="127"/>
      <c r="H264" s="127"/>
      <c r="I264" s="128"/>
      <c r="J264" s="128"/>
      <c r="K264" s="75"/>
      <c r="L264" s="76"/>
      <c r="M264" s="76"/>
      <c r="N264" s="77"/>
    </row>
    <row r="265" spans="1:14" s="31" customFormat="1" x14ac:dyDescent="0.2">
      <c r="A265" s="124"/>
      <c r="B265" s="124"/>
      <c r="C265" s="124"/>
      <c r="D265" s="125"/>
      <c r="E265" s="126"/>
      <c r="F265" s="127"/>
      <c r="G265" s="127"/>
      <c r="H265" s="127"/>
      <c r="I265" s="128"/>
      <c r="J265" s="128"/>
      <c r="K265" s="75"/>
      <c r="L265" s="76"/>
      <c r="M265" s="76"/>
      <c r="N265" s="77"/>
    </row>
    <row r="266" spans="1:14" s="31" customFormat="1" ht="22.5" x14ac:dyDescent="0.2">
      <c r="A266" s="102" t="str">
        <f>'PLANILHA ORÇAMENTÁRIA'!A76</f>
        <v>15.3</v>
      </c>
      <c r="B266" s="102" t="str">
        <f>'PLANILHA ORÇAMENTÁRIA'!B76</f>
        <v>P.Preços</v>
      </c>
      <c r="C266" s="102" t="str">
        <f>'PLANILHA ORÇAMENTÁRIA'!C76</f>
        <v>-</v>
      </c>
      <c r="D266" s="108" t="str">
        <f>'PLANILHA ORÇAMENTÁRIA'!D76</f>
        <v>Projeto de iluminação das áreas externas cincundantes ao edifício</v>
      </c>
      <c r="E266" s="104">
        <f>'PLANILHA ORÇAMENTÁRIA'!E76</f>
        <v>2206.75</v>
      </c>
      <c r="F266" s="105" t="str">
        <f>'PLANILHA ORÇAMENTÁRIA'!F76</f>
        <v>m²</v>
      </c>
      <c r="G266" s="106"/>
      <c r="H266" s="105">
        <f>'PLANILHA ORÇAMENTÁRIA'!G76</f>
        <v>2.1800000000000002</v>
      </c>
      <c r="I266" s="107">
        <f t="shared" si="9"/>
        <v>4810.7150000000001</v>
      </c>
      <c r="J266" s="107">
        <f>I266+(I266*BDI!$D$25)</f>
        <v>5870.5081155097396</v>
      </c>
      <c r="K266" s="75"/>
      <c r="L266" s="76"/>
      <c r="M266" s="76"/>
      <c r="N266" s="77"/>
    </row>
    <row r="267" spans="1:14" s="31" customFormat="1" x14ac:dyDescent="0.2">
      <c r="A267" s="124"/>
      <c r="B267" s="124"/>
      <c r="C267" s="124"/>
      <c r="D267" s="125"/>
      <c r="E267" s="126"/>
      <c r="F267" s="127"/>
      <c r="G267" s="127"/>
      <c r="H267" s="127"/>
      <c r="I267" s="128"/>
      <c r="J267" s="128"/>
      <c r="K267" s="75"/>
      <c r="L267" s="76"/>
      <c r="M267" s="76"/>
      <c r="N267" s="77"/>
    </row>
    <row r="268" spans="1:14" s="31" customFormat="1" x14ac:dyDescent="0.2">
      <c r="A268" s="124"/>
      <c r="B268" s="151" t="s">
        <v>143</v>
      </c>
      <c r="C268" s="165" t="s">
        <v>179</v>
      </c>
      <c r="D268" s="166" t="s">
        <v>233</v>
      </c>
      <c r="E268" s="126">
        <v>40</v>
      </c>
      <c r="F268" s="167" t="s">
        <v>185</v>
      </c>
      <c r="G268" s="167">
        <v>0.249719</v>
      </c>
      <c r="H268" s="127"/>
      <c r="I268" s="128"/>
      <c r="J268" s="128"/>
      <c r="K268" s="75"/>
      <c r="L268" s="76"/>
      <c r="M268" s="76"/>
      <c r="N268" s="77"/>
    </row>
    <row r="269" spans="1:14" s="31" customFormat="1" ht="25.5" x14ac:dyDescent="0.2">
      <c r="A269" s="124"/>
      <c r="B269" s="151" t="s">
        <v>143</v>
      </c>
      <c r="C269" s="165" t="s">
        <v>183</v>
      </c>
      <c r="D269" s="168" t="s">
        <v>184</v>
      </c>
      <c r="E269" s="126">
        <v>20</v>
      </c>
      <c r="F269" s="151" t="s">
        <v>185</v>
      </c>
      <c r="G269" s="151">
        <v>0.144534</v>
      </c>
      <c r="H269" s="127"/>
      <c r="I269" s="128"/>
      <c r="J269" s="128"/>
      <c r="K269" s="75"/>
      <c r="L269" s="76"/>
      <c r="M269" s="76"/>
      <c r="N269" s="77"/>
    </row>
    <row r="270" spans="1:14" s="31" customFormat="1" x14ac:dyDescent="0.2">
      <c r="A270" s="124"/>
      <c r="B270" s="133"/>
      <c r="C270" s="134"/>
      <c r="D270" s="112" t="s">
        <v>186</v>
      </c>
      <c r="E270" s="175">
        <v>2</v>
      </c>
      <c r="F270" s="110" t="s">
        <v>189</v>
      </c>
      <c r="G270" s="110">
        <v>3.4000000000000002E-2</v>
      </c>
      <c r="H270" s="127"/>
      <c r="I270" s="128"/>
      <c r="J270" s="128"/>
      <c r="K270" s="75"/>
      <c r="L270" s="76"/>
      <c r="M270" s="76"/>
      <c r="N270" s="77"/>
    </row>
    <row r="271" spans="1:14" s="31" customFormat="1" x14ac:dyDescent="0.2">
      <c r="A271" s="124"/>
      <c r="B271" s="133"/>
      <c r="C271" s="134"/>
      <c r="D271" s="112"/>
      <c r="E271" s="175"/>
      <c r="F271" s="156"/>
      <c r="G271" s="156"/>
      <c r="H271" s="127"/>
      <c r="I271" s="128"/>
      <c r="J271" s="128"/>
      <c r="K271" s="75"/>
      <c r="L271" s="76"/>
      <c r="M271" s="76"/>
      <c r="N271" s="77"/>
    </row>
    <row r="272" spans="1:14" s="31" customFormat="1" x14ac:dyDescent="0.2">
      <c r="A272" s="124"/>
      <c r="B272" s="124"/>
      <c r="C272" s="124"/>
      <c r="D272" s="125" t="s">
        <v>26</v>
      </c>
      <c r="E272" s="159"/>
      <c r="F272" s="150"/>
      <c r="G272" s="127"/>
      <c r="H272" s="127"/>
      <c r="I272" s="128"/>
      <c r="J272" s="128"/>
      <c r="K272" s="75"/>
      <c r="L272" s="76"/>
      <c r="M272" s="76"/>
      <c r="N272" s="77"/>
    </row>
    <row r="273" spans="1:14" s="31" customFormat="1" x14ac:dyDescent="0.2">
      <c r="A273" s="149"/>
      <c r="B273" s="149"/>
      <c r="C273" s="149"/>
      <c r="D273" s="125"/>
      <c r="E273" s="126"/>
      <c r="F273" s="127"/>
      <c r="G273" s="127"/>
      <c r="H273" s="127"/>
      <c r="I273" s="128"/>
      <c r="J273" s="128"/>
      <c r="K273" s="75"/>
      <c r="L273" s="76"/>
      <c r="M273" s="76"/>
      <c r="N273" s="77"/>
    </row>
    <row r="274" spans="1:14" s="31" customFormat="1" ht="39" customHeight="1" x14ac:dyDescent="0.2">
      <c r="A274" s="102" t="str">
        <f>'PLANILHA ORÇAMENTÁRIA'!A77</f>
        <v>15.4</v>
      </c>
      <c r="B274" s="102" t="str">
        <f>'PLANILHA ORÇAMENTÁRIA'!B77</f>
        <v>P.Preços</v>
      </c>
      <c r="C274" s="102" t="str">
        <f>'PLANILHA ORÇAMENTÁRIA'!C77</f>
        <v>-</v>
      </c>
      <c r="D274" s="179" t="str">
        <f>'PLANILHA ORÇAMENTÁRIA'!D77</f>
        <v>Projeto de instalação de sistema de segurança eletrônica predial com controle de acesso, sensores e circuito interno de TV (CFTV)</v>
      </c>
      <c r="E274" s="180">
        <f>'PLANILHA ORÇAMENTÁRIA'!E77</f>
        <v>9482.25</v>
      </c>
      <c r="F274" s="102" t="str">
        <f>'PLANILHA ORÇAMENTÁRIA'!F77</f>
        <v>m²</v>
      </c>
      <c r="G274" s="102">
        <f>'PLANILHA ORÇAMENTÁRIA'!G77</f>
        <v>0.6802183026180495</v>
      </c>
      <c r="H274" s="105">
        <f>'PLANILHA ORÇAMENTÁRIA'!G77</f>
        <v>0.6802183026180495</v>
      </c>
      <c r="I274" s="107">
        <f t="shared" ref="I274" si="10">E274*H274</f>
        <v>6450</v>
      </c>
      <c r="J274" s="107">
        <f>I274+(I274*BDI!$D$25)</f>
        <v>7870.9250797517252</v>
      </c>
      <c r="K274" s="75"/>
      <c r="L274" s="76"/>
      <c r="M274" s="76"/>
      <c r="N274" s="77"/>
    </row>
    <row r="275" spans="1:14" s="31" customFormat="1" x14ac:dyDescent="0.2">
      <c r="A275" s="124"/>
      <c r="B275" s="124"/>
      <c r="C275" s="124"/>
      <c r="D275" s="125"/>
      <c r="E275" s="126"/>
      <c r="F275" s="127"/>
      <c r="G275" s="127"/>
      <c r="H275" s="127"/>
      <c r="I275" s="128"/>
      <c r="J275" s="128"/>
      <c r="K275" s="75"/>
      <c r="L275" s="76"/>
      <c r="M275" s="76"/>
      <c r="N275" s="77"/>
    </row>
    <row r="276" spans="1:14" s="31" customFormat="1" x14ac:dyDescent="0.2">
      <c r="A276" s="124"/>
      <c r="B276" s="151" t="s">
        <v>143</v>
      </c>
      <c r="C276" s="165" t="s">
        <v>179</v>
      </c>
      <c r="D276" s="166" t="s">
        <v>233</v>
      </c>
      <c r="E276" s="126">
        <v>40</v>
      </c>
      <c r="F276" s="167" t="s">
        <v>185</v>
      </c>
      <c r="G276" s="167">
        <v>0.249719</v>
      </c>
      <c r="H276" s="127"/>
      <c r="I276" s="128"/>
      <c r="J276" s="128"/>
      <c r="K276" s="75"/>
      <c r="L276" s="76"/>
      <c r="M276" s="76"/>
      <c r="N276" s="77"/>
    </row>
    <row r="277" spans="1:14" s="31" customFormat="1" ht="25.5" x14ac:dyDescent="0.2">
      <c r="A277" s="124"/>
      <c r="B277" s="151" t="s">
        <v>143</v>
      </c>
      <c r="C277" s="165" t="s">
        <v>183</v>
      </c>
      <c r="D277" s="168" t="s">
        <v>184</v>
      </c>
      <c r="E277" s="126">
        <v>20</v>
      </c>
      <c r="F277" s="151" t="s">
        <v>185</v>
      </c>
      <c r="G277" s="151">
        <v>0.144534</v>
      </c>
      <c r="H277" s="127"/>
      <c r="I277" s="128"/>
      <c r="J277" s="128"/>
      <c r="K277" s="75"/>
      <c r="L277" s="76"/>
      <c r="M277" s="76"/>
      <c r="N277" s="77"/>
    </row>
    <row r="278" spans="1:14" s="31" customFormat="1" x14ac:dyDescent="0.2">
      <c r="A278" s="124"/>
      <c r="B278" s="133"/>
      <c r="C278" s="134"/>
      <c r="D278" s="112" t="s">
        <v>186</v>
      </c>
      <c r="E278" s="175">
        <v>2</v>
      </c>
      <c r="F278" s="110" t="s">
        <v>189</v>
      </c>
      <c r="G278" s="110">
        <v>3.4000000000000002E-2</v>
      </c>
      <c r="H278" s="127"/>
      <c r="I278" s="128"/>
      <c r="J278" s="128"/>
      <c r="K278" s="75"/>
      <c r="L278" s="76"/>
      <c r="M278" s="76"/>
      <c r="N278" s="77"/>
    </row>
    <row r="279" spans="1:14" s="31" customFormat="1" x14ac:dyDescent="0.2">
      <c r="A279" s="124"/>
      <c r="B279" s="133"/>
      <c r="C279" s="134"/>
      <c r="D279" s="112"/>
      <c r="E279" s="175"/>
      <c r="F279" s="156"/>
      <c r="G279" s="156"/>
      <c r="H279" s="127"/>
      <c r="I279" s="128"/>
      <c r="J279" s="128"/>
      <c r="K279" s="75"/>
      <c r="L279" s="76"/>
      <c r="M279" s="76"/>
      <c r="N279" s="77"/>
    </row>
    <row r="280" spans="1:14" s="31" customFormat="1" x14ac:dyDescent="0.2">
      <c r="A280" s="124"/>
      <c r="B280" s="124"/>
      <c r="C280" s="124"/>
      <c r="D280" s="125" t="s">
        <v>26</v>
      </c>
      <c r="E280" s="159"/>
      <c r="F280" s="150"/>
      <c r="G280" s="127"/>
      <c r="H280" s="127"/>
      <c r="I280" s="128"/>
      <c r="J280" s="128"/>
      <c r="K280" s="75"/>
      <c r="L280" s="76"/>
      <c r="M280" s="76"/>
      <c r="N280" s="77"/>
    </row>
    <row r="281" spans="1:14" s="31" customFormat="1" x14ac:dyDescent="0.2">
      <c r="A281" s="149"/>
      <c r="B281" s="149"/>
      <c r="C281" s="149"/>
      <c r="D281" s="125"/>
      <c r="E281" s="126"/>
      <c r="F281" s="127"/>
      <c r="G281" s="127"/>
      <c r="H281" s="127"/>
      <c r="I281" s="128"/>
      <c r="J281" s="128"/>
      <c r="K281" s="75"/>
      <c r="L281" s="76"/>
      <c r="M281" s="76"/>
      <c r="N281" s="77"/>
    </row>
    <row r="282" spans="1:14" s="31" customFormat="1" ht="56.25" x14ac:dyDescent="0.2">
      <c r="A282" s="102" t="str">
        <f>'PLANILHA ORÇAMENTÁRIA'!A78</f>
        <v>15.5</v>
      </c>
      <c r="B282" s="102" t="str">
        <f>'PLANILHA ORÇAMENTÁRIA'!B78</f>
        <v>SINAPI</v>
      </c>
      <c r="C282" s="102">
        <f>'PLANILHA ORÇAMENTÁRIA'!C78</f>
        <v>90779</v>
      </c>
      <c r="D282" s="108" t="str">
        <f>'PLANILHA ORÇAMENTÁRIA'!D78</f>
        <v>Elaboração de cronograma físico financeiro e de planilhas orçamentárias (custo unitário, de composição, de BDI e de encargos sociais) para revitalização das instalações do subsolo, recepção, protocolo, atendimento e demais áreas comuns do Edificio SEDE da ANM</v>
      </c>
      <c r="E282" s="104">
        <f>'PLANILHA ORÇAMENTÁRIA'!E78</f>
        <v>80</v>
      </c>
      <c r="F282" s="104" t="str">
        <f>'PLANILHA ORÇAMENTÁRIA'!F78</f>
        <v>h</v>
      </c>
      <c r="G282" s="106"/>
      <c r="H282" s="105">
        <f>'PLANILHA ORÇAMENTÁRIA'!G78</f>
        <v>112.04</v>
      </c>
      <c r="I282" s="107">
        <f t="shared" si="9"/>
        <v>8963.2000000000007</v>
      </c>
      <c r="J282" s="107">
        <f>I282+(I282*BDI!$D$25)</f>
        <v>10937.779174392352</v>
      </c>
      <c r="K282" s="75"/>
      <c r="L282" s="76"/>
      <c r="M282" s="76"/>
      <c r="N282" s="77"/>
    </row>
    <row r="283" spans="1:14" s="31" customFormat="1" x14ac:dyDescent="0.2">
      <c r="A283" s="124"/>
      <c r="B283" s="124"/>
      <c r="C283" s="124"/>
      <c r="D283" s="125"/>
      <c r="E283" s="126"/>
      <c r="F283" s="126"/>
      <c r="G283" s="127"/>
      <c r="H283" s="127"/>
      <c r="I283" s="128"/>
      <c r="J283" s="128"/>
      <c r="K283" s="75"/>
      <c r="L283" s="76"/>
      <c r="M283" s="76"/>
      <c r="N283" s="77"/>
    </row>
    <row r="284" spans="1:14" s="31" customFormat="1" x14ac:dyDescent="0.2">
      <c r="A284" s="124"/>
      <c r="B284" s="110" t="s">
        <v>143</v>
      </c>
      <c r="C284" s="174" t="s">
        <v>237</v>
      </c>
      <c r="D284" s="112" t="s">
        <v>235</v>
      </c>
      <c r="E284" s="175">
        <v>80</v>
      </c>
      <c r="F284" s="110" t="s">
        <v>185</v>
      </c>
      <c r="G284" s="110">
        <v>6.1800000000000001E-2</v>
      </c>
      <c r="H284" s="127"/>
      <c r="I284" s="128"/>
      <c r="J284" s="128"/>
      <c r="K284" s="75"/>
      <c r="L284" s="76"/>
      <c r="M284" s="76"/>
      <c r="N284" s="77"/>
    </row>
    <row r="285" spans="1:14" s="31" customFormat="1" ht="25.5" x14ac:dyDescent="0.2">
      <c r="A285" s="124"/>
      <c r="B285" s="110" t="s">
        <v>143</v>
      </c>
      <c r="C285" s="111" t="s">
        <v>181</v>
      </c>
      <c r="D285" s="112" t="s">
        <v>182</v>
      </c>
      <c r="E285" s="175">
        <v>20</v>
      </c>
      <c r="F285" s="110" t="s">
        <v>185</v>
      </c>
      <c r="G285" s="110">
        <v>2.06E-2</v>
      </c>
      <c r="H285" s="127"/>
      <c r="I285" s="128"/>
      <c r="J285" s="128"/>
      <c r="K285" s="75"/>
      <c r="L285" s="76"/>
      <c r="M285" s="76"/>
      <c r="N285" s="77"/>
    </row>
    <row r="286" spans="1:14" s="31" customFormat="1" x14ac:dyDescent="0.2">
      <c r="A286" s="124"/>
      <c r="B286" s="133"/>
      <c r="C286" s="134"/>
      <c r="D286" s="112" t="s">
        <v>231</v>
      </c>
      <c r="E286" s="175">
        <v>1</v>
      </c>
      <c r="F286" s="110" t="s">
        <v>189</v>
      </c>
      <c r="G286" s="110">
        <v>0.18</v>
      </c>
      <c r="H286" s="127"/>
      <c r="I286" s="128"/>
      <c r="J286" s="128"/>
      <c r="K286" s="75"/>
      <c r="L286" s="76"/>
      <c r="M286" s="76"/>
      <c r="N286" s="77"/>
    </row>
    <row r="287" spans="1:14" s="31" customFormat="1" x14ac:dyDescent="0.2">
      <c r="A287" s="124"/>
      <c r="B287" s="124"/>
      <c r="C287" s="124"/>
      <c r="D287" s="136" t="s">
        <v>188</v>
      </c>
      <c r="E287" s="176">
        <v>1</v>
      </c>
      <c r="F287" s="135" t="s">
        <v>189</v>
      </c>
      <c r="G287" s="135">
        <v>0.01</v>
      </c>
      <c r="H287" s="127"/>
      <c r="I287" s="128"/>
      <c r="J287" s="128"/>
      <c r="K287" s="75"/>
      <c r="L287" s="76"/>
      <c r="M287" s="76"/>
      <c r="N287" s="77"/>
    </row>
    <row r="288" spans="1:14" s="31" customFormat="1" x14ac:dyDescent="0.2">
      <c r="A288" s="124"/>
      <c r="B288" s="124"/>
      <c r="C288" s="124"/>
      <c r="D288" s="163"/>
      <c r="E288" s="178"/>
      <c r="F288" s="164"/>
      <c r="G288" s="173"/>
      <c r="H288" s="127"/>
      <c r="I288" s="128"/>
      <c r="J288" s="128"/>
      <c r="K288" s="75"/>
      <c r="L288" s="76"/>
      <c r="M288" s="76"/>
      <c r="N288" s="77"/>
    </row>
    <row r="289" spans="1:14" s="31" customFormat="1" x14ac:dyDescent="0.2">
      <c r="A289" s="124"/>
      <c r="B289" s="124"/>
      <c r="C289" s="124"/>
      <c r="D289" s="125" t="s">
        <v>26</v>
      </c>
      <c r="E289" s="178"/>
      <c r="F289" s="164"/>
      <c r="G289" s="173"/>
      <c r="H289" s="127"/>
      <c r="I289" s="128"/>
      <c r="J289" s="128"/>
      <c r="K289" s="75"/>
      <c r="L289" s="76"/>
      <c r="M289" s="76"/>
      <c r="N289" s="77"/>
    </row>
    <row r="290" spans="1:14" s="31" customFormat="1" x14ac:dyDescent="0.2">
      <c r="A290" s="124"/>
      <c r="B290" s="124"/>
      <c r="C290" s="124"/>
      <c r="D290" s="125"/>
      <c r="E290" s="126"/>
      <c r="F290" s="126"/>
      <c r="G290" s="127"/>
      <c r="H290" s="127"/>
      <c r="I290" s="128"/>
      <c r="J290" s="128"/>
      <c r="K290" s="75"/>
      <c r="L290" s="76"/>
      <c r="M290" s="76"/>
      <c r="N290" s="77"/>
    </row>
    <row r="291" spans="1:14" s="31" customFormat="1" ht="56.25" x14ac:dyDescent="0.2">
      <c r="A291" s="102" t="str">
        <f>'PLANILHA ORÇAMENTÁRIA'!A79</f>
        <v>15.6</v>
      </c>
      <c r="B291" s="102" t="str">
        <f>'PLANILHA ORÇAMENTÁRIA'!B79</f>
        <v>SINAPI</v>
      </c>
      <c r="C291" s="102">
        <f>'PLANILHA ORÇAMENTÁRIA'!C79</f>
        <v>90780</v>
      </c>
      <c r="D291" s="108" t="str">
        <f>'PLANILHA ORÇAMENTÁRIA'!D79</f>
        <v>Elaboração de documentação técnica complementar (caderno de encargos, memorial descritivo, relatórios, manuais, planos e programas) para revitalização das instalações do subsolo, recepção, protocolo, atendimento e demais áreas comuns do Edificio SEDE da ANM</v>
      </c>
      <c r="E291" s="104">
        <f>'PLANILHA ORÇAMENTÁRIA'!E79</f>
        <v>80</v>
      </c>
      <c r="F291" s="104" t="str">
        <f>'PLANILHA ORÇAMENTÁRIA'!F79</f>
        <v>h</v>
      </c>
      <c r="G291" s="106"/>
      <c r="H291" s="105">
        <f>'PLANILHA ORÇAMENTÁRIA'!G79</f>
        <v>112.04</v>
      </c>
      <c r="I291" s="107">
        <f t="shared" si="9"/>
        <v>8963.2000000000007</v>
      </c>
      <c r="J291" s="107">
        <f>I291+(I291*BDI!$D$25)</f>
        <v>10937.779174392352</v>
      </c>
      <c r="K291" s="75"/>
      <c r="L291" s="76"/>
      <c r="M291" s="76"/>
      <c r="N291" s="77"/>
    </row>
    <row r="292" spans="1:14" s="31" customFormat="1" x14ac:dyDescent="0.2">
      <c r="A292" s="124"/>
      <c r="B292" s="124"/>
      <c r="C292" s="124"/>
      <c r="D292" s="125"/>
      <c r="E292" s="126"/>
      <c r="F292" s="127"/>
      <c r="G292" s="127"/>
      <c r="H292" s="127"/>
      <c r="I292" s="128"/>
      <c r="J292" s="128"/>
      <c r="K292" s="75"/>
      <c r="L292" s="76"/>
      <c r="M292" s="76"/>
      <c r="N292" s="77"/>
    </row>
    <row r="293" spans="1:14" s="31" customFormat="1" x14ac:dyDescent="0.2">
      <c r="A293" s="124"/>
      <c r="B293" s="110" t="s">
        <v>143</v>
      </c>
      <c r="C293" s="174" t="s">
        <v>237</v>
      </c>
      <c r="D293" s="112" t="s">
        <v>235</v>
      </c>
      <c r="E293" s="175">
        <v>80</v>
      </c>
      <c r="F293" s="110" t="s">
        <v>185</v>
      </c>
      <c r="G293" s="110">
        <v>6.1800000000000001E-2</v>
      </c>
      <c r="H293" s="127"/>
      <c r="I293" s="128"/>
      <c r="J293" s="128"/>
      <c r="K293" s="75"/>
      <c r="L293" s="76"/>
      <c r="M293" s="76"/>
      <c r="N293" s="77"/>
    </row>
    <row r="294" spans="1:14" s="31" customFormat="1" ht="25.5" x14ac:dyDescent="0.2">
      <c r="A294" s="124"/>
      <c r="B294" s="110" t="s">
        <v>143</v>
      </c>
      <c r="C294" s="111" t="s">
        <v>181</v>
      </c>
      <c r="D294" s="112" t="s">
        <v>182</v>
      </c>
      <c r="E294" s="175">
        <v>20</v>
      </c>
      <c r="F294" s="110" t="s">
        <v>185</v>
      </c>
      <c r="G294" s="110">
        <v>2.06E-2</v>
      </c>
      <c r="H294" s="127"/>
      <c r="I294" s="128"/>
      <c r="J294" s="128"/>
      <c r="K294" s="75"/>
      <c r="L294" s="76"/>
      <c r="M294" s="76"/>
      <c r="N294" s="77"/>
    </row>
    <row r="295" spans="1:14" s="31" customFormat="1" x14ac:dyDescent="0.2">
      <c r="A295" s="124"/>
      <c r="B295" s="133"/>
      <c r="C295" s="134"/>
      <c r="D295" s="112" t="s">
        <v>231</v>
      </c>
      <c r="E295" s="175">
        <v>1</v>
      </c>
      <c r="F295" s="110" t="s">
        <v>189</v>
      </c>
      <c r="G295" s="110">
        <v>0.18</v>
      </c>
      <c r="H295" s="127"/>
      <c r="I295" s="128"/>
      <c r="J295" s="128"/>
      <c r="K295" s="75"/>
      <c r="L295" s="76"/>
      <c r="M295" s="76"/>
      <c r="N295" s="77"/>
    </row>
    <row r="296" spans="1:14" s="31" customFormat="1" x14ac:dyDescent="0.2">
      <c r="A296" s="124"/>
      <c r="B296" s="124"/>
      <c r="C296" s="124"/>
      <c r="D296" s="136" t="s">
        <v>188</v>
      </c>
      <c r="E296" s="176">
        <v>1</v>
      </c>
      <c r="F296" s="135" t="s">
        <v>189</v>
      </c>
      <c r="G296" s="135">
        <v>0.01</v>
      </c>
      <c r="H296" s="127"/>
      <c r="I296" s="128"/>
      <c r="J296" s="128"/>
      <c r="K296" s="75"/>
      <c r="L296" s="76"/>
      <c r="M296" s="76"/>
      <c r="N296" s="77"/>
    </row>
    <row r="297" spans="1:14" s="31" customFormat="1" x14ac:dyDescent="0.2">
      <c r="A297" s="124"/>
      <c r="B297" s="124"/>
      <c r="C297" s="124"/>
      <c r="D297" s="163"/>
      <c r="E297" s="178"/>
      <c r="F297" s="164"/>
      <c r="G297" s="173"/>
      <c r="H297" s="127"/>
      <c r="I297" s="128"/>
      <c r="J297" s="128"/>
      <c r="K297" s="75"/>
      <c r="L297" s="76"/>
      <c r="M297" s="76"/>
      <c r="N297" s="77"/>
    </row>
    <row r="298" spans="1:14" s="31" customFormat="1" x14ac:dyDescent="0.2">
      <c r="A298" s="124"/>
      <c r="B298" s="124"/>
      <c r="C298" s="124"/>
      <c r="D298" s="125" t="s">
        <v>26</v>
      </c>
      <c r="E298" s="178"/>
      <c r="F298" s="164"/>
      <c r="G298" s="173"/>
      <c r="H298" s="127"/>
      <c r="I298" s="128"/>
      <c r="J298" s="128"/>
      <c r="K298" s="75"/>
      <c r="L298" s="76"/>
      <c r="M298" s="76"/>
      <c r="N298" s="77"/>
    </row>
    <row r="299" spans="1:14" s="31" customFormat="1" x14ac:dyDescent="0.2">
      <c r="A299" s="124"/>
      <c r="B299" s="124"/>
      <c r="C299" s="124"/>
      <c r="D299" s="125"/>
      <c r="E299" s="126"/>
      <c r="F299" s="127"/>
      <c r="G299" s="127"/>
      <c r="H299" s="127"/>
      <c r="I299" s="128"/>
      <c r="J299" s="128"/>
      <c r="K299" s="75"/>
      <c r="L299" s="76"/>
      <c r="M299" s="76"/>
      <c r="N299" s="77"/>
    </row>
    <row r="300" spans="1:14" s="31" customFormat="1" x14ac:dyDescent="0.2">
      <c r="A300" s="22">
        <f>'PLANILHA ORÇAMENTÁRIA'!A80</f>
        <v>0</v>
      </c>
      <c r="B300" s="22">
        <f>'PLANILHA ORÇAMENTÁRIA'!B80</f>
        <v>0</v>
      </c>
      <c r="C300" s="22">
        <f>'PLANILHA ORÇAMENTÁRIA'!C80</f>
        <v>0</v>
      </c>
      <c r="D300" s="100">
        <f>'PLANILHA ORÇAMENTÁRIA'!D80</f>
        <v>0</v>
      </c>
      <c r="E300" s="74">
        <f>'PLANILHA ORÇAMENTÁRIA'!E80</f>
        <v>0</v>
      </c>
      <c r="F300" s="25">
        <f>'PLANILHA ORÇAMENTÁRIA'!F80</f>
        <v>0</v>
      </c>
      <c r="G300" s="94"/>
      <c r="H300" s="26">
        <f>'PLANILHA ORÇAMENTÁRIA'!G80</f>
        <v>0</v>
      </c>
      <c r="I300" s="27"/>
      <c r="J300" s="27"/>
      <c r="K300" s="75"/>
      <c r="L300" s="76"/>
      <c r="M300" s="76"/>
      <c r="N300" s="77"/>
    </row>
    <row r="301" spans="1:14" s="31" customFormat="1" x14ac:dyDescent="0.2">
      <c r="A301" s="113" t="str">
        <f>'PLANILHA ORÇAMENTÁRIA'!A81</f>
        <v>16.0</v>
      </c>
      <c r="B301" s="119">
        <f>'PLANILHA ORÇAMENTÁRIA'!B81</f>
        <v>0</v>
      </c>
      <c r="C301" s="119">
        <f>'PLANILHA ORÇAMENTÁRIA'!C81</f>
        <v>0</v>
      </c>
      <c r="D301" s="114" t="str">
        <f>'PLANILHA ORÇAMENTÁRIA'!D81</f>
        <v>Serviços diversos referentes a 3ª Fase</v>
      </c>
      <c r="E301" s="120">
        <f>'PLANILHA ORÇAMENTÁRIA'!E81</f>
        <v>0</v>
      </c>
      <c r="F301" s="121">
        <f>'PLANILHA ORÇAMENTÁRIA'!F81</f>
        <v>0</v>
      </c>
      <c r="G301" s="122"/>
      <c r="H301" s="121">
        <f>'PLANILHA ORÇAMENTÁRIA'!G81</f>
        <v>0</v>
      </c>
      <c r="I301" s="123"/>
      <c r="J301" s="123"/>
      <c r="K301" s="75"/>
      <c r="L301" s="76"/>
      <c r="M301" s="76"/>
      <c r="N301" s="77"/>
    </row>
    <row r="302" spans="1:14" s="31" customFormat="1" ht="33.75" x14ac:dyDescent="0.2">
      <c r="A302" s="102" t="str">
        <f>'PLANILHA ORÇAMENTÁRIA'!A82</f>
        <v>16.1</v>
      </c>
      <c r="B302" s="102" t="str">
        <f>'PLANILHA ORÇAMENTÁRIA'!B82</f>
        <v>AGEFIS</v>
      </c>
      <c r="C302" s="102">
        <f>'PLANILHA ORÇAMENTÁRIA'!C82</f>
        <v>0</v>
      </c>
      <c r="D302" s="108" t="str">
        <f>'PLANILHA ORÇAMENTÁRIA'!D82</f>
        <v>Taxas e emolumentos para aprovação dos projetos perante os órgãos competentes para emissão de licenças e alvarás de reforma.</v>
      </c>
      <c r="E302" s="104">
        <f>'PLANILHA ORÇAMENTÁRIA'!E82</f>
        <v>1</v>
      </c>
      <c r="F302" s="105" t="str">
        <f>'PLANILHA ORÇAMENTÁRIA'!F82</f>
        <v>Unid</v>
      </c>
      <c r="G302" s="106"/>
      <c r="H302" s="105">
        <f>'PLANILHA ORÇAMENTÁRIA'!G82</f>
        <v>2494.6999999999998</v>
      </c>
      <c r="I302" s="107">
        <f>E302*H302</f>
        <v>2494.6999999999998</v>
      </c>
      <c r="J302" s="107">
        <f>I302+(I302*BDI!$D$25)</f>
        <v>3044.2785730940504</v>
      </c>
      <c r="K302" s="75"/>
      <c r="L302" s="76"/>
      <c r="M302" s="76"/>
      <c r="N302" s="77"/>
    </row>
    <row r="303" spans="1:14" s="31" customFormat="1" x14ac:dyDescent="0.2">
      <c r="A303" s="102" t="str">
        <f>'PLANILHA ORÇAMENTÁRIA'!A83</f>
        <v>16.2</v>
      </c>
      <c r="B303" s="102" t="str">
        <f>'PLANILHA ORÇAMENTÁRIA'!B83</f>
        <v>CREA</v>
      </c>
      <c r="C303" s="102">
        <f>'PLANILHA ORÇAMENTÁRIA'!C83</f>
        <v>0</v>
      </c>
      <c r="D303" s="108" t="str">
        <f>'PLANILHA ORÇAMENTÁRIA'!D83</f>
        <v>Taxa de emissão de ART</v>
      </c>
      <c r="E303" s="104">
        <f>'PLANILHA ORÇAMENTÁRIA'!E83</f>
        <v>1</v>
      </c>
      <c r="F303" s="105" t="str">
        <f>'PLANILHA ORÇAMENTÁRIA'!F83</f>
        <v>Unid</v>
      </c>
      <c r="G303" s="106"/>
      <c r="H303" s="105">
        <f>'PLANILHA ORÇAMENTÁRIA'!G83</f>
        <v>218.54</v>
      </c>
      <c r="I303" s="107">
        <f>E303*H303</f>
        <v>218.54</v>
      </c>
      <c r="J303" s="107">
        <f>I303+(I303*BDI!$D$25)</f>
        <v>266.68402588045609</v>
      </c>
      <c r="K303" s="75"/>
      <c r="L303" s="76"/>
      <c r="M303" s="76"/>
      <c r="N303" s="77"/>
    </row>
    <row r="304" spans="1:14" s="31" customFormat="1" x14ac:dyDescent="0.2">
      <c r="A304" s="22">
        <f>'PLANILHA ORÇAMENTÁRIA'!A84</f>
        <v>0</v>
      </c>
      <c r="B304" s="22"/>
      <c r="C304" s="22"/>
      <c r="D304" s="78"/>
      <c r="E304" s="24"/>
      <c r="F304" s="25"/>
      <c r="G304" s="94"/>
      <c r="H304" s="25"/>
      <c r="I304" s="27"/>
      <c r="J304" s="27"/>
      <c r="K304" s="75"/>
      <c r="L304" s="76"/>
      <c r="M304" s="76"/>
      <c r="N304" s="77"/>
    </row>
    <row r="305" spans="1:1029" s="31" customFormat="1" x14ac:dyDescent="0.2">
      <c r="A305" s="22">
        <f>'PLANILHA ORÇAMENTÁRIA'!A86</f>
        <v>0</v>
      </c>
      <c r="B305" s="22"/>
      <c r="C305" s="22"/>
      <c r="D305" s="78"/>
      <c r="E305" s="24"/>
      <c r="F305" s="25"/>
      <c r="G305" s="94"/>
      <c r="H305" s="25"/>
      <c r="I305" s="27"/>
      <c r="J305" s="27"/>
      <c r="K305" s="75"/>
      <c r="L305" s="76"/>
      <c r="M305" s="76"/>
      <c r="N305" s="77"/>
    </row>
    <row r="306" spans="1:1029" s="31" customFormat="1" ht="12" customHeight="1" x14ac:dyDescent="0.2">
      <c r="A306" s="322" t="s">
        <v>166</v>
      </c>
      <c r="B306" s="322"/>
      <c r="C306" s="322"/>
      <c r="D306" s="322"/>
      <c r="E306" s="322"/>
      <c r="F306" s="322"/>
      <c r="G306" s="322"/>
      <c r="H306" s="322"/>
      <c r="I306" s="18">
        <f>SUM(I13:I305)</f>
        <v>400820.48880000011</v>
      </c>
      <c r="J306" s="18"/>
      <c r="K306" s="19"/>
      <c r="L306" s="76"/>
      <c r="M306" s="76"/>
      <c r="N306" s="77"/>
    </row>
    <row r="307" spans="1:1029" s="31" customFormat="1" ht="12" customHeight="1" x14ac:dyDescent="0.2">
      <c r="A307" s="323" t="s">
        <v>175</v>
      </c>
      <c r="B307" s="323"/>
      <c r="C307" s="323"/>
      <c r="D307" s="323"/>
      <c r="E307" s="323"/>
      <c r="F307" s="323"/>
      <c r="G307" s="323"/>
      <c r="H307" s="323"/>
      <c r="I307" s="18">
        <f>I306*BDI!D25</f>
        <v>88300.13721151404</v>
      </c>
      <c r="J307" s="18"/>
      <c r="K307" s="19"/>
      <c r="L307" s="76"/>
      <c r="M307" s="76"/>
      <c r="N307" s="77"/>
    </row>
    <row r="308" spans="1:1029" s="31" customFormat="1" ht="12" customHeight="1" x14ac:dyDescent="0.2">
      <c r="A308" s="324" t="s">
        <v>165</v>
      </c>
      <c r="B308" s="324"/>
      <c r="C308" s="324"/>
      <c r="D308" s="324"/>
      <c r="E308" s="324"/>
      <c r="F308" s="324"/>
      <c r="G308" s="324"/>
      <c r="H308" s="324"/>
      <c r="I308" s="18">
        <f>SUM(I306:I307)</f>
        <v>489120.62601151416</v>
      </c>
      <c r="J308" s="18"/>
      <c r="K308" s="19"/>
      <c r="L308" s="81"/>
      <c r="M308" s="82"/>
      <c r="N308" s="30"/>
    </row>
    <row r="309" spans="1:1029" s="31" customFormat="1" ht="12" customHeight="1" x14ac:dyDescent="0.2">
      <c r="A309" s="83"/>
      <c r="B309" s="83"/>
      <c r="C309" s="83"/>
      <c r="D309" s="83"/>
      <c r="E309" s="72"/>
      <c r="F309" s="72"/>
      <c r="G309" s="72"/>
      <c r="H309" s="72"/>
      <c r="I309" s="84"/>
      <c r="J309" s="84"/>
      <c r="K309" s="84"/>
      <c r="L309" s="85"/>
      <c r="M309" s="85"/>
      <c r="N309" s="30"/>
    </row>
    <row r="310" spans="1:1029" s="31" customFormat="1" ht="12" customHeight="1" x14ac:dyDescent="0.2">
      <c r="A310" s="325"/>
      <c r="B310" s="325"/>
      <c r="C310" s="325"/>
      <c r="D310" s="325"/>
      <c r="E310" s="325"/>
      <c r="F310" s="325"/>
      <c r="G310" s="325"/>
      <c r="H310" s="325"/>
      <c r="I310" s="325"/>
      <c r="J310" s="325"/>
      <c r="K310" s="86"/>
      <c r="L310" s="81"/>
      <c r="M310" s="85"/>
      <c r="N310" s="30"/>
    </row>
    <row r="311" spans="1:1029" s="31" customFormat="1" ht="12.75" customHeight="1" x14ac:dyDescent="0.15">
      <c r="A311" s="89" t="str">
        <f>'PLANILHA ORÇAMENTÁRIA'!A92</f>
        <v>O VALOR UNITÁRIO INCLUI ENCARGOS SOCIAIS: ( X ) Sem Desoneração    (   ) Com desoneração</v>
      </c>
      <c r="B311" s="86"/>
      <c r="C311" s="86"/>
      <c r="D311" s="86"/>
      <c r="E311" s="154"/>
      <c r="F311" s="86"/>
      <c r="G311" s="86"/>
      <c r="H311" s="86"/>
      <c r="I311" s="86"/>
      <c r="J311" s="86"/>
      <c r="K311" s="86"/>
      <c r="L311" s="29"/>
      <c r="M311" s="29"/>
      <c r="N311" s="30"/>
      <c r="R311" s="63"/>
      <c r="S311" s="63"/>
      <c r="T311" s="63"/>
      <c r="U311" s="63"/>
      <c r="V311" s="63"/>
      <c r="W311" s="63"/>
      <c r="X311" s="63"/>
      <c r="Y311" s="63"/>
      <c r="Z311" s="63"/>
      <c r="AA311" s="63"/>
      <c r="AB311" s="63"/>
      <c r="AC311" s="63"/>
      <c r="AD311" s="63"/>
      <c r="AE311" s="63"/>
      <c r="AF311" s="63"/>
      <c r="AG311" s="63"/>
      <c r="AH311" s="63"/>
      <c r="AI311" s="63"/>
      <c r="AJ311" s="63"/>
      <c r="AK311" s="63"/>
      <c r="AL311" s="63"/>
      <c r="AM311" s="63"/>
      <c r="AN311" s="63"/>
      <c r="AO311" s="63"/>
      <c r="AP311" s="63"/>
      <c r="AQ311" s="63"/>
      <c r="AR311" s="63"/>
      <c r="AS311" s="63"/>
      <c r="AT311" s="63"/>
      <c r="AU311" s="63"/>
      <c r="AV311" s="63"/>
      <c r="AW311" s="63"/>
      <c r="AX311" s="63"/>
      <c r="AY311" s="63"/>
      <c r="AZ311" s="63"/>
      <c r="BA311" s="63"/>
      <c r="BB311" s="63"/>
      <c r="BC311" s="63"/>
      <c r="BD311" s="63"/>
      <c r="BE311" s="63"/>
      <c r="BF311" s="63"/>
      <c r="BG311" s="63"/>
      <c r="BH311" s="63"/>
      <c r="BI311" s="63"/>
      <c r="BJ311" s="63"/>
      <c r="BK311" s="63"/>
      <c r="BL311" s="63"/>
      <c r="BM311" s="63"/>
      <c r="BN311" s="63"/>
      <c r="BO311" s="63"/>
      <c r="BP311" s="63"/>
      <c r="BQ311" s="63"/>
      <c r="BR311" s="63"/>
      <c r="BS311" s="63"/>
      <c r="BT311" s="63"/>
      <c r="BU311" s="63"/>
      <c r="BV311" s="63"/>
      <c r="BW311" s="63"/>
      <c r="BX311" s="63"/>
      <c r="BY311" s="63"/>
      <c r="BZ311" s="63"/>
      <c r="CA311" s="63"/>
      <c r="CB311" s="63"/>
      <c r="CC311" s="63"/>
      <c r="CD311" s="63"/>
      <c r="CE311" s="63"/>
      <c r="CF311" s="63"/>
      <c r="CG311" s="63"/>
      <c r="CH311" s="63"/>
      <c r="CI311" s="63"/>
      <c r="CJ311" s="63"/>
      <c r="CK311" s="63"/>
      <c r="CL311" s="63"/>
      <c r="CM311" s="63"/>
      <c r="CN311" s="63"/>
      <c r="CO311" s="63"/>
      <c r="CP311" s="63"/>
      <c r="CQ311" s="63"/>
      <c r="CR311" s="63"/>
      <c r="CS311" s="63"/>
      <c r="CT311" s="63"/>
      <c r="CU311" s="63"/>
      <c r="CV311" s="63"/>
      <c r="CW311" s="63"/>
      <c r="CX311" s="63"/>
      <c r="CY311" s="63"/>
      <c r="CZ311" s="63"/>
      <c r="DA311" s="63"/>
      <c r="DB311" s="63"/>
      <c r="DC311" s="63"/>
      <c r="DD311" s="63"/>
      <c r="DE311" s="63"/>
      <c r="DF311" s="63"/>
      <c r="DG311" s="63"/>
      <c r="DH311" s="63"/>
      <c r="DI311" s="63"/>
      <c r="DJ311" s="63"/>
      <c r="DK311" s="63"/>
      <c r="DL311" s="63"/>
      <c r="DM311" s="63"/>
      <c r="DN311" s="63"/>
      <c r="DO311" s="63"/>
      <c r="DP311" s="63"/>
      <c r="DQ311" s="63"/>
      <c r="DR311" s="63"/>
      <c r="DS311" s="63"/>
      <c r="DT311" s="63"/>
      <c r="DU311" s="63"/>
      <c r="DV311" s="63"/>
      <c r="DW311" s="63"/>
      <c r="DX311" s="63"/>
      <c r="DY311" s="63"/>
      <c r="DZ311" s="63"/>
      <c r="EA311" s="63"/>
      <c r="EB311" s="63"/>
      <c r="EC311" s="63"/>
      <c r="ED311" s="63"/>
      <c r="EE311" s="63"/>
      <c r="EF311" s="63"/>
      <c r="EG311" s="63"/>
      <c r="EH311" s="63"/>
      <c r="EI311" s="63"/>
      <c r="EJ311" s="63"/>
      <c r="EK311" s="63"/>
      <c r="EL311" s="63"/>
      <c r="EM311" s="63"/>
      <c r="EN311" s="63"/>
      <c r="EO311" s="63"/>
      <c r="EP311" s="63"/>
      <c r="EQ311" s="63"/>
      <c r="ER311" s="63"/>
      <c r="ES311" s="63"/>
      <c r="ET311" s="63"/>
      <c r="EU311" s="63"/>
      <c r="EV311" s="63"/>
      <c r="EW311" s="63"/>
      <c r="EX311" s="63"/>
      <c r="EY311" s="63"/>
      <c r="EZ311" s="63"/>
      <c r="FA311" s="63"/>
      <c r="FB311" s="63"/>
      <c r="FC311" s="63"/>
      <c r="FD311" s="63"/>
      <c r="FE311" s="63"/>
      <c r="FF311" s="63"/>
      <c r="FG311" s="63"/>
      <c r="FH311" s="63"/>
      <c r="FI311" s="63"/>
      <c r="FJ311" s="63"/>
      <c r="FK311" s="63"/>
      <c r="FL311" s="63"/>
      <c r="FM311" s="63"/>
      <c r="FN311" s="63"/>
      <c r="FO311" s="63"/>
      <c r="FP311" s="63"/>
      <c r="FQ311" s="63"/>
      <c r="FR311" s="63"/>
      <c r="FS311" s="63"/>
      <c r="FT311" s="63"/>
      <c r="FU311" s="63"/>
      <c r="FV311" s="63"/>
      <c r="FW311" s="63"/>
      <c r="FX311" s="63"/>
      <c r="FY311" s="63"/>
      <c r="FZ311" s="63"/>
      <c r="GA311" s="63"/>
      <c r="GB311" s="63"/>
      <c r="GC311" s="63"/>
      <c r="GD311" s="63"/>
      <c r="GE311" s="63"/>
      <c r="GF311" s="63"/>
      <c r="GG311" s="63"/>
      <c r="GH311" s="63"/>
      <c r="GI311" s="63"/>
      <c r="GJ311" s="63"/>
      <c r="GK311" s="63"/>
      <c r="GL311" s="63"/>
      <c r="GM311" s="63"/>
      <c r="GN311" s="63"/>
      <c r="GO311" s="63"/>
      <c r="GP311" s="63"/>
      <c r="GQ311" s="63"/>
      <c r="GR311" s="63"/>
      <c r="GS311" s="63"/>
      <c r="GT311" s="63"/>
      <c r="GU311" s="63"/>
      <c r="GV311" s="63"/>
      <c r="GW311" s="63"/>
      <c r="GX311" s="63"/>
      <c r="GY311" s="63"/>
      <c r="GZ311" s="63"/>
      <c r="HA311" s="63"/>
      <c r="HB311" s="63"/>
      <c r="HC311" s="63"/>
      <c r="HD311" s="63"/>
      <c r="HE311" s="63"/>
      <c r="HF311" s="63"/>
      <c r="HG311" s="63"/>
      <c r="HH311" s="63"/>
      <c r="HI311" s="63"/>
      <c r="HJ311" s="63"/>
      <c r="HK311" s="63"/>
      <c r="HL311" s="63"/>
      <c r="HM311" s="63"/>
      <c r="HN311" s="63"/>
      <c r="HO311" s="63"/>
      <c r="HP311" s="63"/>
      <c r="HQ311" s="63"/>
      <c r="HR311" s="63"/>
      <c r="HS311" s="63"/>
      <c r="HT311" s="63"/>
      <c r="HU311" s="63"/>
      <c r="HV311" s="63"/>
      <c r="HW311" s="63"/>
      <c r="HX311" s="63"/>
      <c r="HY311" s="63"/>
      <c r="HZ311" s="63"/>
      <c r="IA311" s="63"/>
      <c r="IB311" s="63"/>
      <c r="IC311" s="63"/>
      <c r="ID311" s="63"/>
      <c r="IE311" s="63"/>
      <c r="IF311" s="63"/>
      <c r="IG311" s="63"/>
      <c r="IH311" s="63"/>
      <c r="II311" s="63"/>
      <c r="IJ311" s="63"/>
      <c r="IK311" s="63"/>
      <c r="IL311" s="63"/>
      <c r="IM311" s="63"/>
      <c r="IN311" s="63"/>
      <c r="IO311" s="63"/>
      <c r="IP311" s="63"/>
      <c r="IQ311" s="63"/>
      <c r="IR311" s="63"/>
      <c r="IS311" s="63"/>
      <c r="IT311" s="63"/>
      <c r="IU311" s="63"/>
      <c r="IV311" s="63"/>
      <c r="IW311" s="63"/>
      <c r="IX311" s="63"/>
      <c r="IY311" s="63"/>
      <c r="IZ311" s="63"/>
      <c r="JA311" s="63"/>
      <c r="JB311" s="63"/>
      <c r="JC311" s="63"/>
      <c r="JD311" s="63"/>
      <c r="JE311" s="63"/>
      <c r="JF311" s="63"/>
      <c r="JG311" s="63"/>
      <c r="JH311" s="63"/>
      <c r="JI311" s="63"/>
      <c r="JJ311" s="63"/>
      <c r="JK311" s="63"/>
      <c r="JL311" s="63"/>
      <c r="JM311" s="63"/>
      <c r="JN311" s="63"/>
      <c r="JO311" s="63"/>
      <c r="JP311" s="63"/>
      <c r="JQ311" s="63"/>
      <c r="JR311" s="63"/>
      <c r="JS311" s="63"/>
      <c r="JT311" s="63"/>
      <c r="JU311" s="63"/>
      <c r="JV311" s="63"/>
      <c r="JW311" s="63"/>
      <c r="JX311" s="63"/>
      <c r="JY311" s="63"/>
      <c r="JZ311" s="63"/>
      <c r="KA311" s="63"/>
      <c r="KB311" s="63"/>
      <c r="KC311" s="63"/>
      <c r="KD311" s="63"/>
      <c r="KE311" s="63"/>
      <c r="KF311" s="63"/>
      <c r="KG311" s="63"/>
      <c r="KH311" s="63"/>
      <c r="KI311" s="63"/>
      <c r="KJ311" s="63"/>
      <c r="KK311" s="63"/>
      <c r="KL311" s="63"/>
      <c r="KM311" s="63"/>
      <c r="KN311" s="63"/>
      <c r="KO311" s="63"/>
      <c r="KP311" s="63"/>
      <c r="KQ311" s="63"/>
      <c r="KR311" s="63"/>
      <c r="KS311" s="63"/>
      <c r="KT311" s="63"/>
      <c r="KU311" s="63"/>
      <c r="KV311" s="63"/>
      <c r="KW311" s="63"/>
      <c r="KX311" s="63"/>
      <c r="KY311" s="63"/>
      <c r="KZ311" s="63"/>
      <c r="LA311" s="63"/>
      <c r="LB311" s="63"/>
      <c r="LC311" s="63"/>
      <c r="LD311" s="63"/>
      <c r="LE311" s="63"/>
      <c r="LF311" s="63"/>
      <c r="LG311" s="63"/>
      <c r="LH311" s="63"/>
      <c r="LI311" s="63"/>
      <c r="LJ311" s="63"/>
      <c r="LK311" s="63"/>
      <c r="LL311" s="63"/>
      <c r="LM311" s="63"/>
      <c r="LN311" s="63"/>
      <c r="LO311" s="63"/>
      <c r="LP311" s="63"/>
      <c r="LQ311" s="63"/>
      <c r="LR311" s="63"/>
      <c r="LS311" s="63"/>
      <c r="LT311" s="63"/>
      <c r="LU311" s="63"/>
      <c r="LV311" s="63"/>
      <c r="LW311" s="63"/>
      <c r="LX311" s="63"/>
      <c r="LY311" s="63"/>
      <c r="LZ311" s="63"/>
      <c r="MA311" s="63"/>
      <c r="MB311" s="63"/>
      <c r="MC311" s="63"/>
      <c r="MD311" s="63"/>
      <c r="ME311" s="63"/>
      <c r="MF311" s="63"/>
      <c r="MG311" s="63"/>
      <c r="MH311" s="63"/>
      <c r="MI311" s="63"/>
      <c r="MJ311" s="63"/>
      <c r="MK311" s="63"/>
      <c r="ML311" s="63"/>
      <c r="MM311" s="63"/>
      <c r="MN311" s="63"/>
      <c r="MO311" s="63"/>
      <c r="MP311" s="63"/>
      <c r="MQ311" s="63"/>
      <c r="MR311" s="63"/>
      <c r="MS311" s="63"/>
      <c r="MT311" s="63"/>
      <c r="MU311" s="63"/>
      <c r="MV311" s="63"/>
      <c r="MW311" s="63"/>
      <c r="MX311" s="63"/>
      <c r="MY311" s="63"/>
      <c r="MZ311" s="63"/>
      <c r="NA311" s="63"/>
      <c r="NB311" s="63"/>
      <c r="NC311" s="63"/>
      <c r="ND311" s="63"/>
      <c r="NE311" s="63"/>
      <c r="NF311" s="63"/>
      <c r="NG311" s="63"/>
      <c r="NH311" s="63"/>
      <c r="NI311" s="63"/>
      <c r="NJ311" s="63"/>
      <c r="NK311" s="63"/>
      <c r="NL311" s="63"/>
      <c r="NM311" s="63"/>
      <c r="NN311" s="63"/>
      <c r="NO311" s="63"/>
      <c r="NP311" s="63"/>
      <c r="NQ311" s="63"/>
      <c r="NR311" s="63"/>
      <c r="NS311" s="63"/>
      <c r="NT311" s="63"/>
      <c r="NU311" s="63"/>
      <c r="NV311" s="63"/>
      <c r="NW311" s="63"/>
      <c r="NX311" s="63"/>
      <c r="NY311" s="63"/>
      <c r="NZ311" s="63"/>
      <c r="OA311" s="63"/>
      <c r="OB311" s="63"/>
      <c r="OC311" s="63"/>
      <c r="OD311" s="63"/>
      <c r="OE311" s="63"/>
      <c r="OF311" s="63"/>
      <c r="OG311" s="63"/>
      <c r="OH311" s="63"/>
      <c r="OI311" s="63"/>
      <c r="OJ311" s="63"/>
      <c r="OK311" s="63"/>
      <c r="OL311" s="63"/>
      <c r="OM311" s="63"/>
      <c r="ON311" s="63"/>
      <c r="OO311" s="63"/>
      <c r="OP311" s="63"/>
      <c r="OQ311" s="63"/>
      <c r="OR311" s="63"/>
      <c r="OS311" s="63"/>
      <c r="OT311" s="63"/>
      <c r="OU311" s="63"/>
      <c r="OV311" s="63"/>
      <c r="OW311" s="63"/>
      <c r="OX311" s="63"/>
      <c r="OY311" s="63"/>
      <c r="OZ311" s="63"/>
      <c r="PA311" s="63"/>
      <c r="PB311" s="63"/>
      <c r="PC311" s="63"/>
      <c r="PD311" s="63"/>
      <c r="PE311" s="63"/>
      <c r="PF311" s="63"/>
      <c r="PG311" s="63"/>
      <c r="PH311" s="63"/>
      <c r="PI311" s="63"/>
      <c r="PJ311" s="63"/>
      <c r="PK311" s="63"/>
      <c r="PL311" s="63"/>
      <c r="PM311" s="63"/>
      <c r="PN311" s="63"/>
      <c r="PO311" s="63"/>
      <c r="PP311" s="63"/>
      <c r="PQ311" s="63"/>
      <c r="PR311" s="63"/>
      <c r="PS311" s="63"/>
      <c r="PT311" s="63"/>
      <c r="PU311" s="63"/>
      <c r="PV311" s="63"/>
      <c r="PW311" s="63"/>
      <c r="PX311" s="63"/>
      <c r="PY311" s="63"/>
      <c r="PZ311" s="63"/>
      <c r="QA311" s="63"/>
      <c r="QB311" s="63"/>
      <c r="QC311" s="63"/>
      <c r="QD311" s="63"/>
      <c r="QE311" s="63"/>
      <c r="QF311" s="63"/>
      <c r="QG311" s="63"/>
      <c r="QH311" s="63"/>
      <c r="QI311" s="63"/>
      <c r="QJ311" s="63"/>
      <c r="QK311" s="63"/>
      <c r="QL311" s="63"/>
      <c r="QM311" s="63"/>
      <c r="QN311" s="63"/>
      <c r="QO311" s="63"/>
      <c r="QP311" s="63"/>
      <c r="QQ311" s="63"/>
      <c r="QR311" s="63"/>
      <c r="QS311" s="63"/>
      <c r="QT311" s="63"/>
      <c r="QU311" s="63"/>
      <c r="QV311" s="63"/>
      <c r="QW311" s="63"/>
      <c r="QX311" s="63"/>
      <c r="QY311" s="63"/>
      <c r="QZ311" s="63"/>
      <c r="RA311" s="63"/>
      <c r="RB311" s="63"/>
      <c r="RC311" s="63"/>
      <c r="RD311" s="63"/>
      <c r="RE311" s="63"/>
      <c r="RF311" s="63"/>
      <c r="RG311" s="63"/>
      <c r="RH311" s="63"/>
      <c r="RI311" s="63"/>
      <c r="RJ311" s="63"/>
      <c r="RK311" s="63"/>
      <c r="RL311" s="63"/>
      <c r="RM311" s="63"/>
      <c r="RN311" s="63"/>
      <c r="RO311" s="63"/>
      <c r="RP311" s="63"/>
      <c r="RQ311" s="63"/>
      <c r="RR311" s="63"/>
      <c r="RS311" s="63"/>
      <c r="RT311" s="63"/>
      <c r="RU311" s="63"/>
      <c r="RV311" s="63"/>
      <c r="RW311" s="63"/>
      <c r="RX311" s="63"/>
      <c r="RY311" s="63"/>
      <c r="RZ311" s="63"/>
      <c r="SA311" s="63"/>
      <c r="SB311" s="63"/>
      <c r="SC311" s="63"/>
      <c r="SD311" s="63"/>
      <c r="SE311" s="63"/>
      <c r="SF311" s="63"/>
      <c r="SG311" s="63"/>
      <c r="SH311" s="63"/>
      <c r="SI311" s="63"/>
      <c r="SJ311" s="63"/>
      <c r="SK311" s="63"/>
      <c r="SL311" s="63"/>
      <c r="SM311" s="63"/>
      <c r="SN311" s="63"/>
      <c r="SO311" s="63"/>
      <c r="SP311" s="63"/>
      <c r="SQ311" s="63"/>
      <c r="SR311" s="63"/>
      <c r="SS311" s="63"/>
      <c r="ST311" s="63"/>
      <c r="SU311" s="63"/>
      <c r="SV311" s="63"/>
      <c r="SW311" s="63"/>
      <c r="SX311" s="63"/>
      <c r="SY311" s="63"/>
      <c r="SZ311" s="63"/>
      <c r="TA311" s="63"/>
      <c r="TB311" s="63"/>
      <c r="TC311" s="63"/>
      <c r="TD311" s="63"/>
      <c r="TE311" s="63"/>
      <c r="TF311" s="63"/>
      <c r="TG311" s="63"/>
      <c r="TH311" s="63"/>
      <c r="TI311" s="63"/>
      <c r="TJ311" s="63"/>
      <c r="TK311" s="63"/>
      <c r="TL311" s="63"/>
      <c r="TM311" s="63"/>
      <c r="TN311" s="63"/>
      <c r="TO311" s="63"/>
      <c r="TP311" s="63"/>
      <c r="TQ311" s="63"/>
      <c r="TR311" s="63"/>
      <c r="TS311" s="63"/>
      <c r="TT311" s="63"/>
      <c r="TU311" s="63"/>
      <c r="TV311" s="63"/>
      <c r="TW311" s="63"/>
      <c r="TX311" s="63"/>
      <c r="TY311" s="63"/>
      <c r="TZ311" s="63"/>
      <c r="UA311" s="63"/>
      <c r="UB311" s="63"/>
      <c r="UC311" s="63"/>
      <c r="UD311" s="63"/>
      <c r="UE311" s="63"/>
      <c r="UF311" s="63"/>
      <c r="UG311" s="63"/>
      <c r="UH311" s="63"/>
      <c r="UI311" s="63"/>
      <c r="UJ311" s="63"/>
      <c r="UK311" s="63"/>
      <c r="UL311" s="63"/>
      <c r="UM311" s="63"/>
      <c r="UN311" s="63"/>
      <c r="UO311" s="63"/>
      <c r="UP311" s="63"/>
      <c r="UQ311" s="63"/>
      <c r="UR311" s="63"/>
      <c r="US311" s="63"/>
      <c r="UT311" s="63"/>
      <c r="UU311" s="63"/>
      <c r="UV311" s="63"/>
      <c r="UW311" s="63"/>
      <c r="UX311" s="63"/>
      <c r="UY311" s="63"/>
      <c r="UZ311" s="63"/>
      <c r="VA311" s="63"/>
      <c r="VB311" s="63"/>
      <c r="VC311" s="63"/>
      <c r="VD311" s="63"/>
      <c r="VE311" s="63"/>
      <c r="VF311" s="63"/>
      <c r="VG311" s="63"/>
      <c r="VH311" s="63"/>
      <c r="VI311" s="63"/>
      <c r="VJ311" s="63"/>
      <c r="VK311" s="63"/>
      <c r="VL311" s="63"/>
      <c r="VM311" s="63"/>
      <c r="VN311" s="63"/>
      <c r="VO311" s="63"/>
      <c r="VP311" s="63"/>
      <c r="VQ311" s="63"/>
      <c r="VR311" s="63"/>
      <c r="VS311" s="63"/>
      <c r="VT311" s="63"/>
      <c r="VU311" s="63"/>
      <c r="VV311" s="63"/>
      <c r="VW311" s="63"/>
      <c r="VX311" s="63"/>
      <c r="VY311" s="63"/>
      <c r="VZ311" s="63"/>
      <c r="WA311" s="63"/>
      <c r="WB311" s="63"/>
      <c r="WC311" s="63"/>
      <c r="WD311" s="63"/>
      <c r="WE311" s="63"/>
      <c r="WF311" s="63"/>
      <c r="WG311" s="63"/>
      <c r="WH311" s="63"/>
      <c r="WI311" s="63"/>
      <c r="WJ311" s="63"/>
      <c r="WK311" s="63"/>
      <c r="WL311" s="63"/>
      <c r="WM311" s="63"/>
      <c r="WN311" s="63"/>
      <c r="WO311" s="63"/>
      <c r="WP311" s="63"/>
      <c r="WQ311" s="63"/>
      <c r="WR311" s="63"/>
      <c r="WS311" s="63"/>
      <c r="WT311" s="63"/>
      <c r="WU311" s="63"/>
      <c r="WV311" s="63"/>
      <c r="WW311" s="63"/>
      <c r="WX311" s="63"/>
      <c r="WY311" s="63"/>
      <c r="WZ311" s="63"/>
      <c r="XA311" s="63"/>
      <c r="XB311" s="63"/>
      <c r="XC311" s="63"/>
      <c r="XD311" s="63"/>
      <c r="XE311" s="63"/>
      <c r="XF311" s="63"/>
      <c r="XG311" s="63"/>
      <c r="XH311" s="63"/>
      <c r="XI311" s="63"/>
      <c r="XJ311" s="63"/>
      <c r="XK311" s="63"/>
      <c r="XL311" s="63"/>
      <c r="XM311" s="63"/>
      <c r="XN311" s="63"/>
      <c r="XO311" s="63"/>
      <c r="XP311" s="63"/>
      <c r="XQ311" s="63"/>
      <c r="XR311" s="63"/>
      <c r="XS311" s="63"/>
      <c r="XT311" s="63"/>
      <c r="XU311" s="63"/>
      <c r="XV311" s="63"/>
      <c r="XW311" s="63"/>
      <c r="XX311" s="63"/>
      <c r="XY311" s="63"/>
      <c r="XZ311" s="63"/>
      <c r="YA311" s="63"/>
      <c r="YB311" s="63"/>
      <c r="YC311" s="63"/>
      <c r="YD311" s="63"/>
      <c r="YE311" s="63"/>
      <c r="YF311" s="63"/>
      <c r="YG311" s="63"/>
      <c r="YH311" s="63"/>
      <c r="YI311" s="63"/>
      <c r="YJ311" s="63"/>
      <c r="YK311" s="63"/>
      <c r="YL311" s="63"/>
      <c r="YM311" s="63"/>
      <c r="YN311" s="63"/>
      <c r="YO311" s="63"/>
      <c r="YP311" s="63"/>
      <c r="YQ311" s="63"/>
      <c r="YR311" s="63"/>
      <c r="YS311" s="63"/>
      <c r="YT311" s="63"/>
      <c r="YU311" s="63"/>
      <c r="YV311" s="63"/>
      <c r="YW311" s="63"/>
      <c r="YX311" s="63"/>
      <c r="YY311" s="63"/>
      <c r="YZ311" s="63"/>
      <c r="ZA311" s="63"/>
      <c r="ZB311" s="63"/>
      <c r="ZC311" s="63"/>
      <c r="ZD311" s="63"/>
      <c r="ZE311" s="63"/>
      <c r="ZF311" s="63"/>
      <c r="ZG311" s="63"/>
      <c r="ZH311" s="63"/>
      <c r="ZI311" s="63"/>
      <c r="ZJ311" s="63"/>
      <c r="ZK311" s="63"/>
      <c r="ZL311" s="63"/>
      <c r="ZM311" s="63"/>
      <c r="ZN311" s="63"/>
      <c r="ZO311" s="63"/>
      <c r="ZP311" s="63"/>
      <c r="ZQ311" s="63"/>
      <c r="ZR311" s="63"/>
      <c r="ZS311" s="63"/>
      <c r="ZT311" s="63"/>
      <c r="ZU311" s="63"/>
      <c r="ZV311" s="63"/>
      <c r="ZW311" s="63"/>
      <c r="ZX311" s="63"/>
      <c r="ZY311" s="63"/>
      <c r="ZZ311" s="63"/>
      <c r="AAA311" s="63"/>
      <c r="AAB311" s="63"/>
      <c r="AAC311" s="63"/>
      <c r="AAD311" s="63"/>
      <c r="AAE311" s="63"/>
      <c r="AAF311" s="63"/>
      <c r="AAG311" s="63"/>
      <c r="AAH311" s="63"/>
      <c r="AAI311" s="63"/>
      <c r="AAJ311" s="63"/>
      <c r="AAK311" s="63"/>
      <c r="AAL311" s="63"/>
      <c r="AAM311" s="63"/>
      <c r="AAN311" s="63"/>
      <c r="AAO311" s="63"/>
      <c r="AAP311" s="63"/>
      <c r="AAQ311" s="63"/>
      <c r="AAR311" s="63"/>
      <c r="AAS311" s="63"/>
      <c r="AAT311" s="63"/>
      <c r="AAU311" s="63"/>
      <c r="AAV311" s="63"/>
      <c r="AAW311" s="63"/>
      <c r="AAX311" s="63"/>
      <c r="AAY311" s="63"/>
      <c r="AAZ311" s="63"/>
      <c r="ABA311" s="63"/>
      <c r="ABB311" s="63"/>
      <c r="ABC311" s="63"/>
      <c r="ABD311" s="63"/>
      <c r="ABE311" s="63"/>
      <c r="ABF311" s="63"/>
      <c r="ABG311" s="63"/>
      <c r="ABH311" s="63"/>
      <c r="ABI311" s="63"/>
      <c r="ABJ311" s="63"/>
      <c r="ABK311" s="63"/>
      <c r="ABL311" s="63"/>
      <c r="ABM311" s="63"/>
      <c r="ABN311" s="63"/>
      <c r="ABO311" s="63"/>
      <c r="ABP311" s="63"/>
      <c r="ABQ311" s="63"/>
      <c r="ABR311" s="63"/>
      <c r="ABS311" s="63"/>
      <c r="ABT311" s="63"/>
      <c r="ABU311" s="63"/>
      <c r="ABV311" s="63"/>
      <c r="ABW311" s="63"/>
      <c r="ABX311" s="63"/>
      <c r="ABY311" s="63"/>
      <c r="ABZ311" s="63"/>
      <c r="ACA311" s="63"/>
      <c r="ACB311" s="63"/>
      <c r="ACC311" s="63"/>
      <c r="ACD311" s="63"/>
      <c r="ACE311" s="63"/>
      <c r="ACF311" s="63"/>
      <c r="ACG311" s="63"/>
      <c r="ACH311" s="63"/>
      <c r="ACI311" s="63"/>
      <c r="ACJ311" s="63"/>
      <c r="ACK311" s="63"/>
      <c r="ACL311" s="63"/>
      <c r="ACM311" s="63"/>
      <c r="ACN311" s="63"/>
      <c r="ACO311" s="63"/>
      <c r="ACP311" s="63"/>
      <c r="ACQ311" s="63"/>
      <c r="ACR311" s="63"/>
      <c r="ACS311" s="63"/>
      <c r="ACT311" s="63"/>
      <c r="ACU311" s="63"/>
      <c r="ACV311" s="63"/>
      <c r="ACW311" s="63"/>
      <c r="ACX311" s="63"/>
      <c r="ACY311" s="63"/>
      <c r="ACZ311" s="63"/>
      <c r="ADA311" s="63"/>
      <c r="ADB311" s="63"/>
      <c r="ADC311" s="63"/>
      <c r="ADD311" s="63"/>
      <c r="ADE311" s="63"/>
      <c r="ADF311" s="63"/>
      <c r="ADG311" s="63"/>
      <c r="ADH311" s="63"/>
      <c r="ADI311" s="63"/>
      <c r="ADJ311" s="63"/>
      <c r="ADK311" s="63"/>
      <c r="ADL311" s="63"/>
      <c r="ADM311" s="63"/>
      <c r="ADN311" s="63"/>
      <c r="ADO311" s="63"/>
      <c r="ADP311" s="63"/>
      <c r="ADQ311" s="63"/>
      <c r="ADR311" s="63"/>
      <c r="ADS311" s="63"/>
      <c r="ADT311" s="63"/>
      <c r="ADU311" s="63"/>
      <c r="ADV311" s="63"/>
      <c r="ADW311" s="63"/>
      <c r="ADX311" s="63"/>
      <c r="ADY311" s="63"/>
      <c r="ADZ311" s="63"/>
      <c r="AEA311" s="63"/>
      <c r="AEB311" s="63"/>
      <c r="AEC311" s="63"/>
      <c r="AED311" s="63"/>
      <c r="AEE311" s="63"/>
      <c r="AEF311" s="63"/>
      <c r="AEG311" s="63"/>
      <c r="AEH311" s="63"/>
      <c r="AEI311" s="63"/>
      <c r="AEJ311" s="63"/>
      <c r="AEK311" s="63"/>
      <c r="AEL311" s="63"/>
      <c r="AEM311" s="63"/>
      <c r="AEN311" s="63"/>
      <c r="AEO311" s="63"/>
      <c r="AEP311" s="63"/>
      <c r="AEQ311" s="63"/>
      <c r="AER311" s="63"/>
      <c r="AES311" s="63"/>
      <c r="AET311" s="63"/>
      <c r="AEU311" s="63"/>
      <c r="AEV311" s="63"/>
      <c r="AEW311" s="63"/>
      <c r="AEX311" s="63"/>
      <c r="AEY311" s="63"/>
      <c r="AEZ311" s="63"/>
      <c r="AFA311" s="63"/>
      <c r="AFB311" s="63"/>
      <c r="AFC311" s="63"/>
      <c r="AFD311" s="63"/>
      <c r="AFE311" s="63"/>
      <c r="AFF311" s="63"/>
      <c r="AFG311" s="63"/>
      <c r="AFH311" s="63"/>
      <c r="AFI311" s="63"/>
      <c r="AFJ311" s="63"/>
      <c r="AFK311" s="63"/>
      <c r="AFL311" s="63"/>
      <c r="AFM311" s="63"/>
      <c r="AFN311" s="63"/>
      <c r="AFO311" s="63"/>
      <c r="AFP311" s="63"/>
      <c r="AFQ311" s="63"/>
      <c r="AFR311" s="63"/>
      <c r="AFS311" s="63"/>
      <c r="AFT311" s="63"/>
      <c r="AFU311" s="63"/>
      <c r="AFV311" s="63"/>
      <c r="AFW311" s="63"/>
      <c r="AFX311" s="63"/>
      <c r="AFY311" s="63"/>
      <c r="AFZ311" s="63"/>
      <c r="AGA311" s="63"/>
      <c r="AGB311" s="63"/>
      <c r="AGC311" s="63"/>
      <c r="AGD311" s="63"/>
      <c r="AGE311" s="63"/>
      <c r="AGF311" s="63"/>
      <c r="AGG311" s="63"/>
      <c r="AGH311" s="63"/>
      <c r="AGI311" s="63"/>
      <c r="AGJ311" s="63"/>
      <c r="AGK311" s="63"/>
      <c r="AGL311" s="63"/>
      <c r="AGM311" s="63"/>
      <c r="AGN311" s="63"/>
      <c r="AGO311" s="63"/>
      <c r="AGP311" s="63"/>
      <c r="AGQ311" s="63"/>
      <c r="AGR311" s="63"/>
      <c r="AGS311" s="63"/>
      <c r="AGT311" s="63"/>
      <c r="AGU311" s="63"/>
      <c r="AGV311" s="63"/>
      <c r="AGW311" s="63"/>
      <c r="AGX311" s="63"/>
      <c r="AGY311" s="63"/>
      <c r="AGZ311" s="63"/>
      <c r="AHA311" s="63"/>
      <c r="AHB311" s="63"/>
      <c r="AHC311" s="63"/>
      <c r="AHD311" s="63"/>
      <c r="AHE311" s="63"/>
      <c r="AHF311" s="63"/>
      <c r="AHG311" s="63"/>
      <c r="AHH311" s="63"/>
      <c r="AHI311" s="63"/>
      <c r="AHJ311" s="63"/>
      <c r="AHK311" s="63"/>
      <c r="AHL311" s="63"/>
      <c r="AHM311" s="63"/>
      <c r="AHN311" s="63"/>
      <c r="AHO311" s="63"/>
      <c r="AHP311" s="63"/>
      <c r="AHQ311" s="63"/>
      <c r="AHR311" s="63"/>
      <c r="AHS311" s="63"/>
      <c r="AHT311" s="63"/>
      <c r="AHU311" s="63"/>
      <c r="AHV311" s="63"/>
      <c r="AHW311" s="63"/>
      <c r="AHX311" s="63"/>
      <c r="AHY311" s="63"/>
      <c r="AHZ311" s="63"/>
      <c r="AIA311" s="63"/>
      <c r="AIB311" s="63"/>
      <c r="AIC311" s="63"/>
      <c r="AID311" s="63"/>
      <c r="AIE311" s="63"/>
      <c r="AIF311" s="63"/>
      <c r="AIG311" s="63"/>
      <c r="AIH311" s="63"/>
      <c r="AII311" s="63"/>
      <c r="AIJ311" s="63"/>
      <c r="AIK311" s="63"/>
      <c r="AIL311" s="63"/>
      <c r="AIM311" s="63"/>
      <c r="AIN311" s="63"/>
      <c r="AIO311" s="63"/>
      <c r="AIP311" s="63"/>
      <c r="AIQ311" s="63"/>
      <c r="AIR311" s="63"/>
      <c r="AIS311" s="63"/>
      <c r="AIT311" s="63"/>
      <c r="AIU311" s="63"/>
      <c r="AIV311" s="63"/>
      <c r="AIW311" s="63"/>
      <c r="AIX311" s="63"/>
      <c r="AIY311" s="63"/>
      <c r="AIZ311" s="63"/>
      <c r="AJA311" s="63"/>
      <c r="AJB311" s="63"/>
      <c r="AJC311" s="63"/>
      <c r="AJD311" s="63"/>
      <c r="AJE311" s="63"/>
      <c r="AJF311" s="63"/>
      <c r="AJG311" s="63"/>
      <c r="AJH311" s="63"/>
      <c r="AJI311" s="63"/>
      <c r="AJJ311" s="63"/>
      <c r="AJK311" s="63"/>
      <c r="AJL311" s="63"/>
      <c r="AJM311" s="63"/>
      <c r="AJN311" s="63"/>
      <c r="AJO311" s="63"/>
      <c r="AJP311" s="63"/>
      <c r="AJQ311" s="63"/>
      <c r="AJR311" s="63"/>
      <c r="AJS311" s="63"/>
      <c r="AJT311" s="63"/>
      <c r="AJU311" s="63"/>
      <c r="AJV311" s="63"/>
      <c r="AJW311" s="63"/>
      <c r="AJX311" s="63"/>
      <c r="AJY311" s="63"/>
      <c r="AJZ311" s="63"/>
      <c r="AKA311" s="63"/>
      <c r="AKB311" s="63"/>
      <c r="AKC311" s="63"/>
      <c r="AKD311" s="63"/>
      <c r="AKE311" s="63"/>
      <c r="AKF311" s="63"/>
      <c r="AKG311" s="63"/>
      <c r="AKH311" s="63"/>
      <c r="AKI311" s="63"/>
      <c r="AKJ311" s="63"/>
      <c r="AKK311" s="63"/>
      <c r="AKL311" s="63"/>
      <c r="AKM311" s="63"/>
      <c r="AKN311" s="63"/>
      <c r="AKO311" s="63"/>
      <c r="AKP311" s="63"/>
      <c r="AKQ311" s="63"/>
      <c r="AKR311" s="63"/>
      <c r="AKS311" s="63"/>
      <c r="AKT311" s="63"/>
      <c r="AKU311" s="63"/>
      <c r="AKV311" s="63"/>
      <c r="AKW311" s="63"/>
      <c r="AKX311" s="63"/>
      <c r="AKY311" s="63"/>
      <c r="AKZ311" s="63"/>
      <c r="ALA311" s="63"/>
      <c r="ALB311" s="63"/>
      <c r="ALC311" s="63"/>
      <c r="ALD311" s="63"/>
      <c r="ALE311" s="63"/>
      <c r="ALF311" s="63"/>
      <c r="ALG311" s="63"/>
      <c r="ALH311" s="63"/>
      <c r="ALI311" s="63"/>
      <c r="ALJ311" s="63"/>
      <c r="ALK311" s="63"/>
      <c r="ALL311" s="63"/>
      <c r="ALM311" s="63"/>
      <c r="ALN311" s="63"/>
      <c r="ALO311" s="63"/>
      <c r="ALP311" s="63"/>
      <c r="ALQ311" s="63"/>
      <c r="ALR311" s="63"/>
      <c r="ALS311" s="63"/>
      <c r="ALT311" s="63"/>
      <c r="ALU311" s="63"/>
      <c r="ALV311" s="63"/>
      <c r="ALW311" s="63"/>
      <c r="ALX311" s="63"/>
      <c r="ALY311" s="63"/>
      <c r="ALZ311" s="63"/>
      <c r="AMA311" s="63"/>
      <c r="AMB311" s="63"/>
      <c r="AMC311" s="63"/>
      <c r="AMD311" s="63"/>
      <c r="AME311" s="63"/>
      <c r="AMF311" s="63"/>
      <c r="AMG311" s="63"/>
      <c r="AMH311" s="63"/>
      <c r="AMI311" s="63"/>
      <c r="AMJ311" s="63"/>
      <c r="AMK311" s="63"/>
      <c r="AML311" s="63"/>
      <c r="AMM311" s="63"/>
      <c r="AMN311" s="63"/>
      <c r="AMO311" s="63"/>
    </row>
    <row r="312" spans="1:1029" s="31" customFormat="1" ht="12.75" customHeight="1" x14ac:dyDescent="0.15">
      <c r="A312" s="89" t="str">
        <f>'PLANILHA ORÇAMENTÁRIA'!A93</f>
        <v>LS Horista:</v>
      </c>
      <c r="B312" s="87"/>
      <c r="C312" s="92">
        <f>'PLANILHA ORÇAMENTÁRIA'!C93</f>
        <v>1.1413</v>
      </c>
      <c r="D312" s="87"/>
      <c r="E312" s="154"/>
      <c r="F312" s="86"/>
      <c r="G312" s="86"/>
      <c r="H312" s="86"/>
      <c r="I312" s="86"/>
      <c r="J312" s="86"/>
      <c r="K312" s="86"/>
      <c r="L312" s="29"/>
      <c r="M312" s="29"/>
      <c r="N312" s="30"/>
      <c r="R312" s="63"/>
      <c r="S312" s="63"/>
      <c r="T312" s="63"/>
      <c r="U312" s="63"/>
      <c r="V312" s="63"/>
      <c r="W312" s="63"/>
      <c r="X312" s="63"/>
      <c r="Y312" s="63"/>
      <c r="Z312" s="63"/>
      <c r="AA312" s="63"/>
      <c r="AB312" s="63"/>
      <c r="AC312" s="63"/>
      <c r="AD312" s="63"/>
      <c r="AE312" s="63"/>
      <c r="AF312" s="63"/>
      <c r="AG312" s="63"/>
      <c r="AH312" s="63"/>
      <c r="AI312" s="63"/>
      <c r="AJ312" s="63"/>
      <c r="AK312" s="63"/>
      <c r="AL312" s="63"/>
      <c r="AM312" s="63"/>
      <c r="AN312" s="63"/>
      <c r="AO312" s="63"/>
      <c r="AP312" s="63"/>
      <c r="AQ312" s="63"/>
      <c r="AR312" s="63"/>
      <c r="AS312" s="63"/>
      <c r="AT312" s="63"/>
      <c r="AU312" s="63"/>
      <c r="AV312" s="63"/>
      <c r="AW312" s="63"/>
      <c r="AX312" s="63"/>
      <c r="AY312" s="63"/>
      <c r="AZ312" s="63"/>
      <c r="BA312" s="63"/>
      <c r="BB312" s="63"/>
      <c r="BC312" s="63"/>
      <c r="BD312" s="63"/>
      <c r="BE312" s="63"/>
      <c r="BF312" s="63"/>
      <c r="BG312" s="63"/>
      <c r="BH312" s="63"/>
      <c r="BI312" s="63"/>
      <c r="BJ312" s="63"/>
      <c r="BK312" s="63"/>
      <c r="BL312" s="63"/>
      <c r="BM312" s="63"/>
      <c r="BN312" s="63"/>
      <c r="BO312" s="63"/>
      <c r="BP312" s="63"/>
      <c r="BQ312" s="63"/>
      <c r="BR312" s="63"/>
      <c r="BS312" s="63"/>
      <c r="BT312" s="63"/>
      <c r="BU312" s="63"/>
      <c r="BV312" s="63"/>
      <c r="BW312" s="63"/>
      <c r="BX312" s="63"/>
      <c r="BY312" s="63"/>
      <c r="BZ312" s="63"/>
      <c r="CA312" s="63"/>
      <c r="CB312" s="63"/>
      <c r="CC312" s="63"/>
      <c r="CD312" s="63"/>
      <c r="CE312" s="63"/>
      <c r="CF312" s="63"/>
      <c r="CG312" s="63"/>
      <c r="CH312" s="63"/>
      <c r="CI312" s="63"/>
      <c r="CJ312" s="63"/>
      <c r="CK312" s="63"/>
      <c r="CL312" s="63"/>
      <c r="CM312" s="63"/>
      <c r="CN312" s="63"/>
      <c r="CO312" s="63"/>
      <c r="CP312" s="63"/>
      <c r="CQ312" s="63"/>
      <c r="CR312" s="63"/>
      <c r="CS312" s="63"/>
      <c r="CT312" s="63"/>
      <c r="CU312" s="63"/>
      <c r="CV312" s="63"/>
      <c r="CW312" s="63"/>
      <c r="CX312" s="63"/>
      <c r="CY312" s="63"/>
      <c r="CZ312" s="63"/>
      <c r="DA312" s="63"/>
      <c r="DB312" s="63"/>
      <c r="DC312" s="63"/>
      <c r="DD312" s="63"/>
      <c r="DE312" s="63"/>
      <c r="DF312" s="63"/>
      <c r="DG312" s="63"/>
      <c r="DH312" s="63"/>
      <c r="DI312" s="63"/>
      <c r="DJ312" s="63"/>
      <c r="DK312" s="63"/>
      <c r="DL312" s="63"/>
      <c r="DM312" s="63"/>
      <c r="DN312" s="63"/>
      <c r="DO312" s="63"/>
      <c r="DP312" s="63"/>
      <c r="DQ312" s="63"/>
      <c r="DR312" s="63"/>
      <c r="DS312" s="63"/>
      <c r="DT312" s="63"/>
      <c r="DU312" s="63"/>
      <c r="DV312" s="63"/>
      <c r="DW312" s="63"/>
      <c r="DX312" s="63"/>
      <c r="DY312" s="63"/>
      <c r="DZ312" s="63"/>
      <c r="EA312" s="63"/>
      <c r="EB312" s="63"/>
      <c r="EC312" s="63"/>
      <c r="ED312" s="63"/>
      <c r="EE312" s="63"/>
      <c r="EF312" s="63"/>
      <c r="EG312" s="63"/>
      <c r="EH312" s="63"/>
      <c r="EI312" s="63"/>
      <c r="EJ312" s="63"/>
      <c r="EK312" s="63"/>
      <c r="EL312" s="63"/>
      <c r="EM312" s="63"/>
      <c r="EN312" s="63"/>
      <c r="EO312" s="63"/>
      <c r="EP312" s="63"/>
      <c r="EQ312" s="63"/>
      <c r="ER312" s="63"/>
      <c r="ES312" s="63"/>
      <c r="ET312" s="63"/>
      <c r="EU312" s="63"/>
      <c r="EV312" s="63"/>
      <c r="EW312" s="63"/>
      <c r="EX312" s="63"/>
      <c r="EY312" s="63"/>
      <c r="EZ312" s="63"/>
      <c r="FA312" s="63"/>
      <c r="FB312" s="63"/>
      <c r="FC312" s="63"/>
      <c r="FD312" s="63"/>
      <c r="FE312" s="63"/>
      <c r="FF312" s="63"/>
      <c r="FG312" s="63"/>
      <c r="FH312" s="63"/>
      <c r="FI312" s="63"/>
      <c r="FJ312" s="63"/>
      <c r="FK312" s="63"/>
      <c r="FL312" s="63"/>
      <c r="FM312" s="63"/>
      <c r="FN312" s="63"/>
      <c r="FO312" s="63"/>
      <c r="FP312" s="63"/>
      <c r="FQ312" s="63"/>
      <c r="FR312" s="63"/>
      <c r="FS312" s="63"/>
      <c r="FT312" s="63"/>
      <c r="FU312" s="63"/>
      <c r="FV312" s="63"/>
      <c r="FW312" s="63"/>
      <c r="FX312" s="63"/>
      <c r="FY312" s="63"/>
      <c r="FZ312" s="63"/>
      <c r="GA312" s="63"/>
      <c r="GB312" s="63"/>
      <c r="GC312" s="63"/>
      <c r="GD312" s="63"/>
      <c r="GE312" s="63"/>
      <c r="GF312" s="63"/>
      <c r="GG312" s="63"/>
      <c r="GH312" s="63"/>
      <c r="GI312" s="63"/>
      <c r="GJ312" s="63"/>
      <c r="GK312" s="63"/>
      <c r="GL312" s="63"/>
      <c r="GM312" s="63"/>
      <c r="GN312" s="63"/>
      <c r="GO312" s="63"/>
      <c r="GP312" s="63"/>
      <c r="GQ312" s="63"/>
      <c r="GR312" s="63"/>
      <c r="GS312" s="63"/>
      <c r="GT312" s="63"/>
      <c r="GU312" s="63"/>
      <c r="GV312" s="63"/>
      <c r="GW312" s="63"/>
      <c r="GX312" s="63"/>
      <c r="GY312" s="63"/>
      <c r="GZ312" s="63"/>
      <c r="HA312" s="63"/>
      <c r="HB312" s="63"/>
      <c r="HC312" s="63"/>
      <c r="HD312" s="63"/>
      <c r="HE312" s="63"/>
      <c r="HF312" s="63"/>
      <c r="HG312" s="63"/>
      <c r="HH312" s="63"/>
      <c r="HI312" s="63"/>
      <c r="HJ312" s="63"/>
      <c r="HK312" s="63"/>
      <c r="HL312" s="63"/>
      <c r="HM312" s="63"/>
      <c r="HN312" s="63"/>
      <c r="HO312" s="63"/>
      <c r="HP312" s="63"/>
      <c r="HQ312" s="63"/>
      <c r="HR312" s="63"/>
      <c r="HS312" s="63"/>
      <c r="HT312" s="63"/>
      <c r="HU312" s="63"/>
      <c r="HV312" s="63"/>
      <c r="HW312" s="63"/>
      <c r="HX312" s="63"/>
      <c r="HY312" s="63"/>
      <c r="HZ312" s="63"/>
      <c r="IA312" s="63"/>
      <c r="IB312" s="63"/>
      <c r="IC312" s="63"/>
      <c r="ID312" s="63"/>
      <c r="IE312" s="63"/>
      <c r="IF312" s="63"/>
      <c r="IG312" s="63"/>
      <c r="IH312" s="63"/>
      <c r="II312" s="63"/>
      <c r="IJ312" s="63"/>
      <c r="IK312" s="63"/>
      <c r="IL312" s="63"/>
      <c r="IM312" s="63"/>
      <c r="IN312" s="63"/>
      <c r="IO312" s="63"/>
      <c r="IP312" s="63"/>
      <c r="IQ312" s="63"/>
      <c r="IR312" s="63"/>
      <c r="IS312" s="63"/>
      <c r="IT312" s="63"/>
      <c r="IU312" s="63"/>
      <c r="IV312" s="63"/>
      <c r="IW312" s="63"/>
      <c r="IX312" s="63"/>
      <c r="IY312" s="63"/>
      <c r="IZ312" s="63"/>
      <c r="JA312" s="63"/>
      <c r="JB312" s="63"/>
      <c r="JC312" s="63"/>
      <c r="JD312" s="63"/>
      <c r="JE312" s="63"/>
      <c r="JF312" s="63"/>
      <c r="JG312" s="63"/>
      <c r="JH312" s="63"/>
      <c r="JI312" s="63"/>
      <c r="JJ312" s="63"/>
      <c r="JK312" s="63"/>
      <c r="JL312" s="63"/>
      <c r="JM312" s="63"/>
      <c r="JN312" s="63"/>
      <c r="JO312" s="63"/>
      <c r="JP312" s="63"/>
      <c r="JQ312" s="63"/>
      <c r="JR312" s="63"/>
      <c r="JS312" s="63"/>
      <c r="JT312" s="63"/>
      <c r="JU312" s="63"/>
      <c r="JV312" s="63"/>
      <c r="JW312" s="63"/>
      <c r="JX312" s="63"/>
      <c r="JY312" s="63"/>
      <c r="JZ312" s="63"/>
      <c r="KA312" s="63"/>
      <c r="KB312" s="63"/>
      <c r="KC312" s="63"/>
      <c r="KD312" s="63"/>
      <c r="KE312" s="63"/>
      <c r="KF312" s="63"/>
      <c r="KG312" s="63"/>
      <c r="KH312" s="63"/>
      <c r="KI312" s="63"/>
      <c r="KJ312" s="63"/>
      <c r="KK312" s="63"/>
      <c r="KL312" s="63"/>
      <c r="KM312" s="63"/>
      <c r="KN312" s="63"/>
      <c r="KO312" s="63"/>
      <c r="KP312" s="63"/>
      <c r="KQ312" s="63"/>
      <c r="KR312" s="63"/>
      <c r="KS312" s="63"/>
      <c r="KT312" s="63"/>
      <c r="KU312" s="63"/>
      <c r="KV312" s="63"/>
      <c r="KW312" s="63"/>
      <c r="KX312" s="63"/>
      <c r="KY312" s="63"/>
      <c r="KZ312" s="63"/>
      <c r="LA312" s="63"/>
      <c r="LB312" s="63"/>
      <c r="LC312" s="63"/>
      <c r="LD312" s="63"/>
      <c r="LE312" s="63"/>
      <c r="LF312" s="63"/>
      <c r="LG312" s="63"/>
      <c r="LH312" s="63"/>
      <c r="LI312" s="63"/>
      <c r="LJ312" s="63"/>
      <c r="LK312" s="63"/>
      <c r="LL312" s="63"/>
      <c r="LM312" s="63"/>
      <c r="LN312" s="63"/>
      <c r="LO312" s="63"/>
      <c r="LP312" s="63"/>
      <c r="LQ312" s="63"/>
      <c r="LR312" s="63"/>
      <c r="LS312" s="63"/>
      <c r="LT312" s="63"/>
      <c r="LU312" s="63"/>
      <c r="LV312" s="63"/>
      <c r="LW312" s="63"/>
      <c r="LX312" s="63"/>
      <c r="LY312" s="63"/>
      <c r="LZ312" s="63"/>
      <c r="MA312" s="63"/>
      <c r="MB312" s="63"/>
      <c r="MC312" s="63"/>
      <c r="MD312" s="63"/>
      <c r="ME312" s="63"/>
      <c r="MF312" s="63"/>
      <c r="MG312" s="63"/>
      <c r="MH312" s="63"/>
      <c r="MI312" s="63"/>
      <c r="MJ312" s="63"/>
      <c r="MK312" s="63"/>
      <c r="ML312" s="63"/>
      <c r="MM312" s="63"/>
      <c r="MN312" s="63"/>
      <c r="MO312" s="63"/>
      <c r="MP312" s="63"/>
      <c r="MQ312" s="63"/>
      <c r="MR312" s="63"/>
      <c r="MS312" s="63"/>
      <c r="MT312" s="63"/>
      <c r="MU312" s="63"/>
      <c r="MV312" s="63"/>
      <c r="MW312" s="63"/>
      <c r="MX312" s="63"/>
      <c r="MY312" s="63"/>
      <c r="MZ312" s="63"/>
      <c r="NA312" s="63"/>
      <c r="NB312" s="63"/>
      <c r="NC312" s="63"/>
      <c r="ND312" s="63"/>
      <c r="NE312" s="63"/>
      <c r="NF312" s="63"/>
      <c r="NG312" s="63"/>
      <c r="NH312" s="63"/>
      <c r="NI312" s="63"/>
      <c r="NJ312" s="63"/>
      <c r="NK312" s="63"/>
      <c r="NL312" s="63"/>
      <c r="NM312" s="63"/>
      <c r="NN312" s="63"/>
      <c r="NO312" s="63"/>
      <c r="NP312" s="63"/>
      <c r="NQ312" s="63"/>
      <c r="NR312" s="63"/>
      <c r="NS312" s="63"/>
      <c r="NT312" s="63"/>
      <c r="NU312" s="63"/>
      <c r="NV312" s="63"/>
      <c r="NW312" s="63"/>
      <c r="NX312" s="63"/>
      <c r="NY312" s="63"/>
      <c r="NZ312" s="63"/>
      <c r="OA312" s="63"/>
      <c r="OB312" s="63"/>
      <c r="OC312" s="63"/>
      <c r="OD312" s="63"/>
      <c r="OE312" s="63"/>
      <c r="OF312" s="63"/>
      <c r="OG312" s="63"/>
      <c r="OH312" s="63"/>
      <c r="OI312" s="63"/>
      <c r="OJ312" s="63"/>
      <c r="OK312" s="63"/>
      <c r="OL312" s="63"/>
      <c r="OM312" s="63"/>
      <c r="ON312" s="63"/>
      <c r="OO312" s="63"/>
      <c r="OP312" s="63"/>
      <c r="OQ312" s="63"/>
      <c r="OR312" s="63"/>
      <c r="OS312" s="63"/>
      <c r="OT312" s="63"/>
      <c r="OU312" s="63"/>
      <c r="OV312" s="63"/>
      <c r="OW312" s="63"/>
      <c r="OX312" s="63"/>
      <c r="OY312" s="63"/>
      <c r="OZ312" s="63"/>
      <c r="PA312" s="63"/>
      <c r="PB312" s="63"/>
      <c r="PC312" s="63"/>
      <c r="PD312" s="63"/>
      <c r="PE312" s="63"/>
      <c r="PF312" s="63"/>
      <c r="PG312" s="63"/>
      <c r="PH312" s="63"/>
      <c r="PI312" s="63"/>
      <c r="PJ312" s="63"/>
      <c r="PK312" s="63"/>
      <c r="PL312" s="63"/>
      <c r="PM312" s="63"/>
      <c r="PN312" s="63"/>
      <c r="PO312" s="63"/>
      <c r="PP312" s="63"/>
      <c r="PQ312" s="63"/>
      <c r="PR312" s="63"/>
      <c r="PS312" s="63"/>
      <c r="PT312" s="63"/>
      <c r="PU312" s="63"/>
      <c r="PV312" s="63"/>
      <c r="PW312" s="63"/>
      <c r="PX312" s="63"/>
      <c r="PY312" s="63"/>
      <c r="PZ312" s="63"/>
      <c r="QA312" s="63"/>
      <c r="QB312" s="63"/>
      <c r="QC312" s="63"/>
      <c r="QD312" s="63"/>
      <c r="QE312" s="63"/>
      <c r="QF312" s="63"/>
      <c r="QG312" s="63"/>
      <c r="QH312" s="63"/>
      <c r="QI312" s="63"/>
      <c r="QJ312" s="63"/>
      <c r="QK312" s="63"/>
      <c r="QL312" s="63"/>
      <c r="QM312" s="63"/>
      <c r="QN312" s="63"/>
      <c r="QO312" s="63"/>
      <c r="QP312" s="63"/>
      <c r="QQ312" s="63"/>
      <c r="QR312" s="63"/>
      <c r="QS312" s="63"/>
      <c r="QT312" s="63"/>
      <c r="QU312" s="63"/>
      <c r="QV312" s="63"/>
      <c r="QW312" s="63"/>
      <c r="QX312" s="63"/>
      <c r="QY312" s="63"/>
      <c r="QZ312" s="63"/>
      <c r="RA312" s="63"/>
      <c r="RB312" s="63"/>
      <c r="RC312" s="63"/>
      <c r="RD312" s="63"/>
      <c r="RE312" s="63"/>
      <c r="RF312" s="63"/>
      <c r="RG312" s="63"/>
      <c r="RH312" s="63"/>
      <c r="RI312" s="63"/>
      <c r="RJ312" s="63"/>
      <c r="RK312" s="63"/>
      <c r="RL312" s="63"/>
      <c r="RM312" s="63"/>
      <c r="RN312" s="63"/>
      <c r="RO312" s="63"/>
      <c r="RP312" s="63"/>
      <c r="RQ312" s="63"/>
      <c r="RR312" s="63"/>
      <c r="RS312" s="63"/>
      <c r="RT312" s="63"/>
      <c r="RU312" s="63"/>
      <c r="RV312" s="63"/>
      <c r="RW312" s="63"/>
      <c r="RX312" s="63"/>
      <c r="RY312" s="63"/>
      <c r="RZ312" s="63"/>
      <c r="SA312" s="63"/>
      <c r="SB312" s="63"/>
      <c r="SC312" s="63"/>
      <c r="SD312" s="63"/>
      <c r="SE312" s="63"/>
      <c r="SF312" s="63"/>
      <c r="SG312" s="63"/>
      <c r="SH312" s="63"/>
      <c r="SI312" s="63"/>
      <c r="SJ312" s="63"/>
      <c r="SK312" s="63"/>
      <c r="SL312" s="63"/>
      <c r="SM312" s="63"/>
      <c r="SN312" s="63"/>
      <c r="SO312" s="63"/>
      <c r="SP312" s="63"/>
      <c r="SQ312" s="63"/>
      <c r="SR312" s="63"/>
      <c r="SS312" s="63"/>
      <c r="ST312" s="63"/>
      <c r="SU312" s="63"/>
      <c r="SV312" s="63"/>
      <c r="SW312" s="63"/>
      <c r="SX312" s="63"/>
      <c r="SY312" s="63"/>
      <c r="SZ312" s="63"/>
      <c r="TA312" s="63"/>
      <c r="TB312" s="63"/>
      <c r="TC312" s="63"/>
      <c r="TD312" s="63"/>
      <c r="TE312" s="63"/>
      <c r="TF312" s="63"/>
      <c r="TG312" s="63"/>
      <c r="TH312" s="63"/>
      <c r="TI312" s="63"/>
      <c r="TJ312" s="63"/>
      <c r="TK312" s="63"/>
      <c r="TL312" s="63"/>
      <c r="TM312" s="63"/>
      <c r="TN312" s="63"/>
      <c r="TO312" s="63"/>
      <c r="TP312" s="63"/>
      <c r="TQ312" s="63"/>
      <c r="TR312" s="63"/>
      <c r="TS312" s="63"/>
      <c r="TT312" s="63"/>
      <c r="TU312" s="63"/>
      <c r="TV312" s="63"/>
      <c r="TW312" s="63"/>
      <c r="TX312" s="63"/>
      <c r="TY312" s="63"/>
      <c r="TZ312" s="63"/>
      <c r="UA312" s="63"/>
      <c r="UB312" s="63"/>
      <c r="UC312" s="63"/>
      <c r="UD312" s="63"/>
      <c r="UE312" s="63"/>
      <c r="UF312" s="63"/>
      <c r="UG312" s="63"/>
      <c r="UH312" s="63"/>
      <c r="UI312" s="63"/>
      <c r="UJ312" s="63"/>
      <c r="UK312" s="63"/>
      <c r="UL312" s="63"/>
      <c r="UM312" s="63"/>
      <c r="UN312" s="63"/>
      <c r="UO312" s="63"/>
      <c r="UP312" s="63"/>
      <c r="UQ312" s="63"/>
      <c r="UR312" s="63"/>
      <c r="US312" s="63"/>
      <c r="UT312" s="63"/>
      <c r="UU312" s="63"/>
      <c r="UV312" s="63"/>
      <c r="UW312" s="63"/>
      <c r="UX312" s="63"/>
      <c r="UY312" s="63"/>
      <c r="UZ312" s="63"/>
      <c r="VA312" s="63"/>
      <c r="VB312" s="63"/>
      <c r="VC312" s="63"/>
      <c r="VD312" s="63"/>
      <c r="VE312" s="63"/>
      <c r="VF312" s="63"/>
      <c r="VG312" s="63"/>
      <c r="VH312" s="63"/>
      <c r="VI312" s="63"/>
      <c r="VJ312" s="63"/>
      <c r="VK312" s="63"/>
      <c r="VL312" s="63"/>
      <c r="VM312" s="63"/>
      <c r="VN312" s="63"/>
      <c r="VO312" s="63"/>
      <c r="VP312" s="63"/>
      <c r="VQ312" s="63"/>
      <c r="VR312" s="63"/>
      <c r="VS312" s="63"/>
      <c r="VT312" s="63"/>
      <c r="VU312" s="63"/>
      <c r="VV312" s="63"/>
      <c r="VW312" s="63"/>
      <c r="VX312" s="63"/>
      <c r="VY312" s="63"/>
      <c r="VZ312" s="63"/>
      <c r="WA312" s="63"/>
      <c r="WB312" s="63"/>
      <c r="WC312" s="63"/>
      <c r="WD312" s="63"/>
      <c r="WE312" s="63"/>
      <c r="WF312" s="63"/>
      <c r="WG312" s="63"/>
      <c r="WH312" s="63"/>
      <c r="WI312" s="63"/>
      <c r="WJ312" s="63"/>
      <c r="WK312" s="63"/>
      <c r="WL312" s="63"/>
      <c r="WM312" s="63"/>
      <c r="WN312" s="63"/>
      <c r="WO312" s="63"/>
      <c r="WP312" s="63"/>
      <c r="WQ312" s="63"/>
      <c r="WR312" s="63"/>
      <c r="WS312" s="63"/>
      <c r="WT312" s="63"/>
      <c r="WU312" s="63"/>
      <c r="WV312" s="63"/>
      <c r="WW312" s="63"/>
      <c r="WX312" s="63"/>
      <c r="WY312" s="63"/>
      <c r="WZ312" s="63"/>
      <c r="XA312" s="63"/>
      <c r="XB312" s="63"/>
      <c r="XC312" s="63"/>
      <c r="XD312" s="63"/>
      <c r="XE312" s="63"/>
      <c r="XF312" s="63"/>
      <c r="XG312" s="63"/>
      <c r="XH312" s="63"/>
      <c r="XI312" s="63"/>
      <c r="XJ312" s="63"/>
      <c r="XK312" s="63"/>
      <c r="XL312" s="63"/>
      <c r="XM312" s="63"/>
      <c r="XN312" s="63"/>
      <c r="XO312" s="63"/>
      <c r="XP312" s="63"/>
      <c r="XQ312" s="63"/>
      <c r="XR312" s="63"/>
      <c r="XS312" s="63"/>
      <c r="XT312" s="63"/>
      <c r="XU312" s="63"/>
      <c r="XV312" s="63"/>
      <c r="XW312" s="63"/>
      <c r="XX312" s="63"/>
      <c r="XY312" s="63"/>
      <c r="XZ312" s="63"/>
      <c r="YA312" s="63"/>
      <c r="YB312" s="63"/>
      <c r="YC312" s="63"/>
      <c r="YD312" s="63"/>
      <c r="YE312" s="63"/>
      <c r="YF312" s="63"/>
      <c r="YG312" s="63"/>
      <c r="YH312" s="63"/>
      <c r="YI312" s="63"/>
      <c r="YJ312" s="63"/>
      <c r="YK312" s="63"/>
      <c r="YL312" s="63"/>
      <c r="YM312" s="63"/>
      <c r="YN312" s="63"/>
      <c r="YO312" s="63"/>
      <c r="YP312" s="63"/>
      <c r="YQ312" s="63"/>
      <c r="YR312" s="63"/>
      <c r="YS312" s="63"/>
      <c r="YT312" s="63"/>
      <c r="YU312" s="63"/>
      <c r="YV312" s="63"/>
      <c r="YW312" s="63"/>
      <c r="YX312" s="63"/>
      <c r="YY312" s="63"/>
      <c r="YZ312" s="63"/>
      <c r="ZA312" s="63"/>
      <c r="ZB312" s="63"/>
      <c r="ZC312" s="63"/>
      <c r="ZD312" s="63"/>
      <c r="ZE312" s="63"/>
      <c r="ZF312" s="63"/>
      <c r="ZG312" s="63"/>
      <c r="ZH312" s="63"/>
      <c r="ZI312" s="63"/>
      <c r="ZJ312" s="63"/>
      <c r="ZK312" s="63"/>
      <c r="ZL312" s="63"/>
      <c r="ZM312" s="63"/>
      <c r="ZN312" s="63"/>
      <c r="ZO312" s="63"/>
      <c r="ZP312" s="63"/>
      <c r="ZQ312" s="63"/>
      <c r="ZR312" s="63"/>
      <c r="ZS312" s="63"/>
      <c r="ZT312" s="63"/>
      <c r="ZU312" s="63"/>
      <c r="ZV312" s="63"/>
      <c r="ZW312" s="63"/>
      <c r="ZX312" s="63"/>
      <c r="ZY312" s="63"/>
      <c r="ZZ312" s="63"/>
      <c r="AAA312" s="63"/>
      <c r="AAB312" s="63"/>
      <c r="AAC312" s="63"/>
      <c r="AAD312" s="63"/>
      <c r="AAE312" s="63"/>
      <c r="AAF312" s="63"/>
      <c r="AAG312" s="63"/>
      <c r="AAH312" s="63"/>
      <c r="AAI312" s="63"/>
      <c r="AAJ312" s="63"/>
      <c r="AAK312" s="63"/>
      <c r="AAL312" s="63"/>
      <c r="AAM312" s="63"/>
      <c r="AAN312" s="63"/>
      <c r="AAO312" s="63"/>
      <c r="AAP312" s="63"/>
      <c r="AAQ312" s="63"/>
      <c r="AAR312" s="63"/>
      <c r="AAS312" s="63"/>
      <c r="AAT312" s="63"/>
      <c r="AAU312" s="63"/>
      <c r="AAV312" s="63"/>
      <c r="AAW312" s="63"/>
      <c r="AAX312" s="63"/>
      <c r="AAY312" s="63"/>
      <c r="AAZ312" s="63"/>
      <c r="ABA312" s="63"/>
      <c r="ABB312" s="63"/>
      <c r="ABC312" s="63"/>
      <c r="ABD312" s="63"/>
      <c r="ABE312" s="63"/>
      <c r="ABF312" s="63"/>
      <c r="ABG312" s="63"/>
      <c r="ABH312" s="63"/>
      <c r="ABI312" s="63"/>
      <c r="ABJ312" s="63"/>
      <c r="ABK312" s="63"/>
      <c r="ABL312" s="63"/>
      <c r="ABM312" s="63"/>
      <c r="ABN312" s="63"/>
      <c r="ABO312" s="63"/>
      <c r="ABP312" s="63"/>
      <c r="ABQ312" s="63"/>
      <c r="ABR312" s="63"/>
      <c r="ABS312" s="63"/>
      <c r="ABT312" s="63"/>
      <c r="ABU312" s="63"/>
      <c r="ABV312" s="63"/>
      <c r="ABW312" s="63"/>
      <c r="ABX312" s="63"/>
      <c r="ABY312" s="63"/>
      <c r="ABZ312" s="63"/>
      <c r="ACA312" s="63"/>
      <c r="ACB312" s="63"/>
      <c r="ACC312" s="63"/>
      <c r="ACD312" s="63"/>
      <c r="ACE312" s="63"/>
      <c r="ACF312" s="63"/>
      <c r="ACG312" s="63"/>
      <c r="ACH312" s="63"/>
      <c r="ACI312" s="63"/>
      <c r="ACJ312" s="63"/>
      <c r="ACK312" s="63"/>
      <c r="ACL312" s="63"/>
      <c r="ACM312" s="63"/>
      <c r="ACN312" s="63"/>
      <c r="ACO312" s="63"/>
      <c r="ACP312" s="63"/>
      <c r="ACQ312" s="63"/>
      <c r="ACR312" s="63"/>
      <c r="ACS312" s="63"/>
      <c r="ACT312" s="63"/>
      <c r="ACU312" s="63"/>
      <c r="ACV312" s="63"/>
      <c r="ACW312" s="63"/>
      <c r="ACX312" s="63"/>
      <c r="ACY312" s="63"/>
      <c r="ACZ312" s="63"/>
      <c r="ADA312" s="63"/>
      <c r="ADB312" s="63"/>
      <c r="ADC312" s="63"/>
      <c r="ADD312" s="63"/>
      <c r="ADE312" s="63"/>
      <c r="ADF312" s="63"/>
      <c r="ADG312" s="63"/>
      <c r="ADH312" s="63"/>
      <c r="ADI312" s="63"/>
      <c r="ADJ312" s="63"/>
      <c r="ADK312" s="63"/>
      <c r="ADL312" s="63"/>
      <c r="ADM312" s="63"/>
      <c r="ADN312" s="63"/>
      <c r="ADO312" s="63"/>
      <c r="ADP312" s="63"/>
      <c r="ADQ312" s="63"/>
      <c r="ADR312" s="63"/>
      <c r="ADS312" s="63"/>
      <c r="ADT312" s="63"/>
      <c r="ADU312" s="63"/>
      <c r="ADV312" s="63"/>
      <c r="ADW312" s="63"/>
      <c r="ADX312" s="63"/>
      <c r="ADY312" s="63"/>
      <c r="ADZ312" s="63"/>
      <c r="AEA312" s="63"/>
      <c r="AEB312" s="63"/>
      <c r="AEC312" s="63"/>
      <c r="AED312" s="63"/>
      <c r="AEE312" s="63"/>
      <c r="AEF312" s="63"/>
      <c r="AEG312" s="63"/>
      <c r="AEH312" s="63"/>
      <c r="AEI312" s="63"/>
      <c r="AEJ312" s="63"/>
      <c r="AEK312" s="63"/>
      <c r="AEL312" s="63"/>
      <c r="AEM312" s="63"/>
      <c r="AEN312" s="63"/>
      <c r="AEO312" s="63"/>
      <c r="AEP312" s="63"/>
      <c r="AEQ312" s="63"/>
      <c r="AER312" s="63"/>
      <c r="AES312" s="63"/>
      <c r="AET312" s="63"/>
      <c r="AEU312" s="63"/>
      <c r="AEV312" s="63"/>
      <c r="AEW312" s="63"/>
      <c r="AEX312" s="63"/>
      <c r="AEY312" s="63"/>
      <c r="AEZ312" s="63"/>
      <c r="AFA312" s="63"/>
      <c r="AFB312" s="63"/>
      <c r="AFC312" s="63"/>
      <c r="AFD312" s="63"/>
      <c r="AFE312" s="63"/>
      <c r="AFF312" s="63"/>
      <c r="AFG312" s="63"/>
      <c r="AFH312" s="63"/>
      <c r="AFI312" s="63"/>
      <c r="AFJ312" s="63"/>
      <c r="AFK312" s="63"/>
      <c r="AFL312" s="63"/>
      <c r="AFM312" s="63"/>
      <c r="AFN312" s="63"/>
      <c r="AFO312" s="63"/>
      <c r="AFP312" s="63"/>
      <c r="AFQ312" s="63"/>
      <c r="AFR312" s="63"/>
      <c r="AFS312" s="63"/>
      <c r="AFT312" s="63"/>
      <c r="AFU312" s="63"/>
      <c r="AFV312" s="63"/>
      <c r="AFW312" s="63"/>
      <c r="AFX312" s="63"/>
      <c r="AFY312" s="63"/>
      <c r="AFZ312" s="63"/>
      <c r="AGA312" s="63"/>
      <c r="AGB312" s="63"/>
      <c r="AGC312" s="63"/>
      <c r="AGD312" s="63"/>
      <c r="AGE312" s="63"/>
      <c r="AGF312" s="63"/>
      <c r="AGG312" s="63"/>
      <c r="AGH312" s="63"/>
      <c r="AGI312" s="63"/>
      <c r="AGJ312" s="63"/>
      <c r="AGK312" s="63"/>
      <c r="AGL312" s="63"/>
      <c r="AGM312" s="63"/>
      <c r="AGN312" s="63"/>
      <c r="AGO312" s="63"/>
      <c r="AGP312" s="63"/>
      <c r="AGQ312" s="63"/>
      <c r="AGR312" s="63"/>
      <c r="AGS312" s="63"/>
      <c r="AGT312" s="63"/>
      <c r="AGU312" s="63"/>
      <c r="AGV312" s="63"/>
      <c r="AGW312" s="63"/>
      <c r="AGX312" s="63"/>
      <c r="AGY312" s="63"/>
      <c r="AGZ312" s="63"/>
      <c r="AHA312" s="63"/>
      <c r="AHB312" s="63"/>
      <c r="AHC312" s="63"/>
      <c r="AHD312" s="63"/>
      <c r="AHE312" s="63"/>
      <c r="AHF312" s="63"/>
      <c r="AHG312" s="63"/>
      <c r="AHH312" s="63"/>
      <c r="AHI312" s="63"/>
      <c r="AHJ312" s="63"/>
      <c r="AHK312" s="63"/>
      <c r="AHL312" s="63"/>
      <c r="AHM312" s="63"/>
      <c r="AHN312" s="63"/>
      <c r="AHO312" s="63"/>
      <c r="AHP312" s="63"/>
      <c r="AHQ312" s="63"/>
      <c r="AHR312" s="63"/>
      <c r="AHS312" s="63"/>
      <c r="AHT312" s="63"/>
      <c r="AHU312" s="63"/>
      <c r="AHV312" s="63"/>
      <c r="AHW312" s="63"/>
      <c r="AHX312" s="63"/>
      <c r="AHY312" s="63"/>
      <c r="AHZ312" s="63"/>
      <c r="AIA312" s="63"/>
      <c r="AIB312" s="63"/>
      <c r="AIC312" s="63"/>
      <c r="AID312" s="63"/>
      <c r="AIE312" s="63"/>
      <c r="AIF312" s="63"/>
      <c r="AIG312" s="63"/>
      <c r="AIH312" s="63"/>
      <c r="AII312" s="63"/>
      <c r="AIJ312" s="63"/>
      <c r="AIK312" s="63"/>
      <c r="AIL312" s="63"/>
      <c r="AIM312" s="63"/>
      <c r="AIN312" s="63"/>
      <c r="AIO312" s="63"/>
      <c r="AIP312" s="63"/>
      <c r="AIQ312" s="63"/>
      <c r="AIR312" s="63"/>
      <c r="AIS312" s="63"/>
      <c r="AIT312" s="63"/>
      <c r="AIU312" s="63"/>
      <c r="AIV312" s="63"/>
      <c r="AIW312" s="63"/>
      <c r="AIX312" s="63"/>
      <c r="AIY312" s="63"/>
      <c r="AIZ312" s="63"/>
      <c r="AJA312" s="63"/>
      <c r="AJB312" s="63"/>
      <c r="AJC312" s="63"/>
      <c r="AJD312" s="63"/>
      <c r="AJE312" s="63"/>
      <c r="AJF312" s="63"/>
      <c r="AJG312" s="63"/>
      <c r="AJH312" s="63"/>
      <c r="AJI312" s="63"/>
      <c r="AJJ312" s="63"/>
      <c r="AJK312" s="63"/>
      <c r="AJL312" s="63"/>
      <c r="AJM312" s="63"/>
      <c r="AJN312" s="63"/>
      <c r="AJO312" s="63"/>
      <c r="AJP312" s="63"/>
      <c r="AJQ312" s="63"/>
      <c r="AJR312" s="63"/>
      <c r="AJS312" s="63"/>
      <c r="AJT312" s="63"/>
      <c r="AJU312" s="63"/>
      <c r="AJV312" s="63"/>
      <c r="AJW312" s="63"/>
      <c r="AJX312" s="63"/>
      <c r="AJY312" s="63"/>
      <c r="AJZ312" s="63"/>
      <c r="AKA312" s="63"/>
      <c r="AKB312" s="63"/>
      <c r="AKC312" s="63"/>
      <c r="AKD312" s="63"/>
      <c r="AKE312" s="63"/>
      <c r="AKF312" s="63"/>
      <c r="AKG312" s="63"/>
      <c r="AKH312" s="63"/>
      <c r="AKI312" s="63"/>
      <c r="AKJ312" s="63"/>
      <c r="AKK312" s="63"/>
      <c r="AKL312" s="63"/>
      <c r="AKM312" s="63"/>
      <c r="AKN312" s="63"/>
      <c r="AKO312" s="63"/>
      <c r="AKP312" s="63"/>
      <c r="AKQ312" s="63"/>
      <c r="AKR312" s="63"/>
      <c r="AKS312" s="63"/>
      <c r="AKT312" s="63"/>
      <c r="AKU312" s="63"/>
      <c r="AKV312" s="63"/>
      <c r="AKW312" s="63"/>
      <c r="AKX312" s="63"/>
      <c r="AKY312" s="63"/>
      <c r="AKZ312" s="63"/>
      <c r="ALA312" s="63"/>
      <c r="ALB312" s="63"/>
      <c r="ALC312" s="63"/>
      <c r="ALD312" s="63"/>
      <c r="ALE312" s="63"/>
      <c r="ALF312" s="63"/>
      <c r="ALG312" s="63"/>
      <c r="ALH312" s="63"/>
      <c r="ALI312" s="63"/>
      <c r="ALJ312" s="63"/>
      <c r="ALK312" s="63"/>
      <c r="ALL312" s="63"/>
      <c r="ALM312" s="63"/>
      <c r="ALN312" s="63"/>
      <c r="ALO312" s="63"/>
      <c r="ALP312" s="63"/>
      <c r="ALQ312" s="63"/>
      <c r="ALR312" s="63"/>
      <c r="ALS312" s="63"/>
      <c r="ALT312" s="63"/>
      <c r="ALU312" s="63"/>
      <c r="ALV312" s="63"/>
      <c r="ALW312" s="63"/>
      <c r="ALX312" s="63"/>
      <c r="ALY312" s="63"/>
      <c r="ALZ312" s="63"/>
      <c r="AMA312" s="63"/>
      <c r="AMB312" s="63"/>
      <c r="AMC312" s="63"/>
      <c r="AMD312" s="63"/>
      <c r="AME312" s="63"/>
      <c r="AMF312" s="63"/>
      <c r="AMG312" s="63"/>
      <c r="AMH312" s="63"/>
      <c r="AMI312" s="63"/>
      <c r="AMJ312" s="63"/>
      <c r="AMK312" s="63"/>
      <c r="AML312" s="63"/>
      <c r="AMM312" s="63"/>
      <c r="AMN312" s="63"/>
      <c r="AMO312" s="63"/>
    </row>
    <row r="313" spans="1:1029" s="31" customFormat="1" ht="12.75" customHeight="1" x14ac:dyDescent="0.15">
      <c r="A313" s="89" t="str">
        <f>'PLANILHA ORÇAMENTÁRIA'!A94</f>
        <v>LS Mensalista:</v>
      </c>
      <c r="B313" s="87"/>
      <c r="C313" s="92">
        <f>'PLANILHA ORÇAMENTÁRIA'!C94</f>
        <v>0.70830000000000015</v>
      </c>
      <c r="D313" s="87"/>
      <c r="E313" s="154"/>
      <c r="F313" s="86"/>
      <c r="G313" s="86"/>
      <c r="H313" s="86"/>
      <c r="I313" s="86"/>
      <c r="J313" s="86"/>
      <c r="K313" s="86"/>
      <c r="L313" s="29"/>
      <c r="M313" s="29"/>
      <c r="N313" s="30"/>
      <c r="R313" s="63"/>
      <c r="S313" s="63"/>
      <c r="T313" s="63"/>
      <c r="U313" s="63"/>
      <c r="V313" s="63"/>
      <c r="W313" s="63"/>
      <c r="X313" s="63"/>
      <c r="Y313" s="63"/>
      <c r="Z313" s="63"/>
      <c r="AA313" s="63"/>
      <c r="AB313" s="63"/>
      <c r="AC313" s="63"/>
      <c r="AD313" s="63"/>
      <c r="AE313" s="63"/>
      <c r="AF313" s="63"/>
      <c r="AG313" s="63"/>
      <c r="AH313" s="63"/>
      <c r="AI313" s="63"/>
      <c r="AJ313" s="63"/>
      <c r="AK313" s="63"/>
      <c r="AL313" s="63"/>
      <c r="AM313" s="63"/>
      <c r="AN313" s="63"/>
      <c r="AO313" s="63"/>
      <c r="AP313" s="63"/>
      <c r="AQ313" s="63"/>
      <c r="AR313" s="63"/>
      <c r="AS313" s="63"/>
      <c r="AT313" s="63"/>
      <c r="AU313" s="63"/>
      <c r="AV313" s="63"/>
      <c r="AW313" s="63"/>
      <c r="AX313" s="63"/>
      <c r="AY313" s="63"/>
      <c r="AZ313" s="63"/>
      <c r="BA313" s="63"/>
      <c r="BB313" s="63"/>
      <c r="BC313" s="63"/>
      <c r="BD313" s="63"/>
      <c r="BE313" s="63"/>
      <c r="BF313" s="63"/>
      <c r="BG313" s="63"/>
      <c r="BH313" s="63"/>
      <c r="BI313" s="63"/>
      <c r="BJ313" s="63"/>
      <c r="BK313" s="63"/>
      <c r="BL313" s="63"/>
      <c r="BM313" s="63"/>
      <c r="BN313" s="63"/>
      <c r="BO313" s="63"/>
      <c r="BP313" s="63"/>
      <c r="BQ313" s="63"/>
      <c r="BR313" s="63"/>
      <c r="BS313" s="63"/>
      <c r="BT313" s="63"/>
      <c r="BU313" s="63"/>
      <c r="BV313" s="63"/>
      <c r="BW313" s="63"/>
      <c r="BX313" s="63"/>
      <c r="BY313" s="63"/>
      <c r="BZ313" s="63"/>
      <c r="CA313" s="63"/>
      <c r="CB313" s="63"/>
      <c r="CC313" s="63"/>
      <c r="CD313" s="63"/>
      <c r="CE313" s="63"/>
      <c r="CF313" s="63"/>
      <c r="CG313" s="63"/>
      <c r="CH313" s="63"/>
      <c r="CI313" s="63"/>
      <c r="CJ313" s="63"/>
      <c r="CK313" s="63"/>
      <c r="CL313" s="63"/>
      <c r="CM313" s="63"/>
      <c r="CN313" s="63"/>
      <c r="CO313" s="63"/>
      <c r="CP313" s="63"/>
      <c r="CQ313" s="63"/>
      <c r="CR313" s="63"/>
      <c r="CS313" s="63"/>
      <c r="CT313" s="63"/>
      <c r="CU313" s="63"/>
      <c r="CV313" s="63"/>
      <c r="CW313" s="63"/>
      <c r="CX313" s="63"/>
      <c r="CY313" s="63"/>
      <c r="CZ313" s="63"/>
      <c r="DA313" s="63"/>
      <c r="DB313" s="63"/>
      <c r="DC313" s="63"/>
      <c r="DD313" s="63"/>
      <c r="DE313" s="63"/>
      <c r="DF313" s="63"/>
      <c r="DG313" s="63"/>
      <c r="DH313" s="63"/>
      <c r="DI313" s="63"/>
      <c r="DJ313" s="63"/>
      <c r="DK313" s="63"/>
      <c r="DL313" s="63"/>
      <c r="DM313" s="63"/>
      <c r="DN313" s="63"/>
      <c r="DO313" s="63"/>
      <c r="DP313" s="63"/>
      <c r="DQ313" s="63"/>
      <c r="DR313" s="63"/>
      <c r="DS313" s="63"/>
      <c r="DT313" s="63"/>
      <c r="DU313" s="63"/>
      <c r="DV313" s="63"/>
      <c r="DW313" s="63"/>
      <c r="DX313" s="63"/>
      <c r="DY313" s="63"/>
      <c r="DZ313" s="63"/>
      <c r="EA313" s="63"/>
      <c r="EB313" s="63"/>
      <c r="EC313" s="63"/>
      <c r="ED313" s="63"/>
      <c r="EE313" s="63"/>
      <c r="EF313" s="63"/>
      <c r="EG313" s="63"/>
      <c r="EH313" s="63"/>
      <c r="EI313" s="63"/>
      <c r="EJ313" s="63"/>
      <c r="EK313" s="63"/>
      <c r="EL313" s="63"/>
      <c r="EM313" s="63"/>
      <c r="EN313" s="63"/>
      <c r="EO313" s="63"/>
      <c r="EP313" s="63"/>
      <c r="EQ313" s="63"/>
      <c r="ER313" s="63"/>
      <c r="ES313" s="63"/>
      <c r="ET313" s="63"/>
      <c r="EU313" s="63"/>
      <c r="EV313" s="63"/>
      <c r="EW313" s="63"/>
      <c r="EX313" s="63"/>
      <c r="EY313" s="63"/>
      <c r="EZ313" s="63"/>
      <c r="FA313" s="63"/>
      <c r="FB313" s="63"/>
      <c r="FC313" s="63"/>
      <c r="FD313" s="63"/>
      <c r="FE313" s="63"/>
      <c r="FF313" s="63"/>
      <c r="FG313" s="63"/>
      <c r="FH313" s="63"/>
      <c r="FI313" s="63"/>
      <c r="FJ313" s="63"/>
      <c r="FK313" s="63"/>
      <c r="FL313" s="63"/>
      <c r="FM313" s="63"/>
      <c r="FN313" s="63"/>
      <c r="FO313" s="63"/>
      <c r="FP313" s="63"/>
      <c r="FQ313" s="63"/>
      <c r="FR313" s="63"/>
      <c r="FS313" s="63"/>
      <c r="FT313" s="63"/>
      <c r="FU313" s="63"/>
      <c r="FV313" s="63"/>
      <c r="FW313" s="63"/>
      <c r="FX313" s="63"/>
      <c r="FY313" s="63"/>
      <c r="FZ313" s="63"/>
      <c r="GA313" s="63"/>
      <c r="GB313" s="63"/>
      <c r="GC313" s="63"/>
      <c r="GD313" s="63"/>
      <c r="GE313" s="63"/>
      <c r="GF313" s="63"/>
      <c r="GG313" s="63"/>
      <c r="GH313" s="63"/>
      <c r="GI313" s="63"/>
      <c r="GJ313" s="63"/>
      <c r="GK313" s="63"/>
      <c r="GL313" s="63"/>
      <c r="GM313" s="63"/>
      <c r="GN313" s="63"/>
      <c r="GO313" s="63"/>
      <c r="GP313" s="63"/>
      <c r="GQ313" s="63"/>
      <c r="GR313" s="63"/>
      <c r="GS313" s="63"/>
      <c r="GT313" s="63"/>
      <c r="GU313" s="63"/>
      <c r="GV313" s="63"/>
      <c r="GW313" s="63"/>
      <c r="GX313" s="63"/>
      <c r="GY313" s="63"/>
      <c r="GZ313" s="63"/>
      <c r="HA313" s="63"/>
      <c r="HB313" s="63"/>
      <c r="HC313" s="63"/>
      <c r="HD313" s="63"/>
      <c r="HE313" s="63"/>
      <c r="HF313" s="63"/>
      <c r="HG313" s="63"/>
      <c r="HH313" s="63"/>
      <c r="HI313" s="63"/>
      <c r="HJ313" s="63"/>
      <c r="HK313" s="63"/>
      <c r="HL313" s="63"/>
      <c r="HM313" s="63"/>
      <c r="HN313" s="63"/>
      <c r="HO313" s="63"/>
      <c r="HP313" s="63"/>
      <c r="HQ313" s="63"/>
      <c r="HR313" s="63"/>
      <c r="HS313" s="63"/>
      <c r="HT313" s="63"/>
      <c r="HU313" s="63"/>
      <c r="HV313" s="63"/>
      <c r="HW313" s="63"/>
      <c r="HX313" s="63"/>
      <c r="HY313" s="63"/>
      <c r="HZ313" s="63"/>
      <c r="IA313" s="63"/>
      <c r="IB313" s="63"/>
      <c r="IC313" s="63"/>
      <c r="ID313" s="63"/>
      <c r="IE313" s="63"/>
      <c r="IF313" s="63"/>
      <c r="IG313" s="63"/>
      <c r="IH313" s="63"/>
      <c r="II313" s="63"/>
      <c r="IJ313" s="63"/>
      <c r="IK313" s="63"/>
      <c r="IL313" s="63"/>
      <c r="IM313" s="63"/>
      <c r="IN313" s="63"/>
      <c r="IO313" s="63"/>
      <c r="IP313" s="63"/>
      <c r="IQ313" s="63"/>
      <c r="IR313" s="63"/>
      <c r="IS313" s="63"/>
      <c r="IT313" s="63"/>
      <c r="IU313" s="63"/>
      <c r="IV313" s="63"/>
      <c r="IW313" s="63"/>
      <c r="IX313" s="63"/>
      <c r="IY313" s="63"/>
      <c r="IZ313" s="63"/>
      <c r="JA313" s="63"/>
      <c r="JB313" s="63"/>
      <c r="JC313" s="63"/>
      <c r="JD313" s="63"/>
      <c r="JE313" s="63"/>
      <c r="JF313" s="63"/>
      <c r="JG313" s="63"/>
      <c r="JH313" s="63"/>
      <c r="JI313" s="63"/>
      <c r="JJ313" s="63"/>
      <c r="JK313" s="63"/>
      <c r="JL313" s="63"/>
      <c r="JM313" s="63"/>
      <c r="JN313" s="63"/>
      <c r="JO313" s="63"/>
      <c r="JP313" s="63"/>
      <c r="JQ313" s="63"/>
      <c r="JR313" s="63"/>
      <c r="JS313" s="63"/>
      <c r="JT313" s="63"/>
      <c r="JU313" s="63"/>
      <c r="JV313" s="63"/>
      <c r="JW313" s="63"/>
      <c r="JX313" s="63"/>
      <c r="JY313" s="63"/>
      <c r="JZ313" s="63"/>
      <c r="KA313" s="63"/>
      <c r="KB313" s="63"/>
      <c r="KC313" s="63"/>
      <c r="KD313" s="63"/>
      <c r="KE313" s="63"/>
      <c r="KF313" s="63"/>
      <c r="KG313" s="63"/>
      <c r="KH313" s="63"/>
      <c r="KI313" s="63"/>
      <c r="KJ313" s="63"/>
      <c r="KK313" s="63"/>
      <c r="KL313" s="63"/>
      <c r="KM313" s="63"/>
      <c r="KN313" s="63"/>
      <c r="KO313" s="63"/>
      <c r="KP313" s="63"/>
      <c r="KQ313" s="63"/>
      <c r="KR313" s="63"/>
      <c r="KS313" s="63"/>
      <c r="KT313" s="63"/>
      <c r="KU313" s="63"/>
      <c r="KV313" s="63"/>
      <c r="KW313" s="63"/>
      <c r="KX313" s="63"/>
      <c r="KY313" s="63"/>
      <c r="KZ313" s="63"/>
      <c r="LA313" s="63"/>
      <c r="LB313" s="63"/>
      <c r="LC313" s="63"/>
      <c r="LD313" s="63"/>
      <c r="LE313" s="63"/>
      <c r="LF313" s="63"/>
      <c r="LG313" s="63"/>
      <c r="LH313" s="63"/>
      <c r="LI313" s="63"/>
      <c r="LJ313" s="63"/>
      <c r="LK313" s="63"/>
      <c r="LL313" s="63"/>
      <c r="LM313" s="63"/>
      <c r="LN313" s="63"/>
      <c r="LO313" s="63"/>
      <c r="LP313" s="63"/>
      <c r="LQ313" s="63"/>
      <c r="LR313" s="63"/>
      <c r="LS313" s="63"/>
      <c r="LT313" s="63"/>
      <c r="LU313" s="63"/>
      <c r="LV313" s="63"/>
      <c r="LW313" s="63"/>
      <c r="LX313" s="63"/>
      <c r="LY313" s="63"/>
      <c r="LZ313" s="63"/>
      <c r="MA313" s="63"/>
      <c r="MB313" s="63"/>
      <c r="MC313" s="63"/>
      <c r="MD313" s="63"/>
      <c r="ME313" s="63"/>
      <c r="MF313" s="63"/>
      <c r="MG313" s="63"/>
      <c r="MH313" s="63"/>
      <c r="MI313" s="63"/>
      <c r="MJ313" s="63"/>
      <c r="MK313" s="63"/>
      <c r="ML313" s="63"/>
      <c r="MM313" s="63"/>
      <c r="MN313" s="63"/>
      <c r="MO313" s="63"/>
      <c r="MP313" s="63"/>
      <c r="MQ313" s="63"/>
      <c r="MR313" s="63"/>
      <c r="MS313" s="63"/>
      <c r="MT313" s="63"/>
      <c r="MU313" s="63"/>
      <c r="MV313" s="63"/>
      <c r="MW313" s="63"/>
      <c r="MX313" s="63"/>
      <c r="MY313" s="63"/>
      <c r="MZ313" s="63"/>
      <c r="NA313" s="63"/>
      <c r="NB313" s="63"/>
      <c r="NC313" s="63"/>
      <c r="ND313" s="63"/>
      <c r="NE313" s="63"/>
      <c r="NF313" s="63"/>
      <c r="NG313" s="63"/>
      <c r="NH313" s="63"/>
      <c r="NI313" s="63"/>
      <c r="NJ313" s="63"/>
      <c r="NK313" s="63"/>
      <c r="NL313" s="63"/>
      <c r="NM313" s="63"/>
      <c r="NN313" s="63"/>
      <c r="NO313" s="63"/>
      <c r="NP313" s="63"/>
      <c r="NQ313" s="63"/>
      <c r="NR313" s="63"/>
      <c r="NS313" s="63"/>
      <c r="NT313" s="63"/>
      <c r="NU313" s="63"/>
      <c r="NV313" s="63"/>
      <c r="NW313" s="63"/>
      <c r="NX313" s="63"/>
      <c r="NY313" s="63"/>
      <c r="NZ313" s="63"/>
      <c r="OA313" s="63"/>
      <c r="OB313" s="63"/>
      <c r="OC313" s="63"/>
      <c r="OD313" s="63"/>
      <c r="OE313" s="63"/>
      <c r="OF313" s="63"/>
      <c r="OG313" s="63"/>
      <c r="OH313" s="63"/>
      <c r="OI313" s="63"/>
      <c r="OJ313" s="63"/>
      <c r="OK313" s="63"/>
      <c r="OL313" s="63"/>
      <c r="OM313" s="63"/>
      <c r="ON313" s="63"/>
      <c r="OO313" s="63"/>
      <c r="OP313" s="63"/>
      <c r="OQ313" s="63"/>
      <c r="OR313" s="63"/>
      <c r="OS313" s="63"/>
      <c r="OT313" s="63"/>
      <c r="OU313" s="63"/>
      <c r="OV313" s="63"/>
      <c r="OW313" s="63"/>
      <c r="OX313" s="63"/>
      <c r="OY313" s="63"/>
      <c r="OZ313" s="63"/>
      <c r="PA313" s="63"/>
      <c r="PB313" s="63"/>
      <c r="PC313" s="63"/>
      <c r="PD313" s="63"/>
      <c r="PE313" s="63"/>
      <c r="PF313" s="63"/>
      <c r="PG313" s="63"/>
      <c r="PH313" s="63"/>
      <c r="PI313" s="63"/>
      <c r="PJ313" s="63"/>
      <c r="PK313" s="63"/>
      <c r="PL313" s="63"/>
      <c r="PM313" s="63"/>
      <c r="PN313" s="63"/>
      <c r="PO313" s="63"/>
      <c r="PP313" s="63"/>
      <c r="PQ313" s="63"/>
      <c r="PR313" s="63"/>
      <c r="PS313" s="63"/>
      <c r="PT313" s="63"/>
      <c r="PU313" s="63"/>
      <c r="PV313" s="63"/>
      <c r="PW313" s="63"/>
      <c r="PX313" s="63"/>
      <c r="PY313" s="63"/>
      <c r="PZ313" s="63"/>
      <c r="QA313" s="63"/>
      <c r="QB313" s="63"/>
      <c r="QC313" s="63"/>
      <c r="QD313" s="63"/>
      <c r="QE313" s="63"/>
      <c r="QF313" s="63"/>
      <c r="QG313" s="63"/>
      <c r="QH313" s="63"/>
      <c r="QI313" s="63"/>
      <c r="QJ313" s="63"/>
      <c r="QK313" s="63"/>
      <c r="QL313" s="63"/>
      <c r="QM313" s="63"/>
      <c r="QN313" s="63"/>
      <c r="QO313" s="63"/>
      <c r="QP313" s="63"/>
      <c r="QQ313" s="63"/>
      <c r="QR313" s="63"/>
      <c r="QS313" s="63"/>
      <c r="QT313" s="63"/>
      <c r="QU313" s="63"/>
      <c r="QV313" s="63"/>
      <c r="QW313" s="63"/>
      <c r="QX313" s="63"/>
      <c r="QY313" s="63"/>
      <c r="QZ313" s="63"/>
      <c r="RA313" s="63"/>
      <c r="RB313" s="63"/>
      <c r="RC313" s="63"/>
      <c r="RD313" s="63"/>
      <c r="RE313" s="63"/>
      <c r="RF313" s="63"/>
      <c r="RG313" s="63"/>
      <c r="RH313" s="63"/>
      <c r="RI313" s="63"/>
      <c r="RJ313" s="63"/>
      <c r="RK313" s="63"/>
      <c r="RL313" s="63"/>
      <c r="RM313" s="63"/>
      <c r="RN313" s="63"/>
      <c r="RO313" s="63"/>
      <c r="RP313" s="63"/>
      <c r="RQ313" s="63"/>
      <c r="RR313" s="63"/>
      <c r="RS313" s="63"/>
      <c r="RT313" s="63"/>
      <c r="RU313" s="63"/>
      <c r="RV313" s="63"/>
      <c r="RW313" s="63"/>
      <c r="RX313" s="63"/>
      <c r="RY313" s="63"/>
      <c r="RZ313" s="63"/>
      <c r="SA313" s="63"/>
      <c r="SB313" s="63"/>
      <c r="SC313" s="63"/>
      <c r="SD313" s="63"/>
      <c r="SE313" s="63"/>
      <c r="SF313" s="63"/>
      <c r="SG313" s="63"/>
      <c r="SH313" s="63"/>
      <c r="SI313" s="63"/>
      <c r="SJ313" s="63"/>
      <c r="SK313" s="63"/>
      <c r="SL313" s="63"/>
      <c r="SM313" s="63"/>
      <c r="SN313" s="63"/>
      <c r="SO313" s="63"/>
      <c r="SP313" s="63"/>
      <c r="SQ313" s="63"/>
      <c r="SR313" s="63"/>
      <c r="SS313" s="63"/>
      <c r="ST313" s="63"/>
      <c r="SU313" s="63"/>
      <c r="SV313" s="63"/>
      <c r="SW313" s="63"/>
      <c r="SX313" s="63"/>
      <c r="SY313" s="63"/>
      <c r="SZ313" s="63"/>
      <c r="TA313" s="63"/>
      <c r="TB313" s="63"/>
      <c r="TC313" s="63"/>
      <c r="TD313" s="63"/>
      <c r="TE313" s="63"/>
      <c r="TF313" s="63"/>
      <c r="TG313" s="63"/>
      <c r="TH313" s="63"/>
      <c r="TI313" s="63"/>
      <c r="TJ313" s="63"/>
      <c r="TK313" s="63"/>
      <c r="TL313" s="63"/>
      <c r="TM313" s="63"/>
      <c r="TN313" s="63"/>
      <c r="TO313" s="63"/>
      <c r="TP313" s="63"/>
      <c r="TQ313" s="63"/>
      <c r="TR313" s="63"/>
      <c r="TS313" s="63"/>
      <c r="TT313" s="63"/>
      <c r="TU313" s="63"/>
      <c r="TV313" s="63"/>
      <c r="TW313" s="63"/>
      <c r="TX313" s="63"/>
      <c r="TY313" s="63"/>
      <c r="TZ313" s="63"/>
      <c r="UA313" s="63"/>
      <c r="UB313" s="63"/>
      <c r="UC313" s="63"/>
      <c r="UD313" s="63"/>
      <c r="UE313" s="63"/>
      <c r="UF313" s="63"/>
      <c r="UG313" s="63"/>
      <c r="UH313" s="63"/>
      <c r="UI313" s="63"/>
      <c r="UJ313" s="63"/>
      <c r="UK313" s="63"/>
      <c r="UL313" s="63"/>
      <c r="UM313" s="63"/>
      <c r="UN313" s="63"/>
      <c r="UO313" s="63"/>
      <c r="UP313" s="63"/>
      <c r="UQ313" s="63"/>
      <c r="UR313" s="63"/>
      <c r="US313" s="63"/>
      <c r="UT313" s="63"/>
      <c r="UU313" s="63"/>
      <c r="UV313" s="63"/>
      <c r="UW313" s="63"/>
      <c r="UX313" s="63"/>
      <c r="UY313" s="63"/>
      <c r="UZ313" s="63"/>
      <c r="VA313" s="63"/>
      <c r="VB313" s="63"/>
      <c r="VC313" s="63"/>
      <c r="VD313" s="63"/>
      <c r="VE313" s="63"/>
      <c r="VF313" s="63"/>
      <c r="VG313" s="63"/>
      <c r="VH313" s="63"/>
      <c r="VI313" s="63"/>
      <c r="VJ313" s="63"/>
      <c r="VK313" s="63"/>
      <c r="VL313" s="63"/>
      <c r="VM313" s="63"/>
      <c r="VN313" s="63"/>
      <c r="VO313" s="63"/>
      <c r="VP313" s="63"/>
      <c r="VQ313" s="63"/>
      <c r="VR313" s="63"/>
      <c r="VS313" s="63"/>
      <c r="VT313" s="63"/>
      <c r="VU313" s="63"/>
      <c r="VV313" s="63"/>
      <c r="VW313" s="63"/>
      <c r="VX313" s="63"/>
      <c r="VY313" s="63"/>
      <c r="VZ313" s="63"/>
      <c r="WA313" s="63"/>
      <c r="WB313" s="63"/>
      <c r="WC313" s="63"/>
      <c r="WD313" s="63"/>
      <c r="WE313" s="63"/>
      <c r="WF313" s="63"/>
      <c r="WG313" s="63"/>
      <c r="WH313" s="63"/>
      <c r="WI313" s="63"/>
      <c r="WJ313" s="63"/>
      <c r="WK313" s="63"/>
      <c r="WL313" s="63"/>
      <c r="WM313" s="63"/>
      <c r="WN313" s="63"/>
      <c r="WO313" s="63"/>
      <c r="WP313" s="63"/>
      <c r="WQ313" s="63"/>
      <c r="WR313" s="63"/>
      <c r="WS313" s="63"/>
      <c r="WT313" s="63"/>
      <c r="WU313" s="63"/>
      <c r="WV313" s="63"/>
      <c r="WW313" s="63"/>
      <c r="WX313" s="63"/>
      <c r="WY313" s="63"/>
      <c r="WZ313" s="63"/>
      <c r="XA313" s="63"/>
      <c r="XB313" s="63"/>
      <c r="XC313" s="63"/>
      <c r="XD313" s="63"/>
      <c r="XE313" s="63"/>
      <c r="XF313" s="63"/>
      <c r="XG313" s="63"/>
      <c r="XH313" s="63"/>
      <c r="XI313" s="63"/>
      <c r="XJ313" s="63"/>
      <c r="XK313" s="63"/>
      <c r="XL313" s="63"/>
      <c r="XM313" s="63"/>
      <c r="XN313" s="63"/>
      <c r="XO313" s="63"/>
      <c r="XP313" s="63"/>
      <c r="XQ313" s="63"/>
      <c r="XR313" s="63"/>
      <c r="XS313" s="63"/>
      <c r="XT313" s="63"/>
      <c r="XU313" s="63"/>
      <c r="XV313" s="63"/>
      <c r="XW313" s="63"/>
      <c r="XX313" s="63"/>
      <c r="XY313" s="63"/>
      <c r="XZ313" s="63"/>
      <c r="YA313" s="63"/>
      <c r="YB313" s="63"/>
      <c r="YC313" s="63"/>
      <c r="YD313" s="63"/>
      <c r="YE313" s="63"/>
      <c r="YF313" s="63"/>
      <c r="YG313" s="63"/>
      <c r="YH313" s="63"/>
      <c r="YI313" s="63"/>
      <c r="YJ313" s="63"/>
      <c r="YK313" s="63"/>
      <c r="YL313" s="63"/>
      <c r="YM313" s="63"/>
      <c r="YN313" s="63"/>
      <c r="YO313" s="63"/>
      <c r="YP313" s="63"/>
      <c r="YQ313" s="63"/>
      <c r="YR313" s="63"/>
      <c r="YS313" s="63"/>
      <c r="YT313" s="63"/>
      <c r="YU313" s="63"/>
      <c r="YV313" s="63"/>
      <c r="YW313" s="63"/>
      <c r="YX313" s="63"/>
      <c r="YY313" s="63"/>
      <c r="YZ313" s="63"/>
      <c r="ZA313" s="63"/>
      <c r="ZB313" s="63"/>
      <c r="ZC313" s="63"/>
      <c r="ZD313" s="63"/>
      <c r="ZE313" s="63"/>
      <c r="ZF313" s="63"/>
      <c r="ZG313" s="63"/>
      <c r="ZH313" s="63"/>
      <c r="ZI313" s="63"/>
      <c r="ZJ313" s="63"/>
      <c r="ZK313" s="63"/>
      <c r="ZL313" s="63"/>
      <c r="ZM313" s="63"/>
      <c r="ZN313" s="63"/>
      <c r="ZO313" s="63"/>
      <c r="ZP313" s="63"/>
      <c r="ZQ313" s="63"/>
      <c r="ZR313" s="63"/>
      <c r="ZS313" s="63"/>
      <c r="ZT313" s="63"/>
      <c r="ZU313" s="63"/>
      <c r="ZV313" s="63"/>
      <c r="ZW313" s="63"/>
      <c r="ZX313" s="63"/>
      <c r="ZY313" s="63"/>
      <c r="ZZ313" s="63"/>
      <c r="AAA313" s="63"/>
      <c r="AAB313" s="63"/>
      <c r="AAC313" s="63"/>
      <c r="AAD313" s="63"/>
      <c r="AAE313" s="63"/>
      <c r="AAF313" s="63"/>
      <c r="AAG313" s="63"/>
      <c r="AAH313" s="63"/>
      <c r="AAI313" s="63"/>
      <c r="AAJ313" s="63"/>
      <c r="AAK313" s="63"/>
      <c r="AAL313" s="63"/>
      <c r="AAM313" s="63"/>
      <c r="AAN313" s="63"/>
      <c r="AAO313" s="63"/>
      <c r="AAP313" s="63"/>
      <c r="AAQ313" s="63"/>
      <c r="AAR313" s="63"/>
      <c r="AAS313" s="63"/>
      <c r="AAT313" s="63"/>
      <c r="AAU313" s="63"/>
      <c r="AAV313" s="63"/>
      <c r="AAW313" s="63"/>
      <c r="AAX313" s="63"/>
      <c r="AAY313" s="63"/>
      <c r="AAZ313" s="63"/>
      <c r="ABA313" s="63"/>
      <c r="ABB313" s="63"/>
      <c r="ABC313" s="63"/>
      <c r="ABD313" s="63"/>
      <c r="ABE313" s="63"/>
      <c r="ABF313" s="63"/>
      <c r="ABG313" s="63"/>
      <c r="ABH313" s="63"/>
      <c r="ABI313" s="63"/>
      <c r="ABJ313" s="63"/>
      <c r="ABK313" s="63"/>
      <c r="ABL313" s="63"/>
      <c r="ABM313" s="63"/>
      <c r="ABN313" s="63"/>
      <c r="ABO313" s="63"/>
      <c r="ABP313" s="63"/>
      <c r="ABQ313" s="63"/>
      <c r="ABR313" s="63"/>
      <c r="ABS313" s="63"/>
      <c r="ABT313" s="63"/>
      <c r="ABU313" s="63"/>
      <c r="ABV313" s="63"/>
      <c r="ABW313" s="63"/>
      <c r="ABX313" s="63"/>
      <c r="ABY313" s="63"/>
      <c r="ABZ313" s="63"/>
      <c r="ACA313" s="63"/>
      <c r="ACB313" s="63"/>
      <c r="ACC313" s="63"/>
      <c r="ACD313" s="63"/>
      <c r="ACE313" s="63"/>
      <c r="ACF313" s="63"/>
      <c r="ACG313" s="63"/>
      <c r="ACH313" s="63"/>
      <c r="ACI313" s="63"/>
      <c r="ACJ313" s="63"/>
      <c r="ACK313" s="63"/>
      <c r="ACL313" s="63"/>
      <c r="ACM313" s="63"/>
      <c r="ACN313" s="63"/>
      <c r="ACO313" s="63"/>
      <c r="ACP313" s="63"/>
      <c r="ACQ313" s="63"/>
      <c r="ACR313" s="63"/>
      <c r="ACS313" s="63"/>
      <c r="ACT313" s="63"/>
      <c r="ACU313" s="63"/>
      <c r="ACV313" s="63"/>
      <c r="ACW313" s="63"/>
      <c r="ACX313" s="63"/>
      <c r="ACY313" s="63"/>
      <c r="ACZ313" s="63"/>
      <c r="ADA313" s="63"/>
      <c r="ADB313" s="63"/>
      <c r="ADC313" s="63"/>
      <c r="ADD313" s="63"/>
      <c r="ADE313" s="63"/>
      <c r="ADF313" s="63"/>
      <c r="ADG313" s="63"/>
      <c r="ADH313" s="63"/>
      <c r="ADI313" s="63"/>
      <c r="ADJ313" s="63"/>
      <c r="ADK313" s="63"/>
      <c r="ADL313" s="63"/>
      <c r="ADM313" s="63"/>
      <c r="ADN313" s="63"/>
      <c r="ADO313" s="63"/>
      <c r="ADP313" s="63"/>
      <c r="ADQ313" s="63"/>
      <c r="ADR313" s="63"/>
      <c r="ADS313" s="63"/>
      <c r="ADT313" s="63"/>
      <c r="ADU313" s="63"/>
      <c r="ADV313" s="63"/>
      <c r="ADW313" s="63"/>
      <c r="ADX313" s="63"/>
      <c r="ADY313" s="63"/>
      <c r="ADZ313" s="63"/>
      <c r="AEA313" s="63"/>
      <c r="AEB313" s="63"/>
      <c r="AEC313" s="63"/>
      <c r="AED313" s="63"/>
      <c r="AEE313" s="63"/>
      <c r="AEF313" s="63"/>
      <c r="AEG313" s="63"/>
      <c r="AEH313" s="63"/>
      <c r="AEI313" s="63"/>
      <c r="AEJ313" s="63"/>
      <c r="AEK313" s="63"/>
      <c r="AEL313" s="63"/>
      <c r="AEM313" s="63"/>
      <c r="AEN313" s="63"/>
      <c r="AEO313" s="63"/>
      <c r="AEP313" s="63"/>
      <c r="AEQ313" s="63"/>
      <c r="AER313" s="63"/>
      <c r="AES313" s="63"/>
      <c r="AET313" s="63"/>
      <c r="AEU313" s="63"/>
      <c r="AEV313" s="63"/>
      <c r="AEW313" s="63"/>
      <c r="AEX313" s="63"/>
      <c r="AEY313" s="63"/>
      <c r="AEZ313" s="63"/>
      <c r="AFA313" s="63"/>
      <c r="AFB313" s="63"/>
      <c r="AFC313" s="63"/>
      <c r="AFD313" s="63"/>
      <c r="AFE313" s="63"/>
      <c r="AFF313" s="63"/>
      <c r="AFG313" s="63"/>
      <c r="AFH313" s="63"/>
      <c r="AFI313" s="63"/>
      <c r="AFJ313" s="63"/>
      <c r="AFK313" s="63"/>
      <c r="AFL313" s="63"/>
      <c r="AFM313" s="63"/>
      <c r="AFN313" s="63"/>
      <c r="AFO313" s="63"/>
      <c r="AFP313" s="63"/>
      <c r="AFQ313" s="63"/>
      <c r="AFR313" s="63"/>
      <c r="AFS313" s="63"/>
      <c r="AFT313" s="63"/>
      <c r="AFU313" s="63"/>
      <c r="AFV313" s="63"/>
      <c r="AFW313" s="63"/>
      <c r="AFX313" s="63"/>
      <c r="AFY313" s="63"/>
      <c r="AFZ313" s="63"/>
      <c r="AGA313" s="63"/>
      <c r="AGB313" s="63"/>
      <c r="AGC313" s="63"/>
      <c r="AGD313" s="63"/>
      <c r="AGE313" s="63"/>
      <c r="AGF313" s="63"/>
      <c r="AGG313" s="63"/>
      <c r="AGH313" s="63"/>
      <c r="AGI313" s="63"/>
      <c r="AGJ313" s="63"/>
      <c r="AGK313" s="63"/>
      <c r="AGL313" s="63"/>
      <c r="AGM313" s="63"/>
      <c r="AGN313" s="63"/>
      <c r="AGO313" s="63"/>
      <c r="AGP313" s="63"/>
      <c r="AGQ313" s="63"/>
      <c r="AGR313" s="63"/>
      <c r="AGS313" s="63"/>
      <c r="AGT313" s="63"/>
      <c r="AGU313" s="63"/>
      <c r="AGV313" s="63"/>
      <c r="AGW313" s="63"/>
      <c r="AGX313" s="63"/>
      <c r="AGY313" s="63"/>
      <c r="AGZ313" s="63"/>
      <c r="AHA313" s="63"/>
      <c r="AHB313" s="63"/>
      <c r="AHC313" s="63"/>
      <c r="AHD313" s="63"/>
      <c r="AHE313" s="63"/>
      <c r="AHF313" s="63"/>
      <c r="AHG313" s="63"/>
      <c r="AHH313" s="63"/>
      <c r="AHI313" s="63"/>
      <c r="AHJ313" s="63"/>
      <c r="AHK313" s="63"/>
      <c r="AHL313" s="63"/>
      <c r="AHM313" s="63"/>
      <c r="AHN313" s="63"/>
      <c r="AHO313" s="63"/>
      <c r="AHP313" s="63"/>
      <c r="AHQ313" s="63"/>
      <c r="AHR313" s="63"/>
      <c r="AHS313" s="63"/>
      <c r="AHT313" s="63"/>
      <c r="AHU313" s="63"/>
      <c r="AHV313" s="63"/>
      <c r="AHW313" s="63"/>
      <c r="AHX313" s="63"/>
      <c r="AHY313" s="63"/>
      <c r="AHZ313" s="63"/>
      <c r="AIA313" s="63"/>
      <c r="AIB313" s="63"/>
      <c r="AIC313" s="63"/>
      <c r="AID313" s="63"/>
      <c r="AIE313" s="63"/>
      <c r="AIF313" s="63"/>
      <c r="AIG313" s="63"/>
      <c r="AIH313" s="63"/>
      <c r="AII313" s="63"/>
      <c r="AIJ313" s="63"/>
      <c r="AIK313" s="63"/>
      <c r="AIL313" s="63"/>
      <c r="AIM313" s="63"/>
      <c r="AIN313" s="63"/>
      <c r="AIO313" s="63"/>
      <c r="AIP313" s="63"/>
      <c r="AIQ313" s="63"/>
      <c r="AIR313" s="63"/>
      <c r="AIS313" s="63"/>
      <c r="AIT313" s="63"/>
      <c r="AIU313" s="63"/>
      <c r="AIV313" s="63"/>
      <c r="AIW313" s="63"/>
      <c r="AIX313" s="63"/>
      <c r="AIY313" s="63"/>
      <c r="AIZ313" s="63"/>
      <c r="AJA313" s="63"/>
      <c r="AJB313" s="63"/>
      <c r="AJC313" s="63"/>
      <c r="AJD313" s="63"/>
      <c r="AJE313" s="63"/>
      <c r="AJF313" s="63"/>
      <c r="AJG313" s="63"/>
      <c r="AJH313" s="63"/>
      <c r="AJI313" s="63"/>
      <c r="AJJ313" s="63"/>
      <c r="AJK313" s="63"/>
      <c r="AJL313" s="63"/>
      <c r="AJM313" s="63"/>
      <c r="AJN313" s="63"/>
      <c r="AJO313" s="63"/>
      <c r="AJP313" s="63"/>
      <c r="AJQ313" s="63"/>
      <c r="AJR313" s="63"/>
      <c r="AJS313" s="63"/>
      <c r="AJT313" s="63"/>
      <c r="AJU313" s="63"/>
      <c r="AJV313" s="63"/>
      <c r="AJW313" s="63"/>
      <c r="AJX313" s="63"/>
      <c r="AJY313" s="63"/>
      <c r="AJZ313" s="63"/>
      <c r="AKA313" s="63"/>
      <c r="AKB313" s="63"/>
      <c r="AKC313" s="63"/>
      <c r="AKD313" s="63"/>
      <c r="AKE313" s="63"/>
      <c r="AKF313" s="63"/>
      <c r="AKG313" s="63"/>
      <c r="AKH313" s="63"/>
      <c r="AKI313" s="63"/>
      <c r="AKJ313" s="63"/>
      <c r="AKK313" s="63"/>
      <c r="AKL313" s="63"/>
      <c r="AKM313" s="63"/>
      <c r="AKN313" s="63"/>
      <c r="AKO313" s="63"/>
      <c r="AKP313" s="63"/>
      <c r="AKQ313" s="63"/>
      <c r="AKR313" s="63"/>
      <c r="AKS313" s="63"/>
      <c r="AKT313" s="63"/>
      <c r="AKU313" s="63"/>
      <c r="AKV313" s="63"/>
      <c r="AKW313" s="63"/>
      <c r="AKX313" s="63"/>
      <c r="AKY313" s="63"/>
      <c r="AKZ313" s="63"/>
      <c r="ALA313" s="63"/>
      <c r="ALB313" s="63"/>
      <c r="ALC313" s="63"/>
      <c r="ALD313" s="63"/>
      <c r="ALE313" s="63"/>
      <c r="ALF313" s="63"/>
      <c r="ALG313" s="63"/>
      <c r="ALH313" s="63"/>
      <c r="ALI313" s="63"/>
      <c r="ALJ313" s="63"/>
      <c r="ALK313" s="63"/>
      <c r="ALL313" s="63"/>
      <c r="ALM313" s="63"/>
      <c r="ALN313" s="63"/>
      <c r="ALO313" s="63"/>
      <c r="ALP313" s="63"/>
      <c r="ALQ313" s="63"/>
      <c r="ALR313" s="63"/>
      <c r="ALS313" s="63"/>
      <c r="ALT313" s="63"/>
      <c r="ALU313" s="63"/>
      <c r="ALV313" s="63"/>
      <c r="ALW313" s="63"/>
      <c r="ALX313" s="63"/>
      <c r="ALY313" s="63"/>
      <c r="ALZ313" s="63"/>
      <c r="AMA313" s="63"/>
      <c r="AMB313" s="63"/>
      <c r="AMC313" s="63"/>
      <c r="AMD313" s="63"/>
      <c r="AME313" s="63"/>
      <c r="AMF313" s="63"/>
      <c r="AMG313" s="63"/>
      <c r="AMH313" s="63"/>
      <c r="AMI313" s="63"/>
      <c r="AMJ313" s="63"/>
      <c r="AMK313" s="63"/>
      <c r="AML313" s="63"/>
      <c r="AMM313" s="63"/>
      <c r="AMN313" s="63"/>
      <c r="AMO313" s="63"/>
    </row>
    <row r="314" spans="1:1029" s="31" customFormat="1" ht="21" x14ac:dyDescent="0.15">
      <c r="A314" s="89" t="str">
        <f>'PLANILHA ORÇAMENTÁRIA'!A95</f>
        <v>Data Base:</v>
      </c>
      <c r="B314" s="88"/>
      <c r="C314" s="92" t="str">
        <f>'PLANILHA ORÇAMENTÁRIA'!C95</f>
        <v xml:space="preserve"> Jan/2019</v>
      </c>
      <c r="D314" s="88"/>
      <c r="E314" s="155"/>
      <c r="F314" s="88"/>
      <c r="G314" s="88"/>
      <c r="H314" s="88"/>
      <c r="I314" s="88"/>
      <c r="J314" s="88"/>
      <c r="K314" s="88"/>
      <c r="L314" s="29"/>
      <c r="M314" s="29"/>
      <c r="N314" s="30"/>
      <c r="R314" s="63"/>
      <c r="S314" s="63"/>
      <c r="T314" s="63"/>
      <c r="U314" s="63"/>
      <c r="V314" s="63"/>
      <c r="W314" s="63"/>
      <c r="X314" s="63"/>
      <c r="Y314" s="63"/>
      <c r="Z314" s="63"/>
      <c r="AA314" s="63"/>
      <c r="AB314" s="63"/>
      <c r="AC314" s="63"/>
      <c r="AD314" s="63"/>
      <c r="AE314" s="63"/>
      <c r="AF314" s="63"/>
      <c r="AG314" s="63"/>
      <c r="AH314" s="63"/>
      <c r="AI314" s="63"/>
      <c r="AJ314" s="63"/>
      <c r="AK314" s="63"/>
      <c r="AL314" s="63"/>
      <c r="AM314" s="63"/>
      <c r="AN314" s="63"/>
      <c r="AO314" s="63"/>
      <c r="AP314" s="63"/>
      <c r="AQ314" s="63"/>
      <c r="AR314" s="63"/>
      <c r="AS314" s="63"/>
      <c r="AT314" s="63"/>
      <c r="AU314" s="63"/>
      <c r="AV314" s="63"/>
      <c r="AW314" s="63"/>
      <c r="AX314" s="63"/>
      <c r="AY314" s="63"/>
      <c r="AZ314" s="63"/>
      <c r="BA314" s="63"/>
      <c r="BB314" s="63"/>
      <c r="BC314" s="63"/>
      <c r="BD314" s="63"/>
      <c r="BE314" s="63"/>
      <c r="BF314" s="63"/>
      <c r="BG314" s="63"/>
      <c r="BH314" s="63"/>
      <c r="BI314" s="63"/>
      <c r="BJ314" s="63"/>
      <c r="BK314" s="63"/>
      <c r="BL314" s="63"/>
      <c r="BM314" s="63"/>
      <c r="BN314" s="63"/>
      <c r="BO314" s="63"/>
      <c r="BP314" s="63"/>
      <c r="BQ314" s="63"/>
      <c r="BR314" s="63"/>
      <c r="BS314" s="63"/>
      <c r="BT314" s="63"/>
      <c r="BU314" s="63"/>
      <c r="BV314" s="63"/>
      <c r="BW314" s="63"/>
      <c r="BX314" s="63"/>
      <c r="BY314" s="63"/>
      <c r="BZ314" s="63"/>
      <c r="CA314" s="63"/>
      <c r="CB314" s="63"/>
      <c r="CC314" s="63"/>
      <c r="CD314" s="63"/>
      <c r="CE314" s="63"/>
      <c r="CF314" s="63"/>
      <c r="CG314" s="63"/>
      <c r="CH314" s="63"/>
      <c r="CI314" s="63"/>
      <c r="CJ314" s="63"/>
      <c r="CK314" s="63"/>
      <c r="CL314" s="63"/>
      <c r="CM314" s="63"/>
      <c r="CN314" s="63"/>
      <c r="CO314" s="63"/>
      <c r="CP314" s="63"/>
      <c r="CQ314" s="63"/>
      <c r="CR314" s="63"/>
      <c r="CS314" s="63"/>
      <c r="CT314" s="63"/>
      <c r="CU314" s="63"/>
      <c r="CV314" s="63"/>
      <c r="CW314" s="63"/>
      <c r="CX314" s="63"/>
      <c r="CY314" s="63"/>
      <c r="CZ314" s="63"/>
      <c r="DA314" s="63"/>
      <c r="DB314" s="63"/>
      <c r="DC314" s="63"/>
      <c r="DD314" s="63"/>
      <c r="DE314" s="63"/>
      <c r="DF314" s="63"/>
      <c r="DG314" s="63"/>
      <c r="DH314" s="63"/>
      <c r="DI314" s="63"/>
      <c r="DJ314" s="63"/>
      <c r="DK314" s="63"/>
      <c r="DL314" s="63"/>
      <c r="DM314" s="63"/>
      <c r="DN314" s="63"/>
      <c r="DO314" s="63"/>
      <c r="DP314" s="63"/>
      <c r="DQ314" s="63"/>
      <c r="DR314" s="63"/>
      <c r="DS314" s="63"/>
      <c r="DT314" s="63"/>
      <c r="DU314" s="63"/>
      <c r="DV314" s="63"/>
      <c r="DW314" s="63"/>
      <c r="DX314" s="63"/>
      <c r="DY314" s="63"/>
      <c r="DZ314" s="63"/>
      <c r="EA314" s="63"/>
      <c r="EB314" s="63"/>
      <c r="EC314" s="63"/>
      <c r="ED314" s="63"/>
      <c r="EE314" s="63"/>
      <c r="EF314" s="63"/>
      <c r="EG314" s="63"/>
      <c r="EH314" s="63"/>
      <c r="EI314" s="63"/>
      <c r="EJ314" s="63"/>
      <c r="EK314" s="63"/>
      <c r="EL314" s="63"/>
      <c r="EM314" s="63"/>
      <c r="EN314" s="63"/>
      <c r="EO314" s="63"/>
      <c r="EP314" s="63"/>
      <c r="EQ314" s="63"/>
      <c r="ER314" s="63"/>
      <c r="ES314" s="63"/>
      <c r="ET314" s="63"/>
      <c r="EU314" s="63"/>
      <c r="EV314" s="63"/>
      <c r="EW314" s="63"/>
      <c r="EX314" s="63"/>
      <c r="EY314" s="63"/>
      <c r="EZ314" s="63"/>
      <c r="FA314" s="63"/>
      <c r="FB314" s="63"/>
      <c r="FC314" s="63"/>
      <c r="FD314" s="63"/>
      <c r="FE314" s="63"/>
      <c r="FF314" s="63"/>
      <c r="FG314" s="63"/>
      <c r="FH314" s="63"/>
      <c r="FI314" s="63"/>
      <c r="FJ314" s="63"/>
      <c r="FK314" s="63"/>
      <c r="FL314" s="63"/>
      <c r="FM314" s="63"/>
      <c r="FN314" s="63"/>
      <c r="FO314" s="63"/>
      <c r="FP314" s="63"/>
      <c r="FQ314" s="63"/>
      <c r="FR314" s="63"/>
      <c r="FS314" s="63"/>
      <c r="FT314" s="63"/>
      <c r="FU314" s="63"/>
      <c r="FV314" s="63"/>
      <c r="FW314" s="63"/>
      <c r="FX314" s="63"/>
      <c r="FY314" s="63"/>
      <c r="FZ314" s="63"/>
      <c r="GA314" s="63"/>
      <c r="GB314" s="63"/>
      <c r="GC314" s="63"/>
      <c r="GD314" s="63"/>
      <c r="GE314" s="63"/>
      <c r="GF314" s="63"/>
      <c r="GG314" s="63"/>
      <c r="GH314" s="63"/>
      <c r="GI314" s="63"/>
      <c r="GJ314" s="63"/>
      <c r="GK314" s="63"/>
      <c r="GL314" s="63"/>
      <c r="GM314" s="63"/>
      <c r="GN314" s="63"/>
      <c r="GO314" s="63"/>
      <c r="GP314" s="63"/>
      <c r="GQ314" s="63"/>
      <c r="GR314" s="63"/>
      <c r="GS314" s="63"/>
      <c r="GT314" s="63"/>
      <c r="GU314" s="63"/>
      <c r="GV314" s="63"/>
      <c r="GW314" s="63"/>
      <c r="GX314" s="63"/>
      <c r="GY314" s="63"/>
      <c r="GZ314" s="63"/>
      <c r="HA314" s="63"/>
      <c r="HB314" s="63"/>
      <c r="HC314" s="63"/>
      <c r="HD314" s="63"/>
      <c r="HE314" s="63"/>
      <c r="HF314" s="63"/>
      <c r="HG314" s="63"/>
      <c r="HH314" s="63"/>
      <c r="HI314" s="63"/>
      <c r="HJ314" s="63"/>
      <c r="HK314" s="63"/>
      <c r="HL314" s="63"/>
      <c r="HM314" s="63"/>
      <c r="HN314" s="63"/>
      <c r="HO314" s="63"/>
      <c r="HP314" s="63"/>
      <c r="HQ314" s="63"/>
      <c r="HR314" s="63"/>
      <c r="HS314" s="63"/>
      <c r="HT314" s="63"/>
      <c r="HU314" s="63"/>
      <c r="HV314" s="63"/>
      <c r="HW314" s="63"/>
      <c r="HX314" s="63"/>
      <c r="HY314" s="63"/>
      <c r="HZ314" s="63"/>
      <c r="IA314" s="63"/>
      <c r="IB314" s="63"/>
      <c r="IC314" s="63"/>
      <c r="ID314" s="63"/>
      <c r="IE314" s="63"/>
      <c r="IF314" s="63"/>
      <c r="IG314" s="63"/>
      <c r="IH314" s="63"/>
      <c r="II314" s="63"/>
      <c r="IJ314" s="63"/>
      <c r="IK314" s="63"/>
      <c r="IL314" s="63"/>
      <c r="IM314" s="63"/>
      <c r="IN314" s="63"/>
      <c r="IO314" s="63"/>
      <c r="IP314" s="63"/>
      <c r="IQ314" s="63"/>
      <c r="IR314" s="63"/>
      <c r="IS314" s="63"/>
      <c r="IT314" s="63"/>
      <c r="IU314" s="63"/>
      <c r="IV314" s="63"/>
      <c r="IW314" s="63"/>
      <c r="IX314" s="63"/>
      <c r="IY314" s="63"/>
      <c r="IZ314" s="63"/>
      <c r="JA314" s="63"/>
      <c r="JB314" s="63"/>
      <c r="JC314" s="63"/>
      <c r="JD314" s="63"/>
      <c r="JE314" s="63"/>
      <c r="JF314" s="63"/>
      <c r="JG314" s="63"/>
      <c r="JH314" s="63"/>
      <c r="JI314" s="63"/>
      <c r="JJ314" s="63"/>
      <c r="JK314" s="63"/>
      <c r="JL314" s="63"/>
      <c r="JM314" s="63"/>
      <c r="JN314" s="63"/>
      <c r="JO314" s="63"/>
      <c r="JP314" s="63"/>
      <c r="JQ314" s="63"/>
      <c r="JR314" s="63"/>
      <c r="JS314" s="63"/>
      <c r="JT314" s="63"/>
      <c r="JU314" s="63"/>
      <c r="JV314" s="63"/>
      <c r="JW314" s="63"/>
      <c r="JX314" s="63"/>
      <c r="JY314" s="63"/>
      <c r="JZ314" s="63"/>
      <c r="KA314" s="63"/>
      <c r="KB314" s="63"/>
      <c r="KC314" s="63"/>
      <c r="KD314" s="63"/>
      <c r="KE314" s="63"/>
      <c r="KF314" s="63"/>
      <c r="KG314" s="63"/>
      <c r="KH314" s="63"/>
      <c r="KI314" s="63"/>
      <c r="KJ314" s="63"/>
      <c r="KK314" s="63"/>
      <c r="KL314" s="63"/>
      <c r="KM314" s="63"/>
      <c r="KN314" s="63"/>
      <c r="KO314" s="63"/>
      <c r="KP314" s="63"/>
      <c r="KQ314" s="63"/>
      <c r="KR314" s="63"/>
      <c r="KS314" s="63"/>
      <c r="KT314" s="63"/>
      <c r="KU314" s="63"/>
      <c r="KV314" s="63"/>
      <c r="KW314" s="63"/>
      <c r="KX314" s="63"/>
      <c r="KY314" s="63"/>
      <c r="KZ314" s="63"/>
      <c r="LA314" s="63"/>
      <c r="LB314" s="63"/>
      <c r="LC314" s="63"/>
      <c r="LD314" s="63"/>
      <c r="LE314" s="63"/>
      <c r="LF314" s="63"/>
      <c r="LG314" s="63"/>
      <c r="LH314" s="63"/>
      <c r="LI314" s="63"/>
      <c r="LJ314" s="63"/>
      <c r="LK314" s="63"/>
      <c r="LL314" s="63"/>
      <c r="LM314" s="63"/>
      <c r="LN314" s="63"/>
      <c r="LO314" s="63"/>
      <c r="LP314" s="63"/>
      <c r="LQ314" s="63"/>
      <c r="LR314" s="63"/>
      <c r="LS314" s="63"/>
      <c r="LT314" s="63"/>
      <c r="LU314" s="63"/>
      <c r="LV314" s="63"/>
      <c r="LW314" s="63"/>
      <c r="LX314" s="63"/>
      <c r="LY314" s="63"/>
      <c r="LZ314" s="63"/>
      <c r="MA314" s="63"/>
      <c r="MB314" s="63"/>
      <c r="MC314" s="63"/>
      <c r="MD314" s="63"/>
      <c r="ME314" s="63"/>
      <c r="MF314" s="63"/>
      <c r="MG314" s="63"/>
      <c r="MH314" s="63"/>
      <c r="MI314" s="63"/>
      <c r="MJ314" s="63"/>
      <c r="MK314" s="63"/>
      <c r="ML314" s="63"/>
      <c r="MM314" s="63"/>
      <c r="MN314" s="63"/>
      <c r="MO314" s="63"/>
      <c r="MP314" s="63"/>
      <c r="MQ314" s="63"/>
      <c r="MR314" s="63"/>
      <c r="MS314" s="63"/>
      <c r="MT314" s="63"/>
      <c r="MU314" s="63"/>
      <c r="MV314" s="63"/>
      <c r="MW314" s="63"/>
      <c r="MX314" s="63"/>
      <c r="MY314" s="63"/>
      <c r="MZ314" s="63"/>
      <c r="NA314" s="63"/>
      <c r="NB314" s="63"/>
      <c r="NC314" s="63"/>
      <c r="ND314" s="63"/>
      <c r="NE314" s="63"/>
      <c r="NF314" s="63"/>
      <c r="NG314" s="63"/>
      <c r="NH314" s="63"/>
      <c r="NI314" s="63"/>
      <c r="NJ314" s="63"/>
      <c r="NK314" s="63"/>
      <c r="NL314" s="63"/>
      <c r="NM314" s="63"/>
      <c r="NN314" s="63"/>
      <c r="NO314" s="63"/>
      <c r="NP314" s="63"/>
      <c r="NQ314" s="63"/>
      <c r="NR314" s="63"/>
      <c r="NS314" s="63"/>
      <c r="NT314" s="63"/>
      <c r="NU314" s="63"/>
      <c r="NV314" s="63"/>
      <c r="NW314" s="63"/>
      <c r="NX314" s="63"/>
      <c r="NY314" s="63"/>
      <c r="NZ314" s="63"/>
      <c r="OA314" s="63"/>
      <c r="OB314" s="63"/>
      <c r="OC314" s="63"/>
      <c r="OD314" s="63"/>
      <c r="OE314" s="63"/>
      <c r="OF314" s="63"/>
      <c r="OG314" s="63"/>
      <c r="OH314" s="63"/>
      <c r="OI314" s="63"/>
      <c r="OJ314" s="63"/>
      <c r="OK314" s="63"/>
      <c r="OL314" s="63"/>
      <c r="OM314" s="63"/>
      <c r="ON314" s="63"/>
      <c r="OO314" s="63"/>
      <c r="OP314" s="63"/>
      <c r="OQ314" s="63"/>
      <c r="OR314" s="63"/>
      <c r="OS314" s="63"/>
      <c r="OT314" s="63"/>
      <c r="OU314" s="63"/>
      <c r="OV314" s="63"/>
      <c r="OW314" s="63"/>
      <c r="OX314" s="63"/>
      <c r="OY314" s="63"/>
      <c r="OZ314" s="63"/>
      <c r="PA314" s="63"/>
      <c r="PB314" s="63"/>
      <c r="PC314" s="63"/>
      <c r="PD314" s="63"/>
      <c r="PE314" s="63"/>
      <c r="PF314" s="63"/>
      <c r="PG314" s="63"/>
      <c r="PH314" s="63"/>
      <c r="PI314" s="63"/>
      <c r="PJ314" s="63"/>
      <c r="PK314" s="63"/>
      <c r="PL314" s="63"/>
      <c r="PM314" s="63"/>
      <c r="PN314" s="63"/>
      <c r="PO314" s="63"/>
      <c r="PP314" s="63"/>
      <c r="PQ314" s="63"/>
      <c r="PR314" s="63"/>
      <c r="PS314" s="63"/>
      <c r="PT314" s="63"/>
      <c r="PU314" s="63"/>
      <c r="PV314" s="63"/>
      <c r="PW314" s="63"/>
      <c r="PX314" s="63"/>
      <c r="PY314" s="63"/>
      <c r="PZ314" s="63"/>
      <c r="QA314" s="63"/>
      <c r="QB314" s="63"/>
      <c r="QC314" s="63"/>
      <c r="QD314" s="63"/>
      <c r="QE314" s="63"/>
      <c r="QF314" s="63"/>
      <c r="QG314" s="63"/>
      <c r="QH314" s="63"/>
      <c r="QI314" s="63"/>
      <c r="QJ314" s="63"/>
      <c r="QK314" s="63"/>
      <c r="QL314" s="63"/>
      <c r="QM314" s="63"/>
      <c r="QN314" s="63"/>
      <c r="QO314" s="63"/>
      <c r="QP314" s="63"/>
      <c r="QQ314" s="63"/>
      <c r="QR314" s="63"/>
      <c r="QS314" s="63"/>
      <c r="QT314" s="63"/>
      <c r="QU314" s="63"/>
      <c r="QV314" s="63"/>
      <c r="QW314" s="63"/>
      <c r="QX314" s="63"/>
      <c r="QY314" s="63"/>
      <c r="QZ314" s="63"/>
      <c r="RA314" s="63"/>
      <c r="RB314" s="63"/>
      <c r="RC314" s="63"/>
      <c r="RD314" s="63"/>
      <c r="RE314" s="63"/>
      <c r="RF314" s="63"/>
      <c r="RG314" s="63"/>
      <c r="RH314" s="63"/>
      <c r="RI314" s="63"/>
      <c r="RJ314" s="63"/>
      <c r="RK314" s="63"/>
      <c r="RL314" s="63"/>
      <c r="RM314" s="63"/>
      <c r="RN314" s="63"/>
      <c r="RO314" s="63"/>
      <c r="RP314" s="63"/>
      <c r="RQ314" s="63"/>
      <c r="RR314" s="63"/>
      <c r="RS314" s="63"/>
      <c r="RT314" s="63"/>
      <c r="RU314" s="63"/>
      <c r="RV314" s="63"/>
      <c r="RW314" s="63"/>
      <c r="RX314" s="63"/>
      <c r="RY314" s="63"/>
      <c r="RZ314" s="63"/>
      <c r="SA314" s="63"/>
      <c r="SB314" s="63"/>
      <c r="SC314" s="63"/>
      <c r="SD314" s="63"/>
      <c r="SE314" s="63"/>
      <c r="SF314" s="63"/>
      <c r="SG314" s="63"/>
      <c r="SH314" s="63"/>
      <c r="SI314" s="63"/>
      <c r="SJ314" s="63"/>
      <c r="SK314" s="63"/>
      <c r="SL314" s="63"/>
      <c r="SM314" s="63"/>
      <c r="SN314" s="63"/>
      <c r="SO314" s="63"/>
      <c r="SP314" s="63"/>
      <c r="SQ314" s="63"/>
      <c r="SR314" s="63"/>
      <c r="SS314" s="63"/>
      <c r="ST314" s="63"/>
      <c r="SU314" s="63"/>
      <c r="SV314" s="63"/>
      <c r="SW314" s="63"/>
      <c r="SX314" s="63"/>
      <c r="SY314" s="63"/>
      <c r="SZ314" s="63"/>
      <c r="TA314" s="63"/>
      <c r="TB314" s="63"/>
      <c r="TC314" s="63"/>
      <c r="TD314" s="63"/>
      <c r="TE314" s="63"/>
      <c r="TF314" s="63"/>
      <c r="TG314" s="63"/>
      <c r="TH314" s="63"/>
      <c r="TI314" s="63"/>
      <c r="TJ314" s="63"/>
      <c r="TK314" s="63"/>
      <c r="TL314" s="63"/>
      <c r="TM314" s="63"/>
      <c r="TN314" s="63"/>
      <c r="TO314" s="63"/>
      <c r="TP314" s="63"/>
      <c r="TQ314" s="63"/>
      <c r="TR314" s="63"/>
      <c r="TS314" s="63"/>
      <c r="TT314" s="63"/>
      <c r="TU314" s="63"/>
      <c r="TV314" s="63"/>
      <c r="TW314" s="63"/>
      <c r="TX314" s="63"/>
      <c r="TY314" s="63"/>
      <c r="TZ314" s="63"/>
      <c r="UA314" s="63"/>
      <c r="UB314" s="63"/>
      <c r="UC314" s="63"/>
      <c r="UD314" s="63"/>
      <c r="UE314" s="63"/>
      <c r="UF314" s="63"/>
      <c r="UG314" s="63"/>
      <c r="UH314" s="63"/>
      <c r="UI314" s="63"/>
      <c r="UJ314" s="63"/>
      <c r="UK314" s="63"/>
      <c r="UL314" s="63"/>
      <c r="UM314" s="63"/>
      <c r="UN314" s="63"/>
      <c r="UO314" s="63"/>
      <c r="UP314" s="63"/>
      <c r="UQ314" s="63"/>
      <c r="UR314" s="63"/>
      <c r="US314" s="63"/>
      <c r="UT314" s="63"/>
      <c r="UU314" s="63"/>
      <c r="UV314" s="63"/>
      <c r="UW314" s="63"/>
      <c r="UX314" s="63"/>
      <c r="UY314" s="63"/>
      <c r="UZ314" s="63"/>
      <c r="VA314" s="63"/>
      <c r="VB314" s="63"/>
      <c r="VC314" s="63"/>
      <c r="VD314" s="63"/>
      <c r="VE314" s="63"/>
      <c r="VF314" s="63"/>
      <c r="VG314" s="63"/>
      <c r="VH314" s="63"/>
      <c r="VI314" s="63"/>
      <c r="VJ314" s="63"/>
      <c r="VK314" s="63"/>
      <c r="VL314" s="63"/>
      <c r="VM314" s="63"/>
      <c r="VN314" s="63"/>
      <c r="VO314" s="63"/>
      <c r="VP314" s="63"/>
      <c r="VQ314" s="63"/>
      <c r="VR314" s="63"/>
      <c r="VS314" s="63"/>
      <c r="VT314" s="63"/>
      <c r="VU314" s="63"/>
      <c r="VV314" s="63"/>
      <c r="VW314" s="63"/>
      <c r="VX314" s="63"/>
      <c r="VY314" s="63"/>
      <c r="VZ314" s="63"/>
      <c r="WA314" s="63"/>
      <c r="WB314" s="63"/>
      <c r="WC314" s="63"/>
      <c r="WD314" s="63"/>
      <c r="WE314" s="63"/>
      <c r="WF314" s="63"/>
      <c r="WG314" s="63"/>
      <c r="WH314" s="63"/>
      <c r="WI314" s="63"/>
      <c r="WJ314" s="63"/>
      <c r="WK314" s="63"/>
      <c r="WL314" s="63"/>
      <c r="WM314" s="63"/>
      <c r="WN314" s="63"/>
      <c r="WO314" s="63"/>
      <c r="WP314" s="63"/>
      <c r="WQ314" s="63"/>
      <c r="WR314" s="63"/>
      <c r="WS314" s="63"/>
      <c r="WT314" s="63"/>
      <c r="WU314" s="63"/>
      <c r="WV314" s="63"/>
      <c r="WW314" s="63"/>
      <c r="WX314" s="63"/>
      <c r="WY314" s="63"/>
      <c r="WZ314" s="63"/>
      <c r="XA314" s="63"/>
      <c r="XB314" s="63"/>
      <c r="XC314" s="63"/>
      <c r="XD314" s="63"/>
      <c r="XE314" s="63"/>
      <c r="XF314" s="63"/>
      <c r="XG314" s="63"/>
      <c r="XH314" s="63"/>
      <c r="XI314" s="63"/>
      <c r="XJ314" s="63"/>
      <c r="XK314" s="63"/>
      <c r="XL314" s="63"/>
      <c r="XM314" s="63"/>
      <c r="XN314" s="63"/>
      <c r="XO314" s="63"/>
      <c r="XP314" s="63"/>
      <c r="XQ314" s="63"/>
      <c r="XR314" s="63"/>
      <c r="XS314" s="63"/>
      <c r="XT314" s="63"/>
      <c r="XU314" s="63"/>
      <c r="XV314" s="63"/>
      <c r="XW314" s="63"/>
      <c r="XX314" s="63"/>
      <c r="XY314" s="63"/>
      <c r="XZ314" s="63"/>
      <c r="YA314" s="63"/>
      <c r="YB314" s="63"/>
      <c r="YC314" s="63"/>
      <c r="YD314" s="63"/>
      <c r="YE314" s="63"/>
      <c r="YF314" s="63"/>
      <c r="YG314" s="63"/>
      <c r="YH314" s="63"/>
      <c r="YI314" s="63"/>
      <c r="YJ314" s="63"/>
      <c r="YK314" s="63"/>
      <c r="YL314" s="63"/>
      <c r="YM314" s="63"/>
      <c r="YN314" s="63"/>
      <c r="YO314" s="63"/>
      <c r="YP314" s="63"/>
      <c r="YQ314" s="63"/>
      <c r="YR314" s="63"/>
      <c r="YS314" s="63"/>
      <c r="YT314" s="63"/>
      <c r="YU314" s="63"/>
      <c r="YV314" s="63"/>
      <c r="YW314" s="63"/>
      <c r="YX314" s="63"/>
      <c r="YY314" s="63"/>
      <c r="YZ314" s="63"/>
      <c r="ZA314" s="63"/>
      <c r="ZB314" s="63"/>
      <c r="ZC314" s="63"/>
      <c r="ZD314" s="63"/>
      <c r="ZE314" s="63"/>
      <c r="ZF314" s="63"/>
      <c r="ZG314" s="63"/>
      <c r="ZH314" s="63"/>
      <c r="ZI314" s="63"/>
      <c r="ZJ314" s="63"/>
      <c r="ZK314" s="63"/>
      <c r="ZL314" s="63"/>
      <c r="ZM314" s="63"/>
      <c r="ZN314" s="63"/>
      <c r="ZO314" s="63"/>
      <c r="ZP314" s="63"/>
      <c r="ZQ314" s="63"/>
      <c r="ZR314" s="63"/>
      <c r="ZS314" s="63"/>
      <c r="ZT314" s="63"/>
      <c r="ZU314" s="63"/>
      <c r="ZV314" s="63"/>
      <c r="ZW314" s="63"/>
      <c r="ZX314" s="63"/>
      <c r="ZY314" s="63"/>
      <c r="ZZ314" s="63"/>
      <c r="AAA314" s="63"/>
      <c r="AAB314" s="63"/>
      <c r="AAC314" s="63"/>
      <c r="AAD314" s="63"/>
      <c r="AAE314" s="63"/>
      <c r="AAF314" s="63"/>
      <c r="AAG314" s="63"/>
      <c r="AAH314" s="63"/>
      <c r="AAI314" s="63"/>
      <c r="AAJ314" s="63"/>
      <c r="AAK314" s="63"/>
      <c r="AAL314" s="63"/>
      <c r="AAM314" s="63"/>
      <c r="AAN314" s="63"/>
      <c r="AAO314" s="63"/>
      <c r="AAP314" s="63"/>
      <c r="AAQ314" s="63"/>
      <c r="AAR314" s="63"/>
      <c r="AAS314" s="63"/>
      <c r="AAT314" s="63"/>
      <c r="AAU314" s="63"/>
      <c r="AAV314" s="63"/>
      <c r="AAW314" s="63"/>
      <c r="AAX314" s="63"/>
      <c r="AAY314" s="63"/>
      <c r="AAZ314" s="63"/>
      <c r="ABA314" s="63"/>
      <c r="ABB314" s="63"/>
      <c r="ABC314" s="63"/>
      <c r="ABD314" s="63"/>
      <c r="ABE314" s="63"/>
      <c r="ABF314" s="63"/>
      <c r="ABG314" s="63"/>
      <c r="ABH314" s="63"/>
      <c r="ABI314" s="63"/>
      <c r="ABJ314" s="63"/>
      <c r="ABK314" s="63"/>
      <c r="ABL314" s="63"/>
      <c r="ABM314" s="63"/>
      <c r="ABN314" s="63"/>
      <c r="ABO314" s="63"/>
      <c r="ABP314" s="63"/>
      <c r="ABQ314" s="63"/>
      <c r="ABR314" s="63"/>
      <c r="ABS314" s="63"/>
      <c r="ABT314" s="63"/>
      <c r="ABU314" s="63"/>
      <c r="ABV314" s="63"/>
      <c r="ABW314" s="63"/>
      <c r="ABX314" s="63"/>
      <c r="ABY314" s="63"/>
      <c r="ABZ314" s="63"/>
      <c r="ACA314" s="63"/>
      <c r="ACB314" s="63"/>
      <c r="ACC314" s="63"/>
      <c r="ACD314" s="63"/>
      <c r="ACE314" s="63"/>
      <c r="ACF314" s="63"/>
      <c r="ACG314" s="63"/>
      <c r="ACH314" s="63"/>
      <c r="ACI314" s="63"/>
      <c r="ACJ314" s="63"/>
      <c r="ACK314" s="63"/>
      <c r="ACL314" s="63"/>
      <c r="ACM314" s="63"/>
      <c r="ACN314" s="63"/>
      <c r="ACO314" s="63"/>
      <c r="ACP314" s="63"/>
      <c r="ACQ314" s="63"/>
      <c r="ACR314" s="63"/>
      <c r="ACS314" s="63"/>
      <c r="ACT314" s="63"/>
      <c r="ACU314" s="63"/>
      <c r="ACV314" s="63"/>
      <c r="ACW314" s="63"/>
      <c r="ACX314" s="63"/>
      <c r="ACY314" s="63"/>
      <c r="ACZ314" s="63"/>
      <c r="ADA314" s="63"/>
      <c r="ADB314" s="63"/>
      <c r="ADC314" s="63"/>
      <c r="ADD314" s="63"/>
      <c r="ADE314" s="63"/>
      <c r="ADF314" s="63"/>
      <c r="ADG314" s="63"/>
      <c r="ADH314" s="63"/>
      <c r="ADI314" s="63"/>
      <c r="ADJ314" s="63"/>
      <c r="ADK314" s="63"/>
      <c r="ADL314" s="63"/>
      <c r="ADM314" s="63"/>
      <c r="ADN314" s="63"/>
      <c r="ADO314" s="63"/>
      <c r="ADP314" s="63"/>
      <c r="ADQ314" s="63"/>
      <c r="ADR314" s="63"/>
      <c r="ADS314" s="63"/>
      <c r="ADT314" s="63"/>
      <c r="ADU314" s="63"/>
      <c r="ADV314" s="63"/>
      <c r="ADW314" s="63"/>
      <c r="ADX314" s="63"/>
      <c r="ADY314" s="63"/>
      <c r="ADZ314" s="63"/>
      <c r="AEA314" s="63"/>
      <c r="AEB314" s="63"/>
      <c r="AEC314" s="63"/>
      <c r="AED314" s="63"/>
      <c r="AEE314" s="63"/>
      <c r="AEF314" s="63"/>
      <c r="AEG314" s="63"/>
      <c r="AEH314" s="63"/>
      <c r="AEI314" s="63"/>
      <c r="AEJ314" s="63"/>
      <c r="AEK314" s="63"/>
      <c r="AEL314" s="63"/>
      <c r="AEM314" s="63"/>
      <c r="AEN314" s="63"/>
      <c r="AEO314" s="63"/>
      <c r="AEP314" s="63"/>
      <c r="AEQ314" s="63"/>
      <c r="AER314" s="63"/>
      <c r="AES314" s="63"/>
      <c r="AET314" s="63"/>
      <c r="AEU314" s="63"/>
      <c r="AEV314" s="63"/>
      <c r="AEW314" s="63"/>
      <c r="AEX314" s="63"/>
      <c r="AEY314" s="63"/>
      <c r="AEZ314" s="63"/>
      <c r="AFA314" s="63"/>
      <c r="AFB314" s="63"/>
      <c r="AFC314" s="63"/>
      <c r="AFD314" s="63"/>
      <c r="AFE314" s="63"/>
      <c r="AFF314" s="63"/>
      <c r="AFG314" s="63"/>
      <c r="AFH314" s="63"/>
      <c r="AFI314" s="63"/>
      <c r="AFJ314" s="63"/>
      <c r="AFK314" s="63"/>
      <c r="AFL314" s="63"/>
      <c r="AFM314" s="63"/>
      <c r="AFN314" s="63"/>
      <c r="AFO314" s="63"/>
      <c r="AFP314" s="63"/>
      <c r="AFQ314" s="63"/>
      <c r="AFR314" s="63"/>
      <c r="AFS314" s="63"/>
      <c r="AFT314" s="63"/>
      <c r="AFU314" s="63"/>
      <c r="AFV314" s="63"/>
      <c r="AFW314" s="63"/>
      <c r="AFX314" s="63"/>
      <c r="AFY314" s="63"/>
      <c r="AFZ314" s="63"/>
      <c r="AGA314" s="63"/>
      <c r="AGB314" s="63"/>
      <c r="AGC314" s="63"/>
      <c r="AGD314" s="63"/>
      <c r="AGE314" s="63"/>
      <c r="AGF314" s="63"/>
      <c r="AGG314" s="63"/>
      <c r="AGH314" s="63"/>
      <c r="AGI314" s="63"/>
      <c r="AGJ314" s="63"/>
      <c r="AGK314" s="63"/>
      <c r="AGL314" s="63"/>
      <c r="AGM314" s="63"/>
      <c r="AGN314" s="63"/>
      <c r="AGO314" s="63"/>
      <c r="AGP314" s="63"/>
      <c r="AGQ314" s="63"/>
      <c r="AGR314" s="63"/>
      <c r="AGS314" s="63"/>
      <c r="AGT314" s="63"/>
      <c r="AGU314" s="63"/>
      <c r="AGV314" s="63"/>
      <c r="AGW314" s="63"/>
      <c r="AGX314" s="63"/>
      <c r="AGY314" s="63"/>
      <c r="AGZ314" s="63"/>
      <c r="AHA314" s="63"/>
      <c r="AHB314" s="63"/>
      <c r="AHC314" s="63"/>
      <c r="AHD314" s="63"/>
      <c r="AHE314" s="63"/>
      <c r="AHF314" s="63"/>
      <c r="AHG314" s="63"/>
      <c r="AHH314" s="63"/>
      <c r="AHI314" s="63"/>
      <c r="AHJ314" s="63"/>
      <c r="AHK314" s="63"/>
      <c r="AHL314" s="63"/>
      <c r="AHM314" s="63"/>
      <c r="AHN314" s="63"/>
      <c r="AHO314" s="63"/>
      <c r="AHP314" s="63"/>
      <c r="AHQ314" s="63"/>
      <c r="AHR314" s="63"/>
      <c r="AHS314" s="63"/>
      <c r="AHT314" s="63"/>
      <c r="AHU314" s="63"/>
      <c r="AHV314" s="63"/>
      <c r="AHW314" s="63"/>
      <c r="AHX314" s="63"/>
      <c r="AHY314" s="63"/>
      <c r="AHZ314" s="63"/>
      <c r="AIA314" s="63"/>
      <c r="AIB314" s="63"/>
      <c r="AIC314" s="63"/>
      <c r="AID314" s="63"/>
      <c r="AIE314" s="63"/>
      <c r="AIF314" s="63"/>
      <c r="AIG314" s="63"/>
      <c r="AIH314" s="63"/>
      <c r="AII314" s="63"/>
      <c r="AIJ314" s="63"/>
      <c r="AIK314" s="63"/>
      <c r="AIL314" s="63"/>
      <c r="AIM314" s="63"/>
      <c r="AIN314" s="63"/>
      <c r="AIO314" s="63"/>
      <c r="AIP314" s="63"/>
      <c r="AIQ314" s="63"/>
      <c r="AIR314" s="63"/>
      <c r="AIS314" s="63"/>
      <c r="AIT314" s="63"/>
      <c r="AIU314" s="63"/>
      <c r="AIV314" s="63"/>
      <c r="AIW314" s="63"/>
      <c r="AIX314" s="63"/>
      <c r="AIY314" s="63"/>
      <c r="AIZ314" s="63"/>
      <c r="AJA314" s="63"/>
      <c r="AJB314" s="63"/>
      <c r="AJC314" s="63"/>
      <c r="AJD314" s="63"/>
      <c r="AJE314" s="63"/>
      <c r="AJF314" s="63"/>
      <c r="AJG314" s="63"/>
      <c r="AJH314" s="63"/>
      <c r="AJI314" s="63"/>
      <c r="AJJ314" s="63"/>
      <c r="AJK314" s="63"/>
      <c r="AJL314" s="63"/>
      <c r="AJM314" s="63"/>
      <c r="AJN314" s="63"/>
      <c r="AJO314" s="63"/>
      <c r="AJP314" s="63"/>
      <c r="AJQ314" s="63"/>
      <c r="AJR314" s="63"/>
      <c r="AJS314" s="63"/>
      <c r="AJT314" s="63"/>
      <c r="AJU314" s="63"/>
      <c r="AJV314" s="63"/>
      <c r="AJW314" s="63"/>
      <c r="AJX314" s="63"/>
      <c r="AJY314" s="63"/>
      <c r="AJZ314" s="63"/>
      <c r="AKA314" s="63"/>
      <c r="AKB314" s="63"/>
      <c r="AKC314" s="63"/>
      <c r="AKD314" s="63"/>
      <c r="AKE314" s="63"/>
      <c r="AKF314" s="63"/>
      <c r="AKG314" s="63"/>
      <c r="AKH314" s="63"/>
      <c r="AKI314" s="63"/>
      <c r="AKJ314" s="63"/>
      <c r="AKK314" s="63"/>
      <c r="AKL314" s="63"/>
      <c r="AKM314" s="63"/>
      <c r="AKN314" s="63"/>
      <c r="AKO314" s="63"/>
      <c r="AKP314" s="63"/>
      <c r="AKQ314" s="63"/>
      <c r="AKR314" s="63"/>
      <c r="AKS314" s="63"/>
      <c r="AKT314" s="63"/>
      <c r="AKU314" s="63"/>
      <c r="AKV314" s="63"/>
      <c r="AKW314" s="63"/>
      <c r="AKX314" s="63"/>
      <c r="AKY314" s="63"/>
      <c r="AKZ314" s="63"/>
      <c r="ALA314" s="63"/>
      <c r="ALB314" s="63"/>
      <c r="ALC314" s="63"/>
      <c r="ALD314" s="63"/>
      <c r="ALE314" s="63"/>
      <c r="ALF314" s="63"/>
      <c r="ALG314" s="63"/>
      <c r="ALH314" s="63"/>
      <c r="ALI314" s="63"/>
      <c r="ALJ314" s="63"/>
      <c r="ALK314" s="63"/>
      <c r="ALL314" s="63"/>
      <c r="ALM314" s="63"/>
      <c r="ALN314" s="63"/>
      <c r="ALO314" s="63"/>
      <c r="ALP314" s="63"/>
      <c r="ALQ314" s="63"/>
      <c r="ALR314" s="63"/>
      <c r="ALS314" s="63"/>
      <c r="ALT314" s="63"/>
      <c r="ALU314" s="63"/>
      <c r="ALV314" s="63"/>
      <c r="ALW314" s="63"/>
      <c r="ALX314" s="63"/>
      <c r="ALY314" s="63"/>
      <c r="ALZ314" s="63"/>
      <c r="AMA314" s="63"/>
      <c r="AMB314" s="63"/>
      <c r="AMC314" s="63"/>
      <c r="AMD314" s="63"/>
      <c r="AME314" s="63"/>
      <c r="AMF314" s="63"/>
      <c r="AMG314" s="63"/>
      <c r="AMH314" s="63"/>
      <c r="AMI314" s="63"/>
      <c r="AMJ314" s="63"/>
      <c r="AMK314" s="63"/>
      <c r="AML314" s="63"/>
      <c r="AMM314" s="63"/>
      <c r="AMN314" s="63"/>
      <c r="AMO314" s="63"/>
    </row>
    <row r="315" spans="1:1029" s="31" customFormat="1" ht="11.25" x14ac:dyDescent="0.15">
      <c r="A315" s="326"/>
      <c r="B315" s="327"/>
      <c r="C315" s="327"/>
      <c r="D315" s="327"/>
      <c r="E315" s="327"/>
      <c r="F315" s="327"/>
      <c r="G315" s="327"/>
      <c r="H315" s="327"/>
      <c r="I315" s="327"/>
      <c r="J315" s="327"/>
      <c r="L315" s="29"/>
      <c r="M315" s="29"/>
      <c r="N315" s="30"/>
      <c r="R315" s="63"/>
      <c r="S315" s="63"/>
      <c r="T315" s="63"/>
      <c r="U315" s="63"/>
      <c r="V315" s="63"/>
      <c r="W315" s="63"/>
      <c r="X315" s="63"/>
      <c r="Y315" s="63"/>
      <c r="Z315" s="63"/>
      <c r="AA315" s="63"/>
      <c r="AB315" s="63"/>
      <c r="AC315" s="63"/>
      <c r="AD315" s="63"/>
      <c r="AE315" s="63"/>
      <c r="AF315" s="63"/>
      <c r="AG315" s="63"/>
      <c r="AH315" s="63"/>
      <c r="AI315" s="63"/>
      <c r="AJ315" s="63"/>
      <c r="AK315" s="63"/>
      <c r="AL315" s="63"/>
      <c r="AM315" s="63"/>
      <c r="AN315" s="63"/>
      <c r="AO315" s="63"/>
      <c r="AP315" s="63"/>
      <c r="AQ315" s="63"/>
      <c r="AR315" s="63"/>
      <c r="AS315" s="63"/>
      <c r="AT315" s="63"/>
      <c r="AU315" s="63"/>
      <c r="AV315" s="63"/>
      <c r="AW315" s="63"/>
      <c r="AX315" s="63"/>
      <c r="AY315" s="63"/>
      <c r="AZ315" s="63"/>
      <c r="BA315" s="63"/>
      <c r="BB315" s="63"/>
      <c r="BC315" s="63"/>
      <c r="BD315" s="63"/>
      <c r="BE315" s="63"/>
      <c r="BF315" s="63"/>
      <c r="BG315" s="63"/>
      <c r="BH315" s="63"/>
      <c r="BI315" s="63"/>
      <c r="BJ315" s="63"/>
      <c r="BK315" s="63"/>
      <c r="BL315" s="63"/>
      <c r="BM315" s="63"/>
      <c r="BN315" s="63"/>
      <c r="BO315" s="63"/>
      <c r="BP315" s="63"/>
      <c r="BQ315" s="63"/>
      <c r="BR315" s="63"/>
      <c r="BS315" s="63"/>
      <c r="BT315" s="63"/>
      <c r="BU315" s="63"/>
      <c r="BV315" s="63"/>
      <c r="BW315" s="63"/>
      <c r="BX315" s="63"/>
      <c r="BY315" s="63"/>
      <c r="BZ315" s="63"/>
      <c r="CA315" s="63"/>
      <c r="CB315" s="63"/>
      <c r="CC315" s="63"/>
      <c r="CD315" s="63"/>
      <c r="CE315" s="63"/>
      <c r="CF315" s="63"/>
      <c r="CG315" s="63"/>
      <c r="CH315" s="63"/>
      <c r="CI315" s="63"/>
      <c r="CJ315" s="63"/>
      <c r="CK315" s="63"/>
      <c r="CL315" s="63"/>
      <c r="CM315" s="63"/>
      <c r="CN315" s="63"/>
      <c r="CO315" s="63"/>
      <c r="CP315" s="63"/>
      <c r="CQ315" s="63"/>
      <c r="CR315" s="63"/>
      <c r="CS315" s="63"/>
      <c r="CT315" s="63"/>
      <c r="CU315" s="63"/>
      <c r="CV315" s="63"/>
      <c r="CW315" s="63"/>
      <c r="CX315" s="63"/>
      <c r="CY315" s="63"/>
      <c r="CZ315" s="63"/>
      <c r="DA315" s="63"/>
      <c r="DB315" s="63"/>
      <c r="DC315" s="63"/>
      <c r="DD315" s="63"/>
      <c r="DE315" s="63"/>
      <c r="DF315" s="63"/>
      <c r="DG315" s="63"/>
      <c r="DH315" s="63"/>
      <c r="DI315" s="63"/>
      <c r="DJ315" s="63"/>
      <c r="DK315" s="63"/>
      <c r="DL315" s="63"/>
      <c r="DM315" s="63"/>
      <c r="DN315" s="63"/>
      <c r="DO315" s="63"/>
      <c r="DP315" s="63"/>
      <c r="DQ315" s="63"/>
      <c r="DR315" s="63"/>
      <c r="DS315" s="63"/>
      <c r="DT315" s="63"/>
      <c r="DU315" s="63"/>
      <c r="DV315" s="63"/>
      <c r="DW315" s="63"/>
      <c r="DX315" s="63"/>
      <c r="DY315" s="63"/>
      <c r="DZ315" s="63"/>
      <c r="EA315" s="63"/>
      <c r="EB315" s="63"/>
      <c r="EC315" s="63"/>
      <c r="ED315" s="63"/>
      <c r="EE315" s="63"/>
      <c r="EF315" s="63"/>
      <c r="EG315" s="63"/>
      <c r="EH315" s="63"/>
      <c r="EI315" s="63"/>
      <c r="EJ315" s="63"/>
      <c r="EK315" s="63"/>
      <c r="EL315" s="63"/>
      <c r="EM315" s="63"/>
      <c r="EN315" s="63"/>
      <c r="EO315" s="63"/>
      <c r="EP315" s="63"/>
      <c r="EQ315" s="63"/>
      <c r="ER315" s="63"/>
      <c r="ES315" s="63"/>
      <c r="ET315" s="63"/>
      <c r="EU315" s="63"/>
      <c r="EV315" s="63"/>
      <c r="EW315" s="63"/>
      <c r="EX315" s="63"/>
      <c r="EY315" s="63"/>
      <c r="EZ315" s="63"/>
      <c r="FA315" s="63"/>
      <c r="FB315" s="63"/>
      <c r="FC315" s="63"/>
      <c r="FD315" s="63"/>
      <c r="FE315" s="63"/>
      <c r="FF315" s="63"/>
      <c r="FG315" s="63"/>
      <c r="FH315" s="63"/>
      <c r="FI315" s="63"/>
      <c r="FJ315" s="63"/>
      <c r="FK315" s="63"/>
      <c r="FL315" s="63"/>
      <c r="FM315" s="63"/>
      <c r="FN315" s="63"/>
      <c r="FO315" s="63"/>
      <c r="FP315" s="63"/>
      <c r="FQ315" s="63"/>
      <c r="FR315" s="63"/>
      <c r="FS315" s="63"/>
      <c r="FT315" s="63"/>
      <c r="FU315" s="63"/>
      <c r="FV315" s="63"/>
      <c r="FW315" s="63"/>
      <c r="FX315" s="63"/>
      <c r="FY315" s="63"/>
      <c r="FZ315" s="63"/>
      <c r="GA315" s="63"/>
      <c r="GB315" s="63"/>
      <c r="GC315" s="63"/>
      <c r="GD315" s="63"/>
      <c r="GE315" s="63"/>
      <c r="GF315" s="63"/>
      <c r="GG315" s="63"/>
      <c r="GH315" s="63"/>
      <c r="GI315" s="63"/>
      <c r="GJ315" s="63"/>
      <c r="GK315" s="63"/>
      <c r="GL315" s="63"/>
      <c r="GM315" s="63"/>
      <c r="GN315" s="63"/>
      <c r="GO315" s="63"/>
      <c r="GP315" s="63"/>
      <c r="GQ315" s="63"/>
      <c r="GR315" s="63"/>
      <c r="GS315" s="63"/>
      <c r="GT315" s="63"/>
      <c r="GU315" s="63"/>
      <c r="GV315" s="63"/>
      <c r="GW315" s="63"/>
      <c r="GX315" s="63"/>
      <c r="GY315" s="63"/>
      <c r="GZ315" s="63"/>
      <c r="HA315" s="63"/>
      <c r="HB315" s="63"/>
      <c r="HC315" s="63"/>
      <c r="HD315" s="63"/>
      <c r="HE315" s="63"/>
      <c r="HF315" s="63"/>
      <c r="HG315" s="63"/>
      <c r="HH315" s="63"/>
      <c r="HI315" s="63"/>
      <c r="HJ315" s="63"/>
      <c r="HK315" s="63"/>
      <c r="HL315" s="63"/>
      <c r="HM315" s="63"/>
      <c r="HN315" s="63"/>
      <c r="HO315" s="63"/>
      <c r="HP315" s="63"/>
      <c r="HQ315" s="63"/>
      <c r="HR315" s="63"/>
      <c r="HS315" s="63"/>
      <c r="HT315" s="63"/>
      <c r="HU315" s="63"/>
      <c r="HV315" s="63"/>
      <c r="HW315" s="63"/>
      <c r="HX315" s="63"/>
      <c r="HY315" s="63"/>
      <c r="HZ315" s="63"/>
      <c r="IA315" s="63"/>
      <c r="IB315" s="63"/>
      <c r="IC315" s="63"/>
      <c r="ID315" s="63"/>
      <c r="IE315" s="63"/>
      <c r="IF315" s="63"/>
      <c r="IG315" s="63"/>
      <c r="IH315" s="63"/>
      <c r="II315" s="63"/>
      <c r="IJ315" s="63"/>
      <c r="IK315" s="63"/>
      <c r="IL315" s="63"/>
      <c r="IM315" s="63"/>
      <c r="IN315" s="63"/>
      <c r="IO315" s="63"/>
      <c r="IP315" s="63"/>
      <c r="IQ315" s="63"/>
      <c r="IR315" s="63"/>
      <c r="IS315" s="63"/>
      <c r="IT315" s="63"/>
      <c r="IU315" s="63"/>
      <c r="IV315" s="63"/>
      <c r="IW315" s="63"/>
      <c r="IX315" s="63"/>
      <c r="IY315" s="63"/>
      <c r="IZ315" s="63"/>
      <c r="JA315" s="63"/>
      <c r="JB315" s="63"/>
      <c r="JC315" s="63"/>
      <c r="JD315" s="63"/>
      <c r="JE315" s="63"/>
      <c r="JF315" s="63"/>
      <c r="JG315" s="63"/>
      <c r="JH315" s="63"/>
      <c r="JI315" s="63"/>
      <c r="JJ315" s="63"/>
      <c r="JK315" s="63"/>
      <c r="JL315" s="63"/>
      <c r="JM315" s="63"/>
      <c r="JN315" s="63"/>
      <c r="JO315" s="63"/>
      <c r="JP315" s="63"/>
      <c r="JQ315" s="63"/>
      <c r="JR315" s="63"/>
      <c r="JS315" s="63"/>
      <c r="JT315" s="63"/>
      <c r="JU315" s="63"/>
      <c r="JV315" s="63"/>
      <c r="JW315" s="63"/>
      <c r="JX315" s="63"/>
      <c r="JY315" s="63"/>
      <c r="JZ315" s="63"/>
      <c r="KA315" s="63"/>
      <c r="KB315" s="63"/>
      <c r="KC315" s="63"/>
      <c r="KD315" s="63"/>
      <c r="KE315" s="63"/>
      <c r="KF315" s="63"/>
      <c r="KG315" s="63"/>
      <c r="KH315" s="63"/>
      <c r="KI315" s="63"/>
      <c r="KJ315" s="63"/>
      <c r="KK315" s="63"/>
      <c r="KL315" s="63"/>
      <c r="KM315" s="63"/>
      <c r="KN315" s="63"/>
      <c r="KO315" s="63"/>
      <c r="KP315" s="63"/>
      <c r="KQ315" s="63"/>
      <c r="KR315" s="63"/>
      <c r="KS315" s="63"/>
      <c r="KT315" s="63"/>
      <c r="KU315" s="63"/>
      <c r="KV315" s="63"/>
      <c r="KW315" s="63"/>
      <c r="KX315" s="63"/>
      <c r="KY315" s="63"/>
      <c r="KZ315" s="63"/>
      <c r="LA315" s="63"/>
      <c r="LB315" s="63"/>
      <c r="LC315" s="63"/>
      <c r="LD315" s="63"/>
      <c r="LE315" s="63"/>
      <c r="LF315" s="63"/>
      <c r="LG315" s="63"/>
      <c r="LH315" s="63"/>
      <c r="LI315" s="63"/>
      <c r="LJ315" s="63"/>
      <c r="LK315" s="63"/>
      <c r="LL315" s="63"/>
      <c r="LM315" s="63"/>
      <c r="LN315" s="63"/>
      <c r="LO315" s="63"/>
      <c r="LP315" s="63"/>
      <c r="LQ315" s="63"/>
      <c r="LR315" s="63"/>
      <c r="LS315" s="63"/>
      <c r="LT315" s="63"/>
      <c r="LU315" s="63"/>
      <c r="LV315" s="63"/>
      <c r="LW315" s="63"/>
      <c r="LX315" s="63"/>
      <c r="LY315" s="63"/>
      <c r="LZ315" s="63"/>
      <c r="MA315" s="63"/>
      <c r="MB315" s="63"/>
      <c r="MC315" s="63"/>
      <c r="MD315" s="63"/>
      <c r="ME315" s="63"/>
      <c r="MF315" s="63"/>
      <c r="MG315" s="63"/>
      <c r="MH315" s="63"/>
      <c r="MI315" s="63"/>
      <c r="MJ315" s="63"/>
      <c r="MK315" s="63"/>
      <c r="ML315" s="63"/>
      <c r="MM315" s="63"/>
      <c r="MN315" s="63"/>
      <c r="MO315" s="63"/>
      <c r="MP315" s="63"/>
      <c r="MQ315" s="63"/>
      <c r="MR315" s="63"/>
      <c r="MS315" s="63"/>
      <c r="MT315" s="63"/>
      <c r="MU315" s="63"/>
      <c r="MV315" s="63"/>
      <c r="MW315" s="63"/>
      <c r="MX315" s="63"/>
      <c r="MY315" s="63"/>
      <c r="MZ315" s="63"/>
      <c r="NA315" s="63"/>
      <c r="NB315" s="63"/>
      <c r="NC315" s="63"/>
      <c r="ND315" s="63"/>
      <c r="NE315" s="63"/>
      <c r="NF315" s="63"/>
      <c r="NG315" s="63"/>
      <c r="NH315" s="63"/>
      <c r="NI315" s="63"/>
      <c r="NJ315" s="63"/>
      <c r="NK315" s="63"/>
      <c r="NL315" s="63"/>
      <c r="NM315" s="63"/>
      <c r="NN315" s="63"/>
      <c r="NO315" s="63"/>
      <c r="NP315" s="63"/>
      <c r="NQ315" s="63"/>
      <c r="NR315" s="63"/>
      <c r="NS315" s="63"/>
      <c r="NT315" s="63"/>
      <c r="NU315" s="63"/>
      <c r="NV315" s="63"/>
      <c r="NW315" s="63"/>
      <c r="NX315" s="63"/>
      <c r="NY315" s="63"/>
      <c r="NZ315" s="63"/>
      <c r="OA315" s="63"/>
      <c r="OB315" s="63"/>
      <c r="OC315" s="63"/>
      <c r="OD315" s="63"/>
      <c r="OE315" s="63"/>
      <c r="OF315" s="63"/>
      <c r="OG315" s="63"/>
      <c r="OH315" s="63"/>
      <c r="OI315" s="63"/>
      <c r="OJ315" s="63"/>
      <c r="OK315" s="63"/>
      <c r="OL315" s="63"/>
      <c r="OM315" s="63"/>
      <c r="ON315" s="63"/>
      <c r="OO315" s="63"/>
      <c r="OP315" s="63"/>
      <c r="OQ315" s="63"/>
      <c r="OR315" s="63"/>
      <c r="OS315" s="63"/>
      <c r="OT315" s="63"/>
      <c r="OU315" s="63"/>
      <c r="OV315" s="63"/>
      <c r="OW315" s="63"/>
      <c r="OX315" s="63"/>
      <c r="OY315" s="63"/>
      <c r="OZ315" s="63"/>
      <c r="PA315" s="63"/>
      <c r="PB315" s="63"/>
      <c r="PC315" s="63"/>
      <c r="PD315" s="63"/>
      <c r="PE315" s="63"/>
      <c r="PF315" s="63"/>
      <c r="PG315" s="63"/>
      <c r="PH315" s="63"/>
      <c r="PI315" s="63"/>
      <c r="PJ315" s="63"/>
      <c r="PK315" s="63"/>
      <c r="PL315" s="63"/>
      <c r="PM315" s="63"/>
      <c r="PN315" s="63"/>
      <c r="PO315" s="63"/>
      <c r="PP315" s="63"/>
      <c r="PQ315" s="63"/>
      <c r="PR315" s="63"/>
      <c r="PS315" s="63"/>
      <c r="PT315" s="63"/>
      <c r="PU315" s="63"/>
      <c r="PV315" s="63"/>
      <c r="PW315" s="63"/>
      <c r="PX315" s="63"/>
      <c r="PY315" s="63"/>
      <c r="PZ315" s="63"/>
      <c r="QA315" s="63"/>
      <c r="QB315" s="63"/>
      <c r="QC315" s="63"/>
      <c r="QD315" s="63"/>
      <c r="QE315" s="63"/>
      <c r="QF315" s="63"/>
      <c r="QG315" s="63"/>
      <c r="QH315" s="63"/>
      <c r="QI315" s="63"/>
      <c r="QJ315" s="63"/>
      <c r="QK315" s="63"/>
      <c r="QL315" s="63"/>
      <c r="QM315" s="63"/>
      <c r="QN315" s="63"/>
      <c r="QO315" s="63"/>
      <c r="QP315" s="63"/>
      <c r="QQ315" s="63"/>
      <c r="QR315" s="63"/>
      <c r="QS315" s="63"/>
      <c r="QT315" s="63"/>
      <c r="QU315" s="63"/>
      <c r="QV315" s="63"/>
      <c r="QW315" s="63"/>
      <c r="QX315" s="63"/>
      <c r="QY315" s="63"/>
      <c r="QZ315" s="63"/>
      <c r="RA315" s="63"/>
      <c r="RB315" s="63"/>
      <c r="RC315" s="63"/>
      <c r="RD315" s="63"/>
      <c r="RE315" s="63"/>
      <c r="RF315" s="63"/>
      <c r="RG315" s="63"/>
      <c r="RH315" s="63"/>
      <c r="RI315" s="63"/>
      <c r="RJ315" s="63"/>
      <c r="RK315" s="63"/>
      <c r="RL315" s="63"/>
      <c r="RM315" s="63"/>
      <c r="RN315" s="63"/>
      <c r="RO315" s="63"/>
      <c r="RP315" s="63"/>
      <c r="RQ315" s="63"/>
      <c r="RR315" s="63"/>
      <c r="RS315" s="63"/>
      <c r="RT315" s="63"/>
      <c r="RU315" s="63"/>
      <c r="RV315" s="63"/>
      <c r="RW315" s="63"/>
      <c r="RX315" s="63"/>
      <c r="RY315" s="63"/>
      <c r="RZ315" s="63"/>
      <c r="SA315" s="63"/>
      <c r="SB315" s="63"/>
      <c r="SC315" s="63"/>
      <c r="SD315" s="63"/>
      <c r="SE315" s="63"/>
      <c r="SF315" s="63"/>
      <c r="SG315" s="63"/>
      <c r="SH315" s="63"/>
      <c r="SI315" s="63"/>
      <c r="SJ315" s="63"/>
      <c r="SK315" s="63"/>
      <c r="SL315" s="63"/>
      <c r="SM315" s="63"/>
      <c r="SN315" s="63"/>
      <c r="SO315" s="63"/>
      <c r="SP315" s="63"/>
      <c r="SQ315" s="63"/>
      <c r="SR315" s="63"/>
      <c r="SS315" s="63"/>
      <c r="ST315" s="63"/>
      <c r="SU315" s="63"/>
      <c r="SV315" s="63"/>
      <c r="SW315" s="63"/>
      <c r="SX315" s="63"/>
      <c r="SY315" s="63"/>
      <c r="SZ315" s="63"/>
      <c r="TA315" s="63"/>
      <c r="TB315" s="63"/>
      <c r="TC315" s="63"/>
      <c r="TD315" s="63"/>
      <c r="TE315" s="63"/>
      <c r="TF315" s="63"/>
      <c r="TG315" s="63"/>
      <c r="TH315" s="63"/>
      <c r="TI315" s="63"/>
      <c r="TJ315" s="63"/>
      <c r="TK315" s="63"/>
      <c r="TL315" s="63"/>
      <c r="TM315" s="63"/>
      <c r="TN315" s="63"/>
      <c r="TO315" s="63"/>
      <c r="TP315" s="63"/>
      <c r="TQ315" s="63"/>
      <c r="TR315" s="63"/>
      <c r="TS315" s="63"/>
      <c r="TT315" s="63"/>
      <c r="TU315" s="63"/>
      <c r="TV315" s="63"/>
      <c r="TW315" s="63"/>
      <c r="TX315" s="63"/>
      <c r="TY315" s="63"/>
      <c r="TZ315" s="63"/>
      <c r="UA315" s="63"/>
      <c r="UB315" s="63"/>
      <c r="UC315" s="63"/>
      <c r="UD315" s="63"/>
      <c r="UE315" s="63"/>
      <c r="UF315" s="63"/>
      <c r="UG315" s="63"/>
      <c r="UH315" s="63"/>
      <c r="UI315" s="63"/>
      <c r="UJ315" s="63"/>
      <c r="UK315" s="63"/>
      <c r="UL315" s="63"/>
      <c r="UM315" s="63"/>
      <c r="UN315" s="63"/>
      <c r="UO315" s="63"/>
      <c r="UP315" s="63"/>
      <c r="UQ315" s="63"/>
      <c r="UR315" s="63"/>
      <c r="US315" s="63"/>
      <c r="UT315" s="63"/>
      <c r="UU315" s="63"/>
      <c r="UV315" s="63"/>
      <c r="UW315" s="63"/>
      <c r="UX315" s="63"/>
      <c r="UY315" s="63"/>
      <c r="UZ315" s="63"/>
      <c r="VA315" s="63"/>
      <c r="VB315" s="63"/>
      <c r="VC315" s="63"/>
      <c r="VD315" s="63"/>
      <c r="VE315" s="63"/>
      <c r="VF315" s="63"/>
      <c r="VG315" s="63"/>
      <c r="VH315" s="63"/>
      <c r="VI315" s="63"/>
      <c r="VJ315" s="63"/>
      <c r="VK315" s="63"/>
      <c r="VL315" s="63"/>
      <c r="VM315" s="63"/>
      <c r="VN315" s="63"/>
      <c r="VO315" s="63"/>
      <c r="VP315" s="63"/>
      <c r="VQ315" s="63"/>
      <c r="VR315" s="63"/>
      <c r="VS315" s="63"/>
      <c r="VT315" s="63"/>
      <c r="VU315" s="63"/>
      <c r="VV315" s="63"/>
      <c r="VW315" s="63"/>
      <c r="VX315" s="63"/>
      <c r="VY315" s="63"/>
      <c r="VZ315" s="63"/>
      <c r="WA315" s="63"/>
      <c r="WB315" s="63"/>
      <c r="WC315" s="63"/>
      <c r="WD315" s="63"/>
      <c r="WE315" s="63"/>
      <c r="WF315" s="63"/>
      <c r="WG315" s="63"/>
      <c r="WH315" s="63"/>
      <c r="WI315" s="63"/>
      <c r="WJ315" s="63"/>
      <c r="WK315" s="63"/>
      <c r="WL315" s="63"/>
      <c r="WM315" s="63"/>
      <c r="WN315" s="63"/>
      <c r="WO315" s="63"/>
      <c r="WP315" s="63"/>
      <c r="WQ315" s="63"/>
      <c r="WR315" s="63"/>
      <c r="WS315" s="63"/>
      <c r="WT315" s="63"/>
      <c r="WU315" s="63"/>
      <c r="WV315" s="63"/>
      <c r="WW315" s="63"/>
      <c r="WX315" s="63"/>
      <c r="WY315" s="63"/>
      <c r="WZ315" s="63"/>
      <c r="XA315" s="63"/>
      <c r="XB315" s="63"/>
      <c r="XC315" s="63"/>
      <c r="XD315" s="63"/>
      <c r="XE315" s="63"/>
      <c r="XF315" s="63"/>
      <c r="XG315" s="63"/>
      <c r="XH315" s="63"/>
      <c r="XI315" s="63"/>
      <c r="XJ315" s="63"/>
      <c r="XK315" s="63"/>
      <c r="XL315" s="63"/>
      <c r="XM315" s="63"/>
      <c r="XN315" s="63"/>
      <c r="XO315" s="63"/>
      <c r="XP315" s="63"/>
      <c r="XQ315" s="63"/>
      <c r="XR315" s="63"/>
      <c r="XS315" s="63"/>
      <c r="XT315" s="63"/>
      <c r="XU315" s="63"/>
      <c r="XV315" s="63"/>
      <c r="XW315" s="63"/>
      <c r="XX315" s="63"/>
      <c r="XY315" s="63"/>
      <c r="XZ315" s="63"/>
      <c r="YA315" s="63"/>
      <c r="YB315" s="63"/>
      <c r="YC315" s="63"/>
      <c r="YD315" s="63"/>
      <c r="YE315" s="63"/>
      <c r="YF315" s="63"/>
      <c r="YG315" s="63"/>
      <c r="YH315" s="63"/>
      <c r="YI315" s="63"/>
      <c r="YJ315" s="63"/>
      <c r="YK315" s="63"/>
      <c r="YL315" s="63"/>
      <c r="YM315" s="63"/>
      <c r="YN315" s="63"/>
      <c r="YO315" s="63"/>
      <c r="YP315" s="63"/>
      <c r="YQ315" s="63"/>
      <c r="YR315" s="63"/>
      <c r="YS315" s="63"/>
      <c r="YT315" s="63"/>
      <c r="YU315" s="63"/>
      <c r="YV315" s="63"/>
      <c r="YW315" s="63"/>
      <c r="YX315" s="63"/>
      <c r="YY315" s="63"/>
      <c r="YZ315" s="63"/>
      <c r="ZA315" s="63"/>
      <c r="ZB315" s="63"/>
      <c r="ZC315" s="63"/>
      <c r="ZD315" s="63"/>
      <c r="ZE315" s="63"/>
      <c r="ZF315" s="63"/>
      <c r="ZG315" s="63"/>
      <c r="ZH315" s="63"/>
      <c r="ZI315" s="63"/>
      <c r="ZJ315" s="63"/>
      <c r="ZK315" s="63"/>
      <c r="ZL315" s="63"/>
      <c r="ZM315" s="63"/>
      <c r="ZN315" s="63"/>
      <c r="ZO315" s="63"/>
      <c r="ZP315" s="63"/>
      <c r="ZQ315" s="63"/>
      <c r="ZR315" s="63"/>
      <c r="ZS315" s="63"/>
      <c r="ZT315" s="63"/>
      <c r="ZU315" s="63"/>
      <c r="ZV315" s="63"/>
      <c r="ZW315" s="63"/>
      <c r="ZX315" s="63"/>
      <c r="ZY315" s="63"/>
      <c r="ZZ315" s="63"/>
      <c r="AAA315" s="63"/>
      <c r="AAB315" s="63"/>
      <c r="AAC315" s="63"/>
      <c r="AAD315" s="63"/>
      <c r="AAE315" s="63"/>
      <c r="AAF315" s="63"/>
      <c r="AAG315" s="63"/>
      <c r="AAH315" s="63"/>
      <c r="AAI315" s="63"/>
      <c r="AAJ315" s="63"/>
      <c r="AAK315" s="63"/>
      <c r="AAL315" s="63"/>
      <c r="AAM315" s="63"/>
      <c r="AAN315" s="63"/>
      <c r="AAO315" s="63"/>
      <c r="AAP315" s="63"/>
      <c r="AAQ315" s="63"/>
      <c r="AAR315" s="63"/>
      <c r="AAS315" s="63"/>
      <c r="AAT315" s="63"/>
      <c r="AAU315" s="63"/>
      <c r="AAV315" s="63"/>
      <c r="AAW315" s="63"/>
      <c r="AAX315" s="63"/>
      <c r="AAY315" s="63"/>
      <c r="AAZ315" s="63"/>
      <c r="ABA315" s="63"/>
      <c r="ABB315" s="63"/>
      <c r="ABC315" s="63"/>
      <c r="ABD315" s="63"/>
      <c r="ABE315" s="63"/>
      <c r="ABF315" s="63"/>
      <c r="ABG315" s="63"/>
      <c r="ABH315" s="63"/>
      <c r="ABI315" s="63"/>
      <c r="ABJ315" s="63"/>
      <c r="ABK315" s="63"/>
      <c r="ABL315" s="63"/>
      <c r="ABM315" s="63"/>
      <c r="ABN315" s="63"/>
      <c r="ABO315" s="63"/>
      <c r="ABP315" s="63"/>
      <c r="ABQ315" s="63"/>
      <c r="ABR315" s="63"/>
      <c r="ABS315" s="63"/>
      <c r="ABT315" s="63"/>
      <c r="ABU315" s="63"/>
      <c r="ABV315" s="63"/>
      <c r="ABW315" s="63"/>
      <c r="ABX315" s="63"/>
      <c r="ABY315" s="63"/>
      <c r="ABZ315" s="63"/>
      <c r="ACA315" s="63"/>
      <c r="ACB315" s="63"/>
      <c r="ACC315" s="63"/>
      <c r="ACD315" s="63"/>
      <c r="ACE315" s="63"/>
      <c r="ACF315" s="63"/>
      <c r="ACG315" s="63"/>
      <c r="ACH315" s="63"/>
      <c r="ACI315" s="63"/>
      <c r="ACJ315" s="63"/>
      <c r="ACK315" s="63"/>
      <c r="ACL315" s="63"/>
      <c r="ACM315" s="63"/>
      <c r="ACN315" s="63"/>
      <c r="ACO315" s="63"/>
      <c r="ACP315" s="63"/>
      <c r="ACQ315" s="63"/>
      <c r="ACR315" s="63"/>
      <c r="ACS315" s="63"/>
      <c r="ACT315" s="63"/>
      <c r="ACU315" s="63"/>
      <c r="ACV315" s="63"/>
      <c r="ACW315" s="63"/>
      <c r="ACX315" s="63"/>
      <c r="ACY315" s="63"/>
      <c r="ACZ315" s="63"/>
      <c r="ADA315" s="63"/>
      <c r="ADB315" s="63"/>
      <c r="ADC315" s="63"/>
      <c r="ADD315" s="63"/>
      <c r="ADE315" s="63"/>
      <c r="ADF315" s="63"/>
      <c r="ADG315" s="63"/>
      <c r="ADH315" s="63"/>
      <c r="ADI315" s="63"/>
      <c r="ADJ315" s="63"/>
      <c r="ADK315" s="63"/>
      <c r="ADL315" s="63"/>
      <c r="ADM315" s="63"/>
      <c r="ADN315" s="63"/>
      <c r="ADO315" s="63"/>
      <c r="ADP315" s="63"/>
      <c r="ADQ315" s="63"/>
      <c r="ADR315" s="63"/>
      <c r="ADS315" s="63"/>
      <c r="ADT315" s="63"/>
      <c r="ADU315" s="63"/>
      <c r="ADV315" s="63"/>
      <c r="ADW315" s="63"/>
      <c r="ADX315" s="63"/>
      <c r="ADY315" s="63"/>
      <c r="ADZ315" s="63"/>
      <c r="AEA315" s="63"/>
      <c r="AEB315" s="63"/>
      <c r="AEC315" s="63"/>
      <c r="AED315" s="63"/>
      <c r="AEE315" s="63"/>
      <c r="AEF315" s="63"/>
      <c r="AEG315" s="63"/>
      <c r="AEH315" s="63"/>
      <c r="AEI315" s="63"/>
      <c r="AEJ315" s="63"/>
      <c r="AEK315" s="63"/>
      <c r="AEL315" s="63"/>
      <c r="AEM315" s="63"/>
      <c r="AEN315" s="63"/>
      <c r="AEO315" s="63"/>
      <c r="AEP315" s="63"/>
      <c r="AEQ315" s="63"/>
      <c r="AER315" s="63"/>
      <c r="AES315" s="63"/>
      <c r="AET315" s="63"/>
      <c r="AEU315" s="63"/>
      <c r="AEV315" s="63"/>
      <c r="AEW315" s="63"/>
      <c r="AEX315" s="63"/>
      <c r="AEY315" s="63"/>
      <c r="AEZ315" s="63"/>
      <c r="AFA315" s="63"/>
      <c r="AFB315" s="63"/>
      <c r="AFC315" s="63"/>
      <c r="AFD315" s="63"/>
      <c r="AFE315" s="63"/>
      <c r="AFF315" s="63"/>
      <c r="AFG315" s="63"/>
      <c r="AFH315" s="63"/>
      <c r="AFI315" s="63"/>
      <c r="AFJ315" s="63"/>
      <c r="AFK315" s="63"/>
      <c r="AFL315" s="63"/>
      <c r="AFM315" s="63"/>
      <c r="AFN315" s="63"/>
      <c r="AFO315" s="63"/>
      <c r="AFP315" s="63"/>
      <c r="AFQ315" s="63"/>
      <c r="AFR315" s="63"/>
      <c r="AFS315" s="63"/>
      <c r="AFT315" s="63"/>
      <c r="AFU315" s="63"/>
      <c r="AFV315" s="63"/>
      <c r="AFW315" s="63"/>
      <c r="AFX315" s="63"/>
      <c r="AFY315" s="63"/>
      <c r="AFZ315" s="63"/>
      <c r="AGA315" s="63"/>
      <c r="AGB315" s="63"/>
      <c r="AGC315" s="63"/>
      <c r="AGD315" s="63"/>
      <c r="AGE315" s="63"/>
      <c r="AGF315" s="63"/>
      <c r="AGG315" s="63"/>
      <c r="AGH315" s="63"/>
      <c r="AGI315" s="63"/>
      <c r="AGJ315" s="63"/>
      <c r="AGK315" s="63"/>
      <c r="AGL315" s="63"/>
      <c r="AGM315" s="63"/>
      <c r="AGN315" s="63"/>
      <c r="AGO315" s="63"/>
      <c r="AGP315" s="63"/>
      <c r="AGQ315" s="63"/>
      <c r="AGR315" s="63"/>
      <c r="AGS315" s="63"/>
      <c r="AGT315" s="63"/>
      <c r="AGU315" s="63"/>
      <c r="AGV315" s="63"/>
      <c r="AGW315" s="63"/>
      <c r="AGX315" s="63"/>
      <c r="AGY315" s="63"/>
      <c r="AGZ315" s="63"/>
      <c r="AHA315" s="63"/>
      <c r="AHB315" s="63"/>
      <c r="AHC315" s="63"/>
      <c r="AHD315" s="63"/>
      <c r="AHE315" s="63"/>
      <c r="AHF315" s="63"/>
      <c r="AHG315" s="63"/>
      <c r="AHH315" s="63"/>
      <c r="AHI315" s="63"/>
      <c r="AHJ315" s="63"/>
      <c r="AHK315" s="63"/>
      <c r="AHL315" s="63"/>
      <c r="AHM315" s="63"/>
      <c r="AHN315" s="63"/>
      <c r="AHO315" s="63"/>
      <c r="AHP315" s="63"/>
      <c r="AHQ315" s="63"/>
      <c r="AHR315" s="63"/>
      <c r="AHS315" s="63"/>
      <c r="AHT315" s="63"/>
      <c r="AHU315" s="63"/>
      <c r="AHV315" s="63"/>
      <c r="AHW315" s="63"/>
      <c r="AHX315" s="63"/>
      <c r="AHY315" s="63"/>
      <c r="AHZ315" s="63"/>
      <c r="AIA315" s="63"/>
      <c r="AIB315" s="63"/>
      <c r="AIC315" s="63"/>
      <c r="AID315" s="63"/>
      <c r="AIE315" s="63"/>
      <c r="AIF315" s="63"/>
      <c r="AIG315" s="63"/>
      <c r="AIH315" s="63"/>
      <c r="AII315" s="63"/>
      <c r="AIJ315" s="63"/>
      <c r="AIK315" s="63"/>
      <c r="AIL315" s="63"/>
      <c r="AIM315" s="63"/>
      <c r="AIN315" s="63"/>
      <c r="AIO315" s="63"/>
      <c r="AIP315" s="63"/>
      <c r="AIQ315" s="63"/>
      <c r="AIR315" s="63"/>
      <c r="AIS315" s="63"/>
      <c r="AIT315" s="63"/>
      <c r="AIU315" s="63"/>
      <c r="AIV315" s="63"/>
      <c r="AIW315" s="63"/>
      <c r="AIX315" s="63"/>
      <c r="AIY315" s="63"/>
      <c r="AIZ315" s="63"/>
      <c r="AJA315" s="63"/>
      <c r="AJB315" s="63"/>
      <c r="AJC315" s="63"/>
      <c r="AJD315" s="63"/>
      <c r="AJE315" s="63"/>
      <c r="AJF315" s="63"/>
      <c r="AJG315" s="63"/>
      <c r="AJH315" s="63"/>
      <c r="AJI315" s="63"/>
      <c r="AJJ315" s="63"/>
      <c r="AJK315" s="63"/>
      <c r="AJL315" s="63"/>
      <c r="AJM315" s="63"/>
      <c r="AJN315" s="63"/>
      <c r="AJO315" s="63"/>
      <c r="AJP315" s="63"/>
      <c r="AJQ315" s="63"/>
      <c r="AJR315" s="63"/>
      <c r="AJS315" s="63"/>
      <c r="AJT315" s="63"/>
      <c r="AJU315" s="63"/>
      <c r="AJV315" s="63"/>
      <c r="AJW315" s="63"/>
      <c r="AJX315" s="63"/>
      <c r="AJY315" s="63"/>
      <c r="AJZ315" s="63"/>
      <c r="AKA315" s="63"/>
      <c r="AKB315" s="63"/>
      <c r="AKC315" s="63"/>
      <c r="AKD315" s="63"/>
      <c r="AKE315" s="63"/>
      <c r="AKF315" s="63"/>
      <c r="AKG315" s="63"/>
      <c r="AKH315" s="63"/>
      <c r="AKI315" s="63"/>
      <c r="AKJ315" s="63"/>
      <c r="AKK315" s="63"/>
      <c r="AKL315" s="63"/>
      <c r="AKM315" s="63"/>
      <c r="AKN315" s="63"/>
      <c r="AKO315" s="63"/>
      <c r="AKP315" s="63"/>
      <c r="AKQ315" s="63"/>
      <c r="AKR315" s="63"/>
      <c r="AKS315" s="63"/>
      <c r="AKT315" s="63"/>
      <c r="AKU315" s="63"/>
      <c r="AKV315" s="63"/>
      <c r="AKW315" s="63"/>
      <c r="AKX315" s="63"/>
      <c r="AKY315" s="63"/>
      <c r="AKZ315" s="63"/>
      <c r="ALA315" s="63"/>
      <c r="ALB315" s="63"/>
      <c r="ALC315" s="63"/>
      <c r="ALD315" s="63"/>
      <c r="ALE315" s="63"/>
      <c r="ALF315" s="63"/>
      <c r="ALG315" s="63"/>
      <c r="ALH315" s="63"/>
      <c r="ALI315" s="63"/>
      <c r="ALJ315" s="63"/>
      <c r="ALK315" s="63"/>
      <c r="ALL315" s="63"/>
      <c r="ALM315" s="63"/>
      <c r="ALN315" s="63"/>
      <c r="ALO315" s="63"/>
      <c r="ALP315" s="63"/>
      <c r="ALQ315" s="63"/>
      <c r="ALR315" s="63"/>
      <c r="ALS315" s="63"/>
      <c r="ALT315" s="63"/>
      <c r="ALU315" s="63"/>
      <c r="ALV315" s="63"/>
      <c r="ALW315" s="63"/>
      <c r="ALX315" s="63"/>
      <c r="ALY315" s="63"/>
      <c r="ALZ315" s="63"/>
      <c r="AMA315" s="63"/>
      <c r="AMB315" s="63"/>
      <c r="AMC315" s="63"/>
      <c r="AMD315" s="63"/>
      <c r="AME315" s="63"/>
      <c r="AMF315" s="63"/>
      <c r="AMG315" s="63"/>
      <c r="AMH315" s="63"/>
      <c r="AMI315" s="63"/>
      <c r="AMJ315" s="63"/>
      <c r="AMK315" s="63"/>
      <c r="AML315" s="63"/>
      <c r="AMM315" s="63"/>
      <c r="AMN315" s="63"/>
      <c r="AMO315" s="63"/>
    </row>
  </sheetData>
  <mergeCells count="18">
    <mergeCell ref="A1:J1"/>
    <mergeCell ref="X1:AA1"/>
    <mergeCell ref="A2:J2"/>
    <mergeCell ref="X2:AA2"/>
    <mergeCell ref="A3:J3"/>
    <mergeCell ref="X3:AA3"/>
    <mergeCell ref="A315:J315"/>
    <mergeCell ref="A4:J4"/>
    <mergeCell ref="X4:AA4"/>
    <mergeCell ref="A5:J5"/>
    <mergeCell ref="X5:AA5"/>
    <mergeCell ref="X6:AA6"/>
    <mergeCell ref="A7:J7"/>
    <mergeCell ref="A9:J9"/>
    <mergeCell ref="A306:H306"/>
    <mergeCell ref="A307:H307"/>
    <mergeCell ref="A308:H308"/>
    <mergeCell ref="A310:J310"/>
  </mergeCells>
  <pageMargins left="0.70866141732283472" right="0.70866141732283472" top="0.74803149606299213" bottom="0.74803149606299213" header="0.51181102362204722" footer="0.51181102362204722"/>
  <pageSetup paperSize="9" scale="90" firstPageNumber="0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OB157"/>
  <sheetViews>
    <sheetView showZeros="0" tabSelected="1" topLeftCell="A55" zoomScaleNormal="100" zoomScaleSheetLayoutView="100" workbookViewId="0">
      <selection activeCell="C70" sqref="C70"/>
    </sheetView>
  </sheetViews>
  <sheetFormatPr defaultRowHeight="12.75" x14ac:dyDescent="0.2"/>
  <cols>
    <col min="1" max="1" width="6.140625" style="31" customWidth="1"/>
    <col min="2" max="2" width="25.42578125" style="31" customWidth="1"/>
    <col min="3" max="3" width="51.140625" style="31" customWidth="1"/>
    <col min="4" max="4" width="9.42578125" style="31" bestFit="1" customWidth="1"/>
    <col min="5" max="5" width="13.7109375" style="31" bestFit="1" customWidth="1"/>
    <col min="6" max="6" width="9.42578125" style="31" bestFit="1" customWidth="1"/>
    <col min="7" max="7" width="13.7109375" style="31" bestFit="1" customWidth="1"/>
    <col min="8" max="8" width="9.42578125" style="31" bestFit="1" customWidth="1"/>
    <col min="9" max="9" width="13.7109375" style="31" bestFit="1" customWidth="1"/>
    <col min="10" max="10" width="9.42578125" style="31" bestFit="1" customWidth="1"/>
    <col min="11" max="11" width="13.7109375" style="31" bestFit="1" customWidth="1"/>
    <col min="12" max="12" width="9.42578125" style="31" bestFit="1" customWidth="1"/>
    <col min="13" max="13" width="13.7109375" style="31" bestFit="1" customWidth="1"/>
    <col min="14" max="14" width="9.42578125" style="31" bestFit="1" customWidth="1"/>
    <col min="15" max="15" width="13.7109375" style="31" bestFit="1" customWidth="1"/>
    <col min="16" max="16" width="9.42578125" style="31" bestFit="1" customWidth="1"/>
    <col min="17" max="17" width="13.7109375" style="31" bestFit="1" customWidth="1"/>
    <col min="18" max="18" width="11.85546875" style="31" customWidth="1"/>
    <col min="19" max="51" width="5.7109375" style="31" customWidth="1"/>
    <col min="52" max="52" width="12.5703125" style="31" customWidth="1"/>
    <col min="53" max="53" width="9.140625" style="30"/>
    <col min="54" max="56" width="9.140625" style="31"/>
    <col min="57" max="1068" width="9.140625" style="63"/>
    <col min="1069" max="16384" width="9.140625" style="64"/>
  </cols>
  <sheetData>
    <row r="1" spans="1:66" ht="12" customHeight="1" x14ac:dyDescent="0.2">
      <c r="A1" s="328"/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8"/>
      <c r="AO1" s="328"/>
      <c r="AP1" s="328"/>
      <c r="AQ1" s="328"/>
      <c r="AR1" s="328"/>
      <c r="AS1" s="328"/>
      <c r="AT1" s="328"/>
      <c r="AU1" s="328"/>
      <c r="AV1" s="328"/>
      <c r="AW1" s="328"/>
      <c r="AX1" s="328"/>
      <c r="AY1" s="328"/>
      <c r="AZ1" s="328"/>
      <c r="BK1" s="328"/>
      <c r="BL1" s="328"/>
      <c r="BM1" s="328"/>
      <c r="BN1" s="328"/>
    </row>
    <row r="2" spans="1:66" x14ac:dyDescent="0.2">
      <c r="A2" s="331" t="s">
        <v>27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K2" s="328"/>
      <c r="BL2" s="328"/>
      <c r="BM2" s="328"/>
      <c r="BN2" s="328"/>
    </row>
    <row r="3" spans="1:66" x14ac:dyDescent="0.2">
      <c r="A3" s="331">
        <f>'PLANILHA ORÇAMENTÁRIA'!A3:I3</f>
        <v>0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K3" s="328"/>
      <c r="BL3" s="328"/>
      <c r="BM3" s="328"/>
      <c r="BN3" s="328"/>
    </row>
    <row r="4" spans="1:66" ht="8.1" customHeight="1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  <c r="AV4" s="144"/>
      <c r="AW4" s="144"/>
      <c r="AX4" s="144"/>
      <c r="AY4" s="144"/>
      <c r="AZ4" s="144"/>
      <c r="BK4" s="328"/>
      <c r="BL4" s="328"/>
      <c r="BM4" s="328"/>
      <c r="BN4" s="328"/>
    </row>
    <row r="5" spans="1:66" ht="15" customHeight="1" x14ac:dyDescent="0.2">
      <c r="A5" s="332" t="str">
        <f>'PLANILHA ORÇAMENTÁRIA'!A5:I5</f>
        <v>EDITAL: _____________  ANEXO: ___________</v>
      </c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45"/>
      <c r="AX5" s="145"/>
      <c r="AY5" s="145"/>
      <c r="AZ5" s="145"/>
      <c r="BK5" s="329"/>
      <c r="BL5" s="329"/>
      <c r="BM5" s="329"/>
      <c r="BN5" s="329"/>
    </row>
    <row r="6" spans="1:66" ht="8.1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K6" s="328"/>
      <c r="BL6" s="328"/>
      <c r="BM6" s="328"/>
      <c r="BN6" s="328"/>
    </row>
    <row r="7" spans="1:66" ht="12" customHeight="1" x14ac:dyDescent="0.2">
      <c r="A7" s="331" t="s">
        <v>229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331"/>
      <c r="N7" s="331"/>
      <c r="O7" s="331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</row>
    <row r="8" spans="1:66" ht="8.1" customHeight="1" x14ac:dyDescent="0.2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</row>
    <row r="9" spans="1:66" s="63" customFormat="1" ht="12" customHeight="1" x14ac:dyDescent="0.2">
      <c r="A9" s="332" t="str">
        <f>'PLANILHA ORÇAMENTÁRIA'!A9:I9</f>
        <v>OBJETO: _________________________________________</v>
      </c>
      <c r="B9" s="332"/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2"/>
      <c r="N9" s="332"/>
      <c r="O9" s="332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30"/>
      <c r="BB9" s="31"/>
      <c r="BC9" s="31"/>
      <c r="BD9" s="31"/>
    </row>
    <row r="10" spans="1:66" s="63" customFormat="1" ht="8.1" customHeight="1" x14ac:dyDescent="0.2">
      <c r="A10" s="146"/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30"/>
      <c r="BB10" s="31"/>
      <c r="BC10" s="31"/>
      <c r="BD10" s="31"/>
    </row>
    <row r="11" spans="1:66" s="181" customFormat="1" ht="20.100000000000001" customHeight="1" x14ac:dyDescent="0.2"/>
    <row r="12" spans="1:66" s="181" customFormat="1" ht="20.100000000000001" customHeight="1" x14ac:dyDescent="0.2">
      <c r="A12"/>
      <c r="B12" s="182" t="s">
        <v>242</v>
      </c>
      <c r="C12" s="336" t="s">
        <v>243</v>
      </c>
      <c r="D12" s="336"/>
      <c r="E12" s="336"/>
      <c r="F12" s="336"/>
      <c r="G12" s="336"/>
      <c r="H12" s="336"/>
      <c r="I12" s="336"/>
      <c r="J12"/>
      <c r="K12"/>
      <c r="L12"/>
      <c r="M12"/>
      <c r="N12"/>
      <c r="O12"/>
      <c r="P12"/>
      <c r="Q12"/>
      <c r="R12" s="182"/>
    </row>
    <row r="13" spans="1:66" s="181" customFormat="1" ht="12" customHeight="1" x14ac:dyDescent="0.2">
      <c r="A13"/>
      <c r="B13" s="182"/>
      <c r="C13" s="182"/>
      <c r="D13" s="182"/>
      <c r="E13" s="182"/>
      <c r="F13" s="182"/>
      <c r="G13" s="182"/>
      <c r="H13" s="182"/>
      <c r="I13" s="182"/>
      <c r="J13"/>
      <c r="K13"/>
      <c r="L13"/>
      <c r="M13"/>
      <c r="N13"/>
      <c r="O13"/>
      <c r="P13"/>
      <c r="Q13"/>
      <c r="R13" s="182"/>
    </row>
    <row r="14" spans="1:66" s="181" customFormat="1" ht="12" customHeight="1" thickBot="1" x14ac:dyDescent="0.25">
      <c r="A14"/>
      <c r="B14" s="335" t="s">
        <v>244</v>
      </c>
      <c r="C14" s="335"/>
      <c r="D14" s="335"/>
      <c r="E14" s="335"/>
      <c r="F14" s="335"/>
      <c r="G14" s="335"/>
      <c r="H14" s="335"/>
      <c r="I14" s="335"/>
      <c r="J14"/>
      <c r="K14"/>
      <c r="L14"/>
      <c r="M14"/>
      <c r="N14"/>
      <c r="O14"/>
      <c r="P14"/>
      <c r="Q14"/>
      <c r="R14" s="182"/>
    </row>
    <row r="15" spans="1:66" s="181" customFormat="1" ht="11.25" customHeight="1" thickBot="1" x14ac:dyDescent="0.25">
      <c r="A15"/>
      <c r="B15" s="184" t="s">
        <v>245</v>
      </c>
      <c r="C15" s="278" t="s">
        <v>246</v>
      </c>
      <c r="D15" s="333" t="s">
        <v>192</v>
      </c>
      <c r="E15" s="334"/>
      <c r="F15" s="333" t="s">
        <v>193</v>
      </c>
      <c r="G15" s="334"/>
      <c r="H15" s="333" t="s">
        <v>194</v>
      </c>
      <c r="I15" s="334"/>
      <c r="J15"/>
      <c r="K15"/>
      <c r="L15"/>
      <c r="M15"/>
      <c r="N15"/>
      <c r="O15"/>
      <c r="P15"/>
      <c r="Q15"/>
      <c r="R15" s="182"/>
    </row>
    <row r="16" spans="1:66" s="181" customFormat="1" ht="12" customHeight="1" thickBot="1" x14ac:dyDescent="0.25">
      <c r="A16"/>
      <c r="B16" s="184"/>
      <c r="C16" s="278"/>
      <c r="D16" s="186" t="s">
        <v>247</v>
      </c>
      <c r="E16" s="187" t="s">
        <v>248</v>
      </c>
      <c r="F16" s="186" t="s">
        <v>247</v>
      </c>
      <c r="G16" s="187" t="s">
        <v>248</v>
      </c>
      <c r="H16" s="188" t="s">
        <v>247</v>
      </c>
      <c r="I16" s="189" t="s">
        <v>248</v>
      </c>
      <c r="J16"/>
      <c r="K16"/>
      <c r="L16"/>
      <c r="M16"/>
      <c r="N16"/>
      <c r="O16"/>
      <c r="P16"/>
      <c r="Q16"/>
      <c r="R16" s="182"/>
    </row>
    <row r="17" spans="1:18" s="181" customFormat="1" ht="13.5" thickBot="1" x14ac:dyDescent="0.25">
      <c r="A17"/>
      <c r="B17" s="184" t="s">
        <v>249</v>
      </c>
      <c r="C17" s="278" t="s">
        <v>250</v>
      </c>
      <c r="D17" s="190">
        <f>Plan1!D10/2</f>
        <v>5.2083333333333329E-2</v>
      </c>
      <c r="E17" s="191"/>
      <c r="F17" s="192"/>
      <c r="G17" s="193"/>
      <c r="H17" s="194"/>
      <c r="I17" s="195"/>
      <c r="J17" s="196"/>
      <c r="K17" s="196"/>
      <c r="L17"/>
      <c r="M17"/>
      <c r="N17"/>
      <c r="O17"/>
      <c r="P17"/>
      <c r="Q17"/>
      <c r="R17" s="182"/>
    </row>
    <row r="18" spans="1:18" s="181" customFormat="1" ht="38.25" x14ac:dyDescent="0.2">
      <c r="A18"/>
      <c r="B18" s="197" t="s">
        <v>251</v>
      </c>
      <c r="C18" s="198" t="s">
        <v>299</v>
      </c>
      <c r="D18" s="199">
        <f>D17/6</f>
        <v>8.6805555555555542E-3</v>
      </c>
      <c r="E18" s="200"/>
      <c r="F18" s="201"/>
      <c r="G18" s="202"/>
      <c r="H18" s="203"/>
      <c r="I18" s="204"/>
      <c r="J18" s="196"/>
      <c r="K18" s="196"/>
      <c r="L18"/>
      <c r="M18"/>
      <c r="N18"/>
      <c r="O18"/>
      <c r="P18"/>
      <c r="Q18"/>
      <c r="R18" s="182"/>
    </row>
    <row r="19" spans="1:18" s="181" customFormat="1" x14ac:dyDescent="0.2">
      <c r="A19"/>
      <c r="B19" s="205" t="s">
        <v>251</v>
      </c>
      <c r="C19" s="206" t="s">
        <v>252</v>
      </c>
      <c r="D19" s="207">
        <f>D18</f>
        <v>8.6805555555555542E-3</v>
      </c>
      <c r="E19" s="208"/>
      <c r="F19" s="209"/>
      <c r="G19" s="210"/>
      <c r="H19" s="211"/>
      <c r="I19" s="212"/>
      <c r="J19" s="196"/>
      <c r="K19" s="196"/>
      <c r="L19"/>
      <c r="M19"/>
      <c r="N19"/>
      <c r="O19"/>
      <c r="P19"/>
      <c r="Q19"/>
      <c r="R19" s="182"/>
    </row>
    <row r="20" spans="1:18" s="181" customFormat="1" ht="51" x14ac:dyDescent="0.2">
      <c r="A20"/>
      <c r="B20" s="205" t="s">
        <v>251</v>
      </c>
      <c r="C20" s="213" t="s">
        <v>262</v>
      </c>
      <c r="D20" s="207">
        <f>D19</f>
        <v>8.6805555555555542E-3</v>
      </c>
      <c r="E20" s="208"/>
      <c r="F20" s="209"/>
      <c r="G20" s="210"/>
      <c r="H20" s="211"/>
      <c r="I20" s="212"/>
      <c r="J20" s="196"/>
      <c r="K20" s="196"/>
      <c r="L20"/>
      <c r="M20"/>
      <c r="N20"/>
      <c r="O20"/>
      <c r="P20"/>
      <c r="Q20"/>
      <c r="R20" s="182"/>
    </row>
    <row r="21" spans="1:18" s="181" customFormat="1" x14ac:dyDescent="0.2">
      <c r="A21"/>
      <c r="B21" s="205" t="s">
        <v>251</v>
      </c>
      <c r="C21" s="206" t="s">
        <v>263</v>
      </c>
      <c r="D21" s="207">
        <f>D20</f>
        <v>8.6805555555555542E-3</v>
      </c>
      <c r="E21" s="208"/>
      <c r="F21" s="209"/>
      <c r="G21" s="210"/>
      <c r="H21" s="211"/>
      <c r="I21" s="212"/>
      <c r="J21" s="196"/>
      <c r="K21" s="196"/>
      <c r="L21"/>
      <c r="M21"/>
      <c r="N21"/>
      <c r="O21"/>
      <c r="P21"/>
      <c r="Q21"/>
      <c r="R21" s="182"/>
    </row>
    <row r="22" spans="1:18" s="181" customFormat="1" x14ac:dyDescent="0.2">
      <c r="A22"/>
      <c r="B22" s="205"/>
      <c r="C22" s="312" t="s">
        <v>266</v>
      </c>
      <c r="D22" s="249"/>
      <c r="E22" s="231"/>
      <c r="F22" s="233"/>
      <c r="G22" s="232"/>
      <c r="H22" s="251"/>
      <c r="I22" s="234"/>
      <c r="J22" s="196"/>
      <c r="K22" s="196"/>
      <c r="L22"/>
      <c r="M22"/>
      <c r="N22"/>
      <c r="O22"/>
      <c r="P22"/>
      <c r="Q22"/>
      <c r="R22" s="183"/>
    </row>
    <row r="23" spans="1:18" s="181" customFormat="1" ht="26.25" thickBot="1" x14ac:dyDescent="0.25">
      <c r="A23"/>
      <c r="B23" s="214" t="s">
        <v>251</v>
      </c>
      <c r="C23" s="215" t="s">
        <v>253</v>
      </c>
      <c r="D23" s="216">
        <f>D21</f>
        <v>8.6805555555555542E-3</v>
      </c>
      <c r="E23" s="217"/>
      <c r="F23" s="218"/>
      <c r="G23" s="219"/>
      <c r="H23" s="220"/>
      <c r="I23" s="221"/>
      <c r="J23" s="196"/>
      <c r="K23" s="196"/>
      <c r="L23"/>
      <c r="M23"/>
      <c r="N23"/>
      <c r="O23"/>
      <c r="P23"/>
      <c r="Q23"/>
      <c r="R23" s="182"/>
    </row>
    <row r="24" spans="1:18" s="181" customFormat="1" ht="38.25" x14ac:dyDescent="0.2">
      <c r="A24"/>
      <c r="B24" s="197" t="s">
        <v>254</v>
      </c>
      <c r="C24" s="313" t="str">
        <f>C18</f>
        <v>Projetos de Arquitetura (layout para ocupação do subsolo, considerando reaproveitamento de divisórias, mobiliário e sistema elétrico e de rede)</v>
      </c>
      <c r="D24" s="199"/>
      <c r="E24" s="200"/>
      <c r="F24" s="201">
        <f>Plan1!E10/6</f>
        <v>1.0416666666666666E-2</v>
      </c>
      <c r="G24" s="202"/>
      <c r="H24" s="203"/>
      <c r="I24" s="204"/>
      <c r="J24" s="196"/>
      <c r="K24" s="196"/>
      <c r="L24"/>
      <c r="M24"/>
      <c r="N24"/>
      <c r="O24"/>
      <c r="P24"/>
      <c r="Q24"/>
      <c r="R24" s="182"/>
    </row>
    <row r="25" spans="1:18" s="181" customFormat="1" ht="12" customHeight="1" x14ac:dyDescent="0.2">
      <c r="A25"/>
      <c r="B25" s="205" t="s">
        <v>254</v>
      </c>
      <c r="C25" s="314" t="str">
        <f t="shared" ref="C25:C28" si="0">C19</f>
        <v>Projeto estrutural (escada de incêndio, caixa d'água, etc.)</v>
      </c>
      <c r="D25" s="207"/>
      <c r="E25" s="208"/>
      <c r="F25" s="209">
        <f>F24</f>
        <v>1.0416666666666666E-2</v>
      </c>
      <c r="G25" s="210"/>
      <c r="H25" s="211"/>
      <c r="I25" s="212"/>
      <c r="J25" s="196"/>
      <c r="K25" s="196"/>
      <c r="L25"/>
      <c r="M25"/>
      <c r="N25"/>
      <c r="O25"/>
      <c r="P25"/>
      <c r="Q25"/>
      <c r="R25" s="182"/>
    </row>
    <row r="26" spans="1:18" s="181" customFormat="1" ht="51" x14ac:dyDescent="0.2">
      <c r="A26"/>
      <c r="B26" s="205" t="s">
        <v>254</v>
      </c>
      <c r="C26" s="314" t="str">
        <f t="shared" si="0"/>
        <v>Projeto do sistema elétrico e SPDA (quadros, cabos, tomadas, iluminação, iluminação de emergência,  para-raios, etc), com aproveitamento do gerador de emergência existente</v>
      </c>
      <c r="D26" s="207"/>
      <c r="E26" s="208"/>
      <c r="F26" s="209">
        <f>F25</f>
        <v>1.0416666666666666E-2</v>
      </c>
      <c r="G26" s="210"/>
      <c r="H26" s="211"/>
      <c r="I26" s="212"/>
      <c r="J26" s="196"/>
      <c r="K26" s="196"/>
      <c r="L26"/>
      <c r="M26"/>
      <c r="N26"/>
      <c r="O26"/>
      <c r="P26"/>
      <c r="Q26"/>
      <c r="R26" s="182"/>
    </row>
    <row r="27" spans="1:18" s="181" customFormat="1" x14ac:dyDescent="0.2">
      <c r="A27"/>
      <c r="B27" s="205"/>
      <c r="C27" s="314" t="str">
        <f t="shared" si="0"/>
        <v>Projeto do cabeamento de rede/telecomunicações</v>
      </c>
      <c r="D27" s="249"/>
      <c r="E27" s="231"/>
      <c r="F27" s="233"/>
      <c r="G27" s="232"/>
      <c r="H27" s="251"/>
      <c r="I27" s="234"/>
      <c r="J27" s="196"/>
      <c r="K27" s="196"/>
      <c r="L27"/>
      <c r="M27"/>
      <c r="N27"/>
      <c r="O27"/>
      <c r="P27"/>
      <c r="Q27"/>
      <c r="R27" s="183"/>
    </row>
    <row r="28" spans="1:18" s="181" customFormat="1" ht="13.5" thickBot="1" x14ac:dyDescent="0.25">
      <c r="A28"/>
      <c r="B28" s="214" t="s">
        <v>254</v>
      </c>
      <c r="C28" s="315" t="str">
        <f t="shared" si="0"/>
        <v>Projeto de climatização</v>
      </c>
      <c r="D28" s="222"/>
      <c r="E28" s="217"/>
      <c r="F28" s="218">
        <f>F26</f>
        <v>1.0416666666666666E-2</v>
      </c>
      <c r="G28" s="219"/>
      <c r="H28" s="220"/>
      <c r="I28" s="221"/>
      <c r="J28" s="196"/>
      <c r="K28" s="196"/>
      <c r="L28"/>
      <c r="M28"/>
      <c r="N28"/>
      <c r="O28"/>
      <c r="P28"/>
      <c r="Q28"/>
      <c r="R28" s="182"/>
    </row>
    <row r="29" spans="1:18" s="181" customFormat="1" ht="38.25" x14ac:dyDescent="0.2">
      <c r="A29"/>
      <c r="B29" s="197" t="s">
        <v>255</v>
      </c>
      <c r="C29" s="313" t="str">
        <f>C24</f>
        <v>Projetos de Arquitetura (layout para ocupação do subsolo, considerando reaproveitamento de divisórias, mobiliário e sistema elétrico e de rede)</v>
      </c>
      <c r="D29" s="223"/>
      <c r="E29" s="224"/>
      <c r="F29" s="225"/>
      <c r="G29" s="226"/>
      <c r="H29" s="201">
        <f>Plan1!F10/7</f>
        <v>1.1904761904761904E-2</v>
      </c>
      <c r="I29" s="204"/>
      <c r="J29" s="196"/>
      <c r="K29" s="196"/>
      <c r="L29"/>
      <c r="M29"/>
      <c r="N29"/>
      <c r="O29"/>
      <c r="P29"/>
      <c r="Q29"/>
      <c r="R29" s="182"/>
    </row>
    <row r="30" spans="1:18" s="181" customFormat="1" x14ac:dyDescent="0.2">
      <c r="A30"/>
      <c r="B30" s="205" t="s">
        <v>255</v>
      </c>
      <c r="C30" s="314" t="str">
        <f t="shared" ref="C30:C33" si="1">C25</f>
        <v>Projeto estrutural (escada de incêndio, caixa d'água, etc.)</v>
      </c>
      <c r="D30" s="227"/>
      <c r="E30" s="208"/>
      <c r="F30" s="209"/>
      <c r="G30" s="210"/>
      <c r="H30" s="209">
        <f>H29</f>
        <v>1.1904761904761904E-2</v>
      </c>
      <c r="I30" s="212"/>
      <c r="J30" s="196"/>
      <c r="K30" s="196"/>
      <c r="L30"/>
      <c r="M30"/>
      <c r="N30"/>
      <c r="O30"/>
      <c r="P30"/>
      <c r="Q30"/>
      <c r="R30" s="182"/>
    </row>
    <row r="31" spans="1:18" s="181" customFormat="1" ht="11.25" customHeight="1" x14ac:dyDescent="0.2">
      <c r="A31"/>
      <c r="B31" s="205" t="s">
        <v>255</v>
      </c>
      <c r="C31" s="314" t="str">
        <f t="shared" si="1"/>
        <v>Projeto do sistema elétrico e SPDA (quadros, cabos, tomadas, iluminação, iluminação de emergência,  para-raios, etc), com aproveitamento do gerador de emergência existente</v>
      </c>
      <c r="D31" s="227"/>
      <c r="E31" s="208"/>
      <c r="F31" s="209"/>
      <c r="G31" s="210"/>
      <c r="H31" s="209">
        <f t="shared" ref="H31:H35" si="2">H30</f>
        <v>1.1904761904761904E-2</v>
      </c>
      <c r="I31" s="212"/>
      <c r="J31" s="196"/>
      <c r="K31" s="196"/>
      <c r="L31"/>
      <c r="M31"/>
      <c r="N31"/>
      <c r="O31"/>
      <c r="P31"/>
      <c r="Q31"/>
      <c r="R31" s="182"/>
    </row>
    <row r="32" spans="1:18" s="181" customFormat="1" x14ac:dyDescent="0.2">
      <c r="A32"/>
      <c r="B32" s="205" t="s">
        <v>255</v>
      </c>
      <c r="C32" s="314" t="str">
        <f t="shared" si="1"/>
        <v>Projeto do cabeamento de rede/telecomunicações</v>
      </c>
      <c r="D32" s="227"/>
      <c r="E32" s="208"/>
      <c r="F32" s="209"/>
      <c r="G32" s="210"/>
      <c r="H32" s="209">
        <f t="shared" si="2"/>
        <v>1.1904761904761904E-2</v>
      </c>
      <c r="I32" s="212"/>
      <c r="J32" s="196"/>
      <c r="K32" s="196"/>
      <c r="L32"/>
      <c r="M32"/>
      <c r="N32"/>
      <c r="O32"/>
      <c r="P32"/>
      <c r="Q32"/>
      <c r="R32" s="182"/>
    </row>
    <row r="33" spans="1:18" s="181" customFormat="1" x14ac:dyDescent="0.2">
      <c r="A33"/>
      <c r="B33" s="205"/>
      <c r="C33" s="314" t="str">
        <f t="shared" si="1"/>
        <v>Projeto de climatização</v>
      </c>
      <c r="D33" s="227"/>
      <c r="E33" s="208"/>
      <c r="F33" s="209"/>
      <c r="G33" s="210"/>
      <c r="H33" s="209">
        <f t="shared" si="2"/>
        <v>1.1904761904761904E-2</v>
      </c>
      <c r="I33" s="212"/>
      <c r="J33" s="196"/>
      <c r="K33" s="196"/>
      <c r="L33"/>
      <c r="M33"/>
      <c r="N33"/>
      <c r="O33"/>
      <c r="P33"/>
      <c r="Q33"/>
      <c r="R33" s="183"/>
    </row>
    <row r="34" spans="1:18" s="181" customFormat="1" ht="11.25" customHeight="1" x14ac:dyDescent="0.2">
      <c r="A34"/>
      <c r="B34" s="205" t="s">
        <v>255</v>
      </c>
      <c r="C34" s="228" t="s">
        <v>256</v>
      </c>
      <c r="D34" s="227"/>
      <c r="E34" s="208"/>
      <c r="F34" s="110"/>
      <c r="G34" s="210"/>
      <c r="H34" s="209">
        <f t="shared" si="2"/>
        <v>1.1904761904761904E-2</v>
      </c>
      <c r="I34" s="212"/>
      <c r="J34"/>
      <c r="K34"/>
      <c r="L34"/>
      <c r="M34"/>
      <c r="N34"/>
      <c r="O34"/>
      <c r="P34"/>
      <c r="Q34"/>
      <c r="R34" s="182"/>
    </row>
    <row r="35" spans="1:18" s="181" customFormat="1" ht="15.75" thickBot="1" x14ac:dyDescent="0.25">
      <c r="A35"/>
      <c r="B35" s="205" t="s">
        <v>255</v>
      </c>
      <c r="C35" s="229" t="s">
        <v>257</v>
      </c>
      <c r="D35" s="230"/>
      <c r="E35" s="231"/>
      <c r="F35" s="164"/>
      <c r="G35" s="232"/>
      <c r="H35" s="209">
        <f t="shared" si="2"/>
        <v>1.1904761904761904E-2</v>
      </c>
      <c r="I35" s="234"/>
      <c r="J35" s="182" t="s">
        <v>258</v>
      </c>
      <c r="K35"/>
      <c r="L35"/>
      <c r="M35"/>
      <c r="N35"/>
      <c r="O35"/>
      <c r="P35"/>
      <c r="Q35"/>
      <c r="R35" s="182"/>
    </row>
    <row r="36" spans="1:18" s="181" customFormat="1" ht="12" customHeight="1" thickBot="1" x14ac:dyDescent="0.25">
      <c r="A36"/>
      <c r="B36" s="185" t="s">
        <v>259</v>
      </c>
      <c r="C36" s="279"/>
      <c r="D36" s="236">
        <f>SUM(D17:D35)</f>
        <v>9.5486111111111091E-2</v>
      </c>
      <c r="E36" s="237">
        <f t="shared" ref="E36:I36" si="3">SUM(E17:E35)</f>
        <v>0</v>
      </c>
      <c r="F36" s="236">
        <f t="shared" si="3"/>
        <v>4.1666666666666664E-2</v>
      </c>
      <c r="G36" s="237">
        <f t="shared" si="3"/>
        <v>0</v>
      </c>
      <c r="H36" s="236">
        <f>SUM(H17:H35)</f>
        <v>8.3333333333333329E-2</v>
      </c>
      <c r="I36" s="237">
        <f t="shared" si="3"/>
        <v>0</v>
      </c>
      <c r="J36" s="238">
        <f>E36+G36+I36</f>
        <v>0</v>
      </c>
      <c r="K36"/>
      <c r="L36"/>
      <c r="M36"/>
      <c r="N36"/>
      <c r="O36"/>
      <c r="P36"/>
      <c r="Q36"/>
      <c r="R36" s="182"/>
    </row>
    <row r="37" spans="1:18" s="181" customFormat="1" ht="12" customHeight="1" x14ac:dyDescent="0.2">
      <c r="A37"/>
      <c r="B37" s="182"/>
      <c r="C37" s="182"/>
      <c r="D37" s="239"/>
      <c r="E37" s="240"/>
      <c r="F37" s="239"/>
      <c r="G37" s="240"/>
      <c r="H37" s="239"/>
      <c r="I37" s="240"/>
      <c r="J37"/>
      <c r="K37"/>
      <c r="L37"/>
      <c r="M37"/>
      <c r="N37"/>
      <c r="O37"/>
      <c r="P37"/>
      <c r="Q37"/>
      <c r="R37" s="182"/>
    </row>
    <row r="38" spans="1:18" s="181" customFormat="1" ht="12" customHeight="1" x14ac:dyDescent="0.2">
      <c r="A38"/>
      <c r="B38" s="182"/>
      <c r="C38" s="182"/>
      <c r="D38" s="239"/>
      <c r="E38" s="240"/>
      <c r="F38" s="239"/>
      <c r="G38" s="240"/>
      <c r="H38" s="239"/>
      <c r="I38" s="240"/>
      <c r="J38"/>
      <c r="K38"/>
      <c r="L38"/>
      <c r="M38"/>
      <c r="N38"/>
      <c r="O38"/>
      <c r="P38"/>
      <c r="Q38"/>
      <c r="R38" s="182"/>
    </row>
    <row r="39" spans="1:18" s="181" customFormat="1" ht="11.25" customHeight="1" thickBot="1" x14ac:dyDescent="0.25">
      <c r="A39"/>
      <c r="B39" s="335" t="s">
        <v>260</v>
      </c>
      <c r="C39" s="335"/>
      <c r="D39" s="335"/>
      <c r="E39" s="335"/>
      <c r="F39" s="335"/>
      <c r="G39" s="335"/>
      <c r="H39" s="335"/>
      <c r="I39" s="335"/>
      <c r="J39"/>
      <c r="K39"/>
      <c r="L39"/>
      <c r="M39"/>
      <c r="N39"/>
      <c r="O39"/>
      <c r="P39"/>
      <c r="Q39"/>
      <c r="R39" s="182"/>
    </row>
    <row r="40" spans="1:18" s="181" customFormat="1" ht="11.25" customHeight="1" thickBot="1" x14ac:dyDescent="0.25">
      <c r="A40"/>
      <c r="B40" s="182"/>
      <c r="C40" s="241" t="s">
        <v>261</v>
      </c>
      <c r="D40" s="333" t="s">
        <v>195</v>
      </c>
      <c r="E40" s="337"/>
      <c r="F40" s="338" t="s">
        <v>196</v>
      </c>
      <c r="G40" s="339"/>
      <c r="H40" s="333" t="s">
        <v>197</v>
      </c>
      <c r="I40" s="334"/>
      <c r="J40" s="333" t="s">
        <v>198</v>
      </c>
      <c r="K40" s="334"/>
      <c r="L40" s="333" t="s">
        <v>199</v>
      </c>
      <c r="M40" s="334"/>
      <c r="N40" s="333" t="s">
        <v>200</v>
      </c>
      <c r="O40" s="334"/>
      <c r="P40" s="333" t="s">
        <v>201</v>
      </c>
      <c r="Q40" s="334"/>
      <c r="R40" s="182"/>
    </row>
    <row r="41" spans="1:18" s="181" customFormat="1" ht="11.25" customHeight="1" thickBot="1" x14ac:dyDescent="0.25">
      <c r="A41"/>
      <c r="B41" s="182"/>
      <c r="C41" s="241"/>
      <c r="D41" s="186" t="s">
        <v>247</v>
      </c>
      <c r="E41" s="187" t="s">
        <v>248</v>
      </c>
      <c r="F41" s="186" t="s">
        <v>247</v>
      </c>
      <c r="G41" s="187" t="s">
        <v>248</v>
      </c>
      <c r="H41" s="186" t="s">
        <v>247</v>
      </c>
      <c r="I41" s="187" t="s">
        <v>248</v>
      </c>
      <c r="J41" s="186" t="s">
        <v>247</v>
      </c>
      <c r="K41" s="187" t="s">
        <v>248</v>
      </c>
      <c r="L41" s="186" t="s">
        <v>247</v>
      </c>
      <c r="M41" s="187" t="s">
        <v>248</v>
      </c>
      <c r="N41" s="186" t="s">
        <v>247</v>
      </c>
      <c r="O41" s="187" t="s">
        <v>248</v>
      </c>
      <c r="P41" s="186" t="s">
        <v>247</v>
      </c>
      <c r="Q41" s="187" t="s">
        <v>248</v>
      </c>
      <c r="R41" s="182"/>
    </row>
    <row r="42" spans="1:18" s="181" customFormat="1" ht="51" x14ac:dyDescent="0.2">
      <c r="A42"/>
      <c r="B42" s="197" t="s">
        <v>251</v>
      </c>
      <c r="C42" s="242" t="s">
        <v>262</v>
      </c>
      <c r="D42" s="199">
        <f>Plan1!G11/5</f>
        <v>1.6666666666666666E-2</v>
      </c>
      <c r="E42" s="200"/>
      <c r="F42" s="201">
        <f>Plan1!H11/5</f>
        <v>1.6666666666666666E-2</v>
      </c>
      <c r="G42" s="200"/>
      <c r="H42" s="201">
        <f>Plan1!I11/5</f>
        <v>1.6666666666666666E-2</v>
      </c>
      <c r="I42" s="244"/>
      <c r="J42" s="201"/>
      <c r="K42" s="244"/>
      <c r="L42" s="201"/>
      <c r="M42" s="244"/>
      <c r="N42" s="201"/>
      <c r="O42" s="202"/>
      <c r="P42" s="203"/>
      <c r="Q42" s="204"/>
      <c r="R42" s="182"/>
    </row>
    <row r="43" spans="1:18" s="181" customFormat="1" x14ac:dyDescent="0.2">
      <c r="A43"/>
      <c r="B43" s="205" t="s">
        <v>251</v>
      </c>
      <c r="C43" s="245" t="s">
        <v>263</v>
      </c>
      <c r="D43" s="207">
        <f>D42</f>
        <v>1.6666666666666666E-2</v>
      </c>
      <c r="E43" s="208"/>
      <c r="F43" s="209">
        <f>F42</f>
        <v>1.6666666666666666E-2</v>
      </c>
      <c r="G43" s="208"/>
      <c r="H43" s="209">
        <f>H42</f>
        <v>1.6666666666666666E-2</v>
      </c>
      <c r="I43" s="246"/>
      <c r="J43" s="209"/>
      <c r="K43" s="246"/>
      <c r="L43" s="209"/>
      <c r="M43" s="246"/>
      <c r="N43" s="209"/>
      <c r="O43" s="210"/>
      <c r="P43" s="211"/>
      <c r="Q43" s="212"/>
      <c r="R43" s="182"/>
    </row>
    <row r="44" spans="1:18" s="181" customFormat="1" ht="25.5" x14ac:dyDescent="0.2">
      <c r="A44"/>
      <c r="B44" s="205" t="s">
        <v>251</v>
      </c>
      <c r="C44" s="245" t="s">
        <v>264</v>
      </c>
      <c r="D44" s="207">
        <f>D43</f>
        <v>1.6666666666666666E-2</v>
      </c>
      <c r="E44" s="208"/>
      <c r="F44" s="209">
        <f t="shared" ref="F44:F45" si="4">F43</f>
        <v>1.6666666666666666E-2</v>
      </c>
      <c r="G44" s="208"/>
      <c r="H44" s="209">
        <f t="shared" ref="H44:H45" si="5">H43</f>
        <v>1.6666666666666666E-2</v>
      </c>
      <c r="I44" s="246"/>
      <c r="J44" s="209"/>
      <c r="K44" s="246"/>
      <c r="L44" s="209"/>
      <c r="M44" s="246"/>
      <c r="N44" s="209"/>
      <c r="O44" s="210"/>
      <c r="P44" s="211"/>
      <c r="Q44" s="212"/>
      <c r="R44" s="182"/>
    </row>
    <row r="45" spans="1:18" s="181" customFormat="1" ht="25.5" x14ac:dyDescent="0.2">
      <c r="A45"/>
      <c r="B45" s="205" t="s">
        <v>251</v>
      </c>
      <c r="C45" s="247" t="s">
        <v>265</v>
      </c>
      <c r="D45" s="207">
        <f>D44</f>
        <v>1.6666666666666666E-2</v>
      </c>
      <c r="E45" s="208"/>
      <c r="F45" s="209">
        <f t="shared" si="4"/>
        <v>1.6666666666666666E-2</v>
      </c>
      <c r="G45" s="208"/>
      <c r="H45" s="209">
        <f t="shared" si="5"/>
        <v>1.6666666666666666E-2</v>
      </c>
      <c r="I45" s="246"/>
      <c r="J45" s="209"/>
      <c r="K45" s="246"/>
      <c r="L45" s="209"/>
      <c r="M45" s="246"/>
      <c r="N45" s="209"/>
      <c r="O45" s="210"/>
      <c r="P45" s="211"/>
      <c r="Q45" s="212"/>
      <c r="R45" s="182"/>
    </row>
    <row r="46" spans="1:18" s="181" customFormat="1" ht="13.5" thickBot="1" x14ac:dyDescent="0.25">
      <c r="A46"/>
      <c r="B46" s="205" t="s">
        <v>251</v>
      </c>
      <c r="C46" s="248" t="s">
        <v>266</v>
      </c>
      <c r="D46" s="249">
        <f>D45</f>
        <v>1.6666666666666666E-2</v>
      </c>
      <c r="E46" s="231"/>
      <c r="F46" s="233">
        <f>F45</f>
        <v>1.6666666666666666E-2</v>
      </c>
      <c r="G46" s="231"/>
      <c r="H46" s="233">
        <f>H45</f>
        <v>1.6666666666666666E-2</v>
      </c>
      <c r="I46" s="250"/>
      <c r="J46" s="233"/>
      <c r="K46" s="250"/>
      <c r="L46" s="233"/>
      <c r="M46" s="250"/>
      <c r="N46" s="233"/>
      <c r="O46" s="232"/>
      <c r="P46" s="251"/>
      <c r="Q46" s="234"/>
      <c r="R46" s="182"/>
    </row>
    <row r="47" spans="1:18" s="181" customFormat="1" ht="51" x14ac:dyDescent="0.2">
      <c r="A47"/>
      <c r="B47" s="197" t="s">
        <v>254</v>
      </c>
      <c r="C47" s="242" t="s">
        <v>262</v>
      </c>
      <c r="D47" s="199"/>
      <c r="E47" s="200"/>
      <c r="F47" s="201"/>
      <c r="G47" s="200"/>
      <c r="H47" s="201"/>
      <c r="I47" s="244"/>
      <c r="J47" s="201">
        <f>Plan1!J11/5</f>
        <v>1.6666666666666666E-2</v>
      </c>
      <c r="K47" s="244"/>
      <c r="L47" s="201">
        <f>Plan1!K11/5</f>
        <v>1.6666666666666666E-2</v>
      </c>
      <c r="M47" s="244"/>
      <c r="N47" s="201">
        <f>Plan1!L11/5</f>
        <v>1.6666666666666666E-2</v>
      </c>
      <c r="O47" s="202"/>
      <c r="P47" s="203"/>
      <c r="Q47" s="204"/>
      <c r="R47" s="182"/>
    </row>
    <row r="48" spans="1:18" s="181" customFormat="1" x14ac:dyDescent="0.2">
      <c r="A48"/>
      <c r="B48" s="205" t="s">
        <v>254</v>
      </c>
      <c r="C48" s="245" t="s">
        <v>263</v>
      </c>
      <c r="D48" s="249"/>
      <c r="E48" s="231"/>
      <c r="F48" s="233"/>
      <c r="G48" s="231"/>
      <c r="H48" s="233"/>
      <c r="I48" s="250"/>
      <c r="J48" s="233">
        <f>J47</f>
        <v>1.6666666666666666E-2</v>
      </c>
      <c r="K48" s="250"/>
      <c r="L48" s="233">
        <f>L47</f>
        <v>1.6666666666666666E-2</v>
      </c>
      <c r="M48" s="250"/>
      <c r="N48" s="233">
        <f>N47</f>
        <v>1.6666666666666666E-2</v>
      </c>
      <c r="O48" s="232"/>
      <c r="P48" s="251"/>
      <c r="Q48" s="234"/>
      <c r="R48" s="182"/>
    </row>
    <row r="49" spans="1:18" s="181" customFormat="1" ht="25.5" x14ac:dyDescent="0.2">
      <c r="A49"/>
      <c r="B49" s="205" t="s">
        <v>254</v>
      </c>
      <c r="C49" s="245" t="s">
        <v>264</v>
      </c>
      <c r="D49" s="207"/>
      <c r="E49" s="208"/>
      <c r="F49" s="209"/>
      <c r="G49" s="208"/>
      <c r="H49" s="209"/>
      <c r="I49" s="246"/>
      <c r="J49" s="233">
        <f t="shared" ref="J49:J50" si="6">J48</f>
        <v>1.6666666666666666E-2</v>
      </c>
      <c r="K49" s="250"/>
      <c r="L49" s="233">
        <f t="shared" ref="L49:L50" si="7">L48</f>
        <v>1.6666666666666666E-2</v>
      </c>
      <c r="M49" s="250"/>
      <c r="N49" s="233">
        <f t="shared" ref="N49:N50" si="8">N48</f>
        <v>1.6666666666666666E-2</v>
      </c>
      <c r="O49" s="232"/>
      <c r="P49" s="251"/>
      <c r="Q49" s="212"/>
      <c r="R49" s="182"/>
    </row>
    <row r="50" spans="1:18" s="181" customFormat="1" ht="25.5" x14ac:dyDescent="0.2">
      <c r="A50"/>
      <c r="B50" s="205" t="s">
        <v>254</v>
      </c>
      <c r="C50" s="247" t="s">
        <v>265</v>
      </c>
      <c r="D50" s="249"/>
      <c r="E50" s="231"/>
      <c r="F50" s="233"/>
      <c r="G50" s="231"/>
      <c r="H50" s="233"/>
      <c r="I50" s="250"/>
      <c r="J50" s="233">
        <f t="shared" si="6"/>
        <v>1.6666666666666666E-2</v>
      </c>
      <c r="K50" s="250"/>
      <c r="L50" s="233">
        <f t="shared" si="7"/>
        <v>1.6666666666666666E-2</v>
      </c>
      <c r="M50" s="250"/>
      <c r="N50" s="233">
        <f t="shared" si="8"/>
        <v>1.6666666666666666E-2</v>
      </c>
      <c r="O50" s="232"/>
      <c r="P50" s="251"/>
      <c r="Q50" s="234"/>
      <c r="R50" s="182"/>
    </row>
    <row r="51" spans="1:18" s="181" customFormat="1" ht="13.5" thickBot="1" x14ac:dyDescent="0.25">
      <c r="A51"/>
      <c r="B51" s="214" t="s">
        <v>254</v>
      </c>
      <c r="C51" s="252" t="s">
        <v>266</v>
      </c>
      <c r="D51" s="216"/>
      <c r="E51" s="217"/>
      <c r="F51" s="218"/>
      <c r="G51" s="217"/>
      <c r="H51" s="218"/>
      <c r="I51" s="253"/>
      <c r="J51" s="218">
        <f>J50</f>
        <v>1.6666666666666666E-2</v>
      </c>
      <c r="K51" s="253"/>
      <c r="L51" s="218">
        <f>L50</f>
        <v>1.6666666666666666E-2</v>
      </c>
      <c r="M51" s="253"/>
      <c r="N51" s="218">
        <f>N50</f>
        <v>1.6666666666666666E-2</v>
      </c>
      <c r="O51" s="219"/>
      <c r="P51" s="220"/>
      <c r="Q51" s="221"/>
      <c r="R51" s="182"/>
    </row>
    <row r="52" spans="1:18" s="181" customFormat="1" ht="51" x14ac:dyDescent="0.2">
      <c r="A52"/>
      <c r="B52" s="197" t="s">
        <v>255</v>
      </c>
      <c r="C52" s="242" t="s">
        <v>262</v>
      </c>
      <c r="D52" s="254"/>
      <c r="E52" s="255"/>
      <c r="F52" s="256"/>
      <c r="G52" s="255"/>
      <c r="H52" s="256"/>
      <c r="I52" s="257"/>
      <c r="J52" s="256"/>
      <c r="K52" s="257"/>
      <c r="L52" s="256"/>
      <c r="M52" s="257"/>
      <c r="N52" s="256"/>
      <c r="O52" s="258"/>
      <c r="P52" s="201">
        <f>Plan1!M11/7</f>
        <v>1.1904761904761904E-2</v>
      </c>
      <c r="Q52" s="259"/>
      <c r="R52" s="182"/>
    </row>
    <row r="53" spans="1:18" s="181" customFormat="1" x14ac:dyDescent="0.2">
      <c r="A53"/>
      <c r="B53" s="205" t="s">
        <v>255</v>
      </c>
      <c r="C53" s="245" t="s">
        <v>263</v>
      </c>
      <c r="D53" s="207"/>
      <c r="E53" s="208"/>
      <c r="F53" s="209"/>
      <c r="G53" s="208"/>
      <c r="H53" s="209"/>
      <c r="I53" s="246"/>
      <c r="J53" s="209"/>
      <c r="K53" s="246"/>
      <c r="L53" s="209"/>
      <c r="M53" s="246"/>
      <c r="N53" s="209"/>
      <c r="O53" s="210"/>
      <c r="P53" s="209">
        <f>P52</f>
        <v>1.1904761904761904E-2</v>
      </c>
      <c r="Q53" s="260"/>
      <c r="R53" s="182"/>
    </row>
    <row r="54" spans="1:18" s="181" customFormat="1" ht="25.5" x14ac:dyDescent="0.2">
      <c r="A54"/>
      <c r="B54" s="205" t="s">
        <v>255</v>
      </c>
      <c r="C54" s="245" t="s">
        <v>264</v>
      </c>
      <c r="D54" s="249"/>
      <c r="E54" s="231"/>
      <c r="F54" s="233"/>
      <c r="G54" s="231"/>
      <c r="H54" s="233"/>
      <c r="I54" s="250"/>
      <c r="J54" s="233"/>
      <c r="K54" s="250"/>
      <c r="L54" s="233"/>
      <c r="M54" s="250"/>
      <c r="N54" s="233"/>
      <c r="O54" s="232"/>
      <c r="P54" s="209">
        <f>P53</f>
        <v>1.1904761904761904E-2</v>
      </c>
      <c r="Q54" s="260"/>
      <c r="R54" s="182"/>
    </row>
    <row r="55" spans="1:18" s="181" customFormat="1" ht="25.5" x14ac:dyDescent="0.2">
      <c r="A55"/>
      <c r="B55" s="205" t="s">
        <v>255</v>
      </c>
      <c r="C55" s="247" t="s">
        <v>265</v>
      </c>
      <c r="D55" s="207"/>
      <c r="E55" s="208"/>
      <c r="F55" s="209"/>
      <c r="G55" s="208"/>
      <c r="H55" s="209"/>
      <c r="I55" s="246"/>
      <c r="J55" s="209"/>
      <c r="K55" s="246"/>
      <c r="L55" s="209"/>
      <c r="M55" s="246"/>
      <c r="N55" s="209"/>
      <c r="O55" s="210"/>
      <c r="P55" s="209">
        <f t="shared" ref="P55:P57" si="9">P54</f>
        <v>1.1904761904761904E-2</v>
      </c>
      <c r="Q55" s="260"/>
      <c r="R55" s="182"/>
    </row>
    <row r="56" spans="1:18" s="181" customFormat="1" x14ac:dyDescent="0.2">
      <c r="A56"/>
      <c r="B56" s="205" t="s">
        <v>255</v>
      </c>
      <c r="C56" s="245" t="s">
        <v>266</v>
      </c>
      <c r="D56" s="249"/>
      <c r="E56" s="231"/>
      <c r="F56" s="233"/>
      <c r="G56" s="231"/>
      <c r="H56" s="233"/>
      <c r="I56" s="250"/>
      <c r="J56" s="233"/>
      <c r="K56" s="250"/>
      <c r="L56" s="233"/>
      <c r="M56" s="250"/>
      <c r="N56" s="233"/>
      <c r="O56" s="232"/>
      <c r="P56" s="209">
        <f t="shared" si="9"/>
        <v>1.1904761904761904E-2</v>
      </c>
      <c r="Q56" s="260"/>
      <c r="R56" s="182"/>
    </row>
    <row r="57" spans="1:18" s="181" customFormat="1" ht="15" x14ac:dyDescent="0.2">
      <c r="A57"/>
      <c r="B57" s="205" t="s">
        <v>255</v>
      </c>
      <c r="C57" s="261" t="s">
        <v>267</v>
      </c>
      <c r="D57" s="207"/>
      <c r="E57" s="208"/>
      <c r="F57" s="209"/>
      <c r="G57" s="208"/>
      <c r="H57" s="209"/>
      <c r="I57" s="246"/>
      <c r="J57" s="209"/>
      <c r="K57" s="246"/>
      <c r="L57" s="209"/>
      <c r="M57" s="246"/>
      <c r="N57" s="209"/>
      <c r="O57" s="210"/>
      <c r="P57" s="209">
        <f t="shared" si="9"/>
        <v>1.1904761904761904E-2</v>
      </c>
      <c r="Q57" s="260"/>
      <c r="R57" s="182"/>
    </row>
    <row r="58" spans="1:18" s="181" customFormat="1" ht="15.75" thickBot="1" x14ac:dyDescent="0.25">
      <c r="A58"/>
      <c r="B58" s="205" t="s">
        <v>255</v>
      </c>
      <c r="C58" s="262" t="s">
        <v>268</v>
      </c>
      <c r="D58" s="216"/>
      <c r="E58" s="217"/>
      <c r="F58" s="218"/>
      <c r="G58" s="217"/>
      <c r="H58" s="218"/>
      <c r="I58" s="253"/>
      <c r="J58" s="218"/>
      <c r="K58" s="253"/>
      <c r="L58" s="218"/>
      <c r="M58" s="253"/>
      <c r="N58" s="218"/>
      <c r="O58" s="219"/>
      <c r="P58" s="218">
        <f>P57</f>
        <v>1.1904761904761904E-2</v>
      </c>
      <c r="Q58" s="280"/>
      <c r="R58" s="182" t="s">
        <v>269</v>
      </c>
    </row>
    <row r="59" spans="1:18" s="181" customFormat="1" ht="13.5" thickBot="1" x14ac:dyDescent="0.25">
      <c r="A59"/>
      <c r="B59" s="185" t="s">
        <v>270</v>
      </c>
      <c r="C59" s="235"/>
      <c r="D59" s="236">
        <f>SUM(D42:D58)</f>
        <v>8.3333333333333329E-2</v>
      </c>
      <c r="E59" s="237">
        <f>SUM(E42:E58)</f>
        <v>0</v>
      </c>
      <c r="F59" s="236">
        <f t="shared" ref="F59:H59" si="10">SUM(F42:F58)</f>
        <v>8.3333333333333329E-2</v>
      </c>
      <c r="G59" s="237">
        <f>SUM(G42:G58)</f>
        <v>0</v>
      </c>
      <c r="H59" s="236">
        <f t="shared" si="10"/>
        <v>8.3333333333333329E-2</v>
      </c>
      <c r="I59" s="237">
        <f>SUM(I42:I58)</f>
        <v>0</v>
      </c>
      <c r="J59" s="236">
        <f t="shared" ref="J59" si="11">SUM(J42:J58)</f>
        <v>8.3333333333333329E-2</v>
      </c>
      <c r="K59" s="237">
        <f>SUM(K42:K58)</f>
        <v>0</v>
      </c>
      <c r="L59" s="236">
        <f t="shared" ref="L59" si="12">SUM(L42:L58)</f>
        <v>8.3333333333333329E-2</v>
      </c>
      <c r="M59" s="237">
        <f>SUM(M42:M58)</f>
        <v>0</v>
      </c>
      <c r="N59" s="236">
        <f t="shared" ref="N59:P59" si="13">SUM(N42:N58)</f>
        <v>8.3333333333333329E-2</v>
      </c>
      <c r="O59" s="237">
        <f>SUM(O42:O58)</f>
        <v>0</v>
      </c>
      <c r="P59" s="236">
        <f t="shared" si="13"/>
        <v>8.3333333333333329E-2</v>
      </c>
      <c r="Q59" s="237">
        <f>SUM(Q42:Q58)</f>
        <v>0</v>
      </c>
      <c r="R59" s="263">
        <f>E59+G59+I59+K59+M59+O59+Q59</f>
        <v>0</v>
      </c>
    </row>
    <row r="60" spans="1:18" s="181" customFormat="1" ht="11.25" customHeight="1" x14ac:dyDescent="0.2">
      <c r="A60"/>
      <c r="B60"/>
      <c r="C60"/>
      <c r="D60" s="239"/>
      <c r="E60" s="240"/>
      <c r="F60" s="239"/>
      <c r="G60" s="240"/>
      <c r="H60" s="239"/>
      <c r="I60" s="240"/>
      <c r="J60" s="239"/>
      <c r="K60" s="240"/>
      <c r="L60" s="239"/>
      <c r="M60" s="240"/>
      <c r="N60" s="239"/>
      <c r="O60" s="240"/>
      <c r="P60" s="239"/>
      <c r="Q60" s="240"/>
      <c r="R60" s="239"/>
    </row>
    <row r="61" spans="1:18" s="181" customFormat="1" ht="11.25" customHeight="1" x14ac:dyDescent="0.2">
      <c r="A61"/>
      <c r="B61" s="182"/>
      <c r="C61" s="182"/>
      <c r="D61" s="182"/>
      <c r="E61" s="182"/>
      <c r="F61" s="182"/>
      <c r="G61" s="182"/>
      <c r="H61" s="182"/>
      <c r="I61" s="182"/>
      <c r="J61"/>
      <c r="K61"/>
      <c r="L61"/>
      <c r="M61" s="264"/>
      <c r="N61"/>
      <c r="O61"/>
      <c r="P61"/>
      <c r="Q61"/>
      <c r="R61" s="182"/>
    </row>
    <row r="62" spans="1:18" s="181" customFormat="1" ht="11.25" customHeight="1" thickBot="1" x14ac:dyDescent="0.25">
      <c r="A62"/>
      <c r="B62" s="335" t="s">
        <v>271</v>
      </c>
      <c r="C62" s="335"/>
      <c r="D62" s="335"/>
      <c r="E62" s="335"/>
      <c r="F62" s="335"/>
      <c r="G62" s="182"/>
      <c r="H62" s="182"/>
      <c r="I62" s="182"/>
      <c r="J62"/>
      <c r="K62"/>
      <c r="L62"/>
      <c r="M62"/>
      <c r="N62"/>
      <c r="O62"/>
      <c r="P62"/>
      <c r="Q62"/>
      <c r="R62" s="182"/>
    </row>
    <row r="63" spans="1:18" s="181" customFormat="1" ht="11.25" customHeight="1" thickBot="1" x14ac:dyDescent="0.25">
      <c r="A63"/>
      <c r="B63" s="182"/>
      <c r="C63" s="241" t="s">
        <v>261</v>
      </c>
      <c r="D63" s="333" t="s">
        <v>202</v>
      </c>
      <c r="E63" s="334"/>
      <c r="F63" s="333" t="s">
        <v>203</v>
      </c>
      <c r="G63" s="334"/>
      <c r="H63" s="265"/>
      <c r="I63" s="182"/>
      <c r="J63"/>
      <c r="K63"/>
      <c r="L63"/>
      <c r="M63"/>
      <c r="N63"/>
      <c r="O63"/>
      <c r="P63"/>
      <c r="Q63"/>
      <c r="R63" s="182"/>
    </row>
    <row r="64" spans="1:18" s="181" customFormat="1" ht="11.25" customHeight="1" thickBot="1" x14ac:dyDescent="0.25">
      <c r="A64"/>
      <c r="B64" s="182"/>
      <c r="C64" s="241"/>
      <c r="D64" s="266" t="s">
        <v>247</v>
      </c>
      <c r="E64" s="267" t="s">
        <v>248</v>
      </c>
      <c r="F64" s="266" t="s">
        <v>247</v>
      </c>
      <c r="G64" s="267" t="s">
        <v>248</v>
      </c>
      <c r="H64" s="265"/>
      <c r="I64" s="182"/>
      <c r="J64"/>
      <c r="K64"/>
      <c r="L64"/>
      <c r="M64"/>
      <c r="N64"/>
      <c r="O64"/>
      <c r="P64"/>
      <c r="Q64"/>
      <c r="R64" s="182"/>
    </row>
    <row r="65" spans="1:18" s="181" customFormat="1" ht="45" x14ac:dyDescent="0.2">
      <c r="A65"/>
      <c r="B65" s="197" t="s">
        <v>251</v>
      </c>
      <c r="C65" s="268" t="s">
        <v>300</v>
      </c>
      <c r="D65" s="199">
        <f>Plan1!N12/4</f>
        <v>2.0833333333333332E-2</v>
      </c>
      <c r="E65" s="244"/>
      <c r="F65" s="269"/>
      <c r="G65" s="204"/>
      <c r="H65" s="270"/>
      <c r="I65" s="182"/>
      <c r="J65"/>
      <c r="K65"/>
      <c r="L65"/>
      <c r="M65"/>
      <c r="N65"/>
      <c r="O65"/>
      <c r="P65"/>
      <c r="Q65"/>
      <c r="R65" s="182"/>
    </row>
    <row r="66" spans="1:18" s="181" customFormat="1" ht="30.75" thickBot="1" x14ac:dyDescent="0.25">
      <c r="A66"/>
      <c r="B66" s="214" t="s">
        <v>251</v>
      </c>
      <c r="C66" s="276" t="s">
        <v>324</v>
      </c>
      <c r="D66" s="216">
        <f>D65</f>
        <v>2.0833333333333332E-2</v>
      </c>
      <c r="E66" s="253"/>
      <c r="F66" s="271"/>
      <c r="G66" s="221"/>
      <c r="H66" s="270"/>
      <c r="I66" s="182"/>
      <c r="J66"/>
      <c r="K66"/>
      <c r="L66"/>
      <c r="M66"/>
      <c r="N66"/>
      <c r="O66"/>
      <c r="P66"/>
      <c r="Q66"/>
      <c r="R66" s="182"/>
    </row>
    <row r="67" spans="1:18" s="181" customFormat="1" ht="45" x14ac:dyDescent="0.2">
      <c r="A67"/>
      <c r="B67" s="197" t="s">
        <v>254</v>
      </c>
      <c r="C67" s="268" t="s">
        <v>300</v>
      </c>
      <c r="D67" s="272">
        <f>D66</f>
        <v>2.0833333333333332E-2</v>
      </c>
      <c r="E67" s="243"/>
      <c r="F67" s="273"/>
      <c r="G67" s="274"/>
      <c r="H67" s="270"/>
      <c r="I67" s="182"/>
      <c r="J67"/>
      <c r="K67"/>
      <c r="L67"/>
      <c r="M67"/>
      <c r="N67"/>
      <c r="O67"/>
      <c r="P67"/>
      <c r="Q67"/>
      <c r="R67" s="182"/>
    </row>
    <row r="68" spans="1:18" s="181" customFormat="1" ht="30.75" thickBot="1" x14ac:dyDescent="0.25">
      <c r="A68"/>
      <c r="B68" s="214" t="s">
        <v>254</v>
      </c>
      <c r="C68" s="276" t="s">
        <v>324</v>
      </c>
      <c r="D68" s="216">
        <f>D67</f>
        <v>2.0833333333333332E-2</v>
      </c>
      <c r="E68" s="253"/>
      <c r="F68" s="271"/>
      <c r="G68" s="221"/>
      <c r="H68" s="270"/>
      <c r="I68" s="182"/>
      <c r="J68"/>
      <c r="K68"/>
      <c r="L68"/>
      <c r="M68"/>
      <c r="N68"/>
      <c r="O68"/>
      <c r="P68"/>
      <c r="Q68"/>
      <c r="R68" s="182"/>
    </row>
    <row r="69" spans="1:18" s="181" customFormat="1" ht="45" x14ac:dyDescent="0.2">
      <c r="A69"/>
      <c r="B69" s="197" t="s">
        <v>255</v>
      </c>
      <c r="C69" s="275" t="s">
        <v>300</v>
      </c>
      <c r="D69" s="272"/>
      <c r="E69" s="243"/>
      <c r="F69" s="225">
        <f>Plan1!O12/4</f>
        <v>2.0833333333333332E-2</v>
      </c>
      <c r="G69" s="274"/>
      <c r="H69" s="270"/>
      <c r="I69" s="182"/>
      <c r="J69"/>
      <c r="K69"/>
      <c r="L69"/>
      <c r="M69"/>
      <c r="N69"/>
      <c r="O69"/>
      <c r="P69"/>
      <c r="Q69"/>
      <c r="R69" s="182"/>
    </row>
    <row r="70" spans="1:18" s="181" customFormat="1" ht="30" x14ac:dyDescent="0.2">
      <c r="A70"/>
      <c r="B70" s="205" t="s">
        <v>255</v>
      </c>
      <c r="C70" s="276" t="s">
        <v>324</v>
      </c>
      <c r="D70" s="207"/>
      <c r="E70" s="246"/>
      <c r="F70" s="209">
        <f>F69</f>
        <v>2.0833333333333332E-2</v>
      </c>
      <c r="G70" s="212"/>
      <c r="H70" s="270"/>
      <c r="I70" s="182"/>
      <c r="J70"/>
      <c r="K70"/>
      <c r="L70"/>
      <c r="M70"/>
      <c r="N70"/>
      <c r="O70"/>
      <c r="P70"/>
      <c r="Q70"/>
      <c r="R70" s="182"/>
    </row>
    <row r="71" spans="1:18" s="181" customFormat="1" ht="15" x14ac:dyDescent="0.2">
      <c r="A71"/>
      <c r="B71" s="205" t="s">
        <v>255</v>
      </c>
      <c r="C71" s="276" t="s">
        <v>272</v>
      </c>
      <c r="D71" s="207"/>
      <c r="E71" s="246"/>
      <c r="F71" s="209">
        <f>F70</f>
        <v>2.0833333333333332E-2</v>
      </c>
      <c r="G71" s="212"/>
      <c r="H71" s="270"/>
      <c r="I71" s="182"/>
      <c r="J71"/>
      <c r="K71"/>
      <c r="L71"/>
      <c r="M71"/>
      <c r="N71"/>
      <c r="O71"/>
      <c r="P71"/>
      <c r="Q71"/>
      <c r="R71" s="182"/>
    </row>
    <row r="72" spans="1:18" s="181" customFormat="1" ht="15.75" thickBot="1" x14ac:dyDescent="0.25">
      <c r="A72"/>
      <c r="B72" s="205" t="s">
        <v>255</v>
      </c>
      <c r="C72" s="277" t="s">
        <v>273</v>
      </c>
      <c r="D72" s="249"/>
      <c r="E72" s="250"/>
      <c r="F72" s="233">
        <f>F71</f>
        <v>2.0833333333333332E-2</v>
      </c>
      <c r="G72" s="234"/>
      <c r="H72" s="270" t="s">
        <v>269</v>
      </c>
      <c r="I72" s="182"/>
      <c r="J72"/>
      <c r="K72"/>
      <c r="L72"/>
      <c r="M72"/>
      <c r="N72"/>
      <c r="O72"/>
      <c r="P72"/>
      <c r="Q72"/>
      <c r="R72" s="182"/>
    </row>
    <row r="73" spans="1:18" s="181" customFormat="1" ht="13.5" thickBot="1" x14ac:dyDescent="0.25">
      <c r="A73"/>
      <c r="B73" s="185" t="s">
        <v>274</v>
      </c>
      <c r="C73" s="235"/>
      <c r="D73" s="236">
        <f>SUM(D65:D72)</f>
        <v>8.3333333333333329E-2</v>
      </c>
      <c r="E73" s="237">
        <f>SUM(E65:E72)</f>
        <v>0</v>
      </c>
      <c r="F73" s="236">
        <f>SUM(F65:F72)</f>
        <v>8.3333333333333329E-2</v>
      </c>
      <c r="G73" s="237">
        <f>SUM(G65:G72)</f>
        <v>0</v>
      </c>
      <c r="H73" s="263">
        <f>E73+G73</f>
        <v>0</v>
      </c>
      <c r="I73" s="182"/>
      <c r="J73"/>
      <c r="K73"/>
      <c r="L73"/>
      <c r="M73"/>
      <c r="N73"/>
      <c r="O73"/>
      <c r="P73"/>
      <c r="Q73"/>
      <c r="R73" s="182"/>
    </row>
    <row r="74" spans="1:18" s="181" customFormat="1" ht="58.5" customHeight="1" x14ac:dyDescent="0.2"/>
    <row r="75" spans="1:18" s="181" customFormat="1" ht="11.25" customHeight="1" x14ac:dyDescent="0.2"/>
    <row r="76" spans="1:18" s="181" customFormat="1" ht="11.25" customHeight="1" x14ac:dyDescent="0.2"/>
    <row r="77" spans="1:18" s="181" customFormat="1" ht="11.25" customHeight="1" x14ac:dyDescent="0.2"/>
    <row r="78" spans="1:18" s="181" customFormat="1" ht="11.25" customHeight="1" x14ac:dyDescent="0.2"/>
    <row r="79" spans="1:18" s="181" customFormat="1" ht="11.25" customHeight="1" x14ac:dyDescent="0.2"/>
    <row r="80" spans="1:18" s="181" customFormat="1" ht="11.25" customHeight="1" x14ac:dyDescent="0.2"/>
    <row r="81" s="181" customFormat="1" ht="11.25" customHeight="1" x14ac:dyDescent="0.2"/>
    <row r="82" s="181" customFormat="1" ht="11.25" customHeight="1" x14ac:dyDescent="0.2"/>
    <row r="83" s="181" customFormat="1" ht="11.25" customHeight="1" x14ac:dyDescent="0.2"/>
    <row r="84" s="181" customFormat="1" ht="11.25" customHeight="1" x14ac:dyDescent="0.2"/>
    <row r="85" s="181" customFormat="1" ht="11.25" customHeight="1" x14ac:dyDescent="0.2"/>
    <row r="86" s="181" customFormat="1" ht="11.25" customHeight="1" x14ac:dyDescent="0.2"/>
    <row r="87" s="181" customFormat="1" ht="12" customHeight="1" x14ac:dyDescent="0.2"/>
    <row r="88" s="181" customFormat="1" ht="12" customHeight="1" x14ac:dyDescent="0.2"/>
    <row r="89" s="181" customFormat="1" ht="11.25" customHeight="1" x14ac:dyDescent="0.2"/>
    <row r="90" s="181" customFormat="1" ht="12" customHeight="1" x14ac:dyDescent="0.2"/>
    <row r="91" s="181" customFormat="1" ht="56.25" customHeight="1" x14ac:dyDescent="0.2"/>
    <row r="92" s="181" customFormat="1" ht="11.25" customHeight="1" x14ac:dyDescent="0.2"/>
    <row r="93" s="181" customFormat="1" ht="11.25" customHeight="1" x14ac:dyDescent="0.2"/>
    <row r="94" s="181" customFormat="1" ht="11.25" customHeight="1" x14ac:dyDescent="0.2"/>
    <row r="95" s="181" customFormat="1" ht="11.25" customHeight="1" x14ac:dyDescent="0.2"/>
    <row r="96" s="181" customFormat="1" ht="11.25" customHeight="1" x14ac:dyDescent="0.2"/>
    <row r="97" s="181" customFormat="1" ht="11.25" customHeight="1" x14ac:dyDescent="0.2"/>
    <row r="98" s="181" customFormat="1" ht="11.25" customHeight="1" x14ac:dyDescent="0.2"/>
    <row r="99" s="181" customFormat="1" ht="11.25" customHeight="1" x14ac:dyDescent="0.2"/>
    <row r="100" s="181" customFormat="1" ht="11.25" customHeight="1" x14ac:dyDescent="0.2"/>
    <row r="101" s="181" customFormat="1" ht="11.25" customHeight="1" x14ac:dyDescent="0.2"/>
    <row r="102" s="181" customFormat="1" ht="11.25" customHeight="1" x14ac:dyDescent="0.2"/>
    <row r="103" s="181" customFormat="1" ht="11.25" customHeight="1" x14ac:dyDescent="0.2"/>
    <row r="104" s="181" customFormat="1" ht="11.25" customHeight="1" x14ac:dyDescent="0.2"/>
    <row r="105" s="181" customFormat="1" ht="11.25" customHeight="1" x14ac:dyDescent="0.2"/>
    <row r="106" s="181" customFormat="1" ht="11.25" customHeight="1" x14ac:dyDescent="0.2"/>
    <row r="107" s="181" customFormat="1" ht="11.25" customHeight="1" x14ac:dyDescent="0.2"/>
    <row r="108" s="181" customFormat="1" ht="11.25" customHeight="1" x14ac:dyDescent="0.2"/>
    <row r="109" s="181" customFormat="1" ht="57" customHeight="1" x14ac:dyDescent="0.2"/>
    <row r="110" s="181" customFormat="1" ht="11.25" customHeight="1" x14ac:dyDescent="0.2"/>
    <row r="111" s="181" customFormat="1" ht="11.25" customHeight="1" x14ac:dyDescent="0.2"/>
    <row r="112" s="181" customFormat="1" ht="11.25" customHeight="1" x14ac:dyDescent="0.2"/>
    <row r="113" s="181" customFormat="1" ht="11.25" customHeight="1" x14ac:dyDescent="0.2"/>
    <row r="114" s="181" customFormat="1" ht="11.25" customHeight="1" x14ac:dyDescent="0.2"/>
    <row r="115" s="181" customFormat="1" ht="11.25" customHeight="1" x14ac:dyDescent="0.2"/>
    <row r="116" s="181" customFormat="1" ht="11.25" customHeight="1" x14ac:dyDescent="0.2"/>
    <row r="117" s="181" customFormat="1" ht="11.25" customHeight="1" x14ac:dyDescent="0.2"/>
    <row r="118" s="181" customFormat="1" ht="11.25" customHeight="1" x14ac:dyDescent="0.2"/>
    <row r="119" s="181" customFormat="1" ht="11.25" customHeight="1" x14ac:dyDescent="0.2"/>
    <row r="120" s="181" customFormat="1" ht="11.25" customHeight="1" x14ac:dyDescent="0.2"/>
    <row r="121" s="181" customFormat="1" ht="11.25" customHeight="1" x14ac:dyDescent="0.2"/>
    <row r="122" s="181" customFormat="1" ht="11.25" customHeight="1" x14ac:dyDescent="0.2"/>
    <row r="123" s="181" customFormat="1" ht="11.25" customHeight="1" x14ac:dyDescent="0.2"/>
    <row r="124" s="181" customFormat="1" ht="11.25" customHeight="1" x14ac:dyDescent="0.2"/>
    <row r="125" s="181" customFormat="1" ht="11.25" customHeight="1" x14ac:dyDescent="0.2"/>
    <row r="126" s="181" customFormat="1" ht="11.25" customHeight="1" x14ac:dyDescent="0.2"/>
    <row r="127" s="181" customFormat="1" ht="11.25" customHeight="1" x14ac:dyDescent="0.2"/>
    <row r="128" s="181" customFormat="1" ht="11.25" customHeight="1" x14ac:dyDescent="0.2"/>
    <row r="129" s="181" customFormat="1" ht="11.25" customHeight="1" x14ac:dyDescent="0.2"/>
    <row r="130" s="181" customFormat="1" ht="11.25" customHeight="1" x14ac:dyDescent="0.2"/>
    <row r="131" s="181" customFormat="1" ht="12" customHeight="1" x14ac:dyDescent="0.2"/>
    <row r="132" s="181" customFormat="1" ht="12" customHeight="1" x14ac:dyDescent="0.2"/>
    <row r="133" s="181" customFormat="1" ht="11.25" customHeight="1" x14ac:dyDescent="0.2"/>
    <row r="134" s="181" customFormat="1" ht="12" customHeight="1" x14ac:dyDescent="0.2"/>
    <row r="135" s="181" customFormat="1" ht="11.25" customHeight="1" x14ac:dyDescent="0.2"/>
    <row r="136" s="181" customFormat="1" ht="11.25" customHeight="1" x14ac:dyDescent="0.2"/>
    <row r="137" s="181" customFormat="1" ht="11.25" customHeight="1" x14ac:dyDescent="0.2"/>
    <row r="138" s="181" customFormat="1" ht="11.25" customHeight="1" x14ac:dyDescent="0.2"/>
    <row r="139" s="181" customFormat="1" ht="11.25" customHeight="1" x14ac:dyDescent="0.2"/>
    <row r="140" s="181" customFormat="1" ht="11.25" customHeight="1" x14ac:dyDescent="0.2"/>
    <row r="141" s="181" customFormat="1" ht="11.25" customHeight="1" x14ac:dyDescent="0.2"/>
    <row r="142" s="181" customFormat="1" ht="11.25" customHeight="1" x14ac:dyDescent="0.2"/>
    <row r="143" s="181" customFormat="1" ht="11.25" customHeight="1" x14ac:dyDescent="0.2"/>
    <row r="144" s="181" customFormat="1" ht="11.25" customHeight="1" x14ac:dyDescent="0.2"/>
    <row r="145" spans="1:1068" s="181" customFormat="1" ht="11.25" customHeight="1" x14ac:dyDescent="0.2"/>
    <row r="146" spans="1:1068" s="181" customFormat="1" ht="11.25" customHeight="1" x14ac:dyDescent="0.2"/>
    <row r="147" spans="1:1068" s="181" customFormat="1" ht="11.25" customHeight="1" x14ac:dyDescent="0.2"/>
    <row r="148" spans="1:1068" s="181" customFormat="1" ht="11.25" customHeight="1" x14ac:dyDescent="0.2"/>
    <row r="149" spans="1:1068" s="181" customFormat="1" ht="11.25" customHeight="1" x14ac:dyDescent="0.2"/>
    <row r="150" spans="1:1068" s="181" customFormat="1" ht="11.25" customHeight="1" x14ac:dyDescent="0.2"/>
    <row r="151" spans="1:1068" s="31" customFormat="1" ht="12" customHeight="1" x14ac:dyDescent="0.15">
      <c r="A151" s="83"/>
      <c r="B151" s="83"/>
      <c r="C151" s="72"/>
      <c r="D151" s="72"/>
      <c r="E151" s="72"/>
      <c r="F151" s="72"/>
      <c r="G151" s="84"/>
      <c r="H151" s="84"/>
      <c r="I151" s="84"/>
      <c r="J151" s="84"/>
      <c r="K151" s="84"/>
      <c r="L151" s="84"/>
      <c r="M151" s="84"/>
      <c r="N151" s="84"/>
      <c r="O151" s="84"/>
      <c r="P151" s="84"/>
      <c r="Q151" s="84"/>
      <c r="R151" s="84"/>
      <c r="S151" s="84"/>
      <c r="T151" s="84"/>
      <c r="U151" s="84"/>
      <c r="V151" s="84"/>
      <c r="W151" s="84"/>
      <c r="X151" s="84"/>
      <c r="Y151" s="84"/>
      <c r="Z151" s="84"/>
      <c r="AA151" s="84"/>
      <c r="AB151" s="84"/>
      <c r="AC151" s="84"/>
      <c r="AD151" s="84"/>
      <c r="AE151" s="84"/>
      <c r="AF151" s="84"/>
      <c r="AG151" s="84"/>
      <c r="AH151" s="84"/>
      <c r="AI151" s="84"/>
      <c r="AJ151" s="84"/>
      <c r="AK151" s="84"/>
      <c r="AL151" s="84"/>
      <c r="AM151" s="84"/>
      <c r="AN151" s="84"/>
      <c r="AO151" s="84"/>
      <c r="AP151" s="84"/>
      <c r="AQ151" s="84"/>
      <c r="AR151" s="84"/>
      <c r="AS151" s="84"/>
      <c r="AT151" s="84"/>
      <c r="AU151" s="84"/>
      <c r="AV151" s="84"/>
      <c r="AW151" s="84"/>
      <c r="AX151" s="84"/>
      <c r="AY151" s="84"/>
      <c r="AZ151" s="84"/>
      <c r="BA151" s="30"/>
    </row>
    <row r="152" spans="1:1068" s="31" customFormat="1" ht="12" customHeight="1" x14ac:dyDescent="0.15">
      <c r="A152" s="325"/>
      <c r="B152" s="325"/>
      <c r="C152" s="325"/>
      <c r="D152" s="325"/>
      <c r="E152" s="325"/>
      <c r="F152" s="325"/>
      <c r="G152" s="325"/>
      <c r="H152" s="325"/>
      <c r="I152" s="325"/>
      <c r="J152" s="325"/>
      <c r="K152" s="325"/>
      <c r="L152" s="325"/>
      <c r="M152" s="325"/>
      <c r="N152" s="325"/>
      <c r="O152" s="325"/>
      <c r="P152" s="325"/>
      <c r="Q152" s="325"/>
      <c r="R152" s="325"/>
      <c r="S152" s="325"/>
      <c r="T152" s="325"/>
      <c r="U152" s="325"/>
      <c r="V152" s="325"/>
      <c r="W152" s="325"/>
      <c r="X152" s="325"/>
      <c r="Y152" s="325"/>
      <c r="Z152" s="325"/>
      <c r="AA152" s="325"/>
      <c r="AB152" s="325"/>
      <c r="AC152" s="325"/>
      <c r="AD152" s="325"/>
      <c r="AE152" s="325"/>
      <c r="AF152" s="325"/>
      <c r="AG152" s="325"/>
      <c r="AH152" s="325"/>
      <c r="AI152" s="325"/>
      <c r="AJ152" s="325"/>
      <c r="AK152" s="325"/>
      <c r="AL152" s="325"/>
      <c r="AM152" s="325"/>
      <c r="AN152" s="325"/>
      <c r="AO152" s="325"/>
      <c r="AP152" s="325"/>
      <c r="AQ152" s="325"/>
      <c r="AR152" s="325"/>
      <c r="AS152" s="325"/>
      <c r="AT152" s="325"/>
      <c r="AU152" s="325"/>
      <c r="AV152" s="325"/>
      <c r="AW152" s="325"/>
      <c r="AX152" s="325"/>
      <c r="AY152" s="325"/>
      <c r="AZ152" s="325"/>
      <c r="BA152" s="30"/>
    </row>
    <row r="153" spans="1:1068" s="31" customFormat="1" ht="12.75" customHeight="1" x14ac:dyDescent="0.15">
      <c r="A153" s="89" t="str">
        <f>'PLANILHA ORÇAMENTÁRIA'!A92</f>
        <v>O VALOR UNITÁRIO INCLUI ENCARGOS SOCIAIS: ( X ) Sem Desoneração    (   ) Com desoneração</v>
      </c>
      <c r="B153" s="86"/>
      <c r="C153" s="86"/>
      <c r="D153" s="86"/>
      <c r="E153" s="86"/>
      <c r="F153" s="86"/>
      <c r="G153" s="86"/>
      <c r="H153" s="86"/>
      <c r="I153" s="86"/>
      <c r="J153" s="86"/>
      <c r="K153" s="86"/>
      <c r="L153" s="86"/>
      <c r="M153" s="86"/>
      <c r="N153" s="86"/>
      <c r="O153" s="86"/>
      <c r="P153" s="86"/>
      <c r="Q153" s="86"/>
      <c r="R153" s="86"/>
      <c r="S153" s="86"/>
      <c r="T153" s="86"/>
      <c r="U153" s="86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6"/>
      <c r="AL153" s="86"/>
      <c r="AM153" s="86"/>
      <c r="AN153" s="86"/>
      <c r="AO153" s="86"/>
      <c r="AP153" s="86"/>
      <c r="AQ153" s="86"/>
      <c r="AR153" s="86"/>
      <c r="AS153" s="86"/>
      <c r="AT153" s="86"/>
      <c r="AU153" s="86"/>
      <c r="AV153" s="86"/>
      <c r="AW153" s="86"/>
      <c r="AX153" s="86"/>
      <c r="AY153" s="86"/>
      <c r="AZ153" s="86"/>
      <c r="BA153" s="30"/>
      <c r="BE153" s="63"/>
      <c r="BF153" s="63"/>
      <c r="BG153" s="63"/>
      <c r="BH153" s="63"/>
      <c r="BI153" s="63"/>
      <c r="BJ153" s="63"/>
      <c r="BK153" s="63"/>
      <c r="BL153" s="63"/>
      <c r="BM153" s="63"/>
      <c r="BN153" s="63"/>
      <c r="BO153" s="63"/>
      <c r="BP153" s="63"/>
      <c r="BQ153" s="63"/>
      <c r="BR153" s="63"/>
      <c r="BS153" s="63"/>
      <c r="BT153" s="63"/>
      <c r="BU153" s="63"/>
      <c r="BV153" s="63"/>
      <c r="BW153" s="63"/>
      <c r="BX153" s="63"/>
      <c r="BY153" s="63"/>
      <c r="BZ153" s="63"/>
      <c r="CA153" s="63"/>
      <c r="CB153" s="63"/>
      <c r="CC153" s="63"/>
      <c r="CD153" s="63"/>
      <c r="CE153" s="63"/>
      <c r="CF153" s="63"/>
      <c r="CG153" s="63"/>
      <c r="CH153" s="63"/>
      <c r="CI153" s="63"/>
      <c r="CJ153" s="63"/>
      <c r="CK153" s="63"/>
      <c r="CL153" s="63"/>
      <c r="CM153" s="63"/>
      <c r="CN153" s="63"/>
      <c r="CO153" s="63"/>
      <c r="CP153" s="63"/>
      <c r="CQ153" s="63"/>
      <c r="CR153" s="63"/>
      <c r="CS153" s="63"/>
      <c r="CT153" s="63"/>
      <c r="CU153" s="63"/>
      <c r="CV153" s="63"/>
      <c r="CW153" s="63"/>
      <c r="CX153" s="63"/>
      <c r="CY153" s="63"/>
      <c r="CZ153" s="63"/>
      <c r="DA153" s="63"/>
      <c r="DB153" s="63"/>
      <c r="DC153" s="63"/>
      <c r="DD153" s="63"/>
      <c r="DE153" s="63"/>
      <c r="DF153" s="63"/>
      <c r="DG153" s="63"/>
      <c r="DH153" s="63"/>
      <c r="DI153" s="63"/>
      <c r="DJ153" s="63"/>
      <c r="DK153" s="63"/>
      <c r="DL153" s="63"/>
      <c r="DM153" s="63"/>
      <c r="DN153" s="63"/>
      <c r="DO153" s="63"/>
      <c r="DP153" s="63"/>
      <c r="DQ153" s="63"/>
      <c r="DR153" s="63"/>
      <c r="DS153" s="63"/>
      <c r="DT153" s="63"/>
      <c r="DU153" s="63"/>
      <c r="DV153" s="63"/>
      <c r="DW153" s="63"/>
      <c r="DX153" s="63"/>
      <c r="DY153" s="63"/>
      <c r="DZ153" s="63"/>
      <c r="EA153" s="63"/>
      <c r="EB153" s="63"/>
      <c r="EC153" s="63"/>
      <c r="ED153" s="63"/>
      <c r="EE153" s="63"/>
      <c r="EF153" s="63"/>
      <c r="EG153" s="63"/>
      <c r="EH153" s="63"/>
      <c r="EI153" s="63"/>
      <c r="EJ153" s="63"/>
      <c r="EK153" s="63"/>
      <c r="EL153" s="63"/>
      <c r="EM153" s="63"/>
      <c r="EN153" s="63"/>
      <c r="EO153" s="63"/>
      <c r="EP153" s="63"/>
      <c r="EQ153" s="63"/>
      <c r="ER153" s="63"/>
      <c r="ES153" s="63"/>
      <c r="ET153" s="63"/>
      <c r="EU153" s="63"/>
      <c r="EV153" s="63"/>
      <c r="EW153" s="63"/>
      <c r="EX153" s="63"/>
      <c r="EY153" s="63"/>
      <c r="EZ153" s="63"/>
      <c r="FA153" s="63"/>
      <c r="FB153" s="63"/>
      <c r="FC153" s="63"/>
      <c r="FD153" s="63"/>
      <c r="FE153" s="63"/>
      <c r="FF153" s="63"/>
      <c r="FG153" s="63"/>
      <c r="FH153" s="63"/>
      <c r="FI153" s="63"/>
      <c r="FJ153" s="63"/>
      <c r="FK153" s="63"/>
      <c r="FL153" s="63"/>
      <c r="FM153" s="63"/>
      <c r="FN153" s="63"/>
      <c r="FO153" s="63"/>
      <c r="FP153" s="63"/>
      <c r="FQ153" s="63"/>
      <c r="FR153" s="63"/>
      <c r="FS153" s="63"/>
      <c r="FT153" s="63"/>
      <c r="FU153" s="63"/>
      <c r="FV153" s="63"/>
      <c r="FW153" s="63"/>
      <c r="FX153" s="63"/>
      <c r="FY153" s="63"/>
      <c r="FZ153" s="63"/>
      <c r="GA153" s="63"/>
      <c r="GB153" s="63"/>
      <c r="GC153" s="63"/>
      <c r="GD153" s="63"/>
      <c r="GE153" s="63"/>
      <c r="GF153" s="63"/>
      <c r="GG153" s="63"/>
      <c r="GH153" s="63"/>
      <c r="GI153" s="63"/>
      <c r="GJ153" s="63"/>
      <c r="GK153" s="63"/>
      <c r="GL153" s="63"/>
      <c r="GM153" s="63"/>
      <c r="GN153" s="63"/>
      <c r="GO153" s="63"/>
      <c r="GP153" s="63"/>
      <c r="GQ153" s="63"/>
      <c r="GR153" s="63"/>
      <c r="GS153" s="63"/>
      <c r="GT153" s="63"/>
      <c r="GU153" s="63"/>
      <c r="GV153" s="63"/>
      <c r="GW153" s="63"/>
      <c r="GX153" s="63"/>
      <c r="GY153" s="63"/>
      <c r="GZ153" s="63"/>
      <c r="HA153" s="63"/>
      <c r="HB153" s="63"/>
      <c r="HC153" s="63"/>
      <c r="HD153" s="63"/>
      <c r="HE153" s="63"/>
      <c r="HF153" s="63"/>
      <c r="HG153" s="63"/>
      <c r="HH153" s="63"/>
      <c r="HI153" s="63"/>
      <c r="HJ153" s="63"/>
      <c r="HK153" s="63"/>
      <c r="HL153" s="63"/>
      <c r="HM153" s="63"/>
      <c r="HN153" s="63"/>
      <c r="HO153" s="63"/>
      <c r="HP153" s="63"/>
      <c r="HQ153" s="63"/>
      <c r="HR153" s="63"/>
      <c r="HS153" s="63"/>
      <c r="HT153" s="63"/>
      <c r="HU153" s="63"/>
      <c r="HV153" s="63"/>
      <c r="HW153" s="63"/>
      <c r="HX153" s="63"/>
      <c r="HY153" s="63"/>
      <c r="HZ153" s="63"/>
      <c r="IA153" s="63"/>
      <c r="IB153" s="63"/>
      <c r="IC153" s="63"/>
      <c r="ID153" s="63"/>
      <c r="IE153" s="63"/>
      <c r="IF153" s="63"/>
      <c r="IG153" s="63"/>
      <c r="IH153" s="63"/>
      <c r="II153" s="63"/>
      <c r="IJ153" s="63"/>
      <c r="IK153" s="63"/>
      <c r="IL153" s="63"/>
      <c r="IM153" s="63"/>
      <c r="IN153" s="63"/>
      <c r="IO153" s="63"/>
      <c r="IP153" s="63"/>
      <c r="IQ153" s="63"/>
      <c r="IR153" s="63"/>
      <c r="IS153" s="63"/>
      <c r="IT153" s="63"/>
      <c r="IU153" s="63"/>
      <c r="IV153" s="63"/>
      <c r="IW153" s="63"/>
      <c r="IX153" s="63"/>
      <c r="IY153" s="63"/>
      <c r="IZ153" s="63"/>
      <c r="JA153" s="63"/>
      <c r="JB153" s="63"/>
      <c r="JC153" s="63"/>
      <c r="JD153" s="63"/>
      <c r="JE153" s="63"/>
      <c r="JF153" s="63"/>
      <c r="JG153" s="63"/>
      <c r="JH153" s="63"/>
      <c r="JI153" s="63"/>
      <c r="JJ153" s="63"/>
      <c r="JK153" s="63"/>
      <c r="JL153" s="63"/>
      <c r="JM153" s="63"/>
      <c r="JN153" s="63"/>
      <c r="JO153" s="63"/>
      <c r="JP153" s="63"/>
      <c r="JQ153" s="63"/>
      <c r="JR153" s="63"/>
      <c r="JS153" s="63"/>
      <c r="JT153" s="63"/>
      <c r="JU153" s="63"/>
      <c r="JV153" s="63"/>
      <c r="JW153" s="63"/>
      <c r="JX153" s="63"/>
      <c r="JY153" s="63"/>
      <c r="JZ153" s="63"/>
      <c r="KA153" s="63"/>
      <c r="KB153" s="63"/>
      <c r="KC153" s="63"/>
      <c r="KD153" s="63"/>
      <c r="KE153" s="63"/>
      <c r="KF153" s="63"/>
      <c r="KG153" s="63"/>
      <c r="KH153" s="63"/>
      <c r="KI153" s="63"/>
      <c r="KJ153" s="63"/>
      <c r="KK153" s="63"/>
      <c r="KL153" s="63"/>
      <c r="KM153" s="63"/>
      <c r="KN153" s="63"/>
      <c r="KO153" s="63"/>
      <c r="KP153" s="63"/>
      <c r="KQ153" s="63"/>
      <c r="KR153" s="63"/>
      <c r="KS153" s="63"/>
      <c r="KT153" s="63"/>
      <c r="KU153" s="63"/>
      <c r="KV153" s="63"/>
      <c r="KW153" s="63"/>
      <c r="KX153" s="63"/>
      <c r="KY153" s="63"/>
      <c r="KZ153" s="63"/>
      <c r="LA153" s="63"/>
      <c r="LB153" s="63"/>
      <c r="LC153" s="63"/>
      <c r="LD153" s="63"/>
      <c r="LE153" s="63"/>
      <c r="LF153" s="63"/>
      <c r="LG153" s="63"/>
      <c r="LH153" s="63"/>
      <c r="LI153" s="63"/>
      <c r="LJ153" s="63"/>
      <c r="LK153" s="63"/>
      <c r="LL153" s="63"/>
      <c r="LM153" s="63"/>
      <c r="LN153" s="63"/>
      <c r="LO153" s="63"/>
      <c r="LP153" s="63"/>
      <c r="LQ153" s="63"/>
      <c r="LR153" s="63"/>
      <c r="LS153" s="63"/>
      <c r="LT153" s="63"/>
      <c r="LU153" s="63"/>
      <c r="LV153" s="63"/>
      <c r="LW153" s="63"/>
      <c r="LX153" s="63"/>
      <c r="LY153" s="63"/>
      <c r="LZ153" s="63"/>
      <c r="MA153" s="63"/>
      <c r="MB153" s="63"/>
      <c r="MC153" s="63"/>
      <c r="MD153" s="63"/>
      <c r="ME153" s="63"/>
      <c r="MF153" s="63"/>
      <c r="MG153" s="63"/>
      <c r="MH153" s="63"/>
      <c r="MI153" s="63"/>
      <c r="MJ153" s="63"/>
      <c r="MK153" s="63"/>
      <c r="ML153" s="63"/>
      <c r="MM153" s="63"/>
      <c r="MN153" s="63"/>
      <c r="MO153" s="63"/>
      <c r="MP153" s="63"/>
      <c r="MQ153" s="63"/>
      <c r="MR153" s="63"/>
      <c r="MS153" s="63"/>
      <c r="MT153" s="63"/>
      <c r="MU153" s="63"/>
      <c r="MV153" s="63"/>
      <c r="MW153" s="63"/>
      <c r="MX153" s="63"/>
      <c r="MY153" s="63"/>
      <c r="MZ153" s="63"/>
      <c r="NA153" s="63"/>
      <c r="NB153" s="63"/>
      <c r="NC153" s="63"/>
      <c r="ND153" s="63"/>
      <c r="NE153" s="63"/>
      <c r="NF153" s="63"/>
      <c r="NG153" s="63"/>
      <c r="NH153" s="63"/>
      <c r="NI153" s="63"/>
      <c r="NJ153" s="63"/>
      <c r="NK153" s="63"/>
      <c r="NL153" s="63"/>
      <c r="NM153" s="63"/>
      <c r="NN153" s="63"/>
      <c r="NO153" s="63"/>
      <c r="NP153" s="63"/>
      <c r="NQ153" s="63"/>
      <c r="NR153" s="63"/>
      <c r="NS153" s="63"/>
      <c r="NT153" s="63"/>
      <c r="NU153" s="63"/>
      <c r="NV153" s="63"/>
      <c r="NW153" s="63"/>
      <c r="NX153" s="63"/>
      <c r="NY153" s="63"/>
      <c r="NZ153" s="63"/>
      <c r="OA153" s="63"/>
      <c r="OB153" s="63"/>
      <c r="OC153" s="63"/>
      <c r="OD153" s="63"/>
      <c r="OE153" s="63"/>
      <c r="OF153" s="63"/>
      <c r="OG153" s="63"/>
      <c r="OH153" s="63"/>
      <c r="OI153" s="63"/>
      <c r="OJ153" s="63"/>
      <c r="OK153" s="63"/>
      <c r="OL153" s="63"/>
      <c r="OM153" s="63"/>
      <c r="ON153" s="63"/>
      <c r="OO153" s="63"/>
      <c r="OP153" s="63"/>
      <c r="OQ153" s="63"/>
      <c r="OR153" s="63"/>
      <c r="OS153" s="63"/>
      <c r="OT153" s="63"/>
      <c r="OU153" s="63"/>
      <c r="OV153" s="63"/>
      <c r="OW153" s="63"/>
      <c r="OX153" s="63"/>
      <c r="OY153" s="63"/>
      <c r="OZ153" s="63"/>
      <c r="PA153" s="63"/>
      <c r="PB153" s="63"/>
      <c r="PC153" s="63"/>
      <c r="PD153" s="63"/>
      <c r="PE153" s="63"/>
      <c r="PF153" s="63"/>
      <c r="PG153" s="63"/>
      <c r="PH153" s="63"/>
      <c r="PI153" s="63"/>
      <c r="PJ153" s="63"/>
      <c r="PK153" s="63"/>
      <c r="PL153" s="63"/>
      <c r="PM153" s="63"/>
      <c r="PN153" s="63"/>
      <c r="PO153" s="63"/>
      <c r="PP153" s="63"/>
      <c r="PQ153" s="63"/>
      <c r="PR153" s="63"/>
      <c r="PS153" s="63"/>
      <c r="PT153" s="63"/>
      <c r="PU153" s="63"/>
      <c r="PV153" s="63"/>
      <c r="PW153" s="63"/>
      <c r="PX153" s="63"/>
      <c r="PY153" s="63"/>
      <c r="PZ153" s="63"/>
      <c r="QA153" s="63"/>
      <c r="QB153" s="63"/>
      <c r="QC153" s="63"/>
      <c r="QD153" s="63"/>
      <c r="QE153" s="63"/>
      <c r="QF153" s="63"/>
      <c r="QG153" s="63"/>
      <c r="QH153" s="63"/>
      <c r="QI153" s="63"/>
      <c r="QJ153" s="63"/>
      <c r="QK153" s="63"/>
      <c r="QL153" s="63"/>
      <c r="QM153" s="63"/>
      <c r="QN153" s="63"/>
      <c r="QO153" s="63"/>
      <c r="QP153" s="63"/>
      <c r="QQ153" s="63"/>
      <c r="QR153" s="63"/>
      <c r="QS153" s="63"/>
      <c r="QT153" s="63"/>
      <c r="QU153" s="63"/>
      <c r="QV153" s="63"/>
      <c r="QW153" s="63"/>
      <c r="QX153" s="63"/>
      <c r="QY153" s="63"/>
      <c r="QZ153" s="63"/>
      <c r="RA153" s="63"/>
      <c r="RB153" s="63"/>
      <c r="RC153" s="63"/>
      <c r="RD153" s="63"/>
      <c r="RE153" s="63"/>
      <c r="RF153" s="63"/>
      <c r="RG153" s="63"/>
      <c r="RH153" s="63"/>
      <c r="RI153" s="63"/>
      <c r="RJ153" s="63"/>
      <c r="RK153" s="63"/>
      <c r="RL153" s="63"/>
      <c r="RM153" s="63"/>
      <c r="RN153" s="63"/>
      <c r="RO153" s="63"/>
      <c r="RP153" s="63"/>
      <c r="RQ153" s="63"/>
      <c r="RR153" s="63"/>
      <c r="RS153" s="63"/>
      <c r="RT153" s="63"/>
      <c r="RU153" s="63"/>
      <c r="RV153" s="63"/>
      <c r="RW153" s="63"/>
      <c r="RX153" s="63"/>
      <c r="RY153" s="63"/>
      <c r="RZ153" s="63"/>
      <c r="SA153" s="63"/>
      <c r="SB153" s="63"/>
      <c r="SC153" s="63"/>
      <c r="SD153" s="63"/>
      <c r="SE153" s="63"/>
      <c r="SF153" s="63"/>
      <c r="SG153" s="63"/>
      <c r="SH153" s="63"/>
      <c r="SI153" s="63"/>
      <c r="SJ153" s="63"/>
      <c r="SK153" s="63"/>
      <c r="SL153" s="63"/>
      <c r="SM153" s="63"/>
      <c r="SN153" s="63"/>
      <c r="SO153" s="63"/>
      <c r="SP153" s="63"/>
      <c r="SQ153" s="63"/>
      <c r="SR153" s="63"/>
      <c r="SS153" s="63"/>
      <c r="ST153" s="63"/>
      <c r="SU153" s="63"/>
      <c r="SV153" s="63"/>
      <c r="SW153" s="63"/>
      <c r="SX153" s="63"/>
      <c r="SY153" s="63"/>
      <c r="SZ153" s="63"/>
      <c r="TA153" s="63"/>
      <c r="TB153" s="63"/>
      <c r="TC153" s="63"/>
      <c r="TD153" s="63"/>
      <c r="TE153" s="63"/>
      <c r="TF153" s="63"/>
      <c r="TG153" s="63"/>
      <c r="TH153" s="63"/>
      <c r="TI153" s="63"/>
      <c r="TJ153" s="63"/>
      <c r="TK153" s="63"/>
      <c r="TL153" s="63"/>
      <c r="TM153" s="63"/>
      <c r="TN153" s="63"/>
      <c r="TO153" s="63"/>
      <c r="TP153" s="63"/>
      <c r="TQ153" s="63"/>
      <c r="TR153" s="63"/>
      <c r="TS153" s="63"/>
      <c r="TT153" s="63"/>
      <c r="TU153" s="63"/>
      <c r="TV153" s="63"/>
      <c r="TW153" s="63"/>
      <c r="TX153" s="63"/>
      <c r="TY153" s="63"/>
      <c r="TZ153" s="63"/>
      <c r="UA153" s="63"/>
      <c r="UB153" s="63"/>
      <c r="UC153" s="63"/>
      <c r="UD153" s="63"/>
      <c r="UE153" s="63"/>
      <c r="UF153" s="63"/>
      <c r="UG153" s="63"/>
      <c r="UH153" s="63"/>
      <c r="UI153" s="63"/>
      <c r="UJ153" s="63"/>
      <c r="UK153" s="63"/>
      <c r="UL153" s="63"/>
      <c r="UM153" s="63"/>
      <c r="UN153" s="63"/>
      <c r="UO153" s="63"/>
      <c r="UP153" s="63"/>
      <c r="UQ153" s="63"/>
      <c r="UR153" s="63"/>
      <c r="US153" s="63"/>
      <c r="UT153" s="63"/>
      <c r="UU153" s="63"/>
      <c r="UV153" s="63"/>
      <c r="UW153" s="63"/>
      <c r="UX153" s="63"/>
      <c r="UY153" s="63"/>
      <c r="UZ153" s="63"/>
      <c r="VA153" s="63"/>
      <c r="VB153" s="63"/>
      <c r="VC153" s="63"/>
      <c r="VD153" s="63"/>
      <c r="VE153" s="63"/>
      <c r="VF153" s="63"/>
      <c r="VG153" s="63"/>
      <c r="VH153" s="63"/>
      <c r="VI153" s="63"/>
      <c r="VJ153" s="63"/>
      <c r="VK153" s="63"/>
      <c r="VL153" s="63"/>
      <c r="VM153" s="63"/>
      <c r="VN153" s="63"/>
      <c r="VO153" s="63"/>
      <c r="VP153" s="63"/>
      <c r="VQ153" s="63"/>
      <c r="VR153" s="63"/>
      <c r="VS153" s="63"/>
      <c r="VT153" s="63"/>
      <c r="VU153" s="63"/>
      <c r="VV153" s="63"/>
      <c r="VW153" s="63"/>
      <c r="VX153" s="63"/>
      <c r="VY153" s="63"/>
      <c r="VZ153" s="63"/>
      <c r="WA153" s="63"/>
      <c r="WB153" s="63"/>
      <c r="WC153" s="63"/>
      <c r="WD153" s="63"/>
      <c r="WE153" s="63"/>
      <c r="WF153" s="63"/>
      <c r="WG153" s="63"/>
      <c r="WH153" s="63"/>
      <c r="WI153" s="63"/>
      <c r="WJ153" s="63"/>
      <c r="WK153" s="63"/>
      <c r="WL153" s="63"/>
      <c r="WM153" s="63"/>
      <c r="WN153" s="63"/>
      <c r="WO153" s="63"/>
      <c r="WP153" s="63"/>
      <c r="WQ153" s="63"/>
      <c r="WR153" s="63"/>
      <c r="WS153" s="63"/>
      <c r="WT153" s="63"/>
      <c r="WU153" s="63"/>
      <c r="WV153" s="63"/>
      <c r="WW153" s="63"/>
      <c r="WX153" s="63"/>
      <c r="WY153" s="63"/>
      <c r="WZ153" s="63"/>
      <c r="XA153" s="63"/>
      <c r="XB153" s="63"/>
      <c r="XC153" s="63"/>
      <c r="XD153" s="63"/>
      <c r="XE153" s="63"/>
      <c r="XF153" s="63"/>
      <c r="XG153" s="63"/>
      <c r="XH153" s="63"/>
      <c r="XI153" s="63"/>
      <c r="XJ153" s="63"/>
      <c r="XK153" s="63"/>
      <c r="XL153" s="63"/>
      <c r="XM153" s="63"/>
      <c r="XN153" s="63"/>
      <c r="XO153" s="63"/>
      <c r="XP153" s="63"/>
      <c r="XQ153" s="63"/>
      <c r="XR153" s="63"/>
      <c r="XS153" s="63"/>
      <c r="XT153" s="63"/>
      <c r="XU153" s="63"/>
      <c r="XV153" s="63"/>
      <c r="XW153" s="63"/>
      <c r="XX153" s="63"/>
      <c r="XY153" s="63"/>
      <c r="XZ153" s="63"/>
      <c r="YA153" s="63"/>
      <c r="YB153" s="63"/>
      <c r="YC153" s="63"/>
      <c r="YD153" s="63"/>
      <c r="YE153" s="63"/>
      <c r="YF153" s="63"/>
      <c r="YG153" s="63"/>
      <c r="YH153" s="63"/>
      <c r="YI153" s="63"/>
      <c r="YJ153" s="63"/>
      <c r="YK153" s="63"/>
      <c r="YL153" s="63"/>
      <c r="YM153" s="63"/>
      <c r="YN153" s="63"/>
      <c r="YO153" s="63"/>
      <c r="YP153" s="63"/>
      <c r="YQ153" s="63"/>
      <c r="YR153" s="63"/>
      <c r="YS153" s="63"/>
      <c r="YT153" s="63"/>
      <c r="YU153" s="63"/>
      <c r="YV153" s="63"/>
      <c r="YW153" s="63"/>
      <c r="YX153" s="63"/>
      <c r="YY153" s="63"/>
      <c r="YZ153" s="63"/>
      <c r="ZA153" s="63"/>
      <c r="ZB153" s="63"/>
      <c r="ZC153" s="63"/>
      <c r="ZD153" s="63"/>
      <c r="ZE153" s="63"/>
      <c r="ZF153" s="63"/>
      <c r="ZG153" s="63"/>
      <c r="ZH153" s="63"/>
      <c r="ZI153" s="63"/>
      <c r="ZJ153" s="63"/>
      <c r="ZK153" s="63"/>
      <c r="ZL153" s="63"/>
      <c r="ZM153" s="63"/>
      <c r="ZN153" s="63"/>
      <c r="ZO153" s="63"/>
      <c r="ZP153" s="63"/>
      <c r="ZQ153" s="63"/>
      <c r="ZR153" s="63"/>
      <c r="ZS153" s="63"/>
      <c r="ZT153" s="63"/>
      <c r="ZU153" s="63"/>
      <c r="ZV153" s="63"/>
      <c r="ZW153" s="63"/>
      <c r="ZX153" s="63"/>
      <c r="ZY153" s="63"/>
      <c r="ZZ153" s="63"/>
      <c r="AAA153" s="63"/>
      <c r="AAB153" s="63"/>
      <c r="AAC153" s="63"/>
      <c r="AAD153" s="63"/>
      <c r="AAE153" s="63"/>
      <c r="AAF153" s="63"/>
      <c r="AAG153" s="63"/>
      <c r="AAH153" s="63"/>
      <c r="AAI153" s="63"/>
      <c r="AAJ153" s="63"/>
      <c r="AAK153" s="63"/>
      <c r="AAL153" s="63"/>
      <c r="AAM153" s="63"/>
      <c r="AAN153" s="63"/>
      <c r="AAO153" s="63"/>
      <c r="AAP153" s="63"/>
      <c r="AAQ153" s="63"/>
      <c r="AAR153" s="63"/>
      <c r="AAS153" s="63"/>
      <c r="AAT153" s="63"/>
      <c r="AAU153" s="63"/>
      <c r="AAV153" s="63"/>
      <c r="AAW153" s="63"/>
      <c r="AAX153" s="63"/>
      <c r="AAY153" s="63"/>
      <c r="AAZ153" s="63"/>
      <c r="ABA153" s="63"/>
      <c r="ABB153" s="63"/>
      <c r="ABC153" s="63"/>
      <c r="ABD153" s="63"/>
      <c r="ABE153" s="63"/>
      <c r="ABF153" s="63"/>
      <c r="ABG153" s="63"/>
      <c r="ABH153" s="63"/>
      <c r="ABI153" s="63"/>
      <c r="ABJ153" s="63"/>
      <c r="ABK153" s="63"/>
      <c r="ABL153" s="63"/>
      <c r="ABM153" s="63"/>
      <c r="ABN153" s="63"/>
      <c r="ABO153" s="63"/>
      <c r="ABP153" s="63"/>
      <c r="ABQ153" s="63"/>
      <c r="ABR153" s="63"/>
      <c r="ABS153" s="63"/>
      <c r="ABT153" s="63"/>
      <c r="ABU153" s="63"/>
      <c r="ABV153" s="63"/>
      <c r="ABW153" s="63"/>
      <c r="ABX153" s="63"/>
      <c r="ABY153" s="63"/>
      <c r="ABZ153" s="63"/>
      <c r="ACA153" s="63"/>
      <c r="ACB153" s="63"/>
      <c r="ACC153" s="63"/>
      <c r="ACD153" s="63"/>
      <c r="ACE153" s="63"/>
      <c r="ACF153" s="63"/>
      <c r="ACG153" s="63"/>
      <c r="ACH153" s="63"/>
      <c r="ACI153" s="63"/>
      <c r="ACJ153" s="63"/>
      <c r="ACK153" s="63"/>
      <c r="ACL153" s="63"/>
      <c r="ACM153" s="63"/>
      <c r="ACN153" s="63"/>
      <c r="ACO153" s="63"/>
      <c r="ACP153" s="63"/>
      <c r="ACQ153" s="63"/>
      <c r="ACR153" s="63"/>
      <c r="ACS153" s="63"/>
      <c r="ACT153" s="63"/>
      <c r="ACU153" s="63"/>
      <c r="ACV153" s="63"/>
      <c r="ACW153" s="63"/>
      <c r="ACX153" s="63"/>
      <c r="ACY153" s="63"/>
      <c r="ACZ153" s="63"/>
      <c r="ADA153" s="63"/>
      <c r="ADB153" s="63"/>
      <c r="ADC153" s="63"/>
      <c r="ADD153" s="63"/>
      <c r="ADE153" s="63"/>
      <c r="ADF153" s="63"/>
      <c r="ADG153" s="63"/>
      <c r="ADH153" s="63"/>
      <c r="ADI153" s="63"/>
      <c r="ADJ153" s="63"/>
      <c r="ADK153" s="63"/>
      <c r="ADL153" s="63"/>
      <c r="ADM153" s="63"/>
      <c r="ADN153" s="63"/>
      <c r="ADO153" s="63"/>
      <c r="ADP153" s="63"/>
      <c r="ADQ153" s="63"/>
      <c r="ADR153" s="63"/>
      <c r="ADS153" s="63"/>
      <c r="ADT153" s="63"/>
      <c r="ADU153" s="63"/>
      <c r="ADV153" s="63"/>
      <c r="ADW153" s="63"/>
      <c r="ADX153" s="63"/>
      <c r="ADY153" s="63"/>
      <c r="ADZ153" s="63"/>
      <c r="AEA153" s="63"/>
      <c r="AEB153" s="63"/>
      <c r="AEC153" s="63"/>
      <c r="AED153" s="63"/>
      <c r="AEE153" s="63"/>
      <c r="AEF153" s="63"/>
      <c r="AEG153" s="63"/>
      <c r="AEH153" s="63"/>
      <c r="AEI153" s="63"/>
      <c r="AEJ153" s="63"/>
      <c r="AEK153" s="63"/>
      <c r="AEL153" s="63"/>
      <c r="AEM153" s="63"/>
      <c r="AEN153" s="63"/>
      <c r="AEO153" s="63"/>
      <c r="AEP153" s="63"/>
      <c r="AEQ153" s="63"/>
      <c r="AER153" s="63"/>
      <c r="AES153" s="63"/>
      <c r="AET153" s="63"/>
      <c r="AEU153" s="63"/>
      <c r="AEV153" s="63"/>
      <c r="AEW153" s="63"/>
      <c r="AEX153" s="63"/>
      <c r="AEY153" s="63"/>
      <c r="AEZ153" s="63"/>
      <c r="AFA153" s="63"/>
      <c r="AFB153" s="63"/>
      <c r="AFC153" s="63"/>
      <c r="AFD153" s="63"/>
      <c r="AFE153" s="63"/>
      <c r="AFF153" s="63"/>
      <c r="AFG153" s="63"/>
      <c r="AFH153" s="63"/>
      <c r="AFI153" s="63"/>
      <c r="AFJ153" s="63"/>
      <c r="AFK153" s="63"/>
      <c r="AFL153" s="63"/>
      <c r="AFM153" s="63"/>
      <c r="AFN153" s="63"/>
      <c r="AFO153" s="63"/>
      <c r="AFP153" s="63"/>
      <c r="AFQ153" s="63"/>
      <c r="AFR153" s="63"/>
      <c r="AFS153" s="63"/>
      <c r="AFT153" s="63"/>
      <c r="AFU153" s="63"/>
      <c r="AFV153" s="63"/>
      <c r="AFW153" s="63"/>
      <c r="AFX153" s="63"/>
      <c r="AFY153" s="63"/>
      <c r="AFZ153" s="63"/>
      <c r="AGA153" s="63"/>
      <c r="AGB153" s="63"/>
      <c r="AGC153" s="63"/>
      <c r="AGD153" s="63"/>
      <c r="AGE153" s="63"/>
      <c r="AGF153" s="63"/>
      <c r="AGG153" s="63"/>
      <c r="AGH153" s="63"/>
      <c r="AGI153" s="63"/>
      <c r="AGJ153" s="63"/>
      <c r="AGK153" s="63"/>
      <c r="AGL153" s="63"/>
      <c r="AGM153" s="63"/>
      <c r="AGN153" s="63"/>
      <c r="AGO153" s="63"/>
      <c r="AGP153" s="63"/>
      <c r="AGQ153" s="63"/>
      <c r="AGR153" s="63"/>
      <c r="AGS153" s="63"/>
      <c r="AGT153" s="63"/>
      <c r="AGU153" s="63"/>
      <c r="AGV153" s="63"/>
      <c r="AGW153" s="63"/>
      <c r="AGX153" s="63"/>
      <c r="AGY153" s="63"/>
      <c r="AGZ153" s="63"/>
      <c r="AHA153" s="63"/>
      <c r="AHB153" s="63"/>
      <c r="AHC153" s="63"/>
      <c r="AHD153" s="63"/>
      <c r="AHE153" s="63"/>
      <c r="AHF153" s="63"/>
      <c r="AHG153" s="63"/>
      <c r="AHH153" s="63"/>
      <c r="AHI153" s="63"/>
      <c r="AHJ153" s="63"/>
      <c r="AHK153" s="63"/>
      <c r="AHL153" s="63"/>
      <c r="AHM153" s="63"/>
      <c r="AHN153" s="63"/>
      <c r="AHO153" s="63"/>
      <c r="AHP153" s="63"/>
      <c r="AHQ153" s="63"/>
      <c r="AHR153" s="63"/>
      <c r="AHS153" s="63"/>
      <c r="AHT153" s="63"/>
      <c r="AHU153" s="63"/>
      <c r="AHV153" s="63"/>
      <c r="AHW153" s="63"/>
      <c r="AHX153" s="63"/>
      <c r="AHY153" s="63"/>
      <c r="AHZ153" s="63"/>
      <c r="AIA153" s="63"/>
      <c r="AIB153" s="63"/>
      <c r="AIC153" s="63"/>
      <c r="AID153" s="63"/>
      <c r="AIE153" s="63"/>
      <c r="AIF153" s="63"/>
      <c r="AIG153" s="63"/>
      <c r="AIH153" s="63"/>
      <c r="AII153" s="63"/>
      <c r="AIJ153" s="63"/>
      <c r="AIK153" s="63"/>
      <c r="AIL153" s="63"/>
      <c r="AIM153" s="63"/>
      <c r="AIN153" s="63"/>
      <c r="AIO153" s="63"/>
      <c r="AIP153" s="63"/>
      <c r="AIQ153" s="63"/>
      <c r="AIR153" s="63"/>
      <c r="AIS153" s="63"/>
      <c r="AIT153" s="63"/>
      <c r="AIU153" s="63"/>
      <c r="AIV153" s="63"/>
      <c r="AIW153" s="63"/>
      <c r="AIX153" s="63"/>
      <c r="AIY153" s="63"/>
      <c r="AIZ153" s="63"/>
      <c r="AJA153" s="63"/>
      <c r="AJB153" s="63"/>
      <c r="AJC153" s="63"/>
      <c r="AJD153" s="63"/>
      <c r="AJE153" s="63"/>
      <c r="AJF153" s="63"/>
      <c r="AJG153" s="63"/>
      <c r="AJH153" s="63"/>
      <c r="AJI153" s="63"/>
      <c r="AJJ153" s="63"/>
      <c r="AJK153" s="63"/>
      <c r="AJL153" s="63"/>
      <c r="AJM153" s="63"/>
      <c r="AJN153" s="63"/>
      <c r="AJO153" s="63"/>
      <c r="AJP153" s="63"/>
      <c r="AJQ153" s="63"/>
      <c r="AJR153" s="63"/>
      <c r="AJS153" s="63"/>
      <c r="AJT153" s="63"/>
      <c r="AJU153" s="63"/>
      <c r="AJV153" s="63"/>
      <c r="AJW153" s="63"/>
      <c r="AJX153" s="63"/>
      <c r="AJY153" s="63"/>
      <c r="AJZ153" s="63"/>
      <c r="AKA153" s="63"/>
      <c r="AKB153" s="63"/>
      <c r="AKC153" s="63"/>
      <c r="AKD153" s="63"/>
      <c r="AKE153" s="63"/>
      <c r="AKF153" s="63"/>
      <c r="AKG153" s="63"/>
      <c r="AKH153" s="63"/>
      <c r="AKI153" s="63"/>
      <c r="AKJ153" s="63"/>
      <c r="AKK153" s="63"/>
      <c r="AKL153" s="63"/>
      <c r="AKM153" s="63"/>
      <c r="AKN153" s="63"/>
      <c r="AKO153" s="63"/>
      <c r="AKP153" s="63"/>
      <c r="AKQ153" s="63"/>
      <c r="AKR153" s="63"/>
      <c r="AKS153" s="63"/>
      <c r="AKT153" s="63"/>
      <c r="AKU153" s="63"/>
      <c r="AKV153" s="63"/>
      <c r="AKW153" s="63"/>
      <c r="AKX153" s="63"/>
      <c r="AKY153" s="63"/>
      <c r="AKZ153" s="63"/>
      <c r="ALA153" s="63"/>
      <c r="ALB153" s="63"/>
      <c r="ALC153" s="63"/>
      <c r="ALD153" s="63"/>
      <c r="ALE153" s="63"/>
      <c r="ALF153" s="63"/>
      <c r="ALG153" s="63"/>
      <c r="ALH153" s="63"/>
      <c r="ALI153" s="63"/>
      <c r="ALJ153" s="63"/>
      <c r="ALK153" s="63"/>
      <c r="ALL153" s="63"/>
      <c r="ALM153" s="63"/>
      <c r="ALN153" s="63"/>
      <c r="ALO153" s="63"/>
      <c r="ALP153" s="63"/>
      <c r="ALQ153" s="63"/>
      <c r="ALR153" s="63"/>
      <c r="ALS153" s="63"/>
      <c r="ALT153" s="63"/>
      <c r="ALU153" s="63"/>
      <c r="ALV153" s="63"/>
      <c r="ALW153" s="63"/>
      <c r="ALX153" s="63"/>
      <c r="ALY153" s="63"/>
      <c r="ALZ153" s="63"/>
      <c r="AMA153" s="63"/>
      <c r="AMB153" s="63"/>
      <c r="AMC153" s="63"/>
      <c r="AMD153" s="63"/>
      <c r="AME153" s="63"/>
      <c r="AMF153" s="63"/>
      <c r="AMG153" s="63"/>
      <c r="AMH153" s="63"/>
      <c r="AMI153" s="63"/>
      <c r="AMJ153" s="63"/>
      <c r="AMK153" s="63"/>
      <c r="AML153" s="63"/>
      <c r="AMM153" s="63"/>
      <c r="AMN153" s="63"/>
      <c r="AMO153" s="63"/>
      <c r="AMP153" s="63"/>
      <c r="AMQ153" s="63"/>
      <c r="AMR153" s="63"/>
      <c r="AMS153" s="63"/>
      <c r="AMT153" s="63"/>
      <c r="AMU153" s="63"/>
      <c r="AMV153" s="63"/>
      <c r="AMW153" s="63"/>
      <c r="AMX153" s="63"/>
      <c r="AMY153" s="63"/>
      <c r="AMZ153" s="63"/>
      <c r="ANA153" s="63"/>
      <c r="ANB153" s="63"/>
      <c r="ANC153" s="63"/>
      <c r="AND153" s="63"/>
      <c r="ANE153" s="63"/>
      <c r="ANF153" s="63"/>
      <c r="ANG153" s="63"/>
      <c r="ANH153" s="63"/>
      <c r="ANI153" s="63"/>
      <c r="ANJ153" s="63"/>
      <c r="ANK153" s="63"/>
      <c r="ANL153" s="63"/>
      <c r="ANM153" s="63"/>
      <c r="ANN153" s="63"/>
      <c r="ANO153" s="63"/>
      <c r="ANP153" s="63"/>
      <c r="ANQ153" s="63"/>
      <c r="ANR153" s="63"/>
      <c r="ANS153" s="63"/>
      <c r="ANT153" s="63"/>
      <c r="ANU153" s="63"/>
      <c r="ANV153" s="63"/>
      <c r="ANW153" s="63"/>
      <c r="ANX153" s="63"/>
      <c r="ANY153" s="63"/>
      <c r="ANZ153" s="63"/>
      <c r="AOA153" s="63"/>
      <c r="AOB153" s="63"/>
    </row>
    <row r="154" spans="1:1068" s="31" customFormat="1" ht="12.75" customHeight="1" x14ac:dyDescent="0.15">
      <c r="A154" s="89" t="str">
        <f>'PLANILHA ORÇAMENTÁRIA'!A93</f>
        <v>LS Horista:</v>
      </c>
      <c r="B154" s="87"/>
      <c r="C154" s="92">
        <f>'PLANILHA ORÇAMENTÁRIA'!C93</f>
        <v>1.1413</v>
      </c>
      <c r="D154" s="86"/>
      <c r="E154" s="86"/>
      <c r="F154" s="86"/>
      <c r="G154" s="86"/>
      <c r="H154" s="86"/>
      <c r="I154" s="86"/>
      <c r="J154" s="86"/>
      <c r="K154" s="86"/>
      <c r="L154" s="86"/>
      <c r="M154" s="86"/>
      <c r="N154" s="86"/>
      <c r="O154" s="86"/>
      <c r="P154" s="86"/>
      <c r="Q154" s="86"/>
      <c r="R154" s="86"/>
      <c r="S154" s="86"/>
      <c r="T154" s="86"/>
      <c r="U154" s="86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6"/>
      <c r="AL154" s="86"/>
      <c r="AM154" s="86"/>
      <c r="AN154" s="86"/>
      <c r="AO154" s="86"/>
      <c r="AP154" s="86"/>
      <c r="AQ154" s="86"/>
      <c r="AR154" s="86"/>
      <c r="AS154" s="86"/>
      <c r="AT154" s="86"/>
      <c r="AU154" s="86"/>
      <c r="AV154" s="86"/>
      <c r="AW154" s="86"/>
      <c r="AX154" s="86"/>
      <c r="AY154" s="86"/>
      <c r="AZ154" s="86"/>
      <c r="BA154" s="30"/>
      <c r="BE154" s="63"/>
      <c r="BF154" s="63"/>
      <c r="BG154" s="63"/>
      <c r="BH154" s="63"/>
      <c r="BI154" s="63"/>
      <c r="BJ154" s="63"/>
      <c r="BK154" s="63"/>
      <c r="BL154" s="63"/>
      <c r="BM154" s="63"/>
      <c r="BN154" s="63"/>
      <c r="BO154" s="63"/>
      <c r="BP154" s="63"/>
      <c r="BQ154" s="63"/>
      <c r="BR154" s="63"/>
      <c r="BS154" s="63"/>
      <c r="BT154" s="63"/>
      <c r="BU154" s="63"/>
      <c r="BV154" s="63"/>
      <c r="BW154" s="63"/>
      <c r="BX154" s="63"/>
      <c r="BY154" s="63"/>
      <c r="BZ154" s="63"/>
      <c r="CA154" s="63"/>
      <c r="CB154" s="63"/>
      <c r="CC154" s="63"/>
      <c r="CD154" s="63"/>
      <c r="CE154" s="63"/>
      <c r="CF154" s="63"/>
      <c r="CG154" s="63"/>
      <c r="CH154" s="63"/>
      <c r="CI154" s="63"/>
      <c r="CJ154" s="63"/>
      <c r="CK154" s="63"/>
      <c r="CL154" s="63"/>
      <c r="CM154" s="63"/>
      <c r="CN154" s="63"/>
      <c r="CO154" s="63"/>
      <c r="CP154" s="63"/>
      <c r="CQ154" s="63"/>
      <c r="CR154" s="63"/>
      <c r="CS154" s="63"/>
      <c r="CT154" s="63"/>
      <c r="CU154" s="63"/>
      <c r="CV154" s="63"/>
      <c r="CW154" s="63"/>
      <c r="CX154" s="63"/>
      <c r="CY154" s="63"/>
      <c r="CZ154" s="63"/>
      <c r="DA154" s="63"/>
      <c r="DB154" s="63"/>
      <c r="DC154" s="63"/>
      <c r="DD154" s="63"/>
      <c r="DE154" s="63"/>
      <c r="DF154" s="63"/>
      <c r="DG154" s="63"/>
      <c r="DH154" s="63"/>
      <c r="DI154" s="63"/>
      <c r="DJ154" s="63"/>
      <c r="DK154" s="63"/>
      <c r="DL154" s="63"/>
      <c r="DM154" s="63"/>
      <c r="DN154" s="63"/>
      <c r="DO154" s="63"/>
      <c r="DP154" s="63"/>
      <c r="DQ154" s="63"/>
      <c r="DR154" s="63"/>
      <c r="DS154" s="63"/>
      <c r="DT154" s="63"/>
      <c r="DU154" s="63"/>
      <c r="DV154" s="63"/>
      <c r="DW154" s="63"/>
      <c r="DX154" s="63"/>
      <c r="DY154" s="63"/>
      <c r="DZ154" s="63"/>
      <c r="EA154" s="63"/>
      <c r="EB154" s="63"/>
      <c r="EC154" s="63"/>
      <c r="ED154" s="63"/>
      <c r="EE154" s="63"/>
      <c r="EF154" s="63"/>
      <c r="EG154" s="63"/>
      <c r="EH154" s="63"/>
      <c r="EI154" s="63"/>
      <c r="EJ154" s="63"/>
      <c r="EK154" s="63"/>
      <c r="EL154" s="63"/>
      <c r="EM154" s="63"/>
      <c r="EN154" s="63"/>
      <c r="EO154" s="63"/>
      <c r="EP154" s="63"/>
      <c r="EQ154" s="63"/>
      <c r="ER154" s="63"/>
      <c r="ES154" s="63"/>
      <c r="ET154" s="63"/>
      <c r="EU154" s="63"/>
      <c r="EV154" s="63"/>
      <c r="EW154" s="63"/>
      <c r="EX154" s="63"/>
      <c r="EY154" s="63"/>
      <c r="EZ154" s="63"/>
      <c r="FA154" s="63"/>
      <c r="FB154" s="63"/>
      <c r="FC154" s="63"/>
      <c r="FD154" s="63"/>
      <c r="FE154" s="63"/>
      <c r="FF154" s="63"/>
      <c r="FG154" s="63"/>
      <c r="FH154" s="63"/>
      <c r="FI154" s="63"/>
      <c r="FJ154" s="63"/>
      <c r="FK154" s="63"/>
      <c r="FL154" s="63"/>
      <c r="FM154" s="63"/>
      <c r="FN154" s="63"/>
      <c r="FO154" s="63"/>
      <c r="FP154" s="63"/>
      <c r="FQ154" s="63"/>
      <c r="FR154" s="63"/>
      <c r="FS154" s="63"/>
      <c r="FT154" s="63"/>
      <c r="FU154" s="63"/>
      <c r="FV154" s="63"/>
      <c r="FW154" s="63"/>
      <c r="FX154" s="63"/>
      <c r="FY154" s="63"/>
      <c r="FZ154" s="63"/>
      <c r="GA154" s="63"/>
      <c r="GB154" s="63"/>
      <c r="GC154" s="63"/>
      <c r="GD154" s="63"/>
      <c r="GE154" s="63"/>
      <c r="GF154" s="63"/>
      <c r="GG154" s="63"/>
      <c r="GH154" s="63"/>
      <c r="GI154" s="63"/>
      <c r="GJ154" s="63"/>
      <c r="GK154" s="63"/>
      <c r="GL154" s="63"/>
      <c r="GM154" s="63"/>
      <c r="GN154" s="63"/>
      <c r="GO154" s="63"/>
      <c r="GP154" s="63"/>
      <c r="GQ154" s="63"/>
      <c r="GR154" s="63"/>
      <c r="GS154" s="63"/>
      <c r="GT154" s="63"/>
      <c r="GU154" s="63"/>
      <c r="GV154" s="63"/>
      <c r="GW154" s="63"/>
      <c r="GX154" s="63"/>
      <c r="GY154" s="63"/>
      <c r="GZ154" s="63"/>
      <c r="HA154" s="63"/>
      <c r="HB154" s="63"/>
      <c r="HC154" s="63"/>
      <c r="HD154" s="63"/>
      <c r="HE154" s="63"/>
      <c r="HF154" s="63"/>
      <c r="HG154" s="63"/>
      <c r="HH154" s="63"/>
      <c r="HI154" s="63"/>
      <c r="HJ154" s="63"/>
      <c r="HK154" s="63"/>
      <c r="HL154" s="63"/>
      <c r="HM154" s="63"/>
      <c r="HN154" s="63"/>
      <c r="HO154" s="63"/>
      <c r="HP154" s="63"/>
      <c r="HQ154" s="63"/>
      <c r="HR154" s="63"/>
      <c r="HS154" s="63"/>
      <c r="HT154" s="63"/>
      <c r="HU154" s="63"/>
      <c r="HV154" s="63"/>
      <c r="HW154" s="63"/>
      <c r="HX154" s="63"/>
      <c r="HY154" s="63"/>
      <c r="HZ154" s="63"/>
      <c r="IA154" s="63"/>
      <c r="IB154" s="63"/>
      <c r="IC154" s="63"/>
      <c r="ID154" s="63"/>
      <c r="IE154" s="63"/>
      <c r="IF154" s="63"/>
      <c r="IG154" s="63"/>
      <c r="IH154" s="63"/>
      <c r="II154" s="63"/>
      <c r="IJ154" s="63"/>
      <c r="IK154" s="63"/>
      <c r="IL154" s="63"/>
      <c r="IM154" s="63"/>
      <c r="IN154" s="63"/>
      <c r="IO154" s="63"/>
      <c r="IP154" s="63"/>
      <c r="IQ154" s="63"/>
      <c r="IR154" s="63"/>
      <c r="IS154" s="63"/>
      <c r="IT154" s="63"/>
      <c r="IU154" s="63"/>
      <c r="IV154" s="63"/>
      <c r="IW154" s="63"/>
      <c r="IX154" s="63"/>
      <c r="IY154" s="63"/>
      <c r="IZ154" s="63"/>
      <c r="JA154" s="63"/>
      <c r="JB154" s="63"/>
      <c r="JC154" s="63"/>
      <c r="JD154" s="63"/>
      <c r="JE154" s="63"/>
      <c r="JF154" s="63"/>
      <c r="JG154" s="63"/>
      <c r="JH154" s="63"/>
      <c r="JI154" s="63"/>
      <c r="JJ154" s="63"/>
      <c r="JK154" s="63"/>
      <c r="JL154" s="63"/>
      <c r="JM154" s="63"/>
      <c r="JN154" s="63"/>
      <c r="JO154" s="63"/>
      <c r="JP154" s="63"/>
      <c r="JQ154" s="63"/>
      <c r="JR154" s="63"/>
      <c r="JS154" s="63"/>
      <c r="JT154" s="63"/>
      <c r="JU154" s="63"/>
      <c r="JV154" s="63"/>
      <c r="JW154" s="63"/>
      <c r="JX154" s="63"/>
      <c r="JY154" s="63"/>
      <c r="JZ154" s="63"/>
      <c r="KA154" s="63"/>
      <c r="KB154" s="63"/>
      <c r="KC154" s="63"/>
      <c r="KD154" s="63"/>
      <c r="KE154" s="63"/>
      <c r="KF154" s="63"/>
      <c r="KG154" s="63"/>
      <c r="KH154" s="63"/>
      <c r="KI154" s="63"/>
      <c r="KJ154" s="63"/>
      <c r="KK154" s="63"/>
      <c r="KL154" s="63"/>
      <c r="KM154" s="63"/>
      <c r="KN154" s="63"/>
      <c r="KO154" s="63"/>
      <c r="KP154" s="63"/>
      <c r="KQ154" s="63"/>
      <c r="KR154" s="63"/>
      <c r="KS154" s="63"/>
      <c r="KT154" s="63"/>
      <c r="KU154" s="63"/>
      <c r="KV154" s="63"/>
      <c r="KW154" s="63"/>
      <c r="KX154" s="63"/>
      <c r="KY154" s="63"/>
      <c r="KZ154" s="63"/>
      <c r="LA154" s="63"/>
      <c r="LB154" s="63"/>
      <c r="LC154" s="63"/>
      <c r="LD154" s="63"/>
      <c r="LE154" s="63"/>
      <c r="LF154" s="63"/>
      <c r="LG154" s="63"/>
      <c r="LH154" s="63"/>
      <c r="LI154" s="63"/>
      <c r="LJ154" s="63"/>
      <c r="LK154" s="63"/>
      <c r="LL154" s="63"/>
      <c r="LM154" s="63"/>
      <c r="LN154" s="63"/>
      <c r="LO154" s="63"/>
      <c r="LP154" s="63"/>
      <c r="LQ154" s="63"/>
      <c r="LR154" s="63"/>
      <c r="LS154" s="63"/>
      <c r="LT154" s="63"/>
      <c r="LU154" s="63"/>
      <c r="LV154" s="63"/>
      <c r="LW154" s="63"/>
      <c r="LX154" s="63"/>
      <c r="LY154" s="63"/>
      <c r="LZ154" s="63"/>
      <c r="MA154" s="63"/>
      <c r="MB154" s="63"/>
      <c r="MC154" s="63"/>
      <c r="MD154" s="63"/>
      <c r="ME154" s="63"/>
      <c r="MF154" s="63"/>
      <c r="MG154" s="63"/>
      <c r="MH154" s="63"/>
      <c r="MI154" s="63"/>
      <c r="MJ154" s="63"/>
      <c r="MK154" s="63"/>
      <c r="ML154" s="63"/>
      <c r="MM154" s="63"/>
      <c r="MN154" s="63"/>
      <c r="MO154" s="63"/>
      <c r="MP154" s="63"/>
      <c r="MQ154" s="63"/>
      <c r="MR154" s="63"/>
      <c r="MS154" s="63"/>
      <c r="MT154" s="63"/>
      <c r="MU154" s="63"/>
      <c r="MV154" s="63"/>
      <c r="MW154" s="63"/>
      <c r="MX154" s="63"/>
      <c r="MY154" s="63"/>
      <c r="MZ154" s="63"/>
      <c r="NA154" s="63"/>
      <c r="NB154" s="63"/>
      <c r="NC154" s="63"/>
      <c r="ND154" s="63"/>
      <c r="NE154" s="63"/>
      <c r="NF154" s="63"/>
      <c r="NG154" s="63"/>
      <c r="NH154" s="63"/>
      <c r="NI154" s="63"/>
      <c r="NJ154" s="63"/>
      <c r="NK154" s="63"/>
      <c r="NL154" s="63"/>
      <c r="NM154" s="63"/>
      <c r="NN154" s="63"/>
      <c r="NO154" s="63"/>
      <c r="NP154" s="63"/>
      <c r="NQ154" s="63"/>
      <c r="NR154" s="63"/>
      <c r="NS154" s="63"/>
      <c r="NT154" s="63"/>
      <c r="NU154" s="63"/>
      <c r="NV154" s="63"/>
      <c r="NW154" s="63"/>
      <c r="NX154" s="63"/>
      <c r="NY154" s="63"/>
      <c r="NZ154" s="63"/>
      <c r="OA154" s="63"/>
      <c r="OB154" s="63"/>
      <c r="OC154" s="63"/>
      <c r="OD154" s="63"/>
      <c r="OE154" s="63"/>
      <c r="OF154" s="63"/>
      <c r="OG154" s="63"/>
      <c r="OH154" s="63"/>
      <c r="OI154" s="63"/>
      <c r="OJ154" s="63"/>
      <c r="OK154" s="63"/>
      <c r="OL154" s="63"/>
      <c r="OM154" s="63"/>
      <c r="ON154" s="63"/>
      <c r="OO154" s="63"/>
      <c r="OP154" s="63"/>
      <c r="OQ154" s="63"/>
      <c r="OR154" s="63"/>
      <c r="OS154" s="63"/>
      <c r="OT154" s="63"/>
      <c r="OU154" s="63"/>
      <c r="OV154" s="63"/>
      <c r="OW154" s="63"/>
      <c r="OX154" s="63"/>
      <c r="OY154" s="63"/>
      <c r="OZ154" s="63"/>
      <c r="PA154" s="63"/>
      <c r="PB154" s="63"/>
      <c r="PC154" s="63"/>
      <c r="PD154" s="63"/>
      <c r="PE154" s="63"/>
      <c r="PF154" s="63"/>
      <c r="PG154" s="63"/>
      <c r="PH154" s="63"/>
      <c r="PI154" s="63"/>
      <c r="PJ154" s="63"/>
      <c r="PK154" s="63"/>
      <c r="PL154" s="63"/>
      <c r="PM154" s="63"/>
      <c r="PN154" s="63"/>
      <c r="PO154" s="63"/>
      <c r="PP154" s="63"/>
      <c r="PQ154" s="63"/>
      <c r="PR154" s="63"/>
      <c r="PS154" s="63"/>
      <c r="PT154" s="63"/>
      <c r="PU154" s="63"/>
      <c r="PV154" s="63"/>
      <c r="PW154" s="63"/>
      <c r="PX154" s="63"/>
      <c r="PY154" s="63"/>
      <c r="PZ154" s="63"/>
      <c r="QA154" s="63"/>
      <c r="QB154" s="63"/>
      <c r="QC154" s="63"/>
      <c r="QD154" s="63"/>
      <c r="QE154" s="63"/>
      <c r="QF154" s="63"/>
      <c r="QG154" s="63"/>
      <c r="QH154" s="63"/>
      <c r="QI154" s="63"/>
      <c r="QJ154" s="63"/>
      <c r="QK154" s="63"/>
      <c r="QL154" s="63"/>
      <c r="QM154" s="63"/>
      <c r="QN154" s="63"/>
      <c r="QO154" s="63"/>
      <c r="QP154" s="63"/>
      <c r="QQ154" s="63"/>
      <c r="QR154" s="63"/>
      <c r="QS154" s="63"/>
      <c r="QT154" s="63"/>
      <c r="QU154" s="63"/>
      <c r="QV154" s="63"/>
      <c r="QW154" s="63"/>
      <c r="QX154" s="63"/>
      <c r="QY154" s="63"/>
      <c r="QZ154" s="63"/>
      <c r="RA154" s="63"/>
      <c r="RB154" s="63"/>
      <c r="RC154" s="63"/>
      <c r="RD154" s="63"/>
      <c r="RE154" s="63"/>
      <c r="RF154" s="63"/>
      <c r="RG154" s="63"/>
      <c r="RH154" s="63"/>
      <c r="RI154" s="63"/>
      <c r="RJ154" s="63"/>
      <c r="RK154" s="63"/>
      <c r="RL154" s="63"/>
      <c r="RM154" s="63"/>
      <c r="RN154" s="63"/>
      <c r="RO154" s="63"/>
      <c r="RP154" s="63"/>
      <c r="RQ154" s="63"/>
      <c r="RR154" s="63"/>
      <c r="RS154" s="63"/>
      <c r="RT154" s="63"/>
      <c r="RU154" s="63"/>
      <c r="RV154" s="63"/>
      <c r="RW154" s="63"/>
      <c r="RX154" s="63"/>
      <c r="RY154" s="63"/>
      <c r="RZ154" s="63"/>
      <c r="SA154" s="63"/>
      <c r="SB154" s="63"/>
      <c r="SC154" s="63"/>
      <c r="SD154" s="63"/>
      <c r="SE154" s="63"/>
      <c r="SF154" s="63"/>
      <c r="SG154" s="63"/>
      <c r="SH154" s="63"/>
      <c r="SI154" s="63"/>
      <c r="SJ154" s="63"/>
      <c r="SK154" s="63"/>
      <c r="SL154" s="63"/>
      <c r="SM154" s="63"/>
      <c r="SN154" s="63"/>
      <c r="SO154" s="63"/>
      <c r="SP154" s="63"/>
      <c r="SQ154" s="63"/>
      <c r="SR154" s="63"/>
      <c r="SS154" s="63"/>
      <c r="ST154" s="63"/>
      <c r="SU154" s="63"/>
      <c r="SV154" s="63"/>
      <c r="SW154" s="63"/>
      <c r="SX154" s="63"/>
      <c r="SY154" s="63"/>
      <c r="SZ154" s="63"/>
      <c r="TA154" s="63"/>
      <c r="TB154" s="63"/>
      <c r="TC154" s="63"/>
      <c r="TD154" s="63"/>
      <c r="TE154" s="63"/>
      <c r="TF154" s="63"/>
      <c r="TG154" s="63"/>
      <c r="TH154" s="63"/>
      <c r="TI154" s="63"/>
      <c r="TJ154" s="63"/>
      <c r="TK154" s="63"/>
      <c r="TL154" s="63"/>
      <c r="TM154" s="63"/>
      <c r="TN154" s="63"/>
      <c r="TO154" s="63"/>
      <c r="TP154" s="63"/>
      <c r="TQ154" s="63"/>
      <c r="TR154" s="63"/>
      <c r="TS154" s="63"/>
      <c r="TT154" s="63"/>
      <c r="TU154" s="63"/>
      <c r="TV154" s="63"/>
      <c r="TW154" s="63"/>
      <c r="TX154" s="63"/>
      <c r="TY154" s="63"/>
      <c r="TZ154" s="63"/>
      <c r="UA154" s="63"/>
      <c r="UB154" s="63"/>
      <c r="UC154" s="63"/>
      <c r="UD154" s="63"/>
      <c r="UE154" s="63"/>
      <c r="UF154" s="63"/>
      <c r="UG154" s="63"/>
      <c r="UH154" s="63"/>
      <c r="UI154" s="63"/>
      <c r="UJ154" s="63"/>
      <c r="UK154" s="63"/>
      <c r="UL154" s="63"/>
      <c r="UM154" s="63"/>
      <c r="UN154" s="63"/>
      <c r="UO154" s="63"/>
      <c r="UP154" s="63"/>
      <c r="UQ154" s="63"/>
      <c r="UR154" s="63"/>
      <c r="US154" s="63"/>
      <c r="UT154" s="63"/>
      <c r="UU154" s="63"/>
      <c r="UV154" s="63"/>
      <c r="UW154" s="63"/>
      <c r="UX154" s="63"/>
      <c r="UY154" s="63"/>
      <c r="UZ154" s="63"/>
      <c r="VA154" s="63"/>
      <c r="VB154" s="63"/>
      <c r="VC154" s="63"/>
      <c r="VD154" s="63"/>
      <c r="VE154" s="63"/>
      <c r="VF154" s="63"/>
      <c r="VG154" s="63"/>
      <c r="VH154" s="63"/>
      <c r="VI154" s="63"/>
      <c r="VJ154" s="63"/>
      <c r="VK154" s="63"/>
      <c r="VL154" s="63"/>
      <c r="VM154" s="63"/>
      <c r="VN154" s="63"/>
      <c r="VO154" s="63"/>
      <c r="VP154" s="63"/>
      <c r="VQ154" s="63"/>
      <c r="VR154" s="63"/>
      <c r="VS154" s="63"/>
      <c r="VT154" s="63"/>
      <c r="VU154" s="63"/>
      <c r="VV154" s="63"/>
      <c r="VW154" s="63"/>
      <c r="VX154" s="63"/>
      <c r="VY154" s="63"/>
      <c r="VZ154" s="63"/>
      <c r="WA154" s="63"/>
      <c r="WB154" s="63"/>
      <c r="WC154" s="63"/>
      <c r="WD154" s="63"/>
      <c r="WE154" s="63"/>
      <c r="WF154" s="63"/>
      <c r="WG154" s="63"/>
      <c r="WH154" s="63"/>
      <c r="WI154" s="63"/>
      <c r="WJ154" s="63"/>
      <c r="WK154" s="63"/>
      <c r="WL154" s="63"/>
      <c r="WM154" s="63"/>
      <c r="WN154" s="63"/>
      <c r="WO154" s="63"/>
      <c r="WP154" s="63"/>
      <c r="WQ154" s="63"/>
      <c r="WR154" s="63"/>
      <c r="WS154" s="63"/>
      <c r="WT154" s="63"/>
      <c r="WU154" s="63"/>
      <c r="WV154" s="63"/>
      <c r="WW154" s="63"/>
      <c r="WX154" s="63"/>
      <c r="WY154" s="63"/>
      <c r="WZ154" s="63"/>
      <c r="XA154" s="63"/>
      <c r="XB154" s="63"/>
      <c r="XC154" s="63"/>
      <c r="XD154" s="63"/>
      <c r="XE154" s="63"/>
      <c r="XF154" s="63"/>
      <c r="XG154" s="63"/>
      <c r="XH154" s="63"/>
      <c r="XI154" s="63"/>
      <c r="XJ154" s="63"/>
      <c r="XK154" s="63"/>
      <c r="XL154" s="63"/>
      <c r="XM154" s="63"/>
      <c r="XN154" s="63"/>
      <c r="XO154" s="63"/>
      <c r="XP154" s="63"/>
      <c r="XQ154" s="63"/>
      <c r="XR154" s="63"/>
      <c r="XS154" s="63"/>
      <c r="XT154" s="63"/>
      <c r="XU154" s="63"/>
      <c r="XV154" s="63"/>
      <c r="XW154" s="63"/>
      <c r="XX154" s="63"/>
      <c r="XY154" s="63"/>
      <c r="XZ154" s="63"/>
      <c r="YA154" s="63"/>
      <c r="YB154" s="63"/>
      <c r="YC154" s="63"/>
      <c r="YD154" s="63"/>
      <c r="YE154" s="63"/>
      <c r="YF154" s="63"/>
      <c r="YG154" s="63"/>
      <c r="YH154" s="63"/>
      <c r="YI154" s="63"/>
      <c r="YJ154" s="63"/>
      <c r="YK154" s="63"/>
      <c r="YL154" s="63"/>
      <c r="YM154" s="63"/>
      <c r="YN154" s="63"/>
      <c r="YO154" s="63"/>
      <c r="YP154" s="63"/>
      <c r="YQ154" s="63"/>
      <c r="YR154" s="63"/>
      <c r="YS154" s="63"/>
      <c r="YT154" s="63"/>
      <c r="YU154" s="63"/>
      <c r="YV154" s="63"/>
      <c r="YW154" s="63"/>
      <c r="YX154" s="63"/>
      <c r="YY154" s="63"/>
      <c r="YZ154" s="63"/>
      <c r="ZA154" s="63"/>
      <c r="ZB154" s="63"/>
      <c r="ZC154" s="63"/>
      <c r="ZD154" s="63"/>
      <c r="ZE154" s="63"/>
      <c r="ZF154" s="63"/>
      <c r="ZG154" s="63"/>
      <c r="ZH154" s="63"/>
      <c r="ZI154" s="63"/>
      <c r="ZJ154" s="63"/>
      <c r="ZK154" s="63"/>
      <c r="ZL154" s="63"/>
      <c r="ZM154" s="63"/>
      <c r="ZN154" s="63"/>
      <c r="ZO154" s="63"/>
      <c r="ZP154" s="63"/>
      <c r="ZQ154" s="63"/>
      <c r="ZR154" s="63"/>
      <c r="ZS154" s="63"/>
      <c r="ZT154" s="63"/>
      <c r="ZU154" s="63"/>
      <c r="ZV154" s="63"/>
      <c r="ZW154" s="63"/>
      <c r="ZX154" s="63"/>
      <c r="ZY154" s="63"/>
      <c r="ZZ154" s="63"/>
      <c r="AAA154" s="63"/>
      <c r="AAB154" s="63"/>
      <c r="AAC154" s="63"/>
      <c r="AAD154" s="63"/>
      <c r="AAE154" s="63"/>
      <c r="AAF154" s="63"/>
      <c r="AAG154" s="63"/>
      <c r="AAH154" s="63"/>
      <c r="AAI154" s="63"/>
      <c r="AAJ154" s="63"/>
      <c r="AAK154" s="63"/>
      <c r="AAL154" s="63"/>
      <c r="AAM154" s="63"/>
      <c r="AAN154" s="63"/>
      <c r="AAO154" s="63"/>
      <c r="AAP154" s="63"/>
      <c r="AAQ154" s="63"/>
      <c r="AAR154" s="63"/>
      <c r="AAS154" s="63"/>
      <c r="AAT154" s="63"/>
      <c r="AAU154" s="63"/>
      <c r="AAV154" s="63"/>
      <c r="AAW154" s="63"/>
      <c r="AAX154" s="63"/>
      <c r="AAY154" s="63"/>
      <c r="AAZ154" s="63"/>
      <c r="ABA154" s="63"/>
      <c r="ABB154" s="63"/>
      <c r="ABC154" s="63"/>
      <c r="ABD154" s="63"/>
      <c r="ABE154" s="63"/>
      <c r="ABF154" s="63"/>
      <c r="ABG154" s="63"/>
      <c r="ABH154" s="63"/>
      <c r="ABI154" s="63"/>
      <c r="ABJ154" s="63"/>
      <c r="ABK154" s="63"/>
      <c r="ABL154" s="63"/>
      <c r="ABM154" s="63"/>
      <c r="ABN154" s="63"/>
      <c r="ABO154" s="63"/>
      <c r="ABP154" s="63"/>
      <c r="ABQ154" s="63"/>
      <c r="ABR154" s="63"/>
      <c r="ABS154" s="63"/>
      <c r="ABT154" s="63"/>
      <c r="ABU154" s="63"/>
      <c r="ABV154" s="63"/>
      <c r="ABW154" s="63"/>
      <c r="ABX154" s="63"/>
      <c r="ABY154" s="63"/>
      <c r="ABZ154" s="63"/>
      <c r="ACA154" s="63"/>
      <c r="ACB154" s="63"/>
      <c r="ACC154" s="63"/>
      <c r="ACD154" s="63"/>
      <c r="ACE154" s="63"/>
      <c r="ACF154" s="63"/>
      <c r="ACG154" s="63"/>
      <c r="ACH154" s="63"/>
      <c r="ACI154" s="63"/>
      <c r="ACJ154" s="63"/>
      <c r="ACK154" s="63"/>
      <c r="ACL154" s="63"/>
      <c r="ACM154" s="63"/>
      <c r="ACN154" s="63"/>
      <c r="ACO154" s="63"/>
      <c r="ACP154" s="63"/>
      <c r="ACQ154" s="63"/>
      <c r="ACR154" s="63"/>
      <c r="ACS154" s="63"/>
      <c r="ACT154" s="63"/>
      <c r="ACU154" s="63"/>
      <c r="ACV154" s="63"/>
      <c r="ACW154" s="63"/>
      <c r="ACX154" s="63"/>
      <c r="ACY154" s="63"/>
      <c r="ACZ154" s="63"/>
      <c r="ADA154" s="63"/>
      <c r="ADB154" s="63"/>
      <c r="ADC154" s="63"/>
      <c r="ADD154" s="63"/>
      <c r="ADE154" s="63"/>
      <c r="ADF154" s="63"/>
      <c r="ADG154" s="63"/>
      <c r="ADH154" s="63"/>
      <c r="ADI154" s="63"/>
      <c r="ADJ154" s="63"/>
      <c r="ADK154" s="63"/>
      <c r="ADL154" s="63"/>
      <c r="ADM154" s="63"/>
      <c r="ADN154" s="63"/>
      <c r="ADO154" s="63"/>
      <c r="ADP154" s="63"/>
      <c r="ADQ154" s="63"/>
      <c r="ADR154" s="63"/>
      <c r="ADS154" s="63"/>
      <c r="ADT154" s="63"/>
      <c r="ADU154" s="63"/>
      <c r="ADV154" s="63"/>
      <c r="ADW154" s="63"/>
      <c r="ADX154" s="63"/>
      <c r="ADY154" s="63"/>
      <c r="ADZ154" s="63"/>
      <c r="AEA154" s="63"/>
      <c r="AEB154" s="63"/>
      <c r="AEC154" s="63"/>
      <c r="AED154" s="63"/>
      <c r="AEE154" s="63"/>
      <c r="AEF154" s="63"/>
      <c r="AEG154" s="63"/>
      <c r="AEH154" s="63"/>
      <c r="AEI154" s="63"/>
      <c r="AEJ154" s="63"/>
      <c r="AEK154" s="63"/>
      <c r="AEL154" s="63"/>
      <c r="AEM154" s="63"/>
      <c r="AEN154" s="63"/>
      <c r="AEO154" s="63"/>
      <c r="AEP154" s="63"/>
      <c r="AEQ154" s="63"/>
      <c r="AER154" s="63"/>
      <c r="AES154" s="63"/>
      <c r="AET154" s="63"/>
      <c r="AEU154" s="63"/>
      <c r="AEV154" s="63"/>
      <c r="AEW154" s="63"/>
      <c r="AEX154" s="63"/>
      <c r="AEY154" s="63"/>
      <c r="AEZ154" s="63"/>
      <c r="AFA154" s="63"/>
      <c r="AFB154" s="63"/>
      <c r="AFC154" s="63"/>
      <c r="AFD154" s="63"/>
      <c r="AFE154" s="63"/>
      <c r="AFF154" s="63"/>
      <c r="AFG154" s="63"/>
      <c r="AFH154" s="63"/>
      <c r="AFI154" s="63"/>
      <c r="AFJ154" s="63"/>
      <c r="AFK154" s="63"/>
      <c r="AFL154" s="63"/>
      <c r="AFM154" s="63"/>
      <c r="AFN154" s="63"/>
      <c r="AFO154" s="63"/>
      <c r="AFP154" s="63"/>
      <c r="AFQ154" s="63"/>
      <c r="AFR154" s="63"/>
      <c r="AFS154" s="63"/>
      <c r="AFT154" s="63"/>
      <c r="AFU154" s="63"/>
      <c r="AFV154" s="63"/>
      <c r="AFW154" s="63"/>
      <c r="AFX154" s="63"/>
      <c r="AFY154" s="63"/>
      <c r="AFZ154" s="63"/>
      <c r="AGA154" s="63"/>
      <c r="AGB154" s="63"/>
      <c r="AGC154" s="63"/>
      <c r="AGD154" s="63"/>
      <c r="AGE154" s="63"/>
      <c r="AGF154" s="63"/>
      <c r="AGG154" s="63"/>
      <c r="AGH154" s="63"/>
      <c r="AGI154" s="63"/>
      <c r="AGJ154" s="63"/>
      <c r="AGK154" s="63"/>
      <c r="AGL154" s="63"/>
      <c r="AGM154" s="63"/>
      <c r="AGN154" s="63"/>
      <c r="AGO154" s="63"/>
      <c r="AGP154" s="63"/>
      <c r="AGQ154" s="63"/>
      <c r="AGR154" s="63"/>
      <c r="AGS154" s="63"/>
      <c r="AGT154" s="63"/>
      <c r="AGU154" s="63"/>
      <c r="AGV154" s="63"/>
      <c r="AGW154" s="63"/>
      <c r="AGX154" s="63"/>
      <c r="AGY154" s="63"/>
      <c r="AGZ154" s="63"/>
      <c r="AHA154" s="63"/>
      <c r="AHB154" s="63"/>
      <c r="AHC154" s="63"/>
      <c r="AHD154" s="63"/>
      <c r="AHE154" s="63"/>
      <c r="AHF154" s="63"/>
      <c r="AHG154" s="63"/>
      <c r="AHH154" s="63"/>
      <c r="AHI154" s="63"/>
      <c r="AHJ154" s="63"/>
      <c r="AHK154" s="63"/>
      <c r="AHL154" s="63"/>
      <c r="AHM154" s="63"/>
      <c r="AHN154" s="63"/>
      <c r="AHO154" s="63"/>
      <c r="AHP154" s="63"/>
      <c r="AHQ154" s="63"/>
      <c r="AHR154" s="63"/>
      <c r="AHS154" s="63"/>
      <c r="AHT154" s="63"/>
      <c r="AHU154" s="63"/>
      <c r="AHV154" s="63"/>
      <c r="AHW154" s="63"/>
      <c r="AHX154" s="63"/>
      <c r="AHY154" s="63"/>
      <c r="AHZ154" s="63"/>
      <c r="AIA154" s="63"/>
      <c r="AIB154" s="63"/>
      <c r="AIC154" s="63"/>
      <c r="AID154" s="63"/>
      <c r="AIE154" s="63"/>
      <c r="AIF154" s="63"/>
      <c r="AIG154" s="63"/>
      <c r="AIH154" s="63"/>
      <c r="AII154" s="63"/>
      <c r="AIJ154" s="63"/>
      <c r="AIK154" s="63"/>
      <c r="AIL154" s="63"/>
      <c r="AIM154" s="63"/>
      <c r="AIN154" s="63"/>
      <c r="AIO154" s="63"/>
      <c r="AIP154" s="63"/>
      <c r="AIQ154" s="63"/>
      <c r="AIR154" s="63"/>
      <c r="AIS154" s="63"/>
      <c r="AIT154" s="63"/>
      <c r="AIU154" s="63"/>
      <c r="AIV154" s="63"/>
      <c r="AIW154" s="63"/>
      <c r="AIX154" s="63"/>
      <c r="AIY154" s="63"/>
      <c r="AIZ154" s="63"/>
      <c r="AJA154" s="63"/>
      <c r="AJB154" s="63"/>
      <c r="AJC154" s="63"/>
      <c r="AJD154" s="63"/>
      <c r="AJE154" s="63"/>
      <c r="AJF154" s="63"/>
      <c r="AJG154" s="63"/>
      <c r="AJH154" s="63"/>
      <c r="AJI154" s="63"/>
      <c r="AJJ154" s="63"/>
      <c r="AJK154" s="63"/>
      <c r="AJL154" s="63"/>
      <c r="AJM154" s="63"/>
      <c r="AJN154" s="63"/>
      <c r="AJO154" s="63"/>
      <c r="AJP154" s="63"/>
      <c r="AJQ154" s="63"/>
      <c r="AJR154" s="63"/>
      <c r="AJS154" s="63"/>
      <c r="AJT154" s="63"/>
      <c r="AJU154" s="63"/>
      <c r="AJV154" s="63"/>
      <c r="AJW154" s="63"/>
      <c r="AJX154" s="63"/>
      <c r="AJY154" s="63"/>
      <c r="AJZ154" s="63"/>
      <c r="AKA154" s="63"/>
      <c r="AKB154" s="63"/>
      <c r="AKC154" s="63"/>
      <c r="AKD154" s="63"/>
      <c r="AKE154" s="63"/>
      <c r="AKF154" s="63"/>
      <c r="AKG154" s="63"/>
      <c r="AKH154" s="63"/>
      <c r="AKI154" s="63"/>
      <c r="AKJ154" s="63"/>
      <c r="AKK154" s="63"/>
      <c r="AKL154" s="63"/>
      <c r="AKM154" s="63"/>
      <c r="AKN154" s="63"/>
      <c r="AKO154" s="63"/>
      <c r="AKP154" s="63"/>
      <c r="AKQ154" s="63"/>
      <c r="AKR154" s="63"/>
      <c r="AKS154" s="63"/>
      <c r="AKT154" s="63"/>
      <c r="AKU154" s="63"/>
      <c r="AKV154" s="63"/>
      <c r="AKW154" s="63"/>
      <c r="AKX154" s="63"/>
      <c r="AKY154" s="63"/>
      <c r="AKZ154" s="63"/>
      <c r="ALA154" s="63"/>
      <c r="ALB154" s="63"/>
      <c r="ALC154" s="63"/>
      <c r="ALD154" s="63"/>
      <c r="ALE154" s="63"/>
      <c r="ALF154" s="63"/>
      <c r="ALG154" s="63"/>
      <c r="ALH154" s="63"/>
      <c r="ALI154" s="63"/>
      <c r="ALJ154" s="63"/>
      <c r="ALK154" s="63"/>
      <c r="ALL154" s="63"/>
      <c r="ALM154" s="63"/>
      <c r="ALN154" s="63"/>
      <c r="ALO154" s="63"/>
      <c r="ALP154" s="63"/>
      <c r="ALQ154" s="63"/>
      <c r="ALR154" s="63"/>
      <c r="ALS154" s="63"/>
      <c r="ALT154" s="63"/>
      <c r="ALU154" s="63"/>
      <c r="ALV154" s="63"/>
      <c r="ALW154" s="63"/>
      <c r="ALX154" s="63"/>
      <c r="ALY154" s="63"/>
      <c r="ALZ154" s="63"/>
      <c r="AMA154" s="63"/>
      <c r="AMB154" s="63"/>
      <c r="AMC154" s="63"/>
      <c r="AMD154" s="63"/>
      <c r="AME154" s="63"/>
      <c r="AMF154" s="63"/>
      <c r="AMG154" s="63"/>
      <c r="AMH154" s="63"/>
      <c r="AMI154" s="63"/>
      <c r="AMJ154" s="63"/>
      <c r="AMK154" s="63"/>
      <c r="AML154" s="63"/>
      <c r="AMM154" s="63"/>
      <c r="AMN154" s="63"/>
      <c r="AMO154" s="63"/>
      <c r="AMP154" s="63"/>
      <c r="AMQ154" s="63"/>
      <c r="AMR154" s="63"/>
      <c r="AMS154" s="63"/>
      <c r="AMT154" s="63"/>
      <c r="AMU154" s="63"/>
      <c r="AMV154" s="63"/>
      <c r="AMW154" s="63"/>
      <c r="AMX154" s="63"/>
      <c r="AMY154" s="63"/>
      <c r="AMZ154" s="63"/>
      <c r="ANA154" s="63"/>
      <c r="ANB154" s="63"/>
      <c r="ANC154" s="63"/>
      <c r="AND154" s="63"/>
      <c r="ANE154" s="63"/>
      <c r="ANF154" s="63"/>
      <c r="ANG154" s="63"/>
      <c r="ANH154" s="63"/>
      <c r="ANI154" s="63"/>
      <c r="ANJ154" s="63"/>
      <c r="ANK154" s="63"/>
      <c r="ANL154" s="63"/>
      <c r="ANM154" s="63"/>
      <c r="ANN154" s="63"/>
      <c r="ANO154" s="63"/>
      <c r="ANP154" s="63"/>
      <c r="ANQ154" s="63"/>
      <c r="ANR154" s="63"/>
      <c r="ANS154" s="63"/>
      <c r="ANT154" s="63"/>
      <c r="ANU154" s="63"/>
      <c r="ANV154" s="63"/>
      <c r="ANW154" s="63"/>
      <c r="ANX154" s="63"/>
      <c r="ANY154" s="63"/>
      <c r="ANZ154" s="63"/>
      <c r="AOA154" s="63"/>
      <c r="AOB154" s="63"/>
    </row>
    <row r="155" spans="1:1068" s="31" customFormat="1" ht="12.75" customHeight="1" x14ac:dyDescent="0.15">
      <c r="A155" s="89" t="str">
        <f>'PLANILHA ORÇAMENTÁRIA'!A94</f>
        <v>LS Mensalista:</v>
      </c>
      <c r="B155" s="87"/>
      <c r="C155" s="92">
        <f>'PLANILHA ORÇAMENTÁRIA'!C94</f>
        <v>0.70830000000000015</v>
      </c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6"/>
      <c r="O155" s="86"/>
      <c r="P155" s="86"/>
      <c r="Q155" s="86"/>
      <c r="R155" s="86"/>
      <c r="S155" s="86"/>
      <c r="T155" s="86"/>
      <c r="U155" s="86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6"/>
      <c r="AL155" s="86"/>
      <c r="AM155" s="86"/>
      <c r="AN155" s="86"/>
      <c r="AO155" s="86"/>
      <c r="AP155" s="86"/>
      <c r="AQ155" s="86"/>
      <c r="AR155" s="86"/>
      <c r="AS155" s="86"/>
      <c r="AT155" s="86"/>
      <c r="AU155" s="86"/>
      <c r="AV155" s="86"/>
      <c r="AW155" s="86"/>
      <c r="AX155" s="86"/>
      <c r="AY155" s="86"/>
      <c r="AZ155" s="86"/>
      <c r="BA155" s="30"/>
      <c r="BE155" s="63"/>
      <c r="BF155" s="63"/>
      <c r="BG155" s="63"/>
      <c r="BH155" s="63"/>
      <c r="BI155" s="63"/>
      <c r="BJ155" s="63"/>
      <c r="BK155" s="63"/>
      <c r="BL155" s="63"/>
      <c r="BM155" s="63"/>
      <c r="BN155" s="63"/>
      <c r="BO155" s="63"/>
      <c r="BP155" s="63"/>
      <c r="BQ155" s="63"/>
      <c r="BR155" s="63"/>
      <c r="BS155" s="63"/>
      <c r="BT155" s="63"/>
      <c r="BU155" s="63"/>
      <c r="BV155" s="63"/>
      <c r="BW155" s="63"/>
      <c r="BX155" s="63"/>
      <c r="BY155" s="63"/>
      <c r="BZ155" s="63"/>
      <c r="CA155" s="63"/>
      <c r="CB155" s="63"/>
      <c r="CC155" s="63"/>
      <c r="CD155" s="63"/>
      <c r="CE155" s="63"/>
      <c r="CF155" s="63"/>
      <c r="CG155" s="63"/>
      <c r="CH155" s="63"/>
      <c r="CI155" s="63"/>
      <c r="CJ155" s="63"/>
      <c r="CK155" s="63"/>
      <c r="CL155" s="63"/>
      <c r="CM155" s="63"/>
      <c r="CN155" s="63"/>
      <c r="CO155" s="63"/>
      <c r="CP155" s="63"/>
      <c r="CQ155" s="63"/>
      <c r="CR155" s="63"/>
      <c r="CS155" s="63"/>
      <c r="CT155" s="63"/>
      <c r="CU155" s="63"/>
      <c r="CV155" s="63"/>
      <c r="CW155" s="63"/>
      <c r="CX155" s="63"/>
      <c r="CY155" s="63"/>
      <c r="CZ155" s="63"/>
      <c r="DA155" s="63"/>
      <c r="DB155" s="63"/>
      <c r="DC155" s="63"/>
      <c r="DD155" s="63"/>
      <c r="DE155" s="63"/>
      <c r="DF155" s="63"/>
      <c r="DG155" s="63"/>
      <c r="DH155" s="63"/>
      <c r="DI155" s="63"/>
      <c r="DJ155" s="63"/>
      <c r="DK155" s="63"/>
      <c r="DL155" s="63"/>
      <c r="DM155" s="63"/>
      <c r="DN155" s="63"/>
      <c r="DO155" s="63"/>
      <c r="DP155" s="63"/>
      <c r="DQ155" s="63"/>
      <c r="DR155" s="63"/>
      <c r="DS155" s="63"/>
      <c r="DT155" s="63"/>
      <c r="DU155" s="63"/>
      <c r="DV155" s="63"/>
      <c r="DW155" s="63"/>
      <c r="DX155" s="63"/>
      <c r="DY155" s="63"/>
      <c r="DZ155" s="63"/>
      <c r="EA155" s="63"/>
      <c r="EB155" s="63"/>
      <c r="EC155" s="63"/>
      <c r="ED155" s="63"/>
      <c r="EE155" s="63"/>
      <c r="EF155" s="63"/>
      <c r="EG155" s="63"/>
      <c r="EH155" s="63"/>
      <c r="EI155" s="63"/>
      <c r="EJ155" s="63"/>
      <c r="EK155" s="63"/>
      <c r="EL155" s="63"/>
      <c r="EM155" s="63"/>
      <c r="EN155" s="63"/>
      <c r="EO155" s="63"/>
      <c r="EP155" s="63"/>
      <c r="EQ155" s="63"/>
      <c r="ER155" s="63"/>
      <c r="ES155" s="63"/>
      <c r="ET155" s="63"/>
      <c r="EU155" s="63"/>
      <c r="EV155" s="63"/>
      <c r="EW155" s="63"/>
      <c r="EX155" s="63"/>
      <c r="EY155" s="63"/>
      <c r="EZ155" s="63"/>
      <c r="FA155" s="63"/>
      <c r="FB155" s="63"/>
      <c r="FC155" s="63"/>
      <c r="FD155" s="63"/>
      <c r="FE155" s="63"/>
      <c r="FF155" s="63"/>
      <c r="FG155" s="63"/>
      <c r="FH155" s="63"/>
      <c r="FI155" s="63"/>
      <c r="FJ155" s="63"/>
      <c r="FK155" s="63"/>
      <c r="FL155" s="63"/>
      <c r="FM155" s="63"/>
      <c r="FN155" s="63"/>
      <c r="FO155" s="63"/>
      <c r="FP155" s="63"/>
      <c r="FQ155" s="63"/>
      <c r="FR155" s="63"/>
      <c r="FS155" s="63"/>
      <c r="FT155" s="63"/>
      <c r="FU155" s="63"/>
      <c r="FV155" s="63"/>
      <c r="FW155" s="63"/>
      <c r="FX155" s="63"/>
      <c r="FY155" s="63"/>
      <c r="FZ155" s="63"/>
      <c r="GA155" s="63"/>
      <c r="GB155" s="63"/>
      <c r="GC155" s="63"/>
      <c r="GD155" s="63"/>
      <c r="GE155" s="63"/>
      <c r="GF155" s="63"/>
      <c r="GG155" s="63"/>
      <c r="GH155" s="63"/>
      <c r="GI155" s="63"/>
      <c r="GJ155" s="63"/>
      <c r="GK155" s="63"/>
      <c r="GL155" s="63"/>
      <c r="GM155" s="63"/>
      <c r="GN155" s="63"/>
      <c r="GO155" s="63"/>
      <c r="GP155" s="63"/>
      <c r="GQ155" s="63"/>
      <c r="GR155" s="63"/>
      <c r="GS155" s="63"/>
      <c r="GT155" s="63"/>
      <c r="GU155" s="63"/>
      <c r="GV155" s="63"/>
      <c r="GW155" s="63"/>
      <c r="GX155" s="63"/>
      <c r="GY155" s="63"/>
      <c r="GZ155" s="63"/>
      <c r="HA155" s="63"/>
      <c r="HB155" s="63"/>
      <c r="HC155" s="63"/>
      <c r="HD155" s="63"/>
      <c r="HE155" s="63"/>
      <c r="HF155" s="63"/>
      <c r="HG155" s="63"/>
      <c r="HH155" s="63"/>
      <c r="HI155" s="63"/>
      <c r="HJ155" s="63"/>
      <c r="HK155" s="63"/>
      <c r="HL155" s="63"/>
      <c r="HM155" s="63"/>
      <c r="HN155" s="63"/>
      <c r="HO155" s="63"/>
      <c r="HP155" s="63"/>
      <c r="HQ155" s="63"/>
      <c r="HR155" s="63"/>
      <c r="HS155" s="63"/>
      <c r="HT155" s="63"/>
      <c r="HU155" s="63"/>
      <c r="HV155" s="63"/>
      <c r="HW155" s="63"/>
      <c r="HX155" s="63"/>
      <c r="HY155" s="63"/>
      <c r="HZ155" s="63"/>
      <c r="IA155" s="63"/>
      <c r="IB155" s="63"/>
      <c r="IC155" s="63"/>
      <c r="ID155" s="63"/>
      <c r="IE155" s="63"/>
      <c r="IF155" s="63"/>
      <c r="IG155" s="63"/>
      <c r="IH155" s="63"/>
      <c r="II155" s="63"/>
      <c r="IJ155" s="63"/>
      <c r="IK155" s="63"/>
      <c r="IL155" s="63"/>
      <c r="IM155" s="63"/>
      <c r="IN155" s="63"/>
      <c r="IO155" s="63"/>
      <c r="IP155" s="63"/>
      <c r="IQ155" s="63"/>
      <c r="IR155" s="63"/>
      <c r="IS155" s="63"/>
      <c r="IT155" s="63"/>
      <c r="IU155" s="63"/>
      <c r="IV155" s="63"/>
      <c r="IW155" s="63"/>
      <c r="IX155" s="63"/>
      <c r="IY155" s="63"/>
      <c r="IZ155" s="63"/>
      <c r="JA155" s="63"/>
      <c r="JB155" s="63"/>
      <c r="JC155" s="63"/>
      <c r="JD155" s="63"/>
      <c r="JE155" s="63"/>
      <c r="JF155" s="63"/>
      <c r="JG155" s="63"/>
      <c r="JH155" s="63"/>
      <c r="JI155" s="63"/>
      <c r="JJ155" s="63"/>
      <c r="JK155" s="63"/>
      <c r="JL155" s="63"/>
      <c r="JM155" s="63"/>
      <c r="JN155" s="63"/>
      <c r="JO155" s="63"/>
      <c r="JP155" s="63"/>
      <c r="JQ155" s="63"/>
      <c r="JR155" s="63"/>
      <c r="JS155" s="63"/>
      <c r="JT155" s="63"/>
      <c r="JU155" s="63"/>
      <c r="JV155" s="63"/>
      <c r="JW155" s="63"/>
      <c r="JX155" s="63"/>
      <c r="JY155" s="63"/>
      <c r="JZ155" s="63"/>
      <c r="KA155" s="63"/>
      <c r="KB155" s="63"/>
      <c r="KC155" s="63"/>
      <c r="KD155" s="63"/>
      <c r="KE155" s="63"/>
      <c r="KF155" s="63"/>
      <c r="KG155" s="63"/>
      <c r="KH155" s="63"/>
      <c r="KI155" s="63"/>
      <c r="KJ155" s="63"/>
      <c r="KK155" s="63"/>
      <c r="KL155" s="63"/>
      <c r="KM155" s="63"/>
      <c r="KN155" s="63"/>
      <c r="KO155" s="63"/>
      <c r="KP155" s="63"/>
      <c r="KQ155" s="63"/>
      <c r="KR155" s="63"/>
      <c r="KS155" s="63"/>
      <c r="KT155" s="63"/>
      <c r="KU155" s="63"/>
      <c r="KV155" s="63"/>
      <c r="KW155" s="63"/>
      <c r="KX155" s="63"/>
      <c r="KY155" s="63"/>
      <c r="KZ155" s="63"/>
      <c r="LA155" s="63"/>
      <c r="LB155" s="63"/>
      <c r="LC155" s="63"/>
      <c r="LD155" s="63"/>
      <c r="LE155" s="63"/>
      <c r="LF155" s="63"/>
      <c r="LG155" s="63"/>
      <c r="LH155" s="63"/>
      <c r="LI155" s="63"/>
      <c r="LJ155" s="63"/>
      <c r="LK155" s="63"/>
      <c r="LL155" s="63"/>
      <c r="LM155" s="63"/>
      <c r="LN155" s="63"/>
      <c r="LO155" s="63"/>
      <c r="LP155" s="63"/>
      <c r="LQ155" s="63"/>
      <c r="LR155" s="63"/>
      <c r="LS155" s="63"/>
      <c r="LT155" s="63"/>
      <c r="LU155" s="63"/>
      <c r="LV155" s="63"/>
      <c r="LW155" s="63"/>
      <c r="LX155" s="63"/>
      <c r="LY155" s="63"/>
      <c r="LZ155" s="63"/>
      <c r="MA155" s="63"/>
      <c r="MB155" s="63"/>
      <c r="MC155" s="63"/>
      <c r="MD155" s="63"/>
      <c r="ME155" s="63"/>
      <c r="MF155" s="63"/>
      <c r="MG155" s="63"/>
      <c r="MH155" s="63"/>
      <c r="MI155" s="63"/>
      <c r="MJ155" s="63"/>
      <c r="MK155" s="63"/>
      <c r="ML155" s="63"/>
      <c r="MM155" s="63"/>
      <c r="MN155" s="63"/>
      <c r="MO155" s="63"/>
      <c r="MP155" s="63"/>
      <c r="MQ155" s="63"/>
      <c r="MR155" s="63"/>
      <c r="MS155" s="63"/>
      <c r="MT155" s="63"/>
      <c r="MU155" s="63"/>
      <c r="MV155" s="63"/>
      <c r="MW155" s="63"/>
      <c r="MX155" s="63"/>
      <c r="MY155" s="63"/>
      <c r="MZ155" s="63"/>
      <c r="NA155" s="63"/>
      <c r="NB155" s="63"/>
      <c r="NC155" s="63"/>
      <c r="ND155" s="63"/>
      <c r="NE155" s="63"/>
      <c r="NF155" s="63"/>
      <c r="NG155" s="63"/>
      <c r="NH155" s="63"/>
      <c r="NI155" s="63"/>
      <c r="NJ155" s="63"/>
      <c r="NK155" s="63"/>
      <c r="NL155" s="63"/>
      <c r="NM155" s="63"/>
      <c r="NN155" s="63"/>
      <c r="NO155" s="63"/>
      <c r="NP155" s="63"/>
      <c r="NQ155" s="63"/>
      <c r="NR155" s="63"/>
      <c r="NS155" s="63"/>
      <c r="NT155" s="63"/>
      <c r="NU155" s="63"/>
      <c r="NV155" s="63"/>
      <c r="NW155" s="63"/>
      <c r="NX155" s="63"/>
      <c r="NY155" s="63"/>
      <c r="NZ155" s="63"/>
      <c r="OA155" s="63"/>
      <c r="OB155" s="63"/>
      <c r="OC155" s="63"/>
      <c r="OD155" s="63"/>
      <c r="OE155" s="63"/>
      <c r="OF155" s="63"/>
      <c r="OG155" s="63"/>
      <c r="OH155" s="63"/>
      <c r="OI155" s="63"/>
      <c r="OJ155" s="63"/>
      <c r="OK155" s="63"/>
      <c r="OL155" s="63"/>
      <c r="OM155" s="63"/>
      <c r="ON155" s="63"/>
      <c r="OO155" s="63"/>
      <c r="OP155" s="63"/>
      <c r="OQ155" s="63"/>
      <c r="OR155" s="63"/>
      <c r="OS155" s="63"/>
      <c r="OT155" s="63"/>
      <c r="OU155" s="63"/>
      <c r="OV155" s="63"/>
      <c r="OW155" s="63"/>
      <c r="OX155" s="63"/>
      <c r="OY155" s="63"/>
      <c r="OZ155" s="63"/>
      <c r="PA155" s="63"/>
      <c r="PB155" s="63"/>
      <c r="PC155" s="63"/>
      <c r="PD155" s="63"/>
      <c r="PE155" s="63"/>
      <c r="PF155" s="63"/>
      <c r="PG155" s="63"/>
      <c r="PH155" s="63"/>
      <c r="PI155" s="63"/>
      <c r="PJ155" s="63"/>
      <c r="PK155" s="63"/>
      <c r="PL155" s="63"/>
      <c r="PM155" s="63"/>
      <c r="PN155" s="63"/>
      <c r="PO155" s="63"/>
      <c r="PP155" s="63"/>
      <c r="PQ155" s="63"/>
      <c r="PR155" s="63"/>
      <c r="PS155" s="63"/>
      <c r="PT155" s="63"/>
      <c r="PU155" s="63"/>
      <c r="PV155" s="63"/>
      <c r="PW155" s="63"/>
      <c r="PX155" s="63"/>
      <c r="PY155" s="63"/>
      <c r="PZ155" s="63"/>
      <c r="QA155" s="63"/>
      <c r="QB155" s="63"/>
      <c r="QC155" s="63"/>
      <c r="QD155" s="63"/>
      <c r="QE155" s="63"/>
      <c r="QF155" s="63"/>
      <c r="QG155" s="63"/>
      <c r="QH155" s="63"/>
      <c r="QI155" s="63"/>
      <c r="QJ155" s="63"/>
      <c r="QK155" s="63"/>
      <c r="QL155" s="63"/>
      <c r="QM155" s="63"/>
      <c r="QN155" s="63"/>
      <c r="QO155" s="63"/>
      <c r="QP155" s="63"/>
      <c r="QQ155" s="63"/>
      <c r="QR155" s="63"/>
      <c r="QS155" s="63"/>
      <c r="QT155" s="63"/>
      <c r="QU155" s="63"/>
      <c r="QV155" s="63"/>
      <c r="QW155" s="63"/>
      <c r="QX155" s="63"/>
      <c r="QY155" s="63"/>
      <c r="QZ155" s="63"/>
      <c r="RA155" s="63"/>
      <c r="RB155" s="63"/>
      <c r="RC155" s="63"/>
      <c r="RD155" s="63"/>
      <c r="RE155" s="63"/>
      <c r="RF155" s="63"/>
      <c r="RG155" s="63"/>
      <c r="RH155" s="63"/>
      <c r="RI155" s="63"/>
      <c r="RJ155" s="63"/>
      <c r="RK155" s="63"/>
      <c r="RL155" s="63"/>
      <c r="RM155" s="63"/>
      <c r="RN155" s="63"/>
      <c r="RO155" s="63"/>
      <c r="RP155" s="63"/>
      <c r="RQ155" s="63"/>
      <c r="RR155" s="63"/>
      <c r="RS155" s="63"/>
      <c r="RT155" s="63"/>
      <c r="RU155" s="63"/>
      <c r="RV155" s="63"/>
      <c r="RW155" s="63"/>
      <c r="RX155" s="63"/>
      <c r="RY155" s="63"/>
      <c r="RZ155" s="63"/>
      <c r="SA155" s="63"/>
      <c r="SB155" s="63"/>
      <c r="SC155" s="63"/>
      <c r="SD155" s="63"/>
      <c r="SE155" s="63"/>
      <c r="SF155" s="63"/>
      <c r="SG155" s="63"/>
      <c r="SH155" s="63"/>
      <c r="SI155" s="63"/>
      <c r="SJ155" s="63"/>
      <c r="SK155" s="63"/>
      <c r="SL155" s="63"/>
      <c r="SM155" s="63"/>
      <c r="SN155" s="63"/>
      <c r="SO155" s="63"/>
      <c r="SP155" s="63"/>
      <c r="SQ155" s="63"/>
      <c r="SR155" s="63"/>
      <c r="SS155" s="63"/>
      <c r="ST155" s="63"/>
      <c r="SU155" s="63"/>
      <c r="SV155" s="63"/>
      <c r="SW155" s="63"/>
      <c r="SX155" s="63"/>
      <c r="SY155" s="63"/>
      <c r="SZ155" s="63"/>
      <c r="TA155" s="63"/>
      <c r="TB155" s="63"/>
      <c r="TC155" s="63"/>
      <c r="TD155" s="63"/>
      <c r="TE155" s="63"/>
      <c r="TF155" s="63"/>
      <c r="TG155" s="63"/>
      <c r="TH155" s="63"/>
      <c r="TI155" s="63"/>
      <c r="TJ155" s="63"/>
      <c r="TK155" s="63"/>
      <c r="TL155" s="63"/>
      <c r="TM155" s="63"/>
      <c r="TN155" s="63"/>
      <c r="TO155" s="63"/>
      <c r="TP155" s="63"/>
      <c r="TQ155" s="63"/>
      <c r="TR155" s="63"/>
      <c r="TS155" s="63"/>
      <c r="TT155" s="63"/>
      <c r="TU155" s="63"/>
      <c r="TV155" s="63"/>
      <c r="TW155" s="63"/>
      <c r="TX155" s="63"/>
      <c r="TY155" s="63"/>
      <c r="TZ155" s="63"/>
      <c r="UA155" s="63"/>
      <c r="UB155" s="63"/>
      <c r="UC155" s="63"/>
      <c r="UD155" s="63"/>
      <c r="UE155" s="63"/>
      <c r="UF155" s="63"/>
      <c r="UG155" s="63"/>
      <c r="UH155" s="63"/>
      <c r="UI155" s="63"/>
      <c r="UJ155" s="63"/>
      <c r="UK155" s="63"/>
      <c r="UL155" s="63"/>
      <c r="UM155" s="63"/>
      <c r="UN155" s="63"/>
      <c r="UO155" s="63"/>
      <c r="UP155" s="63"/>
      <c r="UQ155" s="63"/>
      <c r="UR155" s="63"/>
      <c r="US155" s="63"/>
      <c r="UT155" s="63"/>
      <c r="UU155" s="63"/>
      <c r="UV155" s="63"/>
      <c r="UW155" s="63"/>
      <c r="UX155" s="63"/>
      <c r="UY155" s="63"/>
      <c r="UZ155" s="63"/>
      <c r="VA155" s="63"/>
      <c r="VB155" s="63"/>
      <c r="VC155" s="63"/>
      <c r="VD155" s="63"/>
      <c r="VE155" s="63"/>
      <c r="VF155" s="63"/>
      <c r="VG155" s="63"/>
      <c r="VH155" s="63"/>
      <c r="VI155" s="63"/>
      <c r="VJ155" s="63"/>
      <c r="VK155" s="63"/>
      <c r="VL155" s="63"/>
      <c r="VM155" s="63"/>
      <c r="VN155" s="63"/>
      <c r="VO155" s="63"/>
      <c r="VP155" s="63"/>
      <c r="VQ155" s="63"/>
      <c r="VR155" s="63"/>
      <c r="VS155" s="63"/>
      <c r="VT155" s="63"/>
      <c r="VU155" s="63"/>
      <c r="VV155" s="63"/>
      <c r="VW155" s="63"/>
      <c r="VX155" s="63"/>
      <c r="VY155" s="63"/>
      <c r="VZ155" s="63"/>
      <c r="WA155" s="63"/>
      <c r="WB155" s="63"/>
      <c r="WC155" s="63"/>
      <c r="WD155" s="63"/>
      <c r="WE155" s="63"/>
      <c r="WF155" s="63"/>
      <c r="WG155" s="63"/>
      <c r="WH155" s="63"/>
      <c r="WI155" s="63"/>
      <c r="WJ155" s="63"/>
      <c r="WK155" s="63"/>
      <c r="WL155" s="63"/>
      <c r="WM155" s="63"/>
      <c r="WN155" s="63"/>
      <c r="WO155" s="63"/>
      <c r="WP155" s="63"/>
      <c r="WQ155" s="63"/>
      <c r="WR155" s="63"/>
      <c r="WS155" s="63"/>
      <c r="WT155" s="63"/>
      <c r="WU155" s="63"/>
      <c r="WV155" s="63"/>
      <c r="WW155" s="63"/>
      <c r="WX155" s="63"/>
      <c r="WY155" s="63"/>
      <c r="WZ155" s="63"/>
      <c r="XA155" s="63"/>
      <c r="XB155" s="63"/>
      <c r="XC155" s="63"/>
      <c r="XD155" s="63"/>
      <c r="XE155" s="63"/>
      <c r="XF155" s="63"/>
      <c r="XG155" s="63"/>
      <c r="XH155" s="63"/>
      <c r="XI155" s="63"/>
      <c r="XJ155" s="63"/>
      <c r="XK155" s="63"/>
      <c r="XL155" s="63"/>
      <c r="XM155" s="63"/>
      <c r="XN155" s="63"/>
      <c r="XO155" s="63"/>
      <c r="XP155" s="63"/>
      <c r="XQ155" s="63"/>
      <c r="XR155" s="63"/>
      <c r="XS155" s="63"/>
      <c r="XT155" s="63"/>
      <c r="XU155" s="63"/>
      <c r="XV155" s="63"/>
      <c r="XW155" s="63"/>
      <c r="XX155" s="63"/>
      <c r="XY155" s="63"/>
      <c r="XZ155" s="63"/>
      <c r="YA155" s="63"/>
      <c r="YB155" s="63"/>
      <c r="YC155" s="63"/>
      <c r="YD155" s="63"/>
      <c r="YE155" s="63"/>
      <c r="YF155" s="63"/>
      <c r="YG155" s="63"/>
      <c r="YH155" s="63"/>
      <c r="YI155" s="63"/>
      <c r="YJ155" s="63"/>
      <c r="YK155" s="63"/>
      <c r="YL155" s="63"/>
      <c r="YM155" s="63"/>
      <c r="YN155" s="63"/>
      <c r="YO155" s="63"/>
      <c r="YP155" s="63"/>
      <c r="YQ155" s="63"/>
      <c r="YR155" s="63"/>
      <c r="YS155" s="63"/>
      <c r="YT155" s="63"/>
      <c r="YU155" s="63"/>
      <c r="YV155" s="63"/>
      <c r="YW155" s="63"/>
      <c r="YX155" s="63"/>
      <c r="YY155" s="63"/>
      <c r="YZ155" s="63"/>
      <c r="ZA155" s="63"/>
      <c r="ZB155" s="63"/>
      <c r="ZC155" s="63"/>
      <c r="ZD155" s="63"/>
      <c r="ZE155" s="63"/>
      <c r="ZF155" s="63"/>
      <c r="ZG155" s="63"/>
      <c r="ZH155" s="63"/>
      <c r="ZI155" s="63"/>
      <c r="ZJ155" s="63"/>
      <c r="ZK155" s="63"/>
      <c r="ZL155" s="63"/>
      <c r="ZM155" s="63"/>
      <c r="ZN155" s="63"/>
      <c r="ZO155" s="63"/>
      <c r="ZP155" s="63"/>
      <c r="ZQ155" s="63"/>
      <c r="ZR155" s="63"/>
      <c r="ZS155" s="63"/>
      <c r="ZT155" s="63"/>
      <c r="ZU155" s="63"/>
      <c r="ZV155" s="63"/>
      <c r="ZW155" s="63"/>
      <c r="ZX155" s="63"/>
      <c r="ZY155" s="63"/>
      <c r="ZZ155" s="63"/>
      <c r="AAA155" s="63"/>
      <c r="AAB155" s="63"/>
      <c r="AAC155" s="63"/>
      <c r="AAD155" s="63"/>
      <c r="AAE155" s="63"/>
      <c r="AAF155" s="63"/>
      <c r="AAG155" s="63"/>
      <c r="AAH155" s="63"/>
      <c r="AAI155" s="63"/>
      <c r="AAJ155" s="63"/>
      <c r="AAK155" s="63"/>
      <c r="AAL155" s="63"/>
      <c r="AAM155" s="63"/>
      <c r="AAN155" s="63"/>
      <c r="AAO155" s="63"/>
      <c r="AAP155" s="63"/>
      <c r="AAQ155" s="63"/>
      <c r="AAR155" s="63"/>
      <c r="AAS155" s="63"/>
      <c r="AAT155" s="63"/>
      <c r="AAU155" s="63"/>
      <c r="AAV155" s="63"/>
      <c r="AAW155" s="63"/>
      <c r="AAX155" s="63"/>
      <c r="AAY155" s="63"/>
      <c r="AAZ155" s="63"/>
      <c r="ABA155" s="63"/>
      <c r="ABB155" s="63"/>
      <c r="ABC155" s="63"/>
      <c r="ABD155" s="63"/>
      <c r="ABE155" s="63"/>
      <c r="ABF155" s="63"/>
      <c r="ABG155" s="63"/>
      <c r="ABH155" s="63"/>
      <c r="ABI155" s="63"/>
      <c r="ABJ155" s="63"/>
      <c r="ABK155" s="63"/>
      <c r="ABL155" s="63"/>
      <c r="ABM155" s="63"/>
      <c r="ABN155" s="63"/>
      <c r="ABO155" s="63"/>
      <c r="ABP155" s="63"/>
      <c r="ABQ155" s="63"/>
      <c r="ABR155" s="63"/>
      <c r="ABS155" s="63"/>
      <c r="ABT155" s="63"/>
      <c r="ABU155" s="63"/>
      <c r="ABV155" s="63"/>
      <c r="ABW155" s="63"/>
      <c r="ABX155" s="63"/>
      <c r="ABY155" s="63"/>
      <c r="ABZ155" s="63"/>
      <c r="ACA155" s="63"/>
      <c r="ACB155" s="63"/>
      <c r="ACC155" s="63"/>
      <c r="ACD155" s="63"/>
      <c r="ACE155" s="63"/>
      <c r="ACF155" s="63"/>
      <c r="ACG155" s="63"/>
      <c r="ACH155" s="63"/>
      <c r="ACI155" s="63"/>
      <c r="ACJ155" s="63"/>
      <c r="ACK155" s="63"/>
      <c r="ACL155" s="63"/>
      <c r="ACM155" s="63"/>
      <c r="ACN155" s="63"/>
      <c r="ACO155" s="63"/>
      <c r="ACP155" s="63"/>
      <c r="ACQ155" s="63"/>
      <c r="ACR155" s="63"/>
      <c r="ACS155" s="63"/>
      <c r="ACT155" s="63"/>
      <c r="ACU155" s="63"/>
      <c r="ACV155" s="63"/>
      <c r="ACW155" s="63"/>
      <c r="ACX155" s="63"/>
      <c r="ACY155" s="63"/>
      <c r="ACZ155" s="63"/>
      <c r="ADA155" s="63"/>
      <c r="ADB155" s="63"/>
      <c r="ADC155" s="63"/>
      <c r="ADD155" s="63"/>
      <c r="ADE155" s="63"/>
      <c r="ADF155" s="63"/>
      <c r="ADG155" s="63"/>
      <c r="ADH155" s="63"/>
      <c r="ADI155" s="63"/>
      <c r="ADJ155" s="63"/>
      <c r="ADK155" s="63"/>
      <c r="ADL155" s="63"/>
      <c r="ADM155" s="63"/>
      <c r="ADN155" s="63"/>
      <c r="ADO155" s="63"/>
      <c r="ADP155" s="63"/>
      <c r="ADQ155" s="63"/>
      <c r="ADR155" s="63"/>
      <c r="ADS155" s="63"/>
      <c r="ADT155" s="63"/>
      <c r="ADU155" s="63"/>
      <c r="ADV155" s="63"/>
      <c r="ADW155" s="63"/>
      <c r="ADX155" s="63"/>
      <c r="ADY155" s="63"/>
      <c r="ADZ155" s="63"/>
      <c r="AEA155" s="63"/>
      <c r="AEB155" s="63"/>
      <c r="AEC155" s="63"/>
      <c r="AED155" s="63"/>
      <c r="AEE155" s="63"/>
      <c r="AEF155" s="63"/>
      <c r="AEG155" s="63"/>
      <c r="AEH155" s="63"/>
      <c r="AEI155" s="63"/>
      <c r="AEJ155" s="63"/>
      <c r="AEK155" s="63"/>
      <c r="AEL155" s="63"/>
      <c r="AEM155" s="63"/>
      <c r="AEN155" s="63"/>
      <c r="AEO155" s="63"/>
      <c r="AEP155" s="63"/>
      <c r="AEQ155" s="63"/>
      <c r="AER155" s="63"/>
      <c r="AES155" s="63"/>
      <c r="AET155" s="63"/>
      <c r="AEU155" s="63"/>
      <c r="AEV155" s="63"/>
      <c r="AEW155" s="63"/>
      <c r="AEX155" s="63"/>
      <c r="AEY155" s="63"/>
      <c r="AEZ155" s="63"/>
      <c r="AFA155" s="63"/>
      <c r="AFB155" s="63"/>
      <c r="AFC155" s="63"/>
      <c r="AFD155" s="63"/>
      <c r="AFE155" s="63"/>
      <c r="AFF155" s="63"/>
      <c r="AFG155" s="63"/>
      <c r="AFH155" s="63"/>
      <c r="AFI155" s="63"/>
      <c r="AFJ155" s="63"/>
      <c r="AFK155" s="63"/>
      <c r="AFL155" s="63"/>
      <c r="AFM155" s="63"/>
      <c r="AFN155" s="63"/>
      <c r="AFO155" s="63"/>
      <c r="AFP155" s="63"/>
      <c r="AFQ155" s="63"/>
      <c r="AFR155" s="63"/>
      <c r="AFS155" s="63"/>
      <c r="AFT155" s="63"/>
      <c r="AFU155" s="63"/>
      <c r="AFV155" s="63"/>
      <c r="AFW155" s="63"/>
      <c r="AFX155" s="63"/>
      <c r="AFY155" s="63"/>
      <c r="AFZ155" s="63"/>
      <c r="AGA155" s="63"/>
      <c r="AGB155" s="63"/>
      <c r="AGC155" s="63"/>
      <c r="AGD155" s="63"/>
      <c r="AGE155" s="63"/>
      <c r="AGF155" s="63"/>
      <c r="AGG155" s="63"/>
      <c r="AGH155" s="63"/>
      <c r="AGI155" s="63"/>
      <c r="AGJ155" s="63"/>
      <c r="AGK155" s="63"/>
      <c r="AGL155" s="63"/>
      <c r="AGM155" s="63"/>
      <c r="AGN155" s="63"/>
      <c r="AGO155" s="63"/>
      <c r="AGP155" s="63"/>
      <c r="AGQ155" s="63"/>
      <c r="AGR155" s="63"/>
      <c r="AGS155" s="63"/>
      <c r="AGT155" s="63"/>
      <c r="AGU155" s="63"/>
      <c r="AGV155" s="63"/>
      <c r="AGW155" s="63"/>
      <c r="AGX155" s="63"/>
      <c r="AGY155" s="63"/>
      <c r="AGZ155" s="63"/>
      <c r="AHA155" s="63"/>
      <c r="AHB155" s="63"/>
      <c r="AHC155" s="63"/>
      <c r="AHD155" s="63"/>
      <c r="AHE155" s="63"/>
      <c r="AHF155" s="63"/>
      <c r="AHG155" s="63"/>
      <c r="AHH155" s="63"/>
      <c r="AHI155" s="63"/>
      <c r="AHJ155" s="63"/>
      <c r="AHK155" s="63"/>
      <c r="AHL155" s="63"/>
      <c r="AHM155" s="63"/>
      <c r="AHN155" s="63"/>
      <c r="AHO155" s="63"/>
      <c r="AHP155" s="63"/>
      <c r="AHQ155" s="63"/>
      <c r="AHR155" s="63"/>
      <c r="AHS155" s="63"/>
      <c r="AHT155" s="63"/>
      <c r="AHU155" s="63"/>
      <c r="AHV155" s="63"/>
      <c r="AHW155" s="63"/>
      <c r="AHX155" s="63"/>
      <c r="AHY155" s="63"/>
      <c r="AHZ155" s="63"/>
      <c r="AIA155" s="63"/>
      <c r="AIB155" s="63"/>
      <c r="AIC155" s="63"/>
      <c r="AID155" s="63"/>
      <c r="AIE155" s="63"/>
      <c r="AIF155" s="63"/>
      <c r="AIG155" s="63"/>
      <c r="AIH155" s="63"/>
      <c r="AII155" s="63"/>
      <c r="AIJ155" s="63"/>
      <c r="AIK155" s="63"/>
      <c r="AIL155" s="63"/>
      <c r="AIM155" s="63"/>
      <c r="AIN155" s="63"/>
      <c r="AIO155" s="63"/>
      <c r="AIP155" s="63"/>
      <c r="AIQ155" s="63"/>
      <c r="AIR155" s="63"/>
      <c r="AIS155" s="63"/>
      <c r="AIT155" s="63"/>
      <c r="AIU155" s="63"/>
      <c r="AIV155" s="63"/>
      <c r="AIW155" s="63"/>
      <c r="AIX155" s="63"/>
      <c r="AIY155" s="63"/>
      <c r="AIZ155" s="63"/>
      <c r="AJA155" s="63"/>
      <c r="AJB155" s="63"/>
      <c r="AJC155" s="63"/>
      <c r="AJD155" s="63"/>
      <c r="AJE155" s="63"/>
      <c r="AJF155" s="63"/>
      <c r="AJG155" s="63"/>
      <c r="AJH155" s="63"/>
      <c r="AJI155" s="63"/>
      <c r="AJJ155" s="63"/>
      <c r="AJK155" s="63"/>
      <c r="AJL155" s="63"/>
      <c r="AJM155" s="63"/>
      <c r="AJN155" s="63"/>
      <c r="AJO155" s="63"/>
      <c r="AJP155" s="63"/>
      <c r="AJQ155" s="63"/>
      <c r="AJR155" s="63"/>
      <c r="AJS155" s="63"/>
      <c r="AJT155" s="63"/>
      <c r="AJU155" s="63"/>
      <c r="AJV155" s="63"/>
      <c r="AJW155" s="63"/>
      <c r="AJX155" s="63"/>
      <c r="AJY155" s="63"/>
      <c r="AJZ155" s="63"/>
      <c r="AKA155" s="63"/>
      <c r="AKB155" s="63"/>
      <c r="AKC155" s="63"/>
      <c r="AKD155" s="63"/>
      <c r="AKE155" s="63"/>
      <c r="AKF155" s="63"/>
      <c r="AKG155" s="63"/>
      <c r="AKH155" s="63"/>
      <c r="AKI155" s="63"/>
      <c r="AKJ155" s="63"/>
      <c r="AKK155" s="63"/>
      <c r="AKL155" s="63"/>
      <c r="AKM155" s="63"/>
      <c r="AKN155" s="63"/>
      <c r="AKO155" s="63"/>
      <c r="AKP155" s="63"/>
      <c r="AKQ155" s="63"/>
      <c r="AKR155" s="63"/>
      <c r="AKS155" s="63"/>
      <c r="AKT155" s="63"/>
      <c r="AKU155" s="63"/>
      <c r="AKV155" s="63"/>
      <c r="AKW155" s="63"/>
      <c r="AKX155" s="63"/>
      <c r="AKY155" s="63"/>
      <c r="AKZ155" s="63"/>
      <c r="ALA155" s="63"/>
      <c r="ALB155" s="63"/>
      <c r="ALC155" s="63"/>
      <c r="ALD155" s="63"/>
      <c r="ALE155" s="63"/>
      <c r="ALF155" s="63"/>
      <c r="ALG155" s="63"/>
      <c r="ALH155" s="63"/>
      <c r="ALI155" s="63"/>
      <c r="ALJ155" s="63"/>
      <c r="ALK155" s="63"/>
      <c r="ALL155" s="63"/>
      <c r="ALM155" s="63"/>
      <c r="ALN155" s="63"/>
      <c r="ALO155" s="63"/>
      <c r="ALP155" s="63"/>
      <c r="ALQ155" s="63"/>
      <c r="ALR155" s="63"/>
      <c r="ALS155" s="63"/>
      <c r="ALT155" s="63"/>
      <c r="ALU155" s="63"/>
      <c r="ALV155" s="63"/>
      <c r="ALW155" s="63"/>
      <c r="ALX155" s="63"/>
      <c r="ALY155" s="63"/>
      <c r="ALZ155" s="63"/>
      <c r="AMA155" s="63"/>
      <c r="AMB155" s="63"/>
      <c r="AMC155" s="63"/>
      <c r="AMD155" s="63"/>
      <c r="AME155" s="63"/>
      <c r="AMF155" s="63"/>
      <c r="AMG155" s="63"/>
      <c r="AMH155" s="63"/>
      <c r="AMI155" s="63"/>
      <c r="AMJ155" s="63"/>
      <c r="AMK155" s="63"/>
      <c r="AML155" s="63"/>
      <c r="AMM155" s="63"/>
      <c r="AMN155" s="63"/>
      <c r="AMO155" s="63"/>
      <c r="AMP155" s="63"/>
      <c r="AMQ155" s="63"/>
      <c r="AMR155" s="63"/>
      <c r="AMS155" s="63"/>
      <c r="AMT155" s="63"/>
      <c r="AMU155" s="63"/>
      <c r="AMV155" s="63"/>
      <c r="AMW155" s="63"/>
      <c r="AMX155" s="63"/>
      <c r="AMY155" s="63"/>
      <c r="AMZ155" s="63"/>
      <c r="ANA155" s="63"/>
      <c r="ANB155" s="63"/>
      <c r="ANC155" s="63"/>
      <c r="AND155" s="63"/>
      <c r="ANE155" s="63"/>
      <c r="ANF155" s="63"/>
      <c r="ANG155" s="63"/>
      <c r="ANH155" s="63"/>
      <c r="ANI155" s="63"/>
      <c r="ANJ155" s="63"/>
      <c r="ANK155" s="63"/>
      <c r="ANL155" s="63"/>
      <c r="ANM155" s="63"/>
      <c r="ANN155" s="63"/>
      <c r="ANO155" s="63"/>
      <c r="ANP155" s="63"/>
      <c r="ANQ155" s="63"/>
      <c r="ANR155" s="63"/>
      <c r="ANS155" s="63"/>
      <c r="ANT155" s="63"/>
      <c r="ANU155" s="63"/>
      <c r="ANV155" s="63"/>
      <c r="ANW155" s="63"/>
      <c r="ANX155" s="63"/>
      <c r="ANY155" s="63"/>
      <c r="ANZ155" s="63"/>
      <c r="AOA155" s="63"/>
      <c r="AOB155" s="63"/>
    </row>
    <row r="156" spans="1:1068" s="31" customFormat="1" ht="11.25" x14ac:dyDescent="0.15">
      <c r="A156" s="89" t="str">
        <f>'PLANILHA ORÇAMENTÁRIA'!A95</f>
        <v>Data Base:</v>
      </c>
      <c r="B156" s="88"/>
      <c r="C156" s="147" t="str">
        <f>'PLANILHA ORÇAMENTÁRIA'!C95</f>
        <v xml:space="preserve"> Jan/2019</v>
      </c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88"/>
      <c r="P156" s="88"/>
      <c r="Q156" s="88"/>
      <c r="R156" s="88"/>
      <c r="S156" s="88"/>
      <c r="T156" s="88"/>
      <c r="U156" s="8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88"/>
      <c r="AL156" s="88"/>
      <c r="AM156" s="88"/>
      <c r="AN156" s="88"/>
      <c r="AO156" s="88"/>
      <c r="AP156" s="88"/>
      <c r="AQ156" s="88"/>
      <c r="AR156" s="88"/>
      <c r="AS156" s="88"/>
      <c r="AT156" s="88"/>
      <c r="AU156" s="88"/>
      <c r="AV156" s="88"/>
      <c r="AW156" s="88"/>
      <c r="AX156" s="88"/>
      <c r="AY156" s="88"/>
      <c r="AZ156" s="88"/>
      <c r="BA156" s="30"/>
      <c r="BE156" s="63"/>
      <c r="BF156" s="63"/>
      <c r="BG156" s="63"/>
      <c r="BH156" s="63"/>
      <c r="BI156" s="63"/>
      <c r="BJ156" s="63"/>
      <c r="BK156" s="63"/>
      <c r="BL156" s="63"/>
      <c r="BM156" s="63"/>
      <c r="BN156" s="63"/>
      <c r="BO156" s="63"/>
      <c r="BP156" s="63"/>
      <c r="BQ156" s="63"/>
      <c r="BR156" s="63"/>
      <c r="BS156" s="63"/>
      <c r="BT156" s="63"/>
      <c r="BU156" s="63"/>
      <c r="BV156" s="63"/>
      <c r="BW156" s="63"/>
      <c r="BX156" s="63"/>
      <c r="BY156" s="63"/>
      <c r="BZ156" s="63"/>
      <c r="CA156" s="63"/>
      <c r="CB156" s="63"/>
      <c r="CC156" s="63"/>
      <c r="CD156" s="63"/>
      <c r="CE156" s="63"/>
      <c r="CF156" s="63"/>
      <c r="CG156" s="63"/>
      <c r="CH156" s="63"/>
      <c r="CI156" s="63"/>
      <c r="CJ156" s="63"/>
      <c r="CK156" s="63"/>
      <c r="CL156" s="63"/>
      <c r="CM156" s="63"/>
      <c r="CN156" s="63"/>
      <c r="CO156" s="63"/>
      <c r="CP156" s="63"/>
      <c r="CQ156" s="63"/>
      <c r="CR156" s="63"/>
      <c r="CS156" s="63"/>
      <c r="CT156" s="63"/>
      <c r="CU156" s="63"/>
      <c r="CV156" s="63"/>
      <c r="CW156" s="63"/>
      <c r="CX156" s="63"/>
      <c r="CY156" s="63"/>
      <c r="CZ156" s="63"/>
      <c r="DA156" s="63"/>
      <c r="DB156" s="63"/>
      <c r="DC156" s="63"/>
      <c r="DD156" s="63"/>
      <c r="DE156" s="63"/>
      <c r="DF156" s="63"/>
      <c r="DG156" s="63"/>
      <c r="DH156" s="63"/>
      <c r="DI156" s="63"/>
      <c r="DJ156" s="63"/>
      <c r="DK156" s="63"/>
      <c r="DL156" s="63"/>
      <c r="DM156" s="63"/>
      <c r="DN156" s="63"/>
      <c r="DO156" s="63"/>
      <c r="DP156" s="63"/>
      <c r="DQ156" s="63"/>
      <c r="DR156" s="63"/>
      <c r="DS156" s="63"/>
      <c r="DT156" s="63"/>
      <c r="DU156" s="63"/>
      <c r="DV156" s="63"/>
      <c r="DW156" s="63"/>
      <c r="DX156" s="63"/>
      <c r="DY156" s="63"/>
      <c r="DZ156" s="63"/>
      <c r="EA156" s="63"/>
      <c r="EB156" s="63"/>
      <c r="EC156" s="63"/>
      <c r="ED156" s="63"/>
      <c r="EE156" s="63"/>
      <c r="EF156" s="63"/>
      <c r="EG156" s="63"/>
      <c r="EH156" s="63"/>
      <c r="EI156" s="63"/>
      <c r="EJ156" s="63"/>
      <c r="EK156" s="63"/>
      <c r="EL156" s="63"/>
      <c r="EM156" s="63"/>
      <c r="EN156" s="63"/>
      <c r="EO156" s="63"/>
      <c r="EP156" s="63"/>
      <c r="EQ156" s="63"/>
      <c r="ER156" s="63"/>
      <c r="ES156" s="63"/>
      <c r="ET156" s="63"/>
      <c r="EU156" s="63"/>
      <c r="EV156" s="63"/>
      <c r="EW156" s="63"/>
      <c r="EX156" s="63"/>
      <c r="EY156" s="63"/>
      <c r="EZ156" s="63"/>
      <c r="FA156" s="63"/>
      <c r="FB156" s="63"/>
      <c r="FC156" s="63"/>
      <c r="FD156" s="63"/>
      <c r="FE156" s="63"/>
      <c r="FF156" s="63"/>
      <c r="FG156" s="63"/>
      <c r="FH156" s="63"/>
      <c r="FI156" s="63"/>
      <c r="FJ156" s="63"/>
      <c r="FK156" s="63"/>
      <c r="FL156" s="63"/>
      <c r="FM156" s="63"/>
      <c r="FN156" s="63"/>
      <c r="FO156" s="63"/>
      <c r="FP156" s="63"/>
      <c r="FQ156" s="63"/>
      <c r="FR156" s="63"/>
      <c r="FS156" s="63"/>
      <c r="FT156" s="63"/>
      <c r="FU156" s="63"/>
      <c r="FV156" s="63"/>
      <c r="FW156" s="63"/>
      <c r="FX156" s="63"/>
      <c r="FY156" s="63"/>
      <c r="FZ156" s="63"/>
      <c r="GA156" s="63"/>
      <c r="GB156" s="63"/>
      <c r="GC156" s="63"/>
      <c r="GD156" s="63"/>
      <c r="GE156" s="63"/>
      <c r="GF156" s="63"/>
      <c r="GG156" s="63"/>
      <c r="GH156" s="63"/>
      <c r="GI156" s="63"/>
      <c r="GJ156" s="63"/>
      <c r="GK156" s="63"/>
      <c r="GL156" s="63"/>
      <c r="GM156" s="63"/>
      <c r="GN156" s="63"/>
      <c r="GO156" s="63"/>
      <c r="GP156" s="63"/>
      <c r="GQ156" s="63"/>
      <c r="GR156" s="63"/>
      <c r="GS156" s="63"/>
      <c r="GT156" s="63"/>
      <c r="GU156" s="63"/>
      <c r="GV156" s="63"/>
      <c r="GW156" s="63"/>
      <c r="GX156" s="63"/>
      <c r="GY156" s="63"/>
      <c r="GZ156" s="63"/>
      <c r="HA156" s="63"/>
      <c r="HB156" s="63"/>
      <c r="HC156" s="63"/>
      <c r="HD156" s="63"/>
      <c r="HE156" s="63"/>
      <c r="HF156" s="63"/>
      <c r="HG156" s="63"/>
      <c r="HH156" s="63"/>
      <c r="HI156" s="63"/>
      <c r="HJ156" s="63"/>
      <c r="HK156" s="63"/>
      <c r="HL156" s="63"/>
      <c r="HM156" s="63"/>
      <c r="HN156" s="63"/>
      <c r="HO156" s="63"/>
      <c r="HP156" s="63"/>
      <c r="HQ156" s="63"/>
      <c r="HR156" s="63"/>
      <c r="HS156" s="63"/>
      <c r="HT156" s="63"/>
      <c r="HU156" s="63"/>
      <c r="HV156" s="63"/>
      <c r="HW156" s="63"/>
      <c r="HX156" s="63"/>
      <c r="HY156" s="63"/>
      <c r="HZ156" s="63"/>
      <c r="IA156" s="63"/>
      <c r="IB156" s="63"/>
      <c r="IC156" s="63"/>
      <c r="ID156" s="63"/>
      <c r="IE156" s="63"/>
      <c r="IF156" s="63"/>
      <c r="IG156" s="63"/>
      <c r="IH156" s="63"/>
      <c r="II156" s="63"/>
      <c r="IJ156" s="63"/>
      <c r="IK156" s="63"/>
      <c r="IL156" s="63"/>
      <c r="IM156" s="63"/>
      <c r="IN156" s="63"/>
      <c r="IO156" s="63"/>
      <c r="IP156" s="63"/>
      <c r="IQ156" s="63"/>
      <c r="IR156" s="63"/>
      <c r="IS156" s="63"/>
      <c r="IT156" s="63"/>
      <c r="IU156" s="63"/>
      <c r="IV156" s="63"/>
      <c r="IW156" s="63"/>
      <c r="IX156" s="63"/>
      <c r="IY156" s="63"/>
      <c r="IZ156" s="63"/>
      <c r="JA156" s="63"/>
      <c r="JB156" s="63"/>
      <c r="JC156" s="63"/>
      <c r="JD156" s="63"/>
      <c r="JE156" s="63"/>
      <c r="JF156" s="63"/>
      <c r="JG156" s="63"/>
      <c r="JH156" s="63"/>
      <c r="JI156" s="63"/>
      <c r="JJ156" s="63"/>
      <c r="JK156" s="63"/>
      <c r="JL156" s="63"/>
      <c r="JM156" s="63"/>
      <c r="JN156" s="63"/>
      <c r="JO156" s="63"/>
      <c r="JP156" s="63"/>
      <c r="JQ156" s="63"/>
      <c r="JR156" s="63"/>
      <c r="JS156" s="63"/>
      <c r="JT156" s="63"/>
      <c r="JU156" s="63"/>
      <c r="JV156" s="63"/>
      <c r="JW156" s="63"/>
      <c r="JX156" s="63"/>
      <c r="JY156" s="63"/>
      <c r="JZ156" s="63"/>
      <c r="KA156" s="63"/>
      <c r="KB156" s="63"/>
      <c r="KC156" s="63"/>
      <c r="KD156" s="63"/>
      <c r="KE156" s="63"/>
      <c r="KF156" s="63"/>
      <c r="KG156" s="63"/>
      <c r="KH156" s="63"/>
      <c r="KI156" s="63"/>
      <c r="KJ156" s="63"/>
      <c r="KK156" s="63"/>
      <c r="KL156" s="63"/>
      <c r="KM156" s="63"/>
      <c r="KN156" s="63"/>
      <c r="KO156" s="63"/>
      <c r="KP156" s="63"/>
      <c r="KQ156" s="63"/>
      <c r="KR156" s="63"/>
      <c r="KS156" s="63"/>
      <c r="KT156" s="63"/>
      <c r="KU156" s="63"/>
      <c r="KV156" s="63"/>
      <c r="KW156" s="63"/>
      <c r="KX156" s="63"/>
      <c r="KY156" s="63"/>
      <c r="KZ156" s="63"/>
      <c r="LA156" s="63"/>
      <c r="LB156" s="63"/>
      <c r="LC156" s="63"/>
      <c r="LD156" s="63"/>
      <c r="LE156" s="63"/>
      <c r="LF156" s="63"/>
      <c r="LG156" s="63"/>
      <c r="LH156" s="63"/>
      <c r="LI156" s="63"/>
      <c r="LJ156" s="63"/>
      <c r="LK156" s="63"/>
      <c r="LL156" s="63"/>
      <c r="LM156" s="63"/>
      <c r="LN156" s="63"/>
      <c r="LO156" s="63"/>
      <c r="LP156" s="63"/>
      <c r="LQ156" s="63"/>
      <c r="LR156" s="63"/>
      <c r="LS156" s="63"/>
      <c r="LT156" s="63"/>
      <c r="LU156" s="63"/>
      <c r="LV156" s="63"/>
      <c r="LW156" s="63"/>
      <c r="LX156" s="63"/>
      <c r="LY156" s="63"/>
      <c r="LZ156" s="63"/>
      <c r="MA156" s="63"/>
      <c r="MB156" s="63"/>
      <c r="MC156" s="63"/>
      <c r="MD156" s="63"/>
      <c r="ME156" s="63"/>
      <c r="MF156" s="63"/>
      <c r="MG156" s="63"/>
      <c r="MH156" s="63"/>
      <c r="MI156" s="63"/>
      <c r="MJ156" s="63"/>
      <c r="MK156" s="63"/>
      <c r="ML156" s="63"/>
      <c r="MM156" s="63"/>
      <c r="MN156" s="63"/>
      <c r="MO156" s="63"/>
      <c r="MP156" s="63"/>
      <c r="MQ156" s="63"/>
      <c r="MR156" s="63"/>
      <c r="MS156" s="63"/>
      <c r="MT156" s="63"/>
      <c r="MU156" s="63"/>
      <c r="MV156" s="63"/>
      <c r="MW156" s="63"/>
      <c r="MX156" s="63"/>
      <c r="MY156" s="63"/>
      <c r="MZ156" s="63"/>
      <c r="NA156" s="63"/>
      <c r="NB156" s="63"/>
      <c r="NC156" s="63"/>
      <c r="ND156" s="63"/>
      <c r="NE156" s="63"/>
      <c r="NF156" s="63"/>
      <c r="NG156" s="63"/>
      <c r="NH156" s="63"/>
      <c r="NI156" s="63"/>
      <c r="NJ156" s="63"/>
      <c r="NK156" s="63"/>
      <c r="NL156" s="63"/>
      <c r="NM156" s="63"/>
      <c r="NN156" s="63"/>
      <c r="NO156" s="63"/>
      <c r="NP156" s="63"/>
      <c r="NQ156" s="63"/>
      <c r="NR156" s="63"/>
      <c r="NS156" s="63"/>
      <c r="NT156" s="63"/>
      <c r="NU156" s="63"/>
      <c r="NV156" s="63"/>
      <c r="NW156" s="63"/>
      <c r="NX156" s="63"/>
      <c r="NY156" s="63"/>
      <c r="NZ156" s="63"/>
      <c r="OA156" s="63"/>
      <c r="OB156" s="63"/>
      <c r="OC156" s="63"/>
      <c r="OD156" s="63"/>
      <c r="OE156" s="63"/>
      <c r="OF156" s="63"/>
      <c r="OG156" s="63"/>
      <c r="OH156" s="63"/>
      <c r="OI156" s="63"/>
      <c r="OJ156" s="63"/>
      <c r="OK156" s="63"/>
      <c r="OL156" s="63"/>
      <c r="OM156" s="63"/>
      <c r="ON156" s="63"/>
      <c r="OO156" s="63"/>
      <c r="OP156" s="63"/>
      <c r="OQ156" s="63"/>
      <c r="OR156" s="63"/>
      <c r="OS156" s="63"/>
      <c r="OT156" s="63"/>
      <c r="OU156" s="63"/>
      <c r="OV156" s="63"/>
      <c r="OW156" s="63"/>
      <c r="OX156" s="63"/>
      <c r="OY156" s="63"/>
      <c r="OZ156" s="63"/>
      <c r="PA156" s="63"/>
      <c r="PB156" s="63"/>
      <c r="PC156" s="63"/>
      <c r="PD156" s="63"/>
      <c r="PE156" s="63"/>
      <c r="PF156" s="63"/>
      <c r="PG156" s="63"/>
      <c r="PH156" s="63"/>
      <c r="PI156" s="63"/>
      <c r="PJ156" s="63"/>
      <c r="PK156" s="63"/>
      <c r="PL156" s="63"/>
      <c r="PM156" s="63"/>
      <c r="PN156" s="63"/>
      <c r="PO156" s="63"/>
      <c r="PP156" s="63"/>
      <c r="PQ156" s="63"/>
      <c r="PR156" s="63"/>
      <c r="PS156" s="63"/>
      <c r="PT156" s="63"/>
      <c r="PU156" s="63"/>
      <c r="PV156" s="63"/>
      <c r="PW156" s="63"/>
      <c r="PX156" s="63"/>
      <c r="PY156" s="63"/>
      <c r="PZ156" s="63"/>
      <c r="QA156" s="63"/>
      <c r="QB156" s="63"/>
      <c r="QC156" s="63"/>
      <c r="QD156" s="63"/>
      <c r="QE156" s="63"/>
      <c r="QF156" s="63"/>
      <c r="QG156" s="63"/>
      <c r="QH156" s="63"/>
      <c r="QI156" s="63"/>
      <c r="QJ156" s="63"/>
      <c r="QK156" s="63"/>
      <c r="QL156" s="63"/>
      <c r="QM156" s="63"/>
      <c r="QN156" s="63"/>
      <c r="QO156" s="63"/>
      <c r="QP156" s="63"/>
      <c r="QQ156" s="63"/>
      <c r="QR156" s="63"/>
      <c r="QS156" s="63"/>
      <c r="QT156" s="63"/>
      <c r="QU156" s="63"/>
      <c r="QV156" s="63"/>
      <c r="QW156" s="63"/>
      <c r="QX156" s="63"/>
      <c r="QY156" s="63"/>
      <c r="QZ156" s="63"/>
      <c r="RA156" s="63"/>
      <c r="RB156" s="63"/>
      <c r="RC156" s="63"/>
      <c r="RD156" s="63"/>
      <c r="RE156" s="63"/>
      <c r="RF156" s="63"/>
      <c r="RG156" s="63"/>
      <c r="RH156" s="63"/>
      <c r="RI156" s="63"/>
      <c r="RJ156" s="63"/>
      <c r="RK156" s="63"/>
      <c r="RL156" s="63"/>
      <c r="RM156" s="63"/>
      <c r="RN156" s="63"/>
      <c r="RO156" s="63"/>
      <c r="RP156" s="63"/>
      <c r="RQ156" s="63"/>
      <c r="RR156" s="63"/>
      <c r="RS156" s="63"/>
      <c r="RT156" s="63"/>
      <c r="RU156" s="63"/>
      <c r="RV156" s="63"/>
      <c r="RW156" s="63"/>
      <c r="RX156" s="63"/>
      <c r="RY156" s="63"/>
      <c r="RZ156" s="63"/>
      <c r="SA156" s="63"/>
      <c r="SB156" s="63"/>
      <c r="SC156" s="63"/>
      <c r="SD156" s="63"/>
      <c r="SE156" s="63"/>
      <c r="SF156" s="63"/>
      <c r="SG156" s="63"/>
      <c r="SH156" s="63"/>
      <c r="SI156" s="63"/>
      <c r="SJ156" s="63"/>
      <c r="SK156" s="63"/>
      <c r="SL156" s="63"/>
      <c r="SM156" s="63"/>
      <c r="SN156" s="63"/>
      <c r="SO156" s="63"/>
      <c r="SP156" s="63"/>
      <c r="SQ156" s="63"/>
      <c r="SR156" s="63"/>
      <c r="SS156" s="63"/>
      <c r="ST156" s="63"/>
      <c r="SU156" s="63"/>
      <c r="SV156" s="63"/>
      <c r="SW156" s="63"/>
      <c r="SX156" s="63"/>
      <c r="SY156" s="63"/>
      <c r="SZ156" s="63"/>
      <c r="TA156" s="63"/>
      <c r="TB156" s="63"/>
      <c r="TC156" s="63"/>
      <c r="TD156" s="63"/>
      <c r="TE156" s="63"/>
      <c r="TF156" s="63"/>
      <c r="TG156" s="63"/>
      <c r="TH156" s="63"/>
      <c r="TI156" s="63"/>
      <c r="TJ156" s="63"/>
      <c r="TK156" s="63"/>
      <c r="TL156" s="63"/>
      <c r="TM156" s="63"/>
      <c r="TN156" s="63"/>
      <c r="TO156" s="63"/>
      <c r="TP156" s="63"/>
      <c r="TQ156" s="63"/>
      <c r="TR156" s="63"/>
      <c r="TS156" s="63"/>
      <c r="TT156" s="63"/>
      <c r="TU156" s="63"/>
      <c r="TV156" s="63"/>
      <c r="TW156" s="63"/>
      <c r="TX156" s="63"/>
      <c r="TY156" s="63"/>
      <c r="TZ156" s="63"/>
      <c r="UA156" s="63"/>
      <c r="UB156" s="63"/>
      <c r="UC156" s="63"/>
      <c r="UD156" s="63"/>
      <c r="UE156" s="63"/>
      <c r="UF156" s="63"/>
      <c r="UG156" s="63"/>
      <c r="UH156" s="63"/>
      <c r="UI156" s="63"/>
      <c r="UJ156" s="63"/>
      <c r="UK156" s="63"/>
      <c r="UL156" s="63"/>
      <c r="UM156" s="63"/>
      <c r="UN156" s="63"/>
      <c r="UO156" s="63"/>
      <c r="UP156" s="63"/>
      <c r="UQ156" s="63"/>
      <c r="UR156" s="63"/>
      <c r="US156" s="63"/>
      <c r="UT156" s="63"/>
      <c r="UU156" s="63"/>
      <c r="UV156" s="63"/>
      <c r="UW156" s="63"/>
      <c r="UX156" s="63"/>
      <c r="UY156" s="63"/>
      <c r="UZ156" s="63"/>
      <c r="VA156" s="63"/>
      <c r="VB156" s="63"/>
      <c r="VC156" s="63"/>
      <c r="VD156" s="63"/>
      <c r="VE156" s="63"/>
      <c r="VF156" s="63"/>
      <c r="VG156" s="63"/>
      <c r="VH156" s="63"/>
      <c r="VI156" s="63"/>
      <c r="VJ156" s="63"/>
      <c r="VK156" s="63"/>
      <c r="VL156" s="63"/>
      <c r="VM156" s="63"/>
      <c r="VN156" s="63"/>
      <c r="VO156" s="63"/>
      <c r="VP156" s="63"/>
      <c r="VQ156" s="63"/>
      <c r="VR156" s="63"/>
      <c r="VS156" s="63"/>
      <c r="VT156" s="63"/>
      <c r="VU156" s="63"/>
      <c r="VV156" s="63"/>
      <c r="VW156" s="63"/>
      <c r="VX156" s="63"/>
      <c r="VY156" s="63"/>
      <c r="VZ156" s="63"/>
      <c r="WA156" s="63"/>
      <c r="WB156" s="63"/>
      <c r="WC156" s="63"/>
      <c r="WD156" s="63"/>
      <c r="WE156" s="63"/>
      <c r="WF156" s="63"/>
      <c r="WG156" s="63"/>
      <c r="WH156" s="63"/>
      <c r="WI156" s="63"/>
      <c r="WJ156" s="63"/>
      <c r="WK156" s="63"/>
      <c r="WL156" s="63"/>
      <c r="WM156" s="63"/>
      <c r="WN156" s="63"/>
      <c r="WO156" s="63"/>
      <c r="WP156" s="63"/>
      <c r="WQ156" s="63"/>
      <c r="WR156" s="63"/>
      <c r="WS156" s="63"/>
      <c r="WT156" s="63"/>
      <c r="WU156" s="63"/>
      <c r="WV156" s="63"/>
      <c r="WW156" s="63"/>
      <c r="WX156" s="63"/>
      <c r="WY156" s="63"/>
      <c r="WZ156" s="63"/>
      <c r="XA156" s="63"/>
      <c r="XB156" s="63"/>
      <c r="XC156" s="63"/>
      <c r="XD156" s="63"/>
      <c r="XE156" s="63"/>
      <c r="XF156" s="63"/>
      <c r="XG156" s="63"/>
      <c r="XH156" s="63"/>
      <c r="XI156" s="63"/>
      <c r="XJ156" s="63"/>
      <c r="XK156" s="63"/>
      <c r="XL156" s="63"/>
      <c r="XM156" s="63"/>
      <c r="XN156" s="63"/>
      <c r="XO156" s="63"/>
      <c r="XP156" s="63"/>
      <c r="XQ156" s="63"/>
      <c r="XR156" s="63"/>
      <c r="XS156" s="63"/>
      <c r="XT156" s="63"/>
      <c r="XU156" s="63"/>
      <c r="XV156" s="63"/>
      <c r="XW156" s="63"/>
      <c r="XX156" s="63"/>
      <c r="XY156" s="63"/>
      <c r="XZ156" s="63"/>
      <c r="YA156" s="63"/>
      <c r="YB156" s="63"/>
      <c r="YC156" s="63"/>
      <c r="YD156" s="63"/>
      <c r="YE156" s="63"/>
      <c r="YF156" s="63"/>
      <c r="YG156" s="63"/>
      <c r="YH156" s="63"/>
      <c r="YI156" s="63"/>
      <c r="YJ156" s="63"/>
      <c r="YK156" s="63"/>
      <c r="YL156" s="63"/>
      <c r="YM156" s="63"/>
      <c r="YN156" s="63"/>
      <c r="YO156" s="63"/>
      <c r="YP156" s="63"/>
      <c r="YQ156" s="63"/>
      <c r="YR156" s="63"/>
      <c r="YS156" s="63"/>
      <c r="YT156" s="63"/>
      <c r="YU156" s="63"/>
      <c r="YV156" s="63"/>
      <c r="YW156" s="63"/>
      <c r="YX156" s="63"/>
      <c r="YY156" s="63"/>
      <c r="YZ156" s="63"/>
      <c r="ZA156" s="63"/>
      <c r="ZB156" s="63"/>
      <c r="ZC156" s="63"/>
      <c r="ZD156" s="63"/>
      <c r="ZE156" s="63"/>
      <c r="ZF156" s="63"/>
      <c r="ZG156" s="63"/>
      <c r="ZH156" s="63"/>
      <c r="ZI156" s="63"/>
      <c r="ZJ156" s="63"/>
      <c r="ZK156" s="63"/>
      <c r="ZL156" s="63"/>
      <c r="ZM156" s="63"/>
      <c r="ZN156" s="63"/>
      <c r="ZO156" s="63"/>
      <c r="ZP156" s="63"/>
      <c r="ZQ156" s="63"/>
      <c r="ZR156" s="63"/>
      <c r="ZS156" s="63"/>
      <c r="ZT156" s="63"/>
      <c r="ZU156" s="63"/>
      <c r="ZV156" s="63"/>
      <c r="ZW156" s="63"/>
      <c r="ZX156" s="63"/>
      <c r="ZY156" s="63"/>
      <c r="ZZ156" s="63"/>
      <c r="AAA156" s="63"/>
      <c r="AAB156" s="63"/>
      <c r="AAC156" s="63"/>
      <c r="AAD156" s="63"/>
      <c r="AAE156" s="63"/>
      <c r="AAF156" s="63"/>
      <c r="AAG156" s="63"/>
      <c r="AAH156" s="63"/>
      <c r="AAI156" s="63"/>
      <c r="AAJ156" s="63"/>
      <c r="AAK156" s="63"/>
      <c r="AAL156" s="63"/>
      <c r="AAM156" s="63"/>
      <c r="AAN156" s="63"/>
      <c r="AAO156" s="63"/>
      <c r="AAP156" s="63"/>
      <c r="AAQ156" s="63"/>
      <c r="AAR156" s="63"/>
      <c r="AAS156" s="63"/>
      <c r="AAT156" s="63"/>
      <c r="AAU156" s="63"/>
      <c r="AAV156" s="63"/>
      <c r="AAW156" s="63"/>
      <c r="AAX156" s="63"/>
      <c r="AAY156" s="63"/>
      <c r="AAZ156" s="63"/>
      <c r="ABA156" s="63"/>
      <c r="ABB156" s="63"/>
      <c r="ABC156" s="63"/>
      <c r="ABD156" s="63"/>
      <c r="ABE156" s="63"/>
      <c r="ABF156" s="63"/>
      <c r="ABG156" s="63"/>
      <c r="ABH156" s="63"/>
      <c r="ABI156" s="63"/>
      <c r="ABJ156" s="63"/>
      <c r="ABK156" s="63"/>
      <c r="ABL156" s="63"/>
      <c r="ABM156" s="63"/>
      <c r="ABN156" s="63"/>
      <c r="ABO156" s="63"/>
      <c r="ABP156" s="63"/>
      <c r="ABQ156" s="63"/>
      <c r="ABR156" s="63"/>
      <c r="ABS156" s="63"/>
      <c r="ABT156" s="63"/>
      <c r="ABU156" s="63"/>
      <c r="ABV156" s="63"/>
      <c r="ABW156" s="63"/>
      <c r="ABX156" s="63"/>
      <c r="ABY156" s="63"/>
      <c r="ABZ156" s="63"/>
      <c r="ACA156" s="63"/>
      <c r="ACB156" s="63"/>
      <c r="ACC156" s="63"/>
      <c r="ACD156" s="63"/>
      <c r="ACE156" s="63"/>
      <c r="ACF156" s="63"/>
      <c r="ACG156" s="63"/>
      <c r="ACH156" s="63"/>
      <c r="ACI156" s="63"/>
      <c r="ACJ156" s="63"/>
      <c r="ACK156" s="63"/>
      <c r="ACL156" s="63"/>
      <c r="ACM156" s="63"/>
      <c r="ACN156" s="63"/>
      <c r="ACO156" s="63"/>
      <c r="ACP156" s="63"/>
      <c r="ACQ156" s="63"/>
      <c r="ACR156" s="63"/>
      <c r="ACS156" s="63"/>
      <c r="ACT156" s="63"/>
      <c r="ACU156" s="63"/>
      <c r="ACV156" s="63"/>
      <c r="ACW156" s="63"/>
      <c r="ACX156" s="63"/>
      <c r="ACY156" s="63"/>
      <c r="ACZ156" s="63"/>
      <c r="ADA156" s="63"/>
      <c r="ADB156" s="63"/>
      <c r="ADC156" s="63"/>
      <c r="ADD156" s="63"/>
      <c r="ADE156" s="63"/>
      <c r="ADF156" s="63"/>
      <c r="ADG156" s="63"/>
      <c r="ADH156" s="63"/>
      <c r="ADI156" s="63"/>
      <c r="ADJ156" s="63"/>
      <c r="ADK156" s="63"/>
      <c r="ADL156" s="63"/>
      <c r="ADM156" s="63"/>
      <c r="ADN156" s="63"/>
      <c r="ADO156" s="63"/>
      <c r="ADP156" s="63"/>
      <c r="ADQ156" s="63"/>
      <c r="ADR156" s="63"/>
      <c r="ADS156" s="63"/>
      <c r="ADT156" s="63"/>
      <c r="ADU156" s="63"/>
      <c r="ADV156" s="63"/>
      <c r="ADW156" s="63"/>
      <c r="ADX156" s="63"/>
      <c r="ADY156" s="63"/>
      <c r="ADZ156" s="63"/>
      <c r="AEA156" s="63"/>
      <c r="AEB156" s="63"/>
      <c r="AEC156" s="63"/>
      <c r="AED156" s="63"/>
      <c r="AEE156" s="63"/>
      <c r="AEF156" s="63"/>
      <c r="AEG156" s="63"/>
      <c r="AEH156" s="63"/>
      <c r="AEI156" s="63"/>
      <c r="AEJ156" s="63"/>
      <c r="AEK156" s="63"/>
      <c r="AEL156" s="63"/>
      <c r="AEM156" s="63"/>
      <c r="AEN156" s="63"/>
      <c r="AEO156" s="63"/>
      <c r="AEP156" s="63"/>
      <c r="AEQ156" s="63"/>
      <c r="AER156" s="63"/>
      <c r="AES156" s="63"/>
      <c r="AET156" s="63"/>
      <c r="AEU156" s="63"/>
      <c r="AEV156" s="63"/>
      <c r="AEW156" s="63"/>
      <c r="AEX156" s="63"/>
      <c r="AEY156" s="63"/>
      <c r="AEZ156" s="63"/>
      <c r="AFA156" s="63"/>
      <c r="AFB156" s="63"/>
      <c r="AFC156" s="63"/>
      <c r="AFD156" s="63"/>
      <c r="AFE156" s="63"/>
      <c r="AFF156" s="63"/>
      <c r="AFG156" s="63"/>
      <c r="AFH156" s="63"/>
      <c r="AFI156" s="63"/>
      <c r="AFJ156" s="63"/>
      <c r="AFK156" s="63"/>
      <c r="AFL156" s="63"/>
      <c r="AFM156" s="63"/>
      <c r="AFN156" s="63"/>
      <c r="AFO156" s="63"/>
      <c r="AFP156" s="63"/>
      <c r="AFQ156" s="63"/>
      <c r="AFR156" s="63"/>
      <c r="AFS156" s="63"/>
      <c r="AFT156" s="63"/>
      <c r="AFU156" s="63"/>
      <c r="AFV156" s="63"/>
      <c r="AFW156" s="63"/>
      <c r="AFX156" s="63"/>
      <c r="AFY156" s="63"/>
      <c r="AFZ156" s="63"/>
      <c r="AGA156" s="63"/>
      <c r="AGB156" s="63"/>
      <c r="AGC156" s="63"/>
      <c r="AGD156" s="63"/>
      <c r="AGE156" s="63"/>
      <c r="AGF156" s="63"/>
      <c r="AGG156" s="63"/>
      <c r="AGH156" s="63"/>
      <c r="AGI156" s="63"/>
      <c r="AGJ156" s="63"/>
      <c r="AGK156" s="63"/>
      <c r="AGL156" s="63"/>
      <c r="AGM156" s="63"/>
      <c r="AGN156" s="63"/>
      <c r="AGO156" s="63"/>
      <c r="AGP156" s="63"/>
      <c r="AGQ156" s="63"/>
      <c r="AGR156" s="63"/>
      <c r="AGS156" s="63"/>
      <c r="AGT156" s="63"/>
      <c r="AGU156" s="63"/>
      <c r="AGV156" s="63"/>
      <c r="AGW156" s="63"/>
      <c r="AGX156" s="63"/>
      <c r="AGY156" s="63"/>
      <c r="AGZ156" s="63"/>
      <c r="AHA156" s="63"/>
      <c r="AHB156" s="63"/>
      <c r="AHC156" s="63"/>
      <c r="AHD156" s="63"/>
      <c r="AHE156" s="63"/>
      <c r="AHF156" s="63"/>
      <c r="AHG156" s="63"/>
      <c r="AHH156" s="63"/>
      <c r="AHI156" s="63"/>
      <c r="AHJ156" s="63"/>
      <c r="AHK156" s="63"/>
      <c r="AHL156" s="63"/>
      <c r="AHM156" s="63"/>
      <c r="AHN156" s="63"/>
      <c r="AHO156" s="63"/>
      <c r="AHP156" s="63"/>
      <c r="AHQ156" s="63"/>
      <c r="AHR156" s="63"/>
      <c r="AHS156" s="63"/>
      <c r="AHT156" s="63"/>
      <c r="AHU156" s="63"/>
      <c r="AHV156" s="63"/>
      <c r="AHW156" s="63"/>
      <c r="AHX156" s="63"/>
      <c r="AHY156" s="63"/>
      <c r="AHZ156" s="63"/>
      <c r="AIA156" s="63"/>
      <c r="AIB156" s="63"/>
      <c r="AIC156" s="63"/>
      <c r="AID156" s="63"/>
      <c r="AIE156" s="63"/>
      <c r="AIF156" s="63"/>
      <c r="AIG156" s="63"/>
      <c r="AIH156" s="63"/>
      <c r="AII156" s="63"/>
      <c r="AIJ156" s="63"/>
      <c r="AIK156" s="63"/>
      <c r="AIL156" s="63"/>
      <c r="AIM156" s="63"/>
      <c r="AIN156" s="63"/>
      <c r="AIO156" s="63"/>
      <c r="AIP156" s="63"/>
      <c r="AIQ156" s="63"/>
      <c r="AIR156" s="63"/>
      <c r="AIS156" s="63"/>
      <c r="AIT156" s="63"/>
      <c r="AIU156" s="63"/>
      <c r="AIV156" s="63"/>
      <c r="AIW156" s="63"/>
      <c r="AIX156" s="63"/>
      <c r="AIY156" s="63"/>
      <c r="AIZ156" s="63"/>
      <c r="AJA156" s="63"/>
      <c r="AJB156" s="63"/>
      <c r="AJC156" s="63"/>
      <c r="AJD156" s="63"/>
      <c r="AJE156" s="63"/>
      <c r="AJF156" s="63"/>
      <c r="AJG156" s="63"/>
      <c r="AJH156" s="63"/>
      <c r="AJI156" s="63"/>
      <c r="AJJ156" s="63"/>
      <c r="AJK156" s="63"/>
      <c r="AJL156" s="63"/>
      <c r="AJM156" s="63"/>
      <c r="AJN156" s="63"/>
      <c r="AJO156" s="63"/>
      <c r="AJP156" s="63"/>
      <c r="AJQ156" s="63"/>
      <c r="AJR156" s="63"/>
      <c r="AJS156" s="63"/>
      <c r="AJT156" s="63"/>
      <c r="AJU156" s="63"/>
      <c r="AJV156" s="63"/>
      <c r="AJW156" s="63"/>
      <c r="AJX156" s="63"/>
      <c r="AJY156" s="63"/>
      <c r="AJZ156" s="63"/>
      <c r="AKA156" s="63"/>
      <c r="AKB156" s="63"/>
      <c r="AKC156" s="63"/>
      <c r="AKD156" s="63"/>
      <c r="AKE156" s="63"/>
      <c r="AKF156" s="63"/>
      <c r="AKG156" s="63"/>
      <c r="AKH156" s="63"/>
      <c r="AKI156" s="63"/>
      <c r="AKJ156" s="63"/>
      <c r="AKK156" s="63"/>
      <c r="AKL156" s="63"/>
      <c r="AKM156" s="63"/>
      <c r="AKN156" s="63"/>
      <c r="AKO156" s="63"/>
      <c r="AKP156" s="63"/>
      <c r="AKQ156" s="63"/>
      <c r="AKR156" s="63"/>
      <c r="AKS156" s="63"/>
      <c r="AKT156" s="63"/>
      <c r="AKU156" s="63"/>
      <c r="AKV156" s="63"/>
      <c r="AKW156" s="63"/>
      <c r="AKX156" s="63"/>
      <c r="AKY156" s="63"/>
      <c r="AKZ156" s="63"/>
      <c r="ALA156" s="63"/>
      <c r="ALB156" s="63"/>
      <c r="ALC156" s="63"/>
      <c r="ALD156" s="63"/>
      <c r="ALE156" s="63"/>
      <c r="ALF156" s="63"/>
      <c r="ALG156" s="63"/>
      <c r="ALH156" s="63"/>
      <c r="ALI156" s="63"/>
      <c r="ALJ156" s="63"/>
      <c r="ALK156" s="63"/>
      <c r="ALL156" s="63"/>
      <c r="ALM156" s="63"/>
      <c r="ALN156" s="63"/>
      <c r="ALO156" s="63"/>
      <c r="ALP156" s="63"/>
      <c r="ALQ156" s="63"/>
      <c r="ALR156" s="63"/>
      <c r="ALS156" s="63"/>
      <c r="ALT156" s="63"/>
      <c r="ALU156" s="63"/>
      <c r="ALV156" s="63"/>
      <c r="ALW156" s="63"/>
      <c r="ALX156" s="63"/>
      <c r="ALY156" s="63"/>
      <c r="ALZ156" s="63"/>
      <c r="AMA156" s="63"/>
      <c r="AMB156" s="63"/>
      <c r="AMC156" s="63"/>
      <c r="AMD156" s="63"/>
      <c r="AME156" s="63"/>
      <c r="AMF156" s="63"/>
      <c r="AMG156" s="63"/>
      <c r="AMH156" s="63"/>
      <c r="AMI156" s="63"/>
      <c r="AMJ156" s="63"/>
      <c r="AMK156" s="63"/>
      <c r="AML156" s="63"/>
      <c r="AMM156" s="63"/>
      <c r="AMN156" s="63"/>
      <c r="AMO156" s="63"/>
      <c r="AMP156" s="63"/>
      <c r="AMQ156" s="63"/>
      <c r="AMR156" s="63"/>
      <c r="AMS156" s="63"/>
      <c r="AMT156" s="63"/>
      <c r="AMU156" s="63"/>
      <c r="AMV156" s="63"/>
      <c r="AMW156" s="63"/>
      <c r="AMX156" s="63"/>
      <c r="AMY156" s="63"/>
      <c r="AMZ156" s="63"/>
      <c r="ANA156" s="63"/>
      <c r="ANB156" s="63"/>
      <c r="ANC156" s="63"/>
      <c r="AND156" s="63"/>
      <c r="ANE156" s="63"/>
      <c r="ANF156" s="63"/>
      <c r="ANG156" s="63"/>
      <c r="ANH156" s="63"/>
      <c r="ANI156" s="63"/>
      <c r="ANJ156" s="63"/>
      <c r="ANK156" s="63"/>
      <c r="ANL156" s="63"/>
      <c r="ANM156" s="63"/>
      <c r="ANN156" s="63"/>
      <c r="ANO156" s="63"/>
      <c r="ANP156" s="63"/>
      <c r="ANQ156" s="63"/>
      <c r="ANR156" s="63"/>
      <c r="ANS156" s="63"/>
      <c r="ANT156" s="63"/>
      <c r="ANU156" s="63"/>
      <c r="ANV156" s="63"/>
      <c r="ANW156" s="63"/>
      <c r="ANX156" s="63"/>
      <c r="ANY156" s="63"/>
      <c r="ANZ156" s="63"/>
      <c r="AOA156" s="63"/>
      <c r="AOB156" s="63"/>
    </row>
    <row r="157" spans="1:1068" s="31" customFormat="1" ht="11.25" x14ac:dyDescent="0.15">
      <c r="A157" s="326" t="str">
        <f>'PLANILHA ORÇAMENTÁRIA'!A96:I96</f>
        <v>Obrigatório detalhar a composição unitária dos itens e a fonte de referência</v>
      </c>
      <c r="B157" s="327"/>
      <c r="C157" s="327"/>
      <c r="D157" s="327"/>
      <c r="E157" s="327"/>
      <c r="F157" s="327"/>
      <c r="G157" s="327"/>
      <c r="H157" s="327"/>
      <c r="I157" s="327"/>
      <c r="J157" s="327"/>
      <c r="K157" s="327"/>
      <c r="L157" s="327"/>
      <c r="M157" s="327"/>
      <c r="N157" s="327"/>
      <c r="O157" s="327"/>
      <c r="P157" s="327"/>
      <c r="Q157" s="327"/>
      <c r="R157" s="327"/>
      <c r="S157" s="327"/>
      <c r="T157" s="327"/>
      <c r="U157" s="327"/>
      <c r="V157" s="327"/>
      <c r="W157" s="327"/>
      <c r="X157" s="327"/>
      <c r="Y157" s="327"/>
      <c r="Z157" s="327"/>
      <c r="AA157" s="327"/>
      <c r="AB157" s="327"/>
      <c r="AC157" s="327"/>
      <c r="AD157" s="327"/>
      <c r="AE157" s="327"/>
      <c r="AF157" s="327"/>
      <c r="AG157" s="327"/>
      <c r="AH157" s="327"/>
      <c r="AI157" s="327"/>
      <c r="AJ157" s="327"/>
      <c r="AK157" s="327"/>
      <c r="AL157" s="327"/>
      <c r="AM157" s="327"/>
      <c r="AN157" s="327"/>
      <c r="AO157" s="327"/>
      <c r="AP157" s="327"/>
      <c r="AQ157" s="327"/>
      <c r="AR157" s="327"/>
      <c r="AS157" s="327"/>
      <c r="AT157" s="327"/>
      <c r="AU157" s="327"/>
      <c r="AV157" s="327"/>
      <c r="AW157" s="327"/>
      <c r="AX157" s="327"/>
      <c r="AY157" s="327"/>
      <c r="AZ157" s="327"/>
      <c r="BA157" s="30"/>
      <c r="BE157" s="63"/>
      <c r="BF157" s="63"/>
      <c r="BG157" s="63"/>
      <c r="BH157" s="63"/>
      <c r="BI157" s="63"/>
      <c r="BJ157" s="63"/>
      <c r="BK157" s="63"/>
      <c r="BL157" s="63"/>
      <c r="BM157" s="63"/>
      <c r="BN157" s="63"/>
      <c r="BO157" s="63"/>
      <c r="BP157" s="63"/>
      <c r="BQ157" s="63"/>
      <c r="BR157" s="63"/>
      <c r="BS157" s="63"/>
      <c r="BT157" s="63"/>
      <c r="BU157" s="63"/>
      <c r="BV157" s="63"/>
      <c r="BW157" s="63"/>
      <c r="BX157" s="63"/>
      <c r="BY157" s="63"/>
      <c r="BZ157" s="63"/>
      <c r="CA157" s="63"/>
      <c r="CB157" s="63"/>
      <c r="CC157" s="63"/>
      <c r="CD157" s="63"/>
      <c r="CE157" s="63"/>
      <c r="CF157" s="63"/>
      <c r="CG157" s="63"/>
      <c r="CH157" s="63"/>
      <c r="CI157" s="63"/>
      <c r="CJ157" s="63"/>
      <c r="CK157" s="63"/>
      <c r="CL157" s="63"/>
      <c r="CM157" s="63"/>
      <c r="CN157" s="63"/>
      <c r="CO157" s="63"/>
      <c r="CP157" s="63"/>
      <c r="CQ157" s="63"/>
      <c r="CR157" s="63"/>
      <c r="CS157" s="63"/>
      <c r="CT157" s="63"/>
      <c r="CU157" s="63"/>
      <c r="CV157" s="63"/>
      <c r="CW157" s="63"/>
      <c r="CX157" s="63"/>
      <c r="CY157" s="63"/>
      <c r="CZ157" s="63"/>
      <c r="DA157" s="63"/>
      <c r="DB157" s="63"/>
      <c r="DC157" s="63"/>
      <c r="DD157" s="63"/>
      <c r="DE157" s="63"/>
      <c r="DF157" s="63"/>
      <c r="DG157" s="63"/>
      <c r="DH157" s="63"/>
      <c r="DI157" s="63"/>
      <c r="DJ157" s="63"/>
      <c r="DK157" s="63"/>
      <c r="DL157" s="63"/>
      <c r="DM157" s="63"/>
      <c r="DN157" s="63"/>
      <c r="DO157" s="63"/>
      <c r="DP157" s="63"/>
      <c r="DQ157" s="63"/>
      <c r="DR157" s="63"/>
      <c r="DS157" s="63"/>
      <c r="DT157" s="63"/>
      <c r="DU157" s="63"/>
      <c r="DV157" s="63"/>
      <c r="DW157" s="63"/>
      <c r="DX157" s="63"/>
      <c r="DY157" s="63"/>
      <c r="DZ157" s="63"/>
      <c r="EA157" s="63"/>
      <c r="EB157" s="63"/>
      <c r="EC157" s="63"/>
      <c r="ED157" s="63"/>
      <c r="EE157" s="63"/>
      <c r="EF157" s="63"/>
      <c r="EG157" s="63"/>
      <c r="EH157" s="63"/>
      <c r="EI157" s="63"/>
      <c r="EJ157" s="63"/>
      <c r="EK157" s="63"/>
      <c r="EL157" s="63"/>
      <c r="EM157" s="63"/>
      <c r="EN157" s="63"/>
      <c r="EO157" s="63"/>
      <c r="EP157" s="63"/>
      <c r="EQ157" s="63"/>
      <c r="ER157" s="63"/>
      <c r="ES157" s="63"/>
      <c r="ET157" s="63"/>
      <c r="EU157" s="63"/>
      <c r="EV157" s="63"/>
      <c r="EW157" s="63"/>
      <c r="EX157" s="63"/>
      <c r="EY157" s="63"/>
      <c r="EZ157" s="63"/>
      <c r="FA157" s="63"/>
      <c r="FB157" s="63"/>
      <c r="FC157" s="63"/>
      <c r="FD157" s="63"/>
      <c r="FE157" s="63"/>
      <c r="FF157" s="63"/>
      <c r="FG157" s="63"/>
      <c r="FH157" s="63"/>
      <c r="FI157" s="63"/>
      <c r="FJ157" s="63"/>
      <c r="FK157" s="63"/>
      <c r="FL157" s="63"/>
      <c r="FM157" s="63"/>
      <c r="FN157" s="63"/>
      <c r="FO157" s="63"/>
      <c r="FP157" s="63"/>
      <c r="FQ157" s="63"/>
      <c r="FR157" s="63"/>
      <c r="FS157" s="63"/>
      <c r="FT157" s="63"/>
      <c r="FU157" s="63"/>
      <c r="FV157" s="63"/>
      <c r="FW157" s="63"/>
      <c r="FX157" s="63"/>
      <c r="FY157" s="63"/>
      <c r="FZ157" s="63"/>
      <c r="GA157" s="63"/>
      <c r="GB157" s="63"/>
      <c r="GC157" s="63"/>
      <c r="GD157" s="63"/>
      <c r="GE157" s="63"/>
      <c r="GF157" s="63"/>
      <c r="GG157" s="63"/>
      <c r="GH157" s="63"/>
      <c r="GI157" s="63"/>
      <c r="GJ157" s="63"/>
      <c r="GK157" s="63"/>
      <c r="GL157" s="63"/>
      <c r="GM157" s="63"/>
      <c r="GN157" s="63"/>
      <c r="GO157" s="63"/>
      <c r="GP157" s="63"/>
      <c r="GQ157" s="63"/>
      <c r="GR157" s="63"/>
      <c r="GS157" s="63"/>
      <c r="GT157" s="63"/>
      <c r="GU157" s="63"/>
      <c r="GV157" s="63"/>
      <c r="GW157" s="63"/>
      <c r="GX157" s="63"/>
      <c r="GY157" s="63"/>
      <c r="GZ157" s="63"/>
      <c r="HA157" s="63"/>
      <c r="HB157" s="63"/>
      <c r="HC157" s="63"/>
      <c r="HD157" s="63"/>
      <c r="HE157" s="63"/>
      <c r="HF157" s="63"/>
      <c r="HG157" s="63"/>
      <c r="HH157" s="63"/>
      <c r="HI157" s="63"/>
      <c r="HJ157" s="63"/>
      <c r="HK157" s="63"/>
      <c r="HL157" s="63"/>
      <c r="HM157" s="63"/>
      <c r="HN157" s="63"/>
      <c r="HO157" s="63"/>
      <c r="HP157" s="63"/>
      <c r="HQ157" s="63"/>
      <c r="HR157" s="63"/>
      <c r="HS157" s="63"/>
      <c r="HT157" s="63"/>
      <c r="HU157" s="63"/>
      <c r="HV157" s="63"/>
      <c r="HW157" s="63"/>
      <c r="HX157" s="63"/>
      <c r="HY157" s="63"/>
      <c r="HZ157" s="63"/>
      <c r="IA157" s="63"/>
      <c r="IB157" s="63"/>
      <c r="IC157" s="63"/>
      <c r="ID157" s="63"/>
      <c r="IE157" s="63"/>
      <c r="IF157" s="63"/>
      <c r="IG157" s="63"/>
      <c r="IH157" s="63"/>
      <c r="II157" s="63"/>
      <c r="IJ157" s="63"/>
      <c r="IK157" s="63"/>
      <c r="IL157" s="63"/>
      <c r="IM157" s="63"/>
      <c r="IN157" s="63"/>
      <c r="IO157" s="63"/>
      <c r="IP157" s="63"/>
      <c r="IQ157" s="63"/>
      <c r="IR157" s="63"/>
      <c r="IS157" s="63"/>
      <c r="IT157" s="63"/>
      <c r="IU157" s="63"/>
      <c r="IV157" s="63"/>
      <c r="IW157" s="63"/>
      <c r="IX157" s="63"/>
      <c r="IY157" s="63"/>
      <c r="IZ157" s="63"/>
      <c r="JA157" s="63"/>
      <c r="JB157" s="63"/>
      <c r="JC157" s="63"/>
      <c r="JD157" s="63"/>
      <c r="JE157" s="63"/>
      <c r="JF157" s="63"/>
      <c r="JG157" s="63"/>
      <c r="JH157" s="63"/>
      <c r="JI157" s="63"/>
      <c r="JJ157" s="63"/>
      <c r="JK157" s="63"/>
      <c r="JL157" s="63"/>
      <c r="JM157" s="63"/>
      <c r="JN157" s="63"/>
      <c r="JO157" s="63"/>
      <c r="JP157" s="63"/>
      <c r="JQ157" s="63"/>
      <c r="JR157" s="63"/>
      <c r="JS157" s="63"/>
      <c r="JT157" s="63"/>
      <c r="JU157" s="63"/>
      <c r="JV157" s="63"/>
      <c r="JW157" s="63"/>
      <c r="JX157" s="63"/>
      <c r="JY157" s="63"/>
      <c r="JZ157" s="63"/>
      <c r="KA157" s="63"/>
      <c r="KB157" s="63"/>
      <c r="KC157" s="63"/>
      <c r="KD157" s="63"/>
      <c r="KE157" s="63"/>
      <c r="KF157" s="63"/>
      <c r="KG157" s="63"/>
      <c r="KH157" s="63"/>
      <c r="KI157" s="63"/>
      <c r="KJ157" s="63"/>
      <c r="KK157" s="63"/>
      <c r="KL157" s="63"/>
      <c r="KM157" s="63"/>
      <c r="KN157" s="63"/>
      <c r="KO157" s="63"/>
      <c r="KP157" s="63"/>
      <c r="KQ157" s="63"/>
      <c r="KR157" s="63"/>
      <c r="KS157" s="63"/>
      <c r="KT157" s="63"/>
      <c r="KU157" s="63"/>
      <c r="KV157" s="63"/>
      <c r="KW157" s="63"/>
      <c r="KX157" s="63"/>
      <c r="KY157" s="63"/>
      <c r="KZ157" s="63"/>
      <c r="LA157" s="63"/>
      <c r="LB157" s="63"/>
      <c r="LC157" s="63"/>
      <c r="LD157" s="63"/>
      <c r="LE157" s="63"/>
      <c r="LF157" s="63"/>
      <c r="LG157" s="63"/>
      <c r="LH157" s="63"/>
      <c r="LI157" s="63"/>
      <c r="LJ157" s="63"/>
      <c r="LK157" s="63"/>
      <c r="LL157" s="63"/>
      <c r="LM157" s="63"/>
      <c r="LN157" s="63"/>
      <c r="LO157" s="63"/>
      <c r="LP157" s="63"/>
      <c r="LQ157" s="63"/>
      <c r="LR157" s="63"/>
      <c r="LS157" s="63"/>
      <c r="LT157" s="63"/>
      <c r="LU157" s="63"/>
      <c r="LV157" s="63"/>
      <c r="LW157" s="63"/>
      <c r="LX157" s="63"/>
      <c r="LY157" s="63"/>
      <c r="LZ157" s="63"/>
      <c r="MA157" s="63"/>
      <c r="MB157" s="63"/>
      <c r="MC157" s="63"/>
      <c r="MD157" s="63"/>
      <c r="ME157" s="63"/>
      <c r="MF157" s="63"/>
      <c r="MG157" s="63"/>
      <c r="MH157" s="63"/>
      <c r="MI157" s="63"/>
      <c r="MJ157" s="63"/>
      <c r="MK157" s="63"/>
      <c r="ML157" s="63"/>
      <c r="MM157" s="63"/>
      <c r="MN157" s="63"/>
      <c r="MO157" s="63"/>
      <c r="MP157" s="63"/>
      <c r="MQ157" s="63"/>
      <c r="MR157" s="63"/>
      <c r="MS157" s="63"/>
      <c r="MT157" s="63"/>
      <c r="MU157" s="63"/>
      <c r="MV157" s="63"/>
      <c r="MW157" s="63"/>
      <c r="MX157" s="63"/>
      <c r="MY157" s="63"/>
      <c r="MZ157" s="63"/>
      <c r="NA157" s="63"/>
      <c r="NB157" s="63"/>
      <c r="NC157" s="63"/>
      <c r="ND157" s="63"/>
      <c r="NE157" s="63"/>
      <c r="NF157" s="63"/>
      <c r="NG157" s="63"/>
      <c r="NH157" s="63"/>
      <c r="NI157" s="63"/>
      <c r="NJ157" s="63"/>
      <c r="NK157" s="63"/>
      <c r="NL157" s="63"/>
      <c r="NM157" s="63"/>
      <c r="NN157" s="63"/>
      <c r="NO157" s="63"/>
      <c r="NP157" s="63"/>
      <c r="NQ157" s="63"/>
      <c r="NR157" s="63"/>
      <c r="NS157" s="63"/>
      <c r="NT157" s="63"/>
      <c r="NU157" s="63"/>
      <c r="NV157" s="63"/>
      <c r="NW157" s="63"/>
      <c r="NX157" s="63"/>
      <c r="NY157" s="63"/>
      <c r="NZ157" s="63"/>
      <c r="OA157" s="63"/>
      <c r="OB157" s="63"/>
      <c r="OC157" s="63"/>
      <c r="OD157" s="63"/>
      <c r="OE157" s="63"/>
      <c r="OF157" s="63"/>
      <c r="OG157" s="63"/>
      <c r="OH157" s="63"/>
      <c r="OI157" s="63"/>
      <c r="OJ157" s="63"/>
      <c r="OK157" s="63"/>
      <c r="OL157" s="63"/>
      <c r="OM157" s="63"/>
      <c r="ON157" s="63"/>
      <c r="OO157" s="63"/>
      <c r="OP157" s="63"/>
      <c r="OQ157" s="63"/>
      <c r="OR157" s="63"/>
      <c r="OS157" s="63"/>
      <c r="OT157" s="63"/>
      <c r="OU157" s="63"/>
      <c r="OV157" s="63"/>
      <c r="OW157" s="63"/>
      <c r="OX157" s="63"/>
      <c r="OY157" s="63"/>
      <c r="OZ157" s="63"/>
      <c r="PA157" s="63"/>
      <c r="PB157" s="63"/>
      <c r="PC157" s="63"/>
      <c r="PD157" s="63"/>
      <c r="PE157" s="63"/>
      <c r="PF157" s="63"/>
      <c r="PG157" s="63"/>
      <c r="PH157" s="63"/>
      <c r="PI157" s="63"/>
      <c r="PJ157" s="63"/>
      <c r="PK157" s="63"/>
      <c r="PL157" s="63"/>
      <c r="PM157" s="63"/>
      <c r="PN157" s="63"/>
      <c r="PO157" s="63"/>
      <c r="PP157" s="63"/>
      <c r="PQ157" s="63"/>
      <c r="PR157" s="63"/>
      <c r="PS157" s="63"/>
      <c r="PT157" s="63"/>
      <c r="PU157" s="63"/>
      <c r="PV157" s="63"/>
      <c r="PW157" s="63"/>
      <c r="PX157" s="63"/>
      <c r="PY157" s="63"/>
      <c r="PZ157" s="63"/>
      <c r="QA157" s="63"/>
      <c r="QB157" s="63"/>
      <c r="QC157" s="63"/>
      <c r="QD157" s="63"/>
      <c r="QE157" s="63"/>
      <c r="QF157" s="63"/>
      <c r="QG157" s="63"/>
      <c r="QH157" s="63"/>
      <c r="QI157" s="63"/>
      <c r="QJ157" s="63"/>
      <c r="QK157" s="63"/>
      <c r="QL157" s="63"/>
      <c r="QM157" s="63"/>
      <c r="QN157" s="63"/>
      <c r="QO157" s="63"/>
      <c r="QP157" s="63"/>
      <c r="QQ157" s="63"/>
      <c r="QR157" s="63"/>
      <c r="QS157" s="63"/>
      <c r="QT157" s="63"/>
      <c r="QU157" s="63"/>
      <c r="QV157" s="63"/>
      <c r="QW157" s="63"/>
      <c r="QX157" s="63"/>
      <c r="QY157" s="63"/>
      <c r="QZ157" s="63"/>
      <c r="RA157" s="63"/>
      <c r="RB157" s="63"/>
      <c r="RC157" s="63"/>
      <c r="RD157" s="63"/>
      <c r="RE157" s="63"/>
      <c r="RF157" s="63"/>
      <c r="RG157" s="63"/>
      <c r="RH157" s="63"/>
      <c r="RI157" s="63"/>
      <c r="RJ157" s="63"/>
      <c r="RK157" s="63"/>
      <c r="RL157" s="63"/>
      <c r="RM157" s="63"/>
      <c r="RN157" s="63"/>
      <c r="RO157" s="63"/>
      <c r="RP157" s="63"/>
      <c r="RQ157" s="63"/>
      <c r="RR157" s="63"/>
      <c r="RS157" s="63"/>
      <c r="RT157" s="63"/>
      <c r="RU157" s="63"/>
      <c r="RV157" s="63"/>
      <c r="RW157" s="63"/>
      <c r="RX157" s="63"/>
      <c r="RY157" s="63"/>
      <c r="RZ157" s="63"/>
      <c r="SA157" s="63"/>
      <c r="SB157" s="63"/>
      <c r="SC157" s="63"/>
      <c r="SD157" s="63"/>
      <c r="SE157" s="63"/>
      <c r="SF157" s="63"/>
      <c r="SG157" s="63"/>
      <c r="SH157" s="63"/>
      <c r="SI157" s="63"/>
      <c r="SJ157" s="63"/>
      <c r="SK157" s="63"/>
      <c r="SL157" s="63"/>
      <c r="SM157" s="63"/>
      <c r="SN157" s="63"/>
      <c r="SO157" s="63"/>
      <c r="SP157" s="63"/>
      <c r="SQ157" s="63"/>
      <c r="SR157" s="63"/>
      <c r="SS157" s="63"/>
      <c r="ST157" s="63"/>
      <c r="SU157" s="63"/>
      <c r="SV157" s="63"/>
      <c r="SW157" s="63"/>
      <c r="SX157" s="63"/>
      <c r="SY157" s="63"/>
      <c r="SZ157" s="63"/>
      <c r="TA157" s="63"/>
      <c r="TB157" s="63"/>
      <c r="TC157" s="63"/>
      <c r="TD157" s="63"/>
      <c r="TE157" s="63"/>
      <c r="TF157" s="63"/>
      <c r="TG157" s="63"/>
      <c r="TH157" s="63"/>
      <c r="TI157" s="63"/>
      <c r="TJ157" s="63"/>
      <c r="TK157" s="63"/>
      <c r="TL157" s="63"/>
      <c r="TM157" s="63"/>
      <c r="TN157" s="63"/>
      <c r="TO157" s="63"/>
      <c r="TP157" s="63"/>
      <c r="TQ157" s="63"/>
      <c r="TR157" s="63"/>
      <c r="TS157" s="63"/>
      <c r="TT157" s="63"/>
      <c r="TU157" s="63"/>
      <c r="TV157" s="63"/>
      <c r="TW157" s="63"/>
      <c r="TX157" s="63"/>
      <c r="TY157" s="63"/>
      <c r="TZ157" s="63"/>
      <c r="UA157" s="63"/>
      <c r="UB157" s="63"/>
      <c r="UC157" s="63"/>
      <c r="UD157" s="63"/>
      <c r="UE157" s="63"/>
      <c r="UF157" s="63"/>
      <c r="UG157" s="63"/>
      <c r="UH157" s="63"/>
      <c r="UI157" s="63"/>
      <c r="UJ157" s="63"/>
      <c r="UK157" s="63"/>
      <c r="UL157" s="63"/>
      <c r="UM157" s="63"/>
      <c r="UN157" s="63"/>
      <c r="UO157" s="63"/>
      <c r="UP157" s="63"/>
      <c r="UQ157" s="63"/>
      <c r="UR157" s="63"/>
      <c r="US157" s="63"/>
      <c r="UT157" s="63"/>
      <c r="UU157" s="63"/>
      <c r="UV157" s="63"/>
      <c r="UW157" s="63"/>
      <c r="UX157" s="63"/>
      <c r="UY157" s="63"/>
      <c r="UZ157" s="63"/>
      <c r="VA157" s="63"/>
      <c r="VB157" s="63"/>
      <c r="VC157" s="63"/>
      <c r="VD157" s="63"/>
      <c r="VE157" s="63"/>
      <c r="VF157" s="63"/>
      <c r="VG157" s="63"/>
      <c r="VH157" s="63"/>
      <c r="VI157" s="63"/>
      <c r="VJ157" s="63"/>
      <c r="VK157" s="63"/>
      <c r="VL157" s="63"/>
      <c r="VM157" s="63"/>
      <c r="VN157" s="63"/>
      <c r="VO157" s="63"/>
      <c r="VP157" s="63"/>
      <c r="VQ157" s="63"/>
      <c r="VR157" s="63"/>
      <c r="VS157" s="63"/>
      <c r="VT157" s="63"/>
      <c r="VU157" s="63"/>
      <c r="VV157" s="63"/>
      <c r="VW157" s="63"/>
      <c r="VX157" s="63"/>
      <c r="VY157" s="63"/>
      <c r="VZ157" s="63"/>
      <c r="WA157" s="63"/>
      <c r="WB157" s="63"/>
      <c r="WC157" s="63"/>
      <c r="WD157" s="63"/>
      <c r="WE157" s="63"/>
      <c r="WF157" s="63"/>
      <c r="WG157" s="63"/>
      <c r="WH157" s="63"/>
      <c r="WI157" s="63"/>
      <c r="WJ157" s="63"/>
      <c r="WK157" s="63"/>
      <c r="WL157" s="63"/>
      <c r="WM157" s="63"/>
      <c r="WN157" s="63"/>
      <c r="WO157" s="63"/>
      <c r="WP157" s="63"/>
      <c r="WQ157" s="63"/>
      <c r="WR157" s="63"/>
      <c r="WS157" s="63"/>
      <c r="WT157" s="63"/>
      <c r="WU157" s="63"/>
      <c r="WV157" s="63"/>
      <c r="WW157" s="63"/>
      <c r="WX157" s="63"/>
      <c r="WY157" s="63"/>
      <c r="WZ157" s="63"/>
      <c r="XA157" s="63"/>
      <c r="XB157" s="63"/>
      <c r="XC157" s="63"/>
      <c r="XD157" s="63"/>
      <c r="XE157" s="63"/>
      <c r="XF157" s="63"/>
      <c r="XG157" s="63"/>
      <c r="XH157" s="63"/>
      <c r="XI157" s="63"/>
      <c r="XJ157" s="63"/>
      <c r="XK157" s="63"/>
      <c r="XL157" s="63"/>
      <c r="XM157" s="63"/>
      <c r="XN157" s="63"/>
      <c r="XO157" s="63"/>
      <c r="XP157" s="63"/>
      <c r="XQ157" s="63"/>
      <c r="XR157" s="63"/>
      <c r="XS157" s="63"/>
      <c r="XT157" s="63"/>
      <c r="XU157" s="63"/>
      <c r="XV157" s="63"/>
      <c r="XW157" s="63"/>
      <c r="XX157" s="63"/>
      <c r="XY157" s="63"/>
      <c r="XZ157" s="63"/>
      <c r="YA157" s="63"/>
      <c r="YB157" s="63"/>
      <c r="YC157" s="63"/>
      <c r="YD157" s="63"/>
      <c r="YE157" s="63"/>
      <c r="YF157" s="63"/>
      <c r="YG157" s="63"/>
      <c r="YH157" s="63"/>
      <c r="YI157" s="63"/>
      <c r="YJ157" s="63"/>
      <c r="YK157" s="63"/>
      <c r="YL157" s="63"/>
      <c r="YM157" s="63"/>
      <c r="YN157" s="63"/>
      <c r="YO157" s="63"/>
      <c r="YP157" s="63"/>
      <c r="YQ157" s="63"/>
      <c r="YR157" s="63"/>
      <c r="YS157" s="63"/>
      <c r="YT157" s="63"/>
      <c r="YU157" s="63"/>
      <c r="YV157" s="63"/>
      <c r="YW157" s="63"/>
      <c r="YX157" s="63"/>
      <c r="YY157" s="63"/>
      <c r="YZ157" s="63"/>
      <c r="ZA157" s="63"/>
      <c r="ZB157" s="63"/>
      <c r="ZC157" s="63"/>
      <c r="ZD157" s="63"/>
      <c r="ZE157" s="63"/>
      <c r="ZF157" s="63"/>
      <c r="ZG157" s="63"/>
      <c r="ZH157" s="63"/>
      <c r="ZI157" s="63"/>
      <c r="ZJ157" s="63"/>
      <c r="ZK157" s="63"/>
      <c r="ZL157" s="63"/>
      <c r="ZM157" s="63"/>
      <c r="ZN157" s="63"/>
      <c r="ZO157" s="63"/>
      <c r="ZP157" s="63"/>
      <c r="ZQ157" s="63"/>
      <c r="ZR157" s="63"/>
      <c r="ZS157" s="63"/>
      <c r="ZT157" s="63"/>
      <c r="ZU157" s="63"/>
      <c r="ZV157" s="63"/>
      <c r="ZW157" s="63"/>
      <c r="ZX157" s="63"/>
      <c r="ZY157" s="63"/>
      <c r="ZZ157" s="63"/>
      <c r="AAA157" s="63"/>
      <c r="AAB157" s="63"/>
      <c r="AAC157" s="63"/>
      <c r="AAD157" s="63"/>
      <c r="AAE157" s="63"/>
      <c r="AAF157" s="63"/>
      <c r="AAG157" s="63"/>
      <c r="AAH157" s="63"/>
      <c r="AAI157" s="63"/>
      <c r="AAJ157" s="63"/>
      <c r="AAK157" s="63"/>
      <c r="AAL157" s="63"/>
      <c r="AAM157" s="63"/>
      <c r="AAN157" s="63"/>
      <c r="AAO157" s="63"/>
      <c r="AAP157" s="63"/>
      <c r="AAQ157" s="63"/>
      <c r="AAR157" s="63"/>
      <c r="AAS157" s="63"/>
      <c r="AAT157" s="63"/>
      <c r="AAU157" s="63"/>
      <c r="AAV157" s="63"/>
      <c r="AAW157" s="63"/>
      <c r="AAX157" s="63"/>
      <c r="AAY157" s="63"/>
      <c r="AAZ157" s="63"/>
      <c r="ABA157" s="63"/>
      <c r="ABB157" s="63"/>
      <c r="ABC157" s="63"/>
      <c r="ABD157" s="63"/>
      <c r="ABE157" s="63"/>
      <c r="ABF157" s="63"/>
      <c r="ABG157" s="63"/>
      <c r="ABH157" s="63"/>
      <c r="ABI157" s="63"/>
      <c r="ABJ157" s="63"/>
      <c r="ABK157" s="63"/>
      <c r="ABL157" s="63"/>
      <c r="ABM157" s="63"/>
      <c r="ABN157" s="63"/>
      <c r="ABO157" s="63"/>
      <c r="ABP157" s="63"/>
      <c r="ABQ157" s="63"/>
      <c r="ABR157" s="63"/>
      <c r="ABS157" s="63"/>
      <c r="ABT157" s="63"/>
      <c r="ABU157" s="63"/>
      <c r="ABV157" s="63"/>
      <c r="ABW157" s="63"/>
      <c r="ABX157" s="63"/>
      <c r="ABY157" s="63"/>
      <c r="ABZ157" s="63"/>
      <c r="ACA157" s="63"/>
      <c r="ACB157" s="63"/>
      <c r="ACC157" s="63"/>
      <c r="ACD157" s="63"/>
      <c r="ACE157" s="63"/>
      <c r="ACF157" s="63"/>
      <c r="ACG157" s="63"/>
      <c r="ACH157" s="63"/>
      <c r="ACI157" s="63"/>
      <c r="ACJ157" s="63"/>
      <c r="ACK157" s="63"/>
      <c r="ACL157" s="63"/>
      <c r="ACM157" s="63"/>
      <c r="ACN157" s="63"/>
      <c r="ACO157" s="63"/>
      <c r="ACP157" s="63"/>
      <c r="ACQ157" s="63"/>
      <c r="ACR157" s="63"/>
      <c r="ACS157" s="63"/>
      <c r="ACT157" s="63"/>
      <c r="ACU157" s="63"/>
      <c r="ACV157" s="63"/>
      <c r="ACW157" s="63"/>
      <c r="ACX157" s="63"/>
      <c r="ACY157" s="63"/>
      <c r="ACZ157" s="63"/>
      <c r="ADA157" s="63"/>
      <c r="ADB157" s="63"/>
      <c r="ADC157" s="63"/>
      <c r="ADD157" s="63"/>
      <c r="ADE157" s="63"/>
      <c r="ADF157" s="63"/>
      <c r="ADG157" s="63"/>
      <c r="ADH157" s="63"/>
      <c r="ADI157" s="63"/>
      <c r="ADJ157" s="63"/>
      <c r="ADK157" s="63"/>
      <c r="ADL157" s="63"/>
      <c r="ADM157" s="63"/>
      <c r="ADN157" s="63"/>
      <c r="ADO157" s="63"/>
      <c r="ADP157" s="63"/>
      <c r="ADQ157" s="63"/>
      <c r="ADR157" s="63"/>
      <c r="ADS157" s="63"/>
      <c r="ADT157" s="63"/>
      <c r="ADU157" s="63"/>
      <c r="ADV157" s="63"/>
      <c r="ADW157" s="63"/>
      <c r="ADX157" s="63"/>
      <c r="ADY157" s="63"/>
      <c r="ADZ157" s="63"/>
      <c r="AEA157" s="63"/>
      <c r="AEB157" s="63"/>
      <c r="AEC157" s="63"/>
      <c r="AED157" s="63"/>
      <c r="AEE157" s="63"/>
      <c r="AEF157" s="63"/>
      <c r="AEG157" s="63"/>
      <c r="AEH157" s="63"/>
      <c r="AEI157" s="63"/>
      <c r="AEJ157" s="63"/>
      <c r="AEK157" s="63"/>
      <c r="AEL157" s="63"/>
      <c r="AEM157" s="63"/>
      <c r="AEN157" s="63"/>
      <c r="AEO157" s="63"/>
      <c r="AEP157" s="63"/>
      <c r="AEQ157" s="63"/>
      <c r="AER157" s="63"/>
      <c r="AES157" s="63"/>
      <c r="AET157" s="63"/>
      <c r="AEU157" s="63"/>
      <c r="AEV157" s="63"/>
      <c r="AEW157" s="63"/>
      <c r="AEX157" s="63"/>
      <c r="AEY157" s="63"/>
      <c r="AEZ157" s="63"/>
      <c r="AFA157" s="63"/>
      <c r="AFB157" s="63"/>
      <c r="AFC157" s="63"/>
      <c r="AFD157" s="63"/>
      <c r="AFE157" s="63"/>
      <c r="AFF157" s="63"/>
      <c r="AFG157" s="63"/>
      <c r="AFH157" s="63"/>
      <c r="AFI157" s="63"/>
      <c r="AFJ157" s="63"/>
      <c r="AFK157" s="63"/>
      <c r="AFL157" s="63"/>
      <c r="AFM157" s="63"/>
      <c r="AFN157" s="63"/>
      <c r="AFO157" s="63"/>
      <c r="AFP157" s="63"/>
      <c r="AFQ157" s="63"/>
      <c r="AFR157" s="63"/>
      <c r="AFS157" s="63"/>
      <c r="AFT157" s="63"/>
      <c r="AFU157" s="63"/>
      <c r="AFV157" s="63"/>
      <c r="AFW157" s="63"/>
      <c r="AFX157" s="63"/>
      <c r="AFY157" s="63"/>
      <c r="AFZ157" s="63"/>
      <c r="AGA157" s="63"/>
      <c r="AGB157" s="63"/>
      <c r="AGC157" s="63"/>
      <c r="AGD157" s="63"/>
      <c r="AGE157" s="63"/>
      <c r="AGF157" s="63"/>
      <c r="AGG157" s="63"/>
      <c r="AGH157" s="63"/>
      <c r="AGI157" s="63"/>
      <c r="AGJ157" s="63"/>
      <c r="AGK157" s="63"/>
      <c r="AGL157" s="63"/>
      <c r="AGM157" s="63"/>
      <c r="AGN157" s="63"/>
      <c r="AGO157" s="63"/>
      <c r="AGP157" s="63"/>
      <c r="AGQ157" s="63"/>
      <c r="AGR157" s="63"/>
      <c r="AGS157" s="63"/>
      <c r="AGT157" s="63"/>
      <c r="AGU157" s="63"/>
      <c r="AGV157" s="63"/>
      <c r="AGW157" s="63"/>
      <c r="AGX157" s="63"/>
      <c r="AGY157" s="63"/>
      <c r="AGZ157" s="63"/>
      <c r="AHA157" s="63"/>
      <c r="AHB157" s="63"/>
      <c r="AHC157" s="63"/>
      <c r="AHD157" s="63"/>
      <c r="AHE157" s="63"/>
      <c r="AHF157" s="63"/>
      <c r="AHG157" s="63"/>
      <c r="AHH157" s="63"/>
      <c r="AHI157" s="63"/>
      <c r="AHJ157" s="63"/>
      <c r="AHK157" s="63"/>
      <c r="AHL157" s="63"/>
      <c r="AHM157" s="63"/>
      <c r="AHN157" s="63"/>
      <c r="AHO157" s="63"/>
      <c r="AHP157" s="63"/>
      <c r="AHQ157" s="63"/>
      <c r="AHR157" s="63"/>
      <c r="AHS157" s="63"/>
      <c r="AHT157" s="63"/>
      <c r="AHU157" s="63"/>
      <c r="AHV157" s="63"/>
      <c r="AHW157" s="63"/>
      <c r="AHX157" s="63"/>
      <c r="AHY157" s="63"/>
      <c r="AHZ157" s="63"/>
      <c r="AIA157" s="63"/>
      <c r="AIB157" s="63"/>
      <c r="AIC157" s="63"/>
      <c r="AID157" s="63"/>
      <c r="AIE157" s="63"/>
      <c r="AIF157" s="63"/>
      <c r="AIG157" s="63"/>
      <c r="AIH157" s="63"/>
      <c r="AII157" s="63"/>
      <c r="AIJ157" s="63"/>
      <c r="AIK157" s="63"/>
      <c r="AIL157" s="63"/>
      <c r="AIM157" s="63"/>
      <c r="AIN157" s="63"/>
      <c r="AIO157" s="63"/>
      <c r="AIP157" s="63"/>
      <c r="AIQ157" s="63"/>
      <c r="AIR157" s="63"/>
      <c r="AIS157" s="63"/>
      <c r="AIT157" s="63"/>
      <c r="AIU157" s="63"/>
      <c r="AIV157" s="63"/>
      <c r="AIW157" s="63"/>
      <c r="AIX157" s="63"/>
      <c r="AIY157" s="63"/>
      <c r="AIZ157" s="63"/>
      <c r="AJA157" s="63"/>
      <c r="AJB157" s="63"/>
      <c r="AJC157" s="63"/>
      <c r="AJD157" s="63"/>
      <c r="AJE157" s="63"/>
      <c r="AJF157" s="63"/>
      <c r="AJG157" s="63"/>
      <c r="AJH157" s="63"/>
      <c r="AJI157" s="63"/>
      <c r="AJJ157" s="63"/>
      <c r="AJK157" s="63"/>
      <c r="AJL157" s="63"/>
      <c r="AJM157" s="63"/>
      <c r="AJN157" s="63"/>
      <c r="AJO157" s="63"/>
      <c r="AJP157" s="63"/>
      <c r="AJQ157" s="63"/>
      <c r="AJR157" s="63"/>
      <c r="AJS157" s="63"/>
      <c r="AJT157" s="63"/>
      <c r="AJU157" s="63"/>
      <c r="AJV157" s="63"/>
      <c r="AJW157" s="63"/>
      <c r="AJX157" s="63"/>
      <c r="AJY157" s="63"/>
      <c r="AJZ157" s="63"/>
      <c r="AKA157" s="63"/>
      <c r="AKB157" s="63"/>
      <c r="AKC157" s="63"/>
      <c r="AKD157" s="63"/>
      <c r="AKE157" s="63"/>
      <c r="AKF157" s="63"/>
      <c r="AKG157" s="63"/>
      <c r="AKH157" s="63"/>
      <c r="AKI157" s="63"/>
      <c r="AKJ157" s="63"/>
      <c r="AKK157" s="63"/>
      <c r="AKL157" s="63"/>
      <c r="AKM157" s="63"/>
      <c r="AKN157" s="63"/>
      <c r="AKO157" s="63"/>
      <c r="AKP157" s="63"/>
      <c r="AKQ157" s="63"/>
      <c r="AKR157" s="63"/>
      <c r="AKS157" s="63"/>
      <c r="AKT157" s="63"/>
      <c r="AKU157" s="63"/>
      <c r="AKV157" s="63"/>
      <c r="AKW157" s="63"/>
      <c r="AKX157" s="63"/>
      <c r="AKY157" s="63"/>
      <c r="AKZ157" s="63"/>
      <c r="ALA157" s="63"/>
      <c r="ALB157" s="63"/>
      <c r="ALC157" s="63"/>
      <c r="ALD157" s="63"/>
      <c r="ALE157" s="63"/>
      <c r="ALF157" s="63"/>
      <c r="ALG157" s="63"/>
      <c r="ALH157" s="63"/>
      <c r="ALI157" s="63"/>
      <c r="ALJ157" s="63"/>
      <c r="ALK157" s="63"/>
      <c r="ALL157" s="63"/>
      <c r="ALM157" s="63"/>
      <c r="ALN157" s="63"/>
      <c r="ALO157" s="63"/>
      <c r="ALP157" s="63"/>
      <c r="ALQ157" s="63"/>
      <c r="ALR157" s="63"/>
      <c r="ALS157" s="63"/>
      <c r="ALT157" s="63"/>
      <c r="ALU157" s="63"/>
      <c r="ALV157" s="63"/>
      <c r="ALW157" s="63"/>
      <c r="ALX157" s="63"/>
      <c r="ALY157" s="63"/>
      <c r="ALZ157" s="63"/>
      <c r="AMA157" s="63"/>
      <c r="AMB157" s="63"/>
      <c r="AMC157" s="63"/>
      <c r="AMD157" s="63"/>
      <c r="AME157" s="63"/>
      <c r="AMF157" s="63"/>
      <c r="AMG157" s="63"/>
      <c r="AMH157" s="63"/>
      <c r="AMI157" s="63"/>
      <c r="AMJ157" s="63"/>
      <c r="AMK157" s="63"/>
      <c r="AML157" s="63"/>
      <c r="AMM157" s="63"/>
      <c r="AMN157" s="63"/>
      <c r="AMO157" s="63"/>
      <c r="AMP157" s="63"/>
      <c r="AMQ157" s="63"/>
      <c r="AMR157" s="63"/>
      <c r="AMS157" s="63"/>
      <c r="AMT157" s="63"/>
      <c r="AMU157" s="63"/>
      <c r="AMV157" s="63"/>
      <c r="AMW157" s="63"/>
      <c r="AMX157" s="63"/>
      <c r="AMY157" s="63"/>
      <c r="AMZ157" s="63"/>
      <c r="ANA157" s="63"/>
      <c r="ANB157" s="63"/>
      <c r="ANC157" s="63"/>
      <c r="AND157" s="63"/>
      <c r="ANE157" s="63"/>
      <c r="ANF157" s="63"/>
      <c r="ANG157" s="63"/>
      <c r="ANH157" s="63"/>
      <c r="ANI157" s="63"/>
      <c r="ANJ157" s="63"/>
      <c r="ANK157" s="63"/>
      <c r="ANL157" s="63"/>
      <c r="ANM157" s="63"/>
      <c r="ANN157" s="63"/>
      <c r="ANO157" s="63"/>
      <c r="ANP157" s="63"/>
      <c r="ANQ157" s="63"/>
      <c r="ANR157" s="63"/>
      <c r="ANS157" s="63"/>
      <c r="ANT157" s="63"/>
      <c r="ANU157" s="63"/>
      <c r="ANV157" s="63"/>
      <c r="ANW157" s="63"/>
      <c r="ANX157" s="63"/>
      <c r="ANY157" s="63"/>
      <c r="ANZ157" s="63"/>
      <c r="AOA157" s="63"/>
      <c r="AOB157" s="63"/>
    </row>
  </sheetData>
  <mergeCells count="30">
    <mergeCell ref="J40:K40"/>
    <mergeCell ref="L40:M40"/>
    <mergeCell ref="N40:O40"/>
    <mergeCell ref="H15:I15"/>
    <mergeCell ref="B39:I39"/>
    <mergeCell ref="D40:E40"/>
    <mergeCell ref="F40:G40"/>
    <mergeCell ref="H40:I40"/>
    <mergeCell ref="A9:O9"/>
    <mergeCell ref="A152:AZ152"/>
    <mergeCell ref="A157:AZ157"/>
    <mergeCell ref="BK4:BN4"/>
    <mergeCell ref="BK5:BN5"/>
    <mergeCell ref="BK6:BN6"/>
    <mergeCell ref="A5:O5"/>
    <mergeCell ref="A7:O7"/>
    <mergeCell ref="P40:Q40"/>
    <mergeCell ref="B62:F62"/>
    <mergeCell ref="D63:E63"/>
    <mergeCell ref="F63:G63"/>
    <mergeCell ref="C12:I12"/>
    <mergeCell ref="B14:I14"/>
    <mergeCell ref="D15:E15"/>
    <mergeCell ref="F15:G15"/>
    <mergeCell ref="A1:AZ1"/>
    <mergeCell ref="BK1:BN1"/>
    <mergeCell ref="BK2:BN2"/>
    <mergeCell ref="BK3:BN3"/>
    <mergeCell ref="A2:O2"/>
    <mergeCell ref="A3:O3"/>
  </mergeCells>
  <pageMargins left="0.70866141732283472" right="0.70866141732283472" top="0.74803149606299213" bottom="0.74803149606299213" header="0.51181102362204722" footer="0.51181102362204722"/>
  <pageSetup paperSize="9" scale="90" firstPageNumber="0" orientation="landscape" r:id="rId1"/>
  <colBreaks count="1" manualBreakCount="1">
    <brk id="52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26"/>
  <sheetViews>
    <sheetView zoomScaleNormal="100" zoomScaleSheetLayoutView="140" workbookViewId="0">
      <selection activeCell="G31" sqref="G31"/>
    </sheetView>
  </sheetViews>
  <sheetFormatPr defaultRowHeight="12.75" x14ac:dyDescent="0.2"/>
  <cols>
    <col min="1" max="1" width="44.140625" customWidth="1"/>
    <col min="2" max="8" width="8.7109375"/>
    <col min="9" max="9" width="11.7109375" customWidth="1"/>
    <col min="10" max="1023" width="8.7109375"/>
  </cols>
  <sheetData>
    <row r="2" spans="1:7" x14ac:dyDescent="0.2">
      <c r="A2" s="352" t="str">
        <f>'PLANILHA ORÇAMENTÁRIA'!A2:I2</f>
        <v>AGÊNCIA NACIONAL DE MINERAÇÃO - SEDE/DF</v>
      </c>
      <c r="B2" s="352"/>
      <c r="C2" s="352"/>
      <c r="D2" s="352"/>
      <c r="E2" s="352"/>
      <c r="F2" s="352"/>
      <c r="G2" s="352"/>
    </row>
    <row r="3" spans="1:7" x14ac:dyDescent="0.2">
      <c r="A3" s="351">
        <f>'PLANILHA ORÇAMENTÁRIA'!A3:I3</f>
        <v>0</v>
      </c>
      <c r="B3" s="351"/>
      <c r="C3" s="351"/>
      <c r="D3" s="351"/>
      <c r="E3" s="351"/>
      <c r="F3" s="351"/>
      <c r="G3" s="351"/>
    </row>
    <row r="4" spans="1:7" ht="8.1" customHeight="1" x14ac:dyDescent="0.2">
      <c r="A4" s="64"/>
      <c r="B4" s="64"/>
      <c r="C4" s="64"/>
      <c r="D4" s="64"/>
      <c r="E4" s="64"/>
      <c r="F4" s="64"/>
      <c r="G4" s="64"/>
    </row>
    <row r="5" spans="1:7" x14ac:dyDescent="0.2">
      <c r="A5" s="351" t="str">
        <f>'PLANILHA ORÇAMENTÁRIA'!A5:I5</f>
        <v>EDITAL: _____________  ANEXO: ___________</v>
      </c>
      <c r="B5" s="351"/>
      <c r="C5" s="351"/>
      <c r="D5" s="351"/>
      <c r="E5" s="351"/>
      <c r="F5" s="351"/>
      <c r="G5" s="351"/>
    </row>
    <row r="6" spans="1:7" ht="8.1" customHeight="1" x14ac:dyDescent="0.2">
      <c r="A6" s="64"/>
      <c r="B6" s="64"/>
      <c r="C6" s="64"/>
      <c r="D6" s="64"/>
      <c r="E6" s="64"/>
      <c r="F6" s="64"/>
      <c r="G6" s="64"/>
    </row>
    <row r="7" spans="1:7" x14ac:dyDescent="0.2">
      <c r="A7" s="352" t="str">
        <f>'PLANILHA ORÇAMENTÁRIA'!A7:I7</f>
        <v>PLANILHA ORÇAMENTÁRIA ESTIMATIVA PARA PREENCHIMENTO DA EMPRESA LICITANTE</v>
      </c>
      <c r="B7" s="352"/>
      <c r="C7" s="352"/>
      <c r="D7" s="352"/>
      <c r="E7" s="352"/>
      <c r="F7" s="352"/>
      <c r="G7" s="352"/>
    </row>
    <row r="8" spans="1:7" ht="8.1" customHeight="1" x14ac:dyDescent="0.2">
      <c r="A8" s="352"/>
      <c r="B8" s="352"/>
      <c r="C8" s="352"/>
      <c r="D8" s="352"/>
      <c r="E8" s="352"/>
      <c r="F8" s="352"/>
      <c r="G8" s="352"/>
    </row>
    <row r="9" spans="1:7" x14ac:dyDescent="0.2">
      <c r="A9" s="351" t="str">
        <f>'PLANILHA ORÇAMENTÁRIA'!A9:I9</f>
        <v>OBJETO: _________________________________________</v>
      </c>
      <c r="B9" s="351"/>
      <c r="C9" s="351"/>
      <c r="D9" s="351"/>
      <c r="E9" s="351"/>
      <c r="F9" s="351"/>
      <c r="G9" s="351"/>
    </row>
    <row r="10" spans="1:7" ht="8.1" customHeight="1" thickBot="1" x14ac:dyDescent="0.25"/>
    <row r="11" spans="1:7" ht="31.5" customHeight="1" thickBot="1" x14ac:dyDescent="0.25">
      <c r="A11" s="341" t="s">
        <v>7</v>
      </c>
      <c r="B11" s="341"/>
      <c r="C11" s="341"/>
      <c r="D11" s="341"/>
      <c r="E11" s="342" t="s">
        <v>8</v>
      </c>
      <c r="F11" s="342"/>
      <c r="G11" s="342"/>
    </row>
    <row r="12" spans="1:7" ht="15" thickBot="1" x14ac:dyDescent="0.25">
      <c r="A12" s="1"/>
      <c r="B12" s="340"/>
      <c r="C12" s="340"/>
      <c r="D12" s="340"/>
      <c r="E12" s="2" t="s">
        <v>9</v>
      </c>
      <c r="F12" s="3" t="s">
        <v>10</v>
      </c>
      <c r="G12" s="4" t="s">
        <v>11</v>
      </c>
    </row>
    <row r="13" spans="1:7" ht="15" thickBot="1" x14ac:dyDescent="0.25">
      <c r="A13" s="5" t="s">
        <v>12</v>
      </c>
      <c r="B13" s="343">
        <v>0.03</v>
      </c>
      <c r="C13" s="343"/>
      <c r="D13" s="343"/>
      <c r="E13" s="6">
        <v>0.03</v>
      </c>
      <c r="F13" s="6">
        <v>0.04</v>
      </c>
      <c r="G13" s="6">
        <v>5.5E-2</v>
      </c>
    </row>
    <row r="14" spans="1:7" ht="15" thickBot="1" x14ac:dyDescent="0.25">
      <c r="A14" s="7" t="s">
        <v>13</v>
      </c>
      <c r="B14" s="343">
        <v>8.0000000000000002E-3</v>
      </c>
      <c r="C14" s="343"/>
      <c r="D14" s="343"/>
      <c r="E14" s="8">
        <v>8.0000000000000002E-3</v>
      </c>
      <c r="F14" s="8">
        <v>8.0000000000000002E-3</v>
      </c>
      <c r="G14" s="8">
        <v>0.01</v>
      </c>
    </row>
    <row r="15" spans="1:7" ht="15" thickBot="1" x14ac:dyDescent="0.25">
      <c r="A15" s="7" t="s">
        <v>14</v>
      </c>
      <c r="B15" s="343">
        <v>5.8999999999999999E-3</v>
      </c>
      <c r="C15" s="343"/>
      <c r="D15" s="343"/>
      <c r="E15" s="8">
        <v>5.8999999999999999E-3</v>
      </c>
      <c r="F15" s="8">
        <v>1.23E-2</v>
      </c>
      <c r="G15" s="9">
        <v>1.3899999999999999E-2</v>
      </c>
    </row>
    <row r="16" spans="1:7" ht="15" thickBot="1" x14ac:dyDescent="0.25">
      <c r="A16" s="7" t="s">
        <v>15</v>
      </c>
      <c r="B16" s="343">
        <v>0</v>
      </c>
      <c r="C16" s="343"/>
      <c r="D16" s="343"/>
      <c r="E16" s="10" t="s">
        <v>16</v>
      </c>
      <c r="F16" s="10" t="s">
        <v>16</v>
      </c>
      <c r="G16" s="10" t="s">
        <v>16</v>
      </c>
    </row>
    <row r="17" spans="1:11" ht="15" thickBot="1" x14ac:dyDescent="0.25">
      <c r="A17" s="7" t="s">
        <v>17</v>
      </c>
      <c r="B17" s="343">
        <v>5.8999999999999999E-3</v>
      </c>
      <c r="C17" s="343"/>
      <c r="D17" s="343"/>
      <c r="E17" s="8">
        <v>5.8999999999999999E-3</v>
      </c>
      <c r="F17" s="8">
        <v>1.23E-2</v>
      </c>
      <c r="G17" s="9">
        <v>1.3899999999999999E-2</v>
      </c>
    </row>
    <row r="18" spans="1:11" ht="15" thickBot="1" x14ac:dyDescent="0.25">
      <c r="A18" s="7" t="s">
        <v>18</v>
      </c>
      <c r="B18" s="343">
        <v>6.1600000000000002E-2</v>
      </c>
      <c r="C18" s="343"/>
      <c r="D18" s="343"/>
      <c r="E18" s="8">
        <v>6.1600000000000002E-2</v>
      </c>
      <c r="F18" s="8">
        <v>7.3999999999999996E-2</v>
      </c>
      <c r="G18" s="9">
        <v>8.9599999999999999E-2</v>
      </c>
    </row>
    <row r="19" spans="1:11" ht="27.75" customHeight="1" thickBot="1" x14ac:dyDescent="0.25">
      <c r="A19" s="344" t="s">
        <v>19</v>
      </c>
      <c r="B19" s="344"/>
      <c r="C19" s="344"/>
      <c r="D19" s="11">
        <f>SUM(C20:C23)</f>
        <v>8.6499999999999994E-2</v>
      </c>
      <c r="E19" s="345" t="s">
        <v>20</v>
      </c>
      <c r="F19" s="345"/>
      <c r="G19" s="345"/>
    </row>
    <row r="20" spans="1:11" ht="15" thickBot="1" x14ac:dyDescent="0.25">
      <c r="A20" s="340" t="s">
        <v>21</v>
      </c>
      <c r="B20" s="340"/>
      <c r="C20" s="12">
        <v>0.05</v>
      </c>
      <c r="D20" s="13"/>
    </row>
    <row r="21" spans="1:11" ht="15" customHeight="1" thickBot="1" x14ac:dyDescent="0.25">
      <c r="A21" s="340" t="s">
        <v>22</v>
      </c>
      <c r="B21" s="340"/>
      <c r="C21" s="12">
        <v>6.4999999999999997E-3</v>
      </c>
      <c r="D21" s="13"/>
      <c r="E21" s="349" t="s">
        <v>241</v>
      </c>
      <c r="F21" s="350"/>
      <c r="G21" s="350"/>
      <c r="H21" s="350"/>
      <c r="I21" s="350"/>
    </row>
    <row r="22" spans="1:11" ht="15" thickBot="1" x14ac:dyDescent="0.25">
      <c r="A22" s="340" t="s">
        <v>23</v>
      </c>
      <c r="B22" s="340"/>
      <c r="C22" s="12">
        <v>0.03</v>
      </c>
      <c r="D22" s="13"/>
      <c r="E22" s="349"/>
      <c r="F22" s="350"/>
      <c r="G22" s="350"/>
      <c r="H22" s="350"/>
      <c r="I22" s="350"/>
    </row>
    <row r="23" spans="1:11" ht="15" thickBot="1" x14ac:dyDescent="0.25">
      <c r="A23" s="340" t="s">
        <v>172</v>
      </c>
      <c r="B23" s="340"/>
      <c r="C23" s="12">
        <v>0</v>
      </c>
      <c r="D23" s="13"/>
      <c r="E23" s="348"/>
      <c r="F23" s="348"/>
      <c r="G23" s="348"/>
      <c r="H23" s="348"/>
      <c r="I23" s="348"/>
      <c r="J23" s="348"/>
      <c r="K23" s="348"/>
    </row>
    <row r="24" spans="1:11" ht="15" thickBot="1" x14ac:dyDescent="0.25">
      <c r="A24" s="340"/>
      <c r="B24" s="340"/>
      <c r="C24" s="14"/>
      <c r="D24" s="15"/>
    </row>
    <row r="25" spans="1:11" ht="15" thickBot="1" x14ac:dyDescent="0.25">
      <c r="A25" s="346" t="s">
        <v>24</v>
      </c>
      <c r="B25" s="346"/>
      <c r="C25" s="16">
        <f>(((1+SUM(B13:D16))*(1+B17)*(1+B18))/(1-D19))-1</f>
        <v>0.22029846197701164</v>
      </c>
      <c r="D25" s="17">
        <f>(((1+SUM(B13:D16))*(1+B17)*(1+B18))/(1-D19))-1</f>
        <v>0.22029846197701164</v>
      </c>
    </row>
    <row r="26" spans="1:11" x14ac:dyDescent="0.2">
      <c r="A26" s="347" t="s">
        <v>25</v>
      </c>
      <c r="B26" s="347"/>
      <c r="C26" s="347"/>
      <c r="D26" s="347"/>
      <c r="E26" s="347"/>
      <c r="F26" s="347"/>
      <c r="G26" s="347"/>
      <c r="H26" s="347"/>
      <c r="I26" s="347"/>
      <c r="J26" s="347"/>
    </row>
  </sheetData>
  <mergeCells count="26">
    <mergeCell ref="A9:G9"/>
    <mergeCell ref="A2:G2"/>
    <mergeCell ref="A3:G3"/>
    <mergeCell ref="A5:G5"/>
    <mergeCell ref="A7:G7"/>
    <mergeCell ref="A8:G8"/>
    <mergeCell ref="A25:B25"/>
    <mergeCell ref="A26:J26"/>
    <mergeCell ref="A21:B21"/>
    <mergeCell ref="A22:B22"/>
    <mergeCell ref="A23:B23"/>
    <mergeCell ref="E23:K23"/>
    <mergeCell ref="A24:B24"/>
    <mergeCell ref="E21:I22"/>
    <mergeCell ref="A20:B20"/>
    <mergeCell ref="A11:D11"/>
    <mergeCell ref="E11:G11"/>
    <mergeCell ref="B12:D12"/>
    <mergeCell ref="B13:D13"/>
    <mergeCell ref="B14:D14"/>
    <mergeCell ref="B15:D15"/>
    <mergeCell ref="B16:D16"/>
    <mergeCell ref="B17:D17"/>
    <mergeCell ref="B18:D18"/>
    <mergeCell ref="A19:C19"/>
    <mergeCell ref="E19:G19"/>
  </mergeCells>
  <pageMargins left="0.51181102362204722" right="0.51181102362204722" top="0.78740157480314965" bottom="0.78740157480314965" header="0.51181102362204722" footer="0.51181102362204722"/>
  <pageSetup paperSize="9" firstPageNumber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48"/>
  <sheetViews>
    <sheetView topLeftCell="B16" zoomScaleNormal="100" zoomScaleSheetLayoutView="120" workbookViewId="0">
      <selection activeCell="B4" sqref="B4:D4"/>
    </sheetView>
  </sheetViews>
  <sheetFormatPr defaultRowHeight="14.25" x14ac:dyDescent="0.2"/>
  <cols>
    <col min="1" max="1" width="10.5703125" style="36" customWidth="1"/>
    <col min="2" max="2" width="35.85546875" style="45" customWidth="1"/>
    <col min="3" max="6" width="10.7109375" style="39" customWidth="1"/>
    <col min="7" max="254" width="9.140625" style="36"/>
    <col min="255" max="255" width="12.42578125" style="36" customWidth="1"/>
    <col min="256" max="256" width="60.5703125" style="36" customWidth="1"/>
    <col min="257" max="257" width="6.85546875" style="36" customWidth="1"/>
    <col min="258" max="258" width="8.42578125" style="36" bestFit="1" customWidth="1"/>
    <col min="259" max="510" width="9.140625" style="36"/>
    <col min="511" max="511" width="12.42578125" style="36" customWidth="1"/>
    <col min="512" max="512" width="60.5703125" style="36" customWidth="1"/>
    <col min="513" max="513" width="6.85546875" style="36" customWidth="1"/>
    <col min="514" max="514" width="8.42578125" style="36" bestFit="1" customWidth="1"/>
    <col min="515" max="766" width="9.140625" style="36"/>
    <col min="767" max="767" width="12.42578125" style="36" customWidth="1"/>
    <col min="768" max="768" width="60.5703125" style="36" customWidth="1"/>
    <col min="769" max="769" width="6.85546875" style="36" customWidth="1"/>
    <col min="770" max="770" width="8.42578125" style="36" bestFit="1" customWidth="1"/>
    <col min="771" max="1022" width="9.140625" style="36"/>
    <col min="1023" max="1023" width="12.42578125" style="36" customWidth="1"/>
    <col min="1024" max="1024" width="60.5703125" style="36" customWidth="1"/>
    <col min="1025" max="1025" width="6.85546875" style="36" customWidth="1"/>
    <col min="1026" max="1026" width="8.42578125" style="36" bestFit="1" customWidth="1"/>
    <col min="1027" max="1278" width="9.140625" style="36"/>
    <col min="1279" max="1279" width="12.42578125" style="36" customWidth="1"/>
    <col min="1280" max="1280" width="60.5703125" style="36" customWidth="1"/>
    <col min="1281" max="1281" width="6.85546875" style="36" customWidth="1"/>
    <col min="1282" max="1282" width="8.42578125" style="36" bestFit="1" customWidth="1"/>
    <col min="1283" max="1534" width="9.140625" style="36"/>
    <col min="1535" max="1535" width="12.42578125" style="36" customWidth="1"/>
    <col min="1536" max="1536" width="60.5703125" style="36" customWidth="1"/>
    <col min="1537" max="1537" width="6.85546875" style="36" customWidth="1"/>
    <col min="1538" max="1538" width="8.42578125" style="36" bestFit="1" customWidth="1"/>
    <col min="1539" max="1790" width="9.140625" style="36"/>
    <col min="1791" max="1791" width="12.42578125" style="36" customWidth="1"/>
    <col min="1792" max="1792" width="60.5703125" style="36" customWidth="1"/>
    <col min="1793" max="1793" width="6.85546875" style="36" customWidth="1"/>
    <col min="1794" max="1794" width="8.42578125" style="36" bestFit="1" customWidth="1"/>
    <col min="1795" max="2046" width="9.140625" style="36"/>
    <col min="2047" max="2047" width="12.42578125" style="36" customWidth="1"/>
    <col min="2048" max="2048" width="60.5703125" style="36" customWidth="1"/>
    <col min="2049" max="2049" width="6.85546875" style="36" customWidth="1"/>
    <col min="2050" max="2050" width="8.42578125" style="36" bestFit="1" customWidth="1"/>
    <col min="2051" max="2302" width="9.140625" style="36"/>
    <col min="2303" max="2303" width="12.42578125" style="36" customWidth="1"/>
    <col min="2304" max="2304" width="60.5703125" style="36" customWidth="1"/>
    <col min="2305" max="2305" width="6.85546875" style="36" customWidth="1"/>
    <col min="2306" max="2306" width="8.42578125" style="36" bestFit="1" customWidth="1"/>
    <col min="2307" max="2558" width="9.140625" style="36"/>
    <col min="2559" max="2559" width="12.42578125" style="36" customWidth="1"/>
    <col min="2560" max="2560" width="60.5703125" style="36" customWidth="1"/>
    <col min="2561" max="2561" width="6.85546875" style="36" customWidth="1"/>
    <col min="2562" max="2562" width="8.42578125" style="36" bestFit="1" customWidth="1"/>
    <col min="2563" max="2814" width="9.140625" style="36"/>
    <col min="2815" max="2815" width="12.42578125" style="36" customWidth="1"/>
    <col min="2816" max="2816" width="60.5703125" style="36" customWidth="1"/>
    <col min="2817" max="2817" width="6.85546875" style="36" customWidth="1"/>
    <col min="2818" max="2818" width="8.42578125" style="36" bestFit="1" customWidth="1"/>
    <col min="2819" max="3070" width="9.140625" style="36"/>
    <col min="3071" max="3071" width="12.42578125" style="36" customWidth="1"/>
    <col min="3072" max="3072" width="60.5703125" style="36" customWidth="1"/>
    <col min="3073" max="3073" width="6.85546875" style="36" customWidth="1"/>
    <col min="3074" max="3074" width="8.42578125" style="36" bestFit="1" customWidth="1"/>
    <col min="3075" max="3326" width="9.140625" style="36"/>
    <col min="3327" max="3327" width="12.42578125" style="36" customWidth="1"/>
    <col min="3328" max="3328" width="60.5703125" style="36" customWidth="1"/>
    <col min="3329" max="3329" width="6.85546875" style="36" customWidth="1"/>
    <col min="3330" max="3330" width="8.42578125" style="36" bestFit="1" customWidth="1"/>
    <col min="3331" max="3582" width="9.140625" style="36"/>
    <col min="3583" max="3583" width="12.42578125" style="36" customWidth="1"/>
    <col min="3584" max="3584" width="60.5703125" style="36" customWidth="1"/>
    <col min="3585" max="3585" width="6.85546875" style="36" customWidth="1"/>
    <col min="3586" max="3586" width="8.42578125" style="36" bestFit="1" customWidth="1"/>
    <col min="3587" max="3838" width="9.140625" style="36"/>
    <col min="3839" max="3839" width="12.42578125" style="36" customWidth="1"/>
    <col min="3840" max="3840" width="60.5703125" style="36" customWidth="1"/>
    <col min="3841" max="3841" width="6.85546875" style="36" customWidth="1"/>
    <col min="3842" max="3842" width="8.42578125" style="36" bestFit="1" customWidth="1"/>
    <col min="3843" max="4094" width="9.140625" style="36"/>
    <col min="4095" max="4095" width="12.42578125" style="36" customWidth="1"/>
    <col min="4096" max="4096" width="60.5703125" style="36" customWidth="1"/>
    <col min="4097" max="4097" width="6.85546875" style="36" customWidth="1"/>
    <col min="4098" max="4098" width="8.42578125" style="36" bestFit="1" customWidth="1"/>
    <col min="4099" max="4350" width="9.140625" style="36"/>
    <col min="4351" max="4351" width="12.42578125" style="36" customWidth="1"/>
    <col min="4352" max="4352" width="60.5703125" style="36" customWidth="1"/>
    <col min="4353" max="4353" width="6.85546875" style="36" customWidth="1"/>
    <col min="4354" max="4354" width="8.42578125" style="36" bestFit="1" customWidth="1"/>
    <col min="4355" max="4606" width="9.140625" style="36"/>
    <col min="4607" max="4607" width="12.42578125" style="36" customWidth="1"/>
    <col min="4608" max="4608" width="60.5703125" style="36" customWidth="1"/>
    <col min="4609" max="4609" width="6.85546875" style="36" customWidth="1"/>
    <col min="4610" max="4610" width="8.42578125" style="36" bestFit="1" customWidth="1"/>
    <col min="4611" max="4862" width="9.140625" style="36"/>
    <col min="4863" max="4863" width="12.42578125" style="36" customWidth="1"/>
    <col min="4864" max="4864" width="60.5703125" style="36" customWidth="1"/>
    <col min="4865" max="4865" width="6.85546875" style="36" customWidth="1"/>
    <col min="4866" max="4866" width="8.42578125" style="36" bestFit="1" customWidth="1"/>
    <col min="4867" max="5118" width="9.140625" style="36"/>
    <col min="5119" max="5119" width="12.42578125" style="36" customWidth="1"/>
    <col min="5120" max="5120" width="60.5703125" style="36" customWidth="1"/>
    <col min="5121" max="5121" width="6.85546875" style="36" customWidth="1"/>
    <col min="5122" max="5122" width="8.42578125" style="36" bestFit="1" customWidth="1"/>
    <col min="5123" max="5374" width="9.140625" style="36"/>
    <col min="5375" max="5375" width="12.42578125" style="36" customWidth="1"/>
    <col min="5376" max="5376" width="60.5703125" style="36" customWidth="1"/>
    <col min="5377" max="5377" width="6.85546875" style="36" customWidth="1"/>
    <col min="5378" max="5378" width="8.42578125" style="36" bestFit="1" customWidth="1"/>
    <col min="5379" max="5630" width="9.140625" style="36"/>
    <col min="5631" max="5631" width="12.42578125" style="36" customWidth="1"/>
    <col min="5632" max="5632" width="60.5703125" style="36" customWidth="1"/>
    <col min="5633" max="5633" width="6.85546875" style="36" customWidth="1"/>
    <col min="5634" max="5634" width="8.42578125" style="36" bestFit="1" customWidth="1"/>
    <col min="5635" max="5886" width="9.140625" style="36"/>
    <col min="5887" max="5887" width="12.42578125" style="36" customWidth="1"/>
    <col min="5888" max="5888" width="60.5703125" style="36" customWidth="1"/>
    <col min="5889" max="5889" width="6.85546875" style="36" customWidth="1"/>
    <col min="5890" max="5890" width="8.42578125" style="36" bestFit="1" customWidth="1"/>
    <col min="5891" max="6142" width="9.140625" style="36"/>
    <col min="6143" max="6143" width="12.42578125" style="36" customWidth="1"/>
    <col min="6144" max="6144" width="60.5703125" style="36" customWidth="1"/>
    <col min="6145" max="6145" width="6.85546875" style="36" customWidth="1"/>
    <col min="6146" max="6146" width="8.42578125" style="36" bestFit="1" customWidth="1"/>
    <col min="6147" max="6398" width="9.140625" style="36"/>
    <col min="6399" max="6399" width="12.42578125" style="36" customWidth="1"/>
    <col min="6400" max="6400" width="60.5703125" style="36" customWidth="1"/>
    <col min="6401" max="6401" width="6.85546875" style="36" customWidth="1"/>
    <col min="6402" max="6402" width="8.42578125" style="36" bestFit="1" customWidth="1"/>
    <col min="6403" max="6654" width="9.140625" style="36"/>
    <col min="6655" max="6655" width="12.42578125" style="36" customWidth="1"/>
    <col min="6656" max="6656" width="60.5703125" style="36" customWidth="1"/>
    <col min="6657" max="6657" width="6.85546875" style="36" customWidth="1"/>
    <col min="6658" max="6658" width="8.42578125" style="36" bestFit="1" customWidth="1"/>
    <col min="6659" max="6910" width="9.140625" style="36"/>
    <col min="6911" max="6911" width="12.42578125" style="36" customWidth="1"/>
    <col min="6912" max="6912" width="60.5703125" style="36" customWidth="1"/>
    <col min="6913" max="6913" width="6.85546875" style="36" customWidth="1"/>
    <col min="6914" max="6914" width="8.42578125" style="36" bestFit="1" customWidth="1"/>
    <col min="6915" max="7166" width="9.140625" style="36"/>
    <col min="7167" max="7167" width="12.42578125" style="36" customWidth="1"/>
    <col min="7168" max="7168" width="60.5703125" style="36" customWidth="1"/>
    <col min="7169" max="7169" width="6.85546875" style="36" customWidth="1"/>
    <col min="7170" max="7170" width="8.42578125" style="36" bestFit="1" customWidth="1"/>
    <col min="7171" max="7422" width="9.140625" style="36"/>
    <col min="7423" max="7423" width="12.42578125" style="36" customWidth="1"/>
    <col min="7424" max="7424" width="60.5703125" style="36" customWidth="1"/>
    <col min="7425" max="7425" width="6.85546875" style="36" customWidth="1"/>
    <col min="7426" max="7426" width="8.42578125" style="36" bestFit="1" customWidth="1"/>
    <col min="7427" max="7678" width="9.140625" style="36"/>
    <col min="7679" max="7679" width="12.42578125" style="36" customWidth="1"/>
    <col min="7680" max="7680" width="60.5703125" style="36" customWidth="1"/>
    <col min="7681" max="7681" width="6.85546875" style="36" customWidth="1"/>
    <col min="7682" max="7682" width="8.42578125" style="36" bestFit="1" customWidth="1"/>
    <col min="7683" max="7934" width="9.140625" style="36"/>
    <col min="7935" max="7935" width="12.42578125" style="36" customWidth="1"/>
    <col min="7936" max="7936" width="60.5703125" style="36" customWidth="1"/>
    <col min="7937" max="7937" width="6.85546875" style="36" customWidth="1"/>
    <col min="7938" max="7938" width="8.42578125" style="36" bestFit="1" customWidth="1"/>
    <col min="7939" max="8190" width="9.140625" style="36"/>
    <col min="8191" max="8191" width="12.42578125" style="36" customWidth="1"/>
    <col min="8192" max="8192" width="60.5703125" style="36" customWidth="1"/>
    <col min="8193" max="8193" width="6.85546875" style="36" customWidth="1"/>
    <col min="8194" max="8194" width="8.42578125" style="36" bestFit="1" customWidth="1"/>
    <col min="8195" max="8446" width="9.140625" style="36"/>
    <col min="8447" max="8447" width="12.42578125" style="36" customWidth="1"/>
    <col min="8448" max="8448" width="60.5703125" style="36" customWidth="1"/>
    <col min="8449" max="8449" width="6.85546875" style="36" customWidth="1"/>
    <col min="8450" max="8450" width="8.42578125" style="36" bestFit="1" customWidth="1"/>
    <col min="8451" max="8702" width="9.140625" style="36"/>
    <col min="8703" max="8703" width="12.42578125" style="36" customWidth="1"/>
    <col min="8704" max="8704" width="60.5703125" style="36" customWidth="1"/>
    <col min="8705" max="8705" width="6.85546875" style="36" customWidth="1"/>
    <col min="8706" max="8706" width="8.42578125" style="36" bestFit="1" customWidth="1"/>
    <col min="8707" max="8958" width="9.140625" style="36"/>
    <col min="8959" max="8959" width="12.42578125" style="36" customWidth="1"/>
    <col min="8960" max="8960" width="60.5703125" style="36" customWidth="1"/>
    <col min="8961" max="8961" width="6.85546875" style="36" customWidth="1"/>
    <col min="8962" max="8962" width="8.42578125" style="36" bestFit="1" customWidth="1"/>
    <col min="8963" max="9214" width="9.140625" style="36"/>
    <col min="9215" max="9215" width="12.42578125" style="36" customWidth="1"/>
    <col min="9216" max="9216" width="60.5703125" style="36" customWidth="1"/>
    <col min="9217" max="9217" width="6.85546875" style="36" customWidth="1"/>
    <col min="9218" max="9218" width="8.42578125" style="36" bestFit="1" customWidth="1"/>
    <col min="9219" max="9470" width="9.140625" style="36"/>
    <col min="9471" max="9471" width="12.42578125" style="36" customWidth="1"/>
    <col min="9472" max="9472" width="60.5703125" style="36" customWidth="1"/>
    <col min="9473" max="9473" width="6.85546875" style="36" customWidth="1"/>
    <col min="9474" max="9474" width="8.42578125" style="36" bestFit="1" customWidth="1"/>
    <col min="9475" max="9726" width="9.140625" style="36"/>
    <col min="9727" max="9727" width="12.42578125" style="36" customWidth="1"/>
    <col min="9728" max="9728" width="60.5703125" style="36" customWidth="1"/>
    <col min="9729" max="9729" width="6.85546875" style="36" customWidth="1"/>
    <col min="9730" max="9730" width="8.42578125" style="36" bestFit="1" customWidth="1"/>
    <col min="9731" max="9982" width="9.140625" style="36"/>
    <col min="9983" max="9983" width="12.42578125" style="36" customWidth="1"/>
    <col min="9984" max="9984" width="60.5703125" style="36" customWidth="1"/>
    <col min="9985" max="9985" width="6.85546875" style="36" customWidth="1"/>
    <col min="9986" max="9986" width="8.42578125" style="36" bestFit="1" customWidth="1"/>
    <col min="9987" max="10238" width="9.140625" style="36"/>
    <col min="10239" max="10239" width="12.42578125" style="36" customWidth="1"/>
    <col min="10240" max="10240" width="60.5703125" style="36" customWidth="1"/>
    <col min="10241" max="10241" width="6.85546875" style="36" customWidth="1"/>
    <col min="10242" max="10242" width="8.42578125" style="36" bestFit="1" customWidth="1"/>
    <col min="10243" max="10494" width="9.140625" style="36"/>
    <col min="10495" max="10495" width="12.42578125" style="36" customWidth="1"/>
    <col min="10496" max="10496" width="60.5703125" style="36" customWidth="1"/>
    <col min="10497" max="10497" width="6.85546875" style="36" customWidth="1"/>
    <col min="10498" max="10498" width="8.42578125" style="36" bestFit="1" customWidth="1"/>
    <col min="10499" max="10750" width="9.140625" style="36"/>
    <col min="10751" max="10751" width="12.42578125" style="36" customWidth="1"/>
    <col min="10752" max="10752" width="60.5703125" style="36" customWidth="1"/>
    <col min="10753" max="10753" width="6.85546875" style="36" customWidth="1"/>
    <col min="10754" max="10754" width="8.42578125" style="36" bestFit="1" customWidth="1"/>
    <col min="10755" max="11006" width="9.140625" style="36"/>
    <col min="11007" max="11007" width="12.42578125" style="36" customWidth="1"/>
    <col min="11008" max="11008" width="60.5703125" style="36" customWidth="1"/>
    <col min="11009" max="11009" width="6.85546875" style="36" customWidth="1"/>
    <col min="11010" max="11010" width="8.42578125" style="36" bestFit="1" customWidth="1"/>
    <col min="11011" max="11262" width="9.140625" style="36"/>
    <col min="11263" max="11263" width="12.42578125" style="36" customWidth="1"/>
    <col min="11264" max="11264" width="60.5703125" style="36" customWidth="1"/>
    <col min="11265" max="11265" width="6.85546875" style="36" customWidth="1"/>
    <col min="11266" max="11266" width="8.42578125" style="36" bestFit="1" customWidth="1"/>
    <col min="11267" max="11518" width="9.140625" style="36"/>
    <col min="11519" max="11519" width="12.42578125" style="36" customWidth="1"/>
    <col min="11520" max="11520" width="60.5703125" style="36" customWidth="1"/>
    <col min="11521" max="11521" width="6.85546875" style="36" customWidth="1"/>
    <col min="11522" max="11522" width="8.42578125" style="36" bestFit="1" customWidth="1"/>
    <col min="11523" max="11774" width="9.140625" style="36"/>
    <col min="11775" max="11775" width="12.42578125" style="36" customWidth="1"/>
    <col min="11776" max="11776" width="60.5703125" style="36" customWidth="1"/>
    <col min="11777" max="11777" width="6.85546875" style="36" customWidth="1"/>
    <col min="11778" max="11778" width="8.42578125" style="36" bestFit="1" customWidth="1"/>
    <col min="11779" max="12030" width="9.140625" style="36"/>
    <col min="12031" max="12031" width="12.42578125" style="36" customWidth="1"/>
    <col min="12032" max="12032" width="60.5703125" style="36" customWidth="1"/>
    <col min="12033" max="12033" width="6.85546875" style="36" customWidth="1"/>
    <col min="12034" max="12034" width="8.42578125" style="36" bestFit="1" customWidth="1"/>
    <col min="12035" max="12286" width="9.140625" style="36"/>
    <col min="12287" max="12287" width="12.42578125" style="36" customWidth="1"/>
    <col min="12288" max="12288" width="60.5703125" style="36" customWidth="1"/>
    <col min="12289" max="12289" width="6.85546875" style="36" customWidth="1"/>
    <col min="12290" max="12290" width="8.42578125" style="36" bestFit="1" customWidth="1"/>
    <col min="12291" max="12542" width="9.140625" style="36"/>
    <col min="12543" max="12543" width="12.42578125" style="36" customWidth="1"/>
    <col min="12544" max="12544" width="60.5703125" style="36" customWidth="1"/>
    <col min="12545" max="12545" width="6.85546875" style="36" customWidth="1"/>
    <col min="12546" max="12546" width="8.42578125" style="36" bestFit="1" customWidth="1"/>
    <col min="12547" max="12798" width="9.140625" style="36"/>
    <col min="12799" max="12799" width="12.42578125" style="36" customWidth="1"/>
    <col min="12800" max="12800" width="60.5703125" style="36" customWidth="1"/>
    <col min="12801" max="12801" width="6.85546875" style="36" customWidth="1"/>
    <col min="12802" max="12802" width="8.42578125" style="36" bestFit="1" customWidth="1"/>
    <col min="12803" max="13054" width="9.140625" style="36"/>
    <col min="13055" max="13055" width="12.42578125" style="36" customWidth="1"/>
    <col min="13056" max="13056" width="60.5703125" style="36" customWidth="1"/>
    <col min="13057" max="13057" width="6.85546875" style="36" customWidth="1"/>
    <col min="13058" max="13058" width="8.42578125" style="36" bestFit="1" customWidth="1"/>
    <col min="13059" max="13310" width="9.140625" style="36"/>
    <col min="13311" max="13311" width="12.42578125" style="36" customWidth="1"/>
    <col min="13312" max="13312" width="60.5703125" style="36" customWidth="1"/>
    <col min="13313" max="13313" width="6.85546875" style="36" customWidth="1"/>
    <col min="13314" max="13314" width="8.42578125" style="36" bestFit="1" customWidth="1"/>
    <col min="13315" max="13566" width="9.140625" style="36"/>
    <col min="13567" max="13567" width="12.42578125" style="36" customWidth="1"/>
    <col min="13568" max="13568" width="60.5703125" style="36" customWidth="1"/>
    <col min="13569" max="13569" width="6.85546875" style="36" customWidth="1"/>
    <col min="13570" max="13570" width="8.42578125" style="36" bestFit="1" customWidth="1"/>
    <col min="13571" max="13822" width="9.140625" style="36"/>
    <col min="13823" max="13823" width="12.42578125" style="36" customWidth="1"/>
    <col min="13824" max="13824" width="60.5703125" style="36" customWidth="1"/>
    <col min="13825" max="13825" width="6.85546875" style="36" customWidth="1"/>
    <col min="13826" max="13826" width="8.42578125" style="36" bestFit="1" customWidth="1"/>
    <col min="13827" max="14078" width="9.140625" style="36"/>
    <col min="14079" max="14079" width="12.42578125" style="36" customWidth="1"/>
    <col min="14080" max="14080" width="60.5703125" style="36" customWidth="1"/>
    <col min="14081" max="14081" width="6.85546875" style="36" customWidth="1"/>
    <col min="14082" max="14082" width="8.42578125" style="36" bestFit="1" customWidth="1"/>
    <col min="14083" max="14334" width="9.140625" style="36"/>
    <col min="14335" max="14335" width="12.42578125" style="36" customWidth="1"/>
    <col min="14336" max="14336" width="60.5703125" style="36" customWidth="1"/>
    <col min="14337" max="14337" width="6.85546875" style="36" customWidth="1"/>
    <col min="14338" max="14338" width="8.42578125" style="36" bestFit="1" customWidth="1"/>
    <col min="14339" max="14590" width="9.140625" style="36"/>
    <col min="14591" max="14591" width="12.42578125" style="36" customWidth="1"/>
    <col min="14592" max="14592" width="60.5703125" style="36" customWidth="1"/>
    <col min="14593" max="14593" width="6.85546875" style="36" customWidth="1"/>
    <col min="14594" max="14594" width="8.42578125" style="36" bestFit="1" customWidth="1"/>
    <col min="14595" max="14846" width="9.140625" style="36"/>
    <col min="14847" max="14847" width="12.42578125" style="36" customWidth="1"/>
    <col min="14848" max="14848" width="60.5703125" style="36" customWidth="1"/>
    <col min="14849" max="14849" width="6.85546875" style="36" customWidth="1"/>
    <col min="14850" max="14850" width="8.42578125" style="36" bestFit="1" customWidth="1"/>
    <col min="14851" max="15102" width="9.140625" style="36"/>
    <col min="15103" max="15103" width="12.42578125" style="36" customWidth="1"/>
    <col min="15104" max="15104" width="60.5703125" style="36" customWidth="1"/>
    <col min="15105" max="15105" width="6.85546875" style="36" customWidth="1"/>
    <col min="15106" max="15106" width="8.42578125" style="36" bestFit="1" customWidth="1"/>
    <col min="15107" max="15358" width="9.140625" style="36"/>
    <col min="15359" max="15359" width="12.42578125" style="36" customWidth="1"/>
    <col min="15360" max="15360" width="60.5703125" style="36" customWidth="1"/>
    <col min="15361" max="15361" width="6.85546875" style="36" customWidth="1"/>
    <col min="15362" max="15362" width="8.42578125" style="36" bestFit="1" customWidth="1"/>
    <col min="15363" max="15614" width="9.140625" style="36"/>
    <col min="15615" max="15615" width="12.42578125" style="36" customWidth="1"/>
    <col min="15616" max="15616" width="60.5703125" style="36" customWidth="1"/>
    <col min="15617" max="15617" width="6.85546875" style="36" customWidth="1"/>
    <col min="15618" max="15618" width="8.42578125" style="36" bestFit="1" customWidth="1"/>
    <col min="15619" max="15870" width="9.140625" style="36"/>
    <col min="15871" max="15871" width="12.42578125" style="36" customWidth="1"/>
    <col min="15872" max="15872" width="60.5703125" style="36" customWidth="1"/>
    <col min="15873" max="15873" width="6.85546875" style="36" customWidth="1"/>
    <col min="15874" max="15874" width="8.42578125" style="36" bestFit="1" customWidth="1"/>
    <col min="15875" max="16126" width="9.140625" style="36"/>
    <col min="16127" max="16127" width="12.42578125" style="36" customWidth="1"/>
    <col min="16128" max="16128" width="60.5703125" style="36" customWidth="1"/>
    <col min="16129" max="16129" width="6.85546875" style="36" customWidth="1"/>
    <col min="16130" max="16130" width="8.42578125" style="36" bestFit="1" customWidth="1"/>
    <col min="16131" max="16384" width="9.140625" style="36"/>
  </cols>
  <sheetData>
    <row r="1" spans="1:9" ht="15" customHeight="1" thickBot="1" x14ac:dyDescent="0.25">
      <c r="A1" s="353" t="s">
        <v>163</v>
      </c>
      <c r="B1" s="354"/>
      <c r="C1" s="354"/>
      <c r="D1" s="354"/>
      <c r="E1" s="354"/>
      <c r="F1" s="355"/>
    </row>
    <row r="2" spans="1:9" ht="15" customHeight="1" x14ac:dyDescent="0.2">
      <c r="A2" s="43" t="s">
        <v>143</v>
      </c>
      <c r="B2" s="370"/>
      <c r="C2" s="370"/>
      <c r="D2" s="370"/>
      <c r="E2" s="38"/>
      <c r="F2" s="38"/>
    </row>
    <row r="3" spans="1:9" ht="15" customHeight="1" x14ac:dyDescent="0.2">
      <c r="A3" s="43" t="s">
        <v>142</v>
      </c>
      <c r="B3" s="362"/>
      <c r="C3" s="362"/>
      <c r="D3" s="362"/>
      <c r="E3" s="38"/>
      <c r="F3" s="38"/>
    </row>
    <row r="4" spans="1:9" ht="15" customHeight="1" x14ac:dyDescent="0.2">
      <c r="A4" s="43" t="s">
        <v>144</v>
      </c>
      <c r="B4" s="362"/>
      <c r="C4" s="362"/>
      <c r="D4" s="362"/>
      <c r="E4" s="38"/>
      <c r="F4" s="38"/>
      <c r="G4" s="35"/>
      <c r="H4" s="35"/>
      <c r="I4" s="35"/>
    </row>
    <row r="5" spans="1:9" ht="8.1" customHeight="1" x14ac:dyDescent="0.2">
      <c r="A5" s="35"/>
      <c r="B5" s="362"/>
      <c r="C5" s="362"/>
      <c r="D5" s="362"/>
    </row>
    <row r="6" spans="1:9" ht="12" customHeight="1" x14ac:dyDescent="0.2">
      <c r="A6" s="356" t="s">
        <v>145</v>
      </c>
      <c r="B6" s="357"/>
      <c r="C6" s="357"/>
      <c r="D6" s="357"/>
      <c r="E6" s="357"/>
      <c r="F6" s="357"/>
    </row>
    <row r="7" spans="1:9" ht="8.1" customHeight="1" x14ac:dyDescent="0.2">
      <c r="A7" s="35"/>
      <c r="B7" s="37"/>
      <c r="C7" s="40"/>
      <c r="D7" s="40"/>
    </row>
    <row r="8" spans="1:9" ht="15" customHeight="1" x14ac:dyDescent="0.2">
      <c r="A8" s="363" t="s">
        <v>90</v>
      </c>
      <c r="B8" s="365" t="s">
        <v>146</v>
      </c>
      <c r="C8" s="367" t="s">
        <v>148</v>
      </c>
      <c r="D8" s="368"/>
      <c r="E8" s="367" t="s">
        <v>149</v>
      </c>
      <c r="F8" s="369"/>
    </row>
    <row r="9" spans="1:9" ht="26.25" customHeight="1" x14ac:dyDescent="0.2">
      <c r="A9" s="364"/>
      <c r="B9" s="366"/>
      <c r="C9" s="48" t="s">
        <v>150</v>
      </c>
      <c r="D9" s="48" t="s">
        <v>151</v>
      </c>
      <c r="E9" s="48" t="s">
        <v>150</v>
      </c>
      <c r="F9" s="48" t="s">
        <v>151</v>
      </c>
    </row>
    <row r="10" spans="1:9" x14ac:dyDescent="0.2">
      <c r="A10" s="356" t="s">
        <v>147</v>
      </c>
      <c r="B10" s="357"/>
      <c r="C10" s="357"/>
      <c r="D10" s="357"/>
      <c r="E10" s="357"/>
      <c r="F10" s="357"/>
    </row>
    <row r="11" spans="1:9" x14ac:dyDescent="0.2">
      <c r="A11" s="49" t="s">
        <v>91</v>
      </c>
      <c r="B11" s="52" t="s">
        <v>92</v>
      </c>
      <c r="C11" s="58">
        <v>0</v>
      </c>
      <c r="D11" s="58">
        <v>0</v>
      </c>
      <c r="E11" s="58">
        <v>0.2</v>
      </c>
      <c r="F11" s="58">
        <v>0.2</v>
      </c>
    </row>
    <row r="12" spans="1:9" x14ac:dyDescent="0.2">
      <c r="A12" s="50" t="s">
        <v>93</v>
      </c>
      <c r="B12" s="53" t="s">
        <v>94</v>
      </c>
      <c r="C12" s="57">
        <v>1.4999999999999999E-2</v>
      </c>
      <c r="D12" s="57">
        <v>1.4999999999999999E-2</v>
      </c>
      <c r="E12" s="57">
        <v>1.4999999999999999E-2</v>
      </c>
      <c r="F12" s="57">
        <v>1.4999999999999999E-2</v>
      </c>
    </row>
    <row r="13" spans="1:9" x14ac:dyDescent="0.2">
      <c r="A13" s="49" t="s">
        <v>95</v>
      </c>
      <c r="B13" s="52" t="s">
        <v>96</v>
      </c>
      <c r="C13" s="58">
        <v>0.01</v>
      </c>
      <c r="D13" s="58">
        <v>0.01</v>
      </c>
      <c r="E13" s="58">
        <v>0.01</v>
      </c>
      <c r="F13" s="58">
        <v>0.01</v>
      </c>
    </row>
    <row r="14" spans="1:9" x14ac:dyDescent="0.2">
      <c r="A14" s="50" t="s">
        <v>97</v>
      </c>
      <c r="B14" s="53" t="s">
        <v>98</v>
      </c>
      <c r="C14" s="57">
        <v>2E-3</v>
      </c>
      <c r="D14" s="57">
        <v>2E-3</v>
      </c>
      <c r="E14" s="57">
        <v>2E-3</v>
      </c>
      <c r="F14" s="57">
        <v>2E-3</v>
      </c>
    </row>
    <row r="15" spans="1:9" x14ac:dyDescent="0.2">
      <c r="A15" s="49" t="s">
        <v>99</v>
      </c>
      <c r="B15" s="52" t="s">
        <v>100</v>
      </c>
      <c r="C15" s="58">
        <v>6.0000000000000001E-3</v>
      </c>
      <c r="D15" s="58">
        <v>6.0000000000000001E-3</v>
      </c>
      <c r="E15" s="58">
        <v>6.0000000000000001E-3</v>
      </c>
      <c r="F15" s="58">
        <v>6.0000000000000001E-3</v>
      </c>
    </row>
    <row r="16" spans="1:9" x14ac:dyDescent="0.2">
      <c r="A16" s="50" t="s">
        <v>101</v>
      </c>
      <c r="B16" s="53" t="s">
        <v>102</v>
      </c>
      <c r="C16" s="57">
        <v>2.5000000000000001E-2</v>
      </c>
      <c r="D16" s="57">
        <v>2.5000000000000001E-2</v>
      </c>
      <c r="E16" s="57">
        <v>2.5000000000000001E-2</v>
      </c>
      <c r="F16" s="57">
        <v>2.5000000000000001E-2</v>
      </c>
    </row>
    <row r="17" spans="1:6" x14ac:dyDescent="0.2">
      <c r="A17" s="49" t="s">
        <v>103</v>
      </c>
      <c r="B17" s="52" t="s">
        <v>153</v>
      </c>
      <c r="C17" s="58">
        <v>0.03</v>
      </c>
      <c r="D17" s="58">
        <v>0.03</v>
      </c>
      <c r="E17" s="58">
        <v>0.03</v>
      </c>
      <c r="F17" s="58">
        <v>0.03</v>
      </c>
    </row>
    <row r="18" spans="1:6" x14ac:dyDescent="0.2">
      <c r="A18" s="50" t="s">
        <v>104</v>
      </c>
      <c r="B18" s="53" t="s">
        <v>105</v>
      </c>
      <c r="C18" s="57">
        <v>0.08</v>
      </c>
      <c r="D18" s="57">
        <v>0.08</v>
      </c>
      <c r="E18" s="57">
        <v>0.08</v>
      </c>
      <c r="F18" s="57">
        <v>0.08</v>
      </c>
    </row>
    <row r="19" spans="1:6" x14ac:dyDescent="0.2">
      <c r="A19" s="49" t="s">
        <v>106</v>
      </c>
      <c r="B19" s="52" t="s">
        <v>154</v>
      </c>
      <c r="C19" s="58">
        <v>0</v>
      </c>
      <c r="D19" s="58">
        <v>0</v>
      </c>
      <c r="E19" s="58">
        <v>0</v>
      </c>
      <c r="F19" s="58">
        <v>0</v>
      </c>
    </row>
    <row r="20" spans="1:6" x14ac:dyDescent="0.2">
      <c r="A20" s="51" t="s">
        <v>152</v>
      </c>
      <c r="B20" s="51" t="s">
        <v>155</v>
      </c>
      <c r="C20" s="59">
        <f>SUM(C11:C19)</f>
        <v>0.16799999999999998</v>
      </c>
      <c r="D20" s="59">
        <f>SUM(D11:D19)</f>
        <v>0.16799999999999998</v>
      </c>
      <c r="E20" s="59">
        <f>SUM(E11:E19)</f>
        <v>0.36800000000000005</v>
      </c>
      <c r="F20" s="59">
        <f>SUM(F11:F19)</f>
        <v>0.36800000000000005</v>
      </c>
    </row>
    <row r="21" spans="1:6" ht="8.1" customHeight="1" x14ac:dyDescent="0.25">
      <c r="A21" s="34"/>
      <c r="B21" s="44"/>
      <c r="C21" s="41"/>
      <c r="D21" s="42"/>
    </row>
    <row r="22" spans="1:6" x14ac:dyDescent="0.2">
      <c r="A22" s="356" t="s">
        <v>156</v>
      </c>
      <c r="B22" s="357"/>
      <c r="C22" s="357"/>
      <c r="D22" s="357"/>
      <c r="E22" s="357"/>
      <c r="F22" s="357"/>
    </row>
    <row r="23" spans="1:6" x14ac:dyDescent="0.2">
      <c r="A23" s="49" t="s">
        <v>107</v>
      </c>
      <c r="B23" s="52" t="s">
        <v>108</v>
      </c>
      <c r="C23" s="58">
        <v>0.1799</v>
      </c>
      <c r="D23" s="58" t="s">
        <v>158</v>
      </c>
      <c r="E23" s="58">
        <v>0.1799</v>
      </c>
      <c r="F23" s="58" t="s">
        <v>158</v>
      </c>
    </row>
    <row r="24" spans="1:6" x14ac:dyDescent="0.2">
      <c r="A24" s="50" t="s">
        <v>109</v>
      </c>
      <c r="B24" s="53" t="s">
        <v>110</v>
      </c>
      <c r="C24" s="57">
        <v>4.2799999999999998E-2</v>
      </c>
      <c r="D24" s="57" t="s">
        <v>158</v>
      </c>
      <c r="E24" s="57">
        <v>4.2799999999999998E-2</v>
      </c>
      <c r="F24" s="57" t="s">
        <v>158</v>
      </c>
    </row>
    <row r="25" spans="1:6" x14ac:dyDescent="0.2">
      <c r="A25" s="49" t="s">
        <v>111</v>
      </c>
      <c r="B25" s="52" t="s">
        <v>112</v>
      </c>
      <c r="C25" s="58">
        <v>9.2999999999999992E-3</v>
      </c>
      <c r="D25" s="58">
        <v>7.1000000000000004E-3</v>
      </c>
      <c r="E25" s="58">
        <v>9.2999999999999992E-3</v>
      </c>
      <c r="F25" s="58">
        <v>7.1000000000000004E-3</v>
      </c>
    </row>
    <row r="26" spans="1:6" x14ac:dyDescent="0.2">
      <c r="A26" s="50" t="s">
        <v>113</v>
      </c>
      <c r="B26" s="53" t="s">
        <v>114</v>
      </c>
      <c r="C26" s="57">
        <v>0.10879999999999999</v>
      </c>
      <c r="D26" s="57">
        <v>8.3299999999999999E-2</v>
      </c>
      <c r="E26" s="57">
        <v>0.10879999999999999</v>
      </c>
      <c r="F26" s="57">
        <v>8.3299999999999999E-2</v>
      </c>
    </row>
    <row r="27" spans="1:6" x14ac:dyDescent="0.2">
      <c r="A27" s="49" t="s">
        <v>115</v>
      </c>
      <c r="B27" s="52" t="s">
        <v>116</v>
      </c>
      <c r="C27" s="58">
        <v>6.9999999999999999E-4</v>
      </c>
      <c r="D27" s="58">
        <v>5.9999999999999995E-4</v>
      </c>
      <c r="E27" s="58">
        <v>6.9999999999999999E-4</v>
      </c>
      <c r="F27" s="58">
        <v>5.9999999999999995E-4</v>
      </c>
    </row>
    <row r="28" spans="1:6" x14ac:dyDescent="0.2">
      <c r="A28" s="50" t="s">
        <v>117</v>
      </c>
      <c r="B28" s="53" t="s">
        <v>118</v>
      </c>
      <c r="C28" s="57">
        <v>7.3000000000000001E-3</v>
      </c>
      <c r="D28" s="57">
        <v>5.5999999999999999E-3</v>
      </c>
      <c r="E28" s="57">
        <v>7.3000000000000001E-3</v>
      </c>
      <c r="F28" s="57">
        <v>5.5999999999999999E-3</v>
      </c>
    </row>
    <row r="29" spans="1:6" x14ac:dyDescent="0.2">
      <c r="A29" s="49" t="s">
        <v>119</v>
      </c>
      <c r="B29" s="52" t="s">
        <v>120</v>
      </c>
      <c r="C29" s="58">
        <v>1.77E-2</v>
      </c>
      <c r="D29" s="58" t="s">
        <v>158</v>
      </c>
      <c r="E29" s="58">
        <v>1.77E-2</v>
      </c>
      <c r="F29" s="58" t="s">
        <v>158</v>
      </c>
    </row>
    <row r="30" spans="1:6" x14ac:dyDescent="0.2">
      <c r="A30" s="50" t="s">
        <v>121</v>
      </c>
      <c r="B30" s="53" t="s">
        <v>122</v>
      </c>
      <c r="C30" s="57">
        <v>1.1000000000000001E-3</v>
      </c>
      <c r="D30" s="57">
        <v>8.9999999999999998E-4</v>
      </c>
      <c r="E30" s="57">
        <v>1.1000000000000001E-3</v>
      </c>
      <c r="F30" s="57">
        <v>8.9999999999999998E-4</v>
      </c>
    </row>
    <row r="31" spans="1:6" x14ac:dyDescent="0.2">
      <c r="A31" s="49" t="s">
        <v>123</v>
      </c>
      <c r="B31" s="52" t="s">
        <v>124</v>
      </c>
      <c r="C31" s="58">
        <v>8.72E-2</v>
      </c>
      <c r="D31" s="58">
        <v>6.6799999999999998E-2</v>
      </c>
      <c r="E31" s="58">
        <v>8.72E-2</v>
      </c>
      <c r="F31" s="58">
        <v>6.6799999999999998E-2</v>
      </c>
    </row>
    <row r="32" spans="1:6" x14ac:dyDescent="0.2">
      <c r="A32" s="50" t="s">
        <v>125</v>
      </c>
      <c r="B32" s="53" t="s">
        <v>126</v>
      </c>
      <c r="C32" s="57">
        <v>2.9999999999999997E-4</v>
      </c>
      <c r="D32" s="57">
        <v>2.0000000000000001E-4</v>
      </c>
      <c r="E32" s="57">
        <v>2.9999999999999997E-4</v>
      </c>
      <c r="F32" s="57">
        <v>2.0000000000000001E-4</v>
      </c>
    </row>
    <row r="33" spans="1:6" x14ac:dyDescent="0.2">
      <c r="A33" s="54" t="s">
        <v>157</v>
      </c>
      <c r="B33" s="54" t="s">
        <v>155</v>
      </c>
      <c r="C33" s="60">
        <f>SUM(C23:C32)</f>
        <v>0.45509999999999995</v>
      </c>
      <c r="D33" s="60">
        <f>SUM(D23:D32)</f>
        <v>0.16450000000000001</v>
      </c>
      <c r="E33" s="60">
        <f>SUM(E23:E32)</f>
        <v>0.45509999999999995</v>
      </c>
      <c r="F33" s="60">
        <f>SUM(F23:F32)</f>
        <v>0.16450000000000001</v>
      </c>
    </row>
    <row r="34" spans="1:6" s="56" customFormat="1" ht="8.1" customHeight="1" x14ac:dyDescent="0.25">
      <c r="A34" s="34"/>
      <c r="B34" s="44"/>
      <c r="C34" s="41"/>
      <c r="D34" s="42"/>
      <c r="E34" s="55"/>
      <c r="F34" s="55"/>
    </row>
    <row r="35" spans="1:6" x14ac:dyDescent="0.2">
      <c r="A35" s="356" t="s">
        <v>127</v>
      </c>
      <c r="B35" s="357"/>
      <c r="C35" s="357"/>
      <c r="D35" s="357"/>
      <c r="E35" s="357"/>
      <c r="F35" s="357"/>
    </row>
    <row r="36" spans="1:6" x14ac:dyDescent="0.2">
      <c r="A36" s="49" t="s">
        <v>128</v>
      </c>
      <c r="B36" s="52" t="s">
        <v>129</v>
      </c>
      <c r="C36" s="58">
        <v>5.0200000000000002E-2</v>
      </c>
      <c r="D36" s="58">
        <v>3.8399999999999997E-2</v>
      </c>
      <c r="E36" s="58">
        <v>5.0200000000000002E-2</v>
      </c>
      <c r="F36" s="58">
        <v>3.8399999999999997E-2</v>
      </c>
    </row>
    <row r="37" spans="1:6" x14ac:dyDescent="0.2">
      <c r="A37" s="50" t="s">
        <v>130</v>
      </c>
      <c r="B37" s="53" t="s">
        <v>131</v>
      </c>
      <c r="C37" s="57">
        <v>1.1999999999999999E-3</v>
      </c>
      <c r="D37" s="57">
        <v>8.9999999999999998E-4</v>
      </c>
      <c r="E37" s="57">
        <v>1.1999999999999999E-3</v>
      </c>
      <c r="F37" s="57">
        <v>8.9999999999999998E-4</v>
      </c>
    </row>
    <row r="38" spans="1:6" x14ac:dyDescent="0.2">
      <c r="A38" s="49" t="s">
        <v>132</v>
      </c>
      <c r="B38" s="52" t="s">
        <v>133</v>
      </c>
      <c r="C38" s="58">
        <v>4.5100000000000001E-2</v>
      </c>
      <c r="D38" s="58">
        <v>3.4500000000000003E-2</v>
      </c>
      <c r="E38" s="58">
        <v>4.5100000000000001E-2</v>
      </c>
      <c r="F38" s="58">
        <v>3.4500000000000003E-2</v>
      </c>
    </row>
    <row r="39" spans="1:6" x14ac:dyDescent="0.2">
      <c r="A39" s="50" t="s">
        <v>134</v>
      </c>
      <c r="B39" s="53" t="s">
        <v>135</v>
      </c>
      <c r="C39" s="57">
        <v>4.5499999999999999E-2</v>
      </c>
      <c r="D39" s="57">
        <v>3.49E-2</v>
      </c>
      <c r="E39" s="57">
        <v>4.5499999999999999E-2</v>
      </c>
      <c r="F39" s="57">
        <v>3.49E-2</v>
      </c>
    </row>
    <row r="40" spans="1:6" x14ac:dyDescent="0.2">
      <c r="A40" s="49" t="s">
        <v>136</v>
      </c>
      <c r="B40" s="52" t="s">
        <v>137</v>
      </c>
      <c r="C40" s="58">
        <v>4.1999999999999997E-3</v>
      </c>
      <c r="D40" s="58">
        <v>3.2000000000000002E-3</v>
      </c>
      <c r="E40" s="58">
        <v>4.1999999999999997E-3</v>
      </c>
      <c r="F40" s="58">
        <v>3.2000000000000002E-3</v>
      </c>
    </row>
    <row r="41" spans="1:6" x14ac:dyDescent="0.2">
      <c r="A41" s="51" t="s">
        <v>159</v>
      </c>
      <c r="B41" s="51" t="s">
        <v>155</v>
      </c>
      <c r="C41" s="59">
        <f>SUM(C36:C40)</f>
        <v>0.14620000000000002</v>
      </c>
      <c r="D41" s="59">
        <f>SUM(D36:D40)</f>
        <v>0.1119</v>
      </c>
      <c r="E41" s="59">
        <f>SUM(E36:E40)</f>
        <v>0.14620000000000002</v>
      </c>
      <c r="F41" s="59">
        <f>SUM(F36:F40)</f>
        <v>0.1119</v>
      </c>
    </row>
    <row r="42" spans="1:6" s="56" customFormat="1" ht="8.1" customHeight="1" x14ac:dyDescent="0.25">
      <c r="A42" s="34"/>
      <c r="B42" s="44"/>
      <c r="C42" s="41"/>
      <c r="D42" s="42"/>
      <c r="E42" s="55"/>
      <c r="F42" s="55"/>
    </row>
    <row r="43" spans="1:6" x14ac:dyDescent="0.2">
      <c r="A43" s="360" t="s">
        <v>138</v>
      </c>
      <c r="B43" s="361"/>
      <c r="C43" s="361"/>
      <c r="D43" s="361"/>
      <c r="E43" s="361"/>
      <c r="F43" s="361"/>
    </row>
    <row r="44" spans="1:6" x14ac:dyDescent="0.2">
      <c r="A44" s="49" t="s">
        <v>139</v>
      </c>
      <c r="B44" s="52" t="s">
        <v>161</v>
      </c>
      <c r="C44" s="58">
        <v>7.6499999999999999E-2</v>
      </c>
      <c r="D44" s="58">
        <v>2.76E-2</v>
      </c>
      <c r="E44" s="58">
        <v>0.16750000000000001</v>
      </c>
      <c r="F44" s="58">
        <v>6.0499999999999998E-2</v>
      </c>
    </row>
    <row r="45" spans="1:6" ht="36" x14ac:dyDescent="0.2">
      <c r="A45" s="50" t="s">
        <v>140</v>
      </c>
      <c r="B45" s="53" t="s">
        <v>162</v>
      </c>
      <c r="C45" s="57">
        <v>4.1999999999999997E-3</v>
      </c>
      <c r="D45" s="57">
        <v>3.2000000000000002E-3</v>
      </c>
      <c r="E45" s="57">
        <v>4.4999999999999997E-3</v>
      </c>
      <c r="F45" s="57">
        <v>3.3999999999999998E-3</v>
      </c>
    </row>
    <row r="46" spans="1:6" x14ac:dyDescent="0.2">
      <c r="A46" s="54" t="s">
        <v>160</v>
      </c>
      <c r="B46" s="54" t="s">
        <v>155</v>
      </c>
      <c r="C46" s="60">
        <f>SUM(C44:C45)</f>
        <v>8.0699999999999994E-2</v>
      </c>
      <c r="D46" s="60">
        <f t="shared" ref="D46:F46" si="0">SUM(D44:D45)</f>
        <v>3.0800000000000001E-2</v>
      </c>
      <c r="E46" s="60">
        <f t="shared" si="0"/>
        <v>0.17200000000000001</v>
      </c>
      <c r="F46" s="60">
        <f t="shared" si="0"/>
        <v>6.3899999999999998E-2</v>
      </c>
    </row>
    <row r="47" spans="1:6" ht="7.5" customHeight="1" thickBot="1" x14ac:dyDescent="0.3">
      <c r="A47" s="34"/>
      <c r="B47" s="44"/>
      <c r="C47" s="41"/>
      <c r="D47" s="42"/>
    </row>
    <row r="48" spans="1:6" ht="15" thickBot="1" x14ac:dyDescent="0.25">
      <c r="A48" s="358" t="s">
        <v>141</v>
      </c>
      <c r="B48" s="359"/>
      <c r="C48" s="46">
        <f>C46+C41+C33+C20</f>
        <v>0.84999999999999987</v>
      </c>
      <c r="D48" s="46">
        <f t="shared" ref="D48:F48" si="1">D46+D41+D33+D20</f>
        <v>0.47520000000000001</v>
      </c>
      <c r="E48" s="46">
        <f t="shared" si="1"/>
        <v>1.1413</v>
      </c>
      <c r="F48" s="47">
        <f t="shared" si="1"/>
        <v>0.70830000000000015</v>
      </c>
    </row>
  </sheetData>
  <mergeCells count="15">
    <mergeCell ref="A1:F1"/>
    <mergeCell ref="A6:F6"/>
    <mergeCell ref="A48:B48"/>
    <mergeCell ref="A22:F22"/>
    <mergeCell ref="A35:F35"/>
    <mergeCell ref="A43:F43"/>
    <mergeCell ref="B5:D5"/>
    <mergeCell ref="A8:A9"/>
    <mergeCell ref="B8:B9"/>
    <mergeCell ref="A10:F10"/>
    <mergeCell ref="C8:D8"/>
    <mergeCell ref="E8:F8"/>
    <mergeCell ref="B2:D2"/>
    <mergeCell ref="B3:D3"/>
    <mergeCell ref="B4:D4"/>
  </mergeCells>
  <pageMargins left="0.51181102362204722" right="0.51181102362204722" top="0.78740157480314965" bottom="0.78740157480314965" header="0.31496062992125984" footer="0.31496062992125984"/>
  <pageSetup paperSize="9" scale="9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P13"/>
  <sheetViews>
    <sheetView workbookViewId="0">
      <selection activeCell="O13" sqref="O13"/>
    </sheetView>
  </sheetViews>
  <sheetFormatPr defaultRowHeight="12.75" x14ac:dyDescent="0.2"/>
  <sheetData>
    <row r="8" spans="3:16" ht="13.5" thickBot="1" x14ac:dyDescent="0.25"/>
    <row r="9" spans="3:16" ht="15.75" thickBot="1" x14ac:dyDescent="0.25">
      <c r="C9" s="281" t="s">
        <v>275</v>
      </c>
      <c r="D9" s="281" t="s">
        <v>276</v>
      </c>
      <c r="E9" s="281" t="s">
        <v>277</v>
      </c>
      <c r="F9" s="281" t="s">
        <v>278</v>
      </c>
      <c r="G9" s="281" t="s">
        <v>279</v>
      </c>
      <c r="H9" s="281" t="s">
        <v>280</v>
      </c>
      <c r="I9" s="281" t="s">
        <v>281</v>
      </c>
      <c r="J9" s="281" t="s">
        <v>282</v>
      </c>
      <c r="K9" s="281" t="s">
        <v>283</v>
      </c>
      <c r="L9" s="281" t="s">
        <v>284</v>
      </c>
      <c r="M9" s="281" t="s">
        <v>285</v>
      </c>
      <c r="N9" s="281" t="s">
        <v>286</v>
      </c>
      <c r="O9" s="282" t="s">
        <v>287</v>
      </c>
      <c r="P9" s="283" t="s">
        <v>155</v>
      </c>
    </row>
    <row r="10" spans="3:16" x14ac:dyDescent="0.2">
      <c r="C10" s="284" t="s">
        <v>288</v>
      </c>
      <c r="D10" s="285">
        <f>Plan2!F15+Plan2!G15</f>
        <v>0.10416666666666666</v>
      </c>
      <c r="E10" s="286">
        <f>Plan2!G15</f>
        <v>6.25E-2</v>
      </c>
      <c r="F10" s="286">
        <f>Plan2!I15</f>
        <v>8.3333333333333329E-2</v>
      </c>
      <c r="G10" s="286"/>
      <c r="H10" s="287"/>
      <c r="I10" s="287"/>
      <c r="J10" s="287"/>
      <c r="K10" s="287"/>
      <c r="L10" s="287"/>
      <c r="M10" s="287"/>
      <c r="N10" s="287"/>
      <c r="O10" s="288"/>
      <c r="P10" s="289">
        <f>SUM(D10:O10)</f>
        <v>0.25</v>
      </c>
    </row>
    <row r="11" spans="3:16" x14ac:dyDescent="0.2">
      <c r="C11" s="290" t="s">
        <v>289</v>
      </c>
      <c r="D11" s="291" t="s">
        <v>16</v>
      </c>
      <c r="E11" s="292"/>
      <c r="F11" s="292"/>
      <c r="G11" s="292">
        <f>Plan2!G16/3</f>
        <v>8.3333333333333329E-2</v>
      </c>
      <c r="H11" s="293">
        <f>G11</f>
        <v>8.3333333333333329E-2</v>
      </c>
      <c r="I11" s="293">
        <f>H11</f>
        <v>8.3333333333333329E-2</v>
      </c>
      <c r="J11" s="293">
        <f>Plan2!I16/2</f>
        <v>8.3333333333333329E-2</v>
      </c>
      <c r="K11" s="293">
        <f>J11</f>
        <v>8.3333333333333329E-2</v>
      </c>
      <c r="L11" s="293">
        <f t="shared" ref="L11:M11" si="0">K11</f>
        <v>8.3333333333333329E-2</v>
      </c>
      <c r="M11" s="293">
        <f t="shared" si="0"/>
        <v>8.3333333333333329E-2</v>
      </c>
      <c r="N11" s="293"/>
      <c r="O11" s="294"/>
      <c r="P11" s="295">
        <f t="shared" ref="P11:P12" si="1">SUM(D11:O11)</f>
        <v>0.58333333333333326</v>
      </c>
    </row>
    <row r="12" spans="3:16" ht="13.5" thickBot="1" x14ac:dyDescent="0.25">
      <c r="C12" s="296" t="s">
        <v>290</v>
      </c>
      <c r="D12" s="297" t="s">
        <v>16</v>
      </c>
      <c r="E12" s="298"/>
      <c r="F12" s="298"/>
      <c r="G12" s="298"/>
      <c r="H12" s="299"/>
      <c r="I12" s="299"/>
      <c r="J12" s="299"/>
      <c r="K12" s="299"/>
      <c r="L12" s="299"/>
      <c r="M12" s="299"/>
      <c r="N12" s="299">
        <f>Plan2!G17+Plan2!H17</f>
        <v>8.3333333333333329E-2</v>
      </c>
      <c r="O12" s="300">
        <f>Plan2!I17</f>
        <v>8.3333333333333329E-2</v>
      </c>
      <c r="P12" s="301">
        <f t="shared" si="1"/>
        <v>0.16666666666666666</v>
      </c>
    </row>
    <row r="13" spans="3:16" x14ac:dyDescent="0.2"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>
        <f>SUM(P10:P12)</f>
        <v>0.99999999999999989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8:L18"/>
  <sheetViews>
    <sheetView workbookViewId="0">
      <selection activeCell="J25" sqref="J25"/>
    </sheetView>
  </sheetViews>
  <sheetFormatPr defaultRowHeight="12.75" x14ac:dyDescent="0.2"/>
  <cols>
    <col min="5" max="5" width="23.85546875" customWidth="1"/>
    <col min="6" max="6" width="12.42578125" customWidth="1"/>
    <col min="7" max="7" width="13.42578125" customWidth="1"/>
    <col min="8" max="8" width="14.140625" customWidth="1"/>
    <col min="9" max="9" width="11.140625" customWidth="1"/>
    <col min="10" max="10" width="18.7109375" customWidth="1"/>
  </cols>
  <sheetData>
    <row r="8" spans="5:12" ht="15.75" thickBot="1" x14ac:dyDescent="0.25">
      <c r="E8" s="371" t="s">
        <v>291</v>
      </c>
      <c r="F8" s="371"/>
      <c r="G8" s="371"/>
      <c r="H8" s="371"/>
      <c r="I8" s="371"/>
      <c r="J8" s="371"/>
    </row>
    <row r="9" spans="5:12" ht="30.75" thickBot="1" x14ac:dyDescent="0.25">
      <c r="E9" s="281" t="s">
        <v>275</v>
      </c>
      <c r="F9" s="281" t="s">
        <v>292</v>
      </c>
      <c r="G9" s="281" t="s">
        <v>293</v>
      </c>
      <c r="H9" s="281" t="s">
        <v>294</v>
      </c>
      <c r="I9" s="281" t="s">
        <v>295</v>
      </c>
      <c r="J9" s="281" t="s">
        <v>296</v>
      </c>
    </row>
    <row r="10" spans="5:12" x14ac:dyDescent="0.2">
      <c r="E10" s="284" t="s">
        <v>288</v>
      </c>
      <c r="F10" s="302">
        <v>2</v>
      </c>
      <c r="G10" s="303">
        <v>3</v>
      </c>
      <c r="H10" s="303">
        <v>3</v>
      </c>
      <c r="I10" s="303">
        <v>4</v>
      </c>
      <c r="J10" s="304">
        <f>SUM(F10:I10)</f>
        <v>12</v>
      </c>
      <c r="K10">
        <f>J10/4</f>
        <v>3</v>
      </c>
      <c r="L10" t="s">
        <v>297</v>
      </c>
    </row>
    <row r="11" spans="5:12" x14ac:dyDescent="0.2">
      <c r="E11" s="290" t="s">
        <v>289</v>
      </c>
      <c r="F11" s="305" t="s">
        <v>16</v>
      </c>
      <c r="G11" s="306">
        <v>12</v>
      </c>
      <c r="H11" s="306">
        <v>8</v>
      </c>
      <c r="I11" s="306">
        <v>8</v>
      </c>
      <c r="J11" s="304">
        <f t="shared" ref="J11:J12" si="0">SUM(F11:I11)</f>
        <v>28</v>
      </c>
      <c r="K11">
        <f t="shared" ref="K11:K13" si="1">J11/4</f>
        <v>7</v>
      </c>
      <c r="L11" t="s">
        <v>297</v>
      </c>
    </row>
    <row r="12" spans="5:12" ht="13.5" thickBot="1" x14ac:dyDescent="0.25">
      <c r="E12" s="296" t="s">
        <v>290</v>
      </c>
      <c r="F12" s="307" t="s">
        <v>16</v>
      </c>
      <c r="G12" s="308">
        <v>2</v>
      </c>
      <c r="H12" s="308">
        <v>2</v>
      </c>
      <c r="I12" s="308">
        <v>4</v>
      </c>
      <c r="J12" s="309">
        <f t="shared" si="0"/>
        <v>8</v>
      </c>
      <c r="K12">
        <f t="shared" si="1"/>
        <v>2</v>
      </c>
      <c r="L12" t="s">
        <v>297</v>
      </c>
    </row>
    <row r="13" spans="5:12" ht="13.5" thickBot="1" x14ac:dyDescent="0.25">
      <c r="E13" s="185" t="s">
        <v>298</v>
      </c>
      <c r="F13" s="310"/>
      <c r="G13" s="310"/>
      <c r="H13" s="310"/>
      <c r="I13" s="310"/>
      <c r="J13" s="311">
        <f>SUM(J10:J12)</f>
        <v>48</v>
      </c>
      <c r="K13">
        <f t="shared" si="1"/>
        <v>12</v>
      </c>
      <c r="L13" t="s">
        <v>297</v>
      </c>
    </row>
    <row r="14" spans="5:12" x14ac:dyDescent="0.2">
      <c r="E14" s="182"/>
      <c r="J14" s="182"/>
    </row>
    <row r="15" spans="5:12" x14ac:dyDescent="0.2">
      <c r="E15" s="182"/>
      <c r="F15" s="196">
        <f>F10/$J$13</f>
        <v>4.1666666666666664E-2</v>
      </c>
      <c r="G15" s="196">
        <f>G10/$J$13</f>
        <v>6.25E-2</v>
      </c>
      <c r="H15" s="196">
        <f>H10/$J$13</f>
        <v>6.25E-2</v>
      </c>
      <c r="I15" s="196">
        <f t="shared" ref="I15:J15" si="2">I10/$J$13</f>
        <v>8.3333333333333329E-2</v>
      </c>
      <c r="J15" s="196">
        <f t="shared" si="2"/>
        <v>0.25</v>
      </c>
    </row>
    <row r="16" spans="5:12" x14ac:dyDescent="0.2">
      <c r="E16" s="182"/>
      <c r="F16" s="196"/>
      <c r="G16" s="196">
        <f>G11/$J$13</f>
        <v>0.25</v>
      </c>
      <c r="H16" s="196">
        <f t="shared" ref="H16:J16" si="3">H11/$J$13</f>
        <v>0.16666666666666666</v>
      </c>
      <c r="I16" s="196">
        <f t="shared" si="3"/>
        <v>0.16666666666666666</v>
      </c>
      <c r="J16" s="196">
        <f t="shared" si="3"/>
        <v>0.58333333333333337</v>
      </c>
    </row>
    <row r="17" spans="5:10" x14ac:dyDescent="0.2">
      <c r="E17" s="182"/>
      <c r="F17" s="196"/>
      <c r="G17" s="196">
        <f>G12/$J$13</f>
        <v>4.1666666666666664E-2</v>
      </c>
      <c r="H17" s="196">
        <f t="shared" ref="H17:J17" si="4">H12/$J$13</f>
        <v>4.1666666666666664E-2</v>
      </c>
      <c r="I17" s="196">
        <f t="shared" si="4"/>
        <v>8.3333333333333329E-2</v>
      </c>
      <c r="J17" s="196">
        <f t="shared" si="4"/>
        <v>0.16666666666666666</v>
      </c>
    </row>
    <row r="18" spans="5:10" x14ac:dyDescent="0.2">
      <c r="E18" s="182"/>
      <c r="F18" s="196"/>
      <c r="G18" s="196"/>
      <c r="H18" s="196"/>
      <c r="I18" s="196"/>
      <c r="J18" s="239">
        <f>J15+J16+J17</f>
        <v>1</v>
      </c>
    </row>
  </sheetData>
  <mergeCells count="1">
    <mergeCell ref="E8:J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10</vt:i4>
      </vt:variant>
    </vt:vector>
  </HeadingPairs>
  <TitlesOfParts>
    <vt:vector size="17" baseType="lpstr">
      <vt:lpstr>PLANILHA ORÇAMENTÁRIA</vt:lpstr>
      <vt:lpstr>COMPOSIÇÕES</vt:lpstr>
      <vt:lpstr>CRONOGRAMA</vt:lpstr>
      <vt:lpstr>BDI</vt:lpstr>
      <vt:lpstr>ENCARGOS SOCIAIS</vt:lpstr>
      <vt:lpstr>Plan1</vt:lpstr>
      <vt:lpstr>Plan2</vt:lpstr>
      <vt:lpstr>COMPOSIÇÕES!Area_de_impressao</vt:lpstr>
      <vt:lpstr>CRONOGRAMA!Area_de_impressao</vt:lpstr>
      <vt:lpstr>'ENCARGOS SOCIAIS'!Area_de_impressao</vt:lpstr>
      <vt:lpstr>'PLANILHA ORÇAMENTÁRIA'!Area_de_impressao</vt:lpstr>
      <vt:lpstr>COMPOSIÇÕES!Print_Area_1</vt:lpstr>
      <vt:lpstr>CRONOGRAMA!Print_Area_1</vt:lpstr>
      <vt:lpstr>Print_Area_1</vt:lpstr>
      <vt:lpstr>COMPOSIÇÕES!Titulos_de_impressao</vt:lpstr>
      <vt:lpstr>CRONOGRAMA!Titulos_de_impressao</vt:lpstr>
      <vt:lpstr>'PLANILHA ORÇAMENTÁRIA'!Titulos_de_impressao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Alvaro.Barbosa@dnpm.gov.br</dc:creator>
  <cp:lastModifiedBy>Mariana Martino Caldeira</cp:lastModifiedBy>
  <cp:revision>0</cp:revision>
  <cp:lastPrinted>2019-02-11T01:00:59Z</cp:lastPrinted>
  <dcterms:created xsi:type="dcterms:W3CDTF">2014-12-11T15:41:31Z</dcterms:created>
  <dcterms:modified xsi:type="dcterms:W3CDTF">2019-03-25T18:46:11Z</dcterms:modified>
</cp:coreProperties>
</file>