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0c87aea9509c9fcb/Área de Trabalho/OCA/Publicações/"/>
    </mc:Choice>
  </mc:AlternateContent>
  <xr:revisionPtr revIDLastSave="0" documentId="8_{7DBC990B-F785-410C-858C-560EFB8AAD41}" xr6:coauthVersionLast="47" xr6:coauthVersionMax="47" xr10:uidLastSave="{00000000-0000-0000-0000-000000000000}"/>
  <bookViews>
    <workbookView xWindow="-120" yWindow="-120" windowWidth="20730" windowHeight="11040" tabRatio="599" xr2:uid="{00000000-000D-0000-FFFF-FFFF00000000}"/>
  </bookViews>
  <sheets>
    <sheet name="Gráfico 1" sheetId="77" r:id="rId1"/>
    <sheet name="Tabelas 1 a 3" sheetId="5" r:id="rId2"/>
    <sheet name="Tabela 4" sheetId="100" r:id="rId3"/>
    <sheet name="Gráfico 2" sheetId="98" r:id="rId4"/>
    <sheet name="Gráfico 3" sheetId="6" r:id="rId5"/>
    <sheet name="Tabela 5" sheetId="79" r:id="rId6"/>
    <sheet name="Tabela 6" sheetId="14" r:id="rId7"/>
    <sheet name="Tabela 7" sheetId="44" r:id="rId8"/>
    <sheet name="Tabela 8" sheetId="81" r:id="rId9"/>
    <sheet name="Gráfico 4" sheetId="94" r:id="rId10"/>
    <sheet name="Gráfico 5" sheetId="104" r:id="rId11"/>
    <sheet name="Gráfico 6" sheetId="101" r:id="rId12"/>
    <sheet name="Gráfico 7" sheetId="73" r:id="rId13"/>
    <sheet name="Gráfico 8" sheetId="11" r:id="rId14"/>
    <sheet name="Gráfico 9" sheetId="80" r:id="rId15"/>
    <sheet name="Gráfico 10" sheetId="28" r:id="rId16"/>
    <sheet name="Gráfico 11" sheetId="27" r:id="rId17"/>
    <sheet name="Gráfico 12 a 15" sheetId="99" r:id="rId18"/>
    <sheet name="Gráficos 16 a 19" sheetId="89" r:id="rId19"/>
    <sheet name="Gráfico 20" sheetId="84" r:id="rId20"/>
    <sheet name="Gráfico 21" sheetId="83" r:id="rId21"/>
    <sheet name="Gráficos 22 e 23" sheetId="102" r:id="rId22"/>
    <sheet name="Gráfico 24" sheetId="35" r:id="rId23"/>
    <sheet name="Gráfico 25" sheetId="87" r:id="rId24"/>
    <sheet name="Gráfico 26 a 28" sheetId="37" r:id="rId25"/>
    <sheet name="Gráfico 29" sheetId="103" r:id="rId26"/>
    <sheet name="Gráfico 30" sheetId="36" r:id="rId27"/>
    <sheet name="Gráfico 31 a 33" sheetId="38" r:id="rId28"/>
  </sheets>
  <externalReferences>
    <externalReference r:id="rId29"/>
    <externalReference r:id="rId30"/>
    <externalReference r:id="rId31"/>
    <externalReference r:id="rId32"/>
  </externalReferences>
  <definedNames>
    <definedName name="_xlnm._FilterDatabase" localSheetId="26" hidden="1">'Gráfico 30'!#REF!</definedName>
    <definedName name="_xlnm._FilterDatabase" localSheetId="9" hidden="1">'Gráfico 4'!$A$350:$S$694</definedName>
    <definedName name="_xlnm._FilterDatabase" localSheetId="10" hidden="1">'Gráfico 5'!$A$73:$V$141</definedName>
    <definedName name="_xlnm._FilterDatabase" localSheetId="6" hidden="1">'Tabela 6'!$B$3:$K$23</definedName>
    <definedName name="_xlnm._FilterDatabase" localSheetId="7" hidden="1">'Tabela 7'!$B$3:$J$23</definedName>
    <definedName name="_Ref479764333" localSheetId="12">'Gráfico 7'!$A$1</definedName>
    <definedName name="_Ref479775005" localSheetId="13">'Gráfico 8'!$A$1</definedName>
    <definedName name="_Ref479776590" localSheetId="14">'Gráfico 9'!$A$1</definedName>
    <definedName name="_Ref479794522" localSheetId="17">'Gráfico 12 a 15'!$A$1</definedName>
    <definedName name="_Ref479795102" localSheetId="17">'Gráfico 12 a 15'!$N$1</definedName>
    <definedName name="_Ref479799684" localSheetId="17">'Gráfico 12 a 15'!$N$26</definedName>
    <definedName name="_Ref479850703" localSheetId="18">'Gráficos 16 a 19'!$B$1</definedName>
    <definedName name="_Ref479850793" localSheetId="18">'Gráficos 16 a 19'!$N$1</definedName>
    <definedName name="_Ref479860698" localSheetId="18">'Gráficos 16 a 19'!$N$24</definedName>
    <definedName name="_Ref479860827" localSheetId="18">'Gráficos 16 a 19'!$B$30</definedName>
    <definedName name="_Ref479865946" localSheetId="20">'Gráfico 21'!$A$1</definedName>
    <definedName name="_Ref479867188" localSheetId="21">'Gráficos 22 e 23'!$A$19</definedName>
    <definedName name="_Ref479867722" localSheetId="22">'Gráfico 24'!$A$1</definedName>
    <definedName name="_Ref479873217" localSheetId="24">'Gráfico 26 a 28'!$A$3</definedName>
    <definedName name="_Ref479873507" localSheetId="24">'Gráfico 26 a 28'!$J$1</definedName>
    <definedName name="_Ref480295384" localSheetId="24">'Gráfico 26 a 28'!$A$36</definedName>
    <definedName name="_Ref480300528" localSheetId="27">'Gráfico 31 a 33'!$A$31</definedName>
    <definedName name="_Ref480388058" localSheetId="26">'Gráfico 30'!$A$1</definedName>
    <definedName name="_Ref480388134" localSheetId="25">'Gráfico 29'!$A$1</definedName>
    <definedName name="_Toc486587838" localSheetId="17">'Gráfico 12 a 15'!$A$26</definedName>
    <definedName name="_Toc486587849" localSheetId="23">'Gráfico 25'!$B$1</definedName>
    <definedName name="_Toc486587855" localSheetId="27">'Gráfico 31 a 33'!$A$1</definedName>
    <definedName name="_Toc486587857" localSheetId="27">'Gráfico 31 a 33'!$I$1</definedName>
    <definedName name="aaa" localSheetId="0">[1]Plan1!#REF!</definedName>
    <definedName name="aaa" localSheetId="20">[1]Plan1!#REF!</definedName>
    <definedName name="aaa" localSheetId="25">[1]Plan1!#REF!</definedName>
    <definedName name="aaa" localSheetId="10">[1]Plan1!#REF!</definedName>
    <definedName name="aaa" localSheetId="11">[1]Plan1!#REF!</definedName>
    <definedName name="aaa" localSheetId="12">[1]Plan1!#REF!</definedName>
    <definedName name="aaa" localSheetId="21">[1]Plan1!#REF!</definedName>
    <definedName name="aaa" localSheetId="2">[1]Plan1!#REF!</definedName>
    <definedName name="aaa" localSheetId="5">[1]Plan1!#REF!</definedName>
    <definedName name="aaa">[1]Plan1!#REF!</definedName>
    <definedName name="aff" localSheetId="0">[1]Plan1!#REF!</definedName>
    <definedName name="aff" localSheetId="20">[1]Plan1!#REF!</definedName>
    <definedName name="aff" localSheetId="22">[1]Plan1!#REF!</definedName>
    <definedName name="aff" localSheetId="25">[1]Plan1!#REF!</definedName>
    <definedName name="aff" localSheetId="26">[1]Plan1!#REF!</definedName>
    <definedName name="aff" localSheetId="10">[1]Plan1!#REF!</definedName>
    <definedName name="aff" localSheetId="11">[1]Plan1!#REF!</definedName>
    <definedName name="aff" localSheetId="12">[1]Plan1!#REF!</definedName>
    <definedName name="aff" localSheetId="21">[1]Plan1!#REF!</definedName>
    <definedName name="aff" localSheetId="2">[1]Plan1!#REF!</definedName>
    <definedName name="aff" localSheetId="5">[1]Plan1!#REF!</definedName>
    <definedName name="aff" localSheetId="7">[1]Plan1!#REF!</definedName>
    <definedName name="aff">[1]Plan1!#REF!</definedName>
    <definedName name="censo10">[2]IBGE2012_08!$A$5:$I$5570</definedName>
    <definedName name="contatos" localSheetId="0">#REF!</definedName>
    <definedName name="contatos" localSheetId="20">#REF!</definedName>
    <definedName name="contatos" localSheetId="22">#REF!</definedName>
    <definedName name="contatos" localSheetId="25">#REF!</definedName>
    <definedName name="contatos" localSheetId="26">#REF!</definedName>
    <definedName name="contatos" localSheetId="10">#REF!</definedName>
    <definedName name="contatos" localSheetId="11">#REF!</definedName>
    <definedName name="contatos" localSheetId="12">#REF!</definedName>
    <definedName name="contatos" localSheetId="21">#REF!</definedName>
    <definedName name="contatos" localSheetId="2">#REF!</definedName>
    <definedName name="contatos" localSheetId="5">#REF!</definedName>
    <definedName name="contatos" localSheetId="7">#REF!</definedName>
    <definedName name="contatos">#REF!</definedName>
    <definedName name="e" localSheetId="0">[1]Plan1!#REF!</definedName>
    <definedName name="e" localSheetId="20">[1]Plan1!#REF!</definedName>
    <definedName name="e" localSheetId="25">[1]Plan1!#REF!</definedName>
    <definedName name="e" localSheetId="10">[1]Plan1!#REF!</definedName>
    <definedName name="e" localSheetId="11">[1]Plan1!#REF!</definedName>
    <definedName name="e" localSheetId="12">[1]Plan1!#REF!</definedName>
    <definedName name="e" localSheetId="21">[1]Plan1!#REF!</definedName>
    <definedName name="e" localSheetId="2">[1]Plan1!#REF!</definedName>
    <definedName name="e" localSheetId="5">[1]Plan1!#REF!</definedName>
    <definedName name="e">[1]Plan1!#REF!</definedName>
    <definedName name="email">'[2]registro 18_01_13'!$A:$F</definedName>
    <definedName name="exib" localSheetId="0">#REF!</definedName>
    <definedName name="exib" localSheetId="20">#REF!</definedName>
    <definedName name="exib" localSheetId="22">#REF!</definedName>
    <definedName name="exib" localSheetId="25">#REF!</definedName>
    <definedName name="exib" localSheetId="26">#REF!</definedName>
    <definedName name="exib" localSheetId="10">#REF!</definedName>
    <definedName name="exib" localSheetId="11">#REF!</definedName>
    <definedName name="exib" localSheetId="12">#REF!</definedName>
    <definedName name="exib" localSheetId="21">#REF!</definedName>
    <definedName name="exib" localSheetId="2">#REF!</definedName>
    <definedName name="exib" localSheetId="5">#REF!</definedName>
    <definedName name="exib" localSheetId="7">#REF!</definedName>
    <definedName name="exib">#REF!</definedName>
    <definedName name="exibi" localSheetId="0">#REF!</definedName>
    <definedName name="exibi" localSheetId="20">#REF!</definedName>
    <definedName name="exibi" localSheetId="22">#REF!</definedName>
    <definedName name="exibi" localSheetId="25">#REF!</definedName>
    <definedName name="exibi" localSheetId="26">#REF!</definedName>
    <definedName name="exibi" localSheetId="10">#REF!</definedName>
    <definedName name="exibi" localSheetId="11">#REF!</definedName>
    <definedName name="exibi" localSheetId="12">#REF!</definedName>
    <definedName name="exibi" localSheetId="21">#REF!</definedName>
    <definedName name="exibi" localSheetId="2">#REF!</definedName>
    <definedName name="exibi" localSheetId="5">#REF!</definedName>
    <definedName name="exibi" localSheetId="7">#REF!</definedName>
    <definedName name="exibi">#REF!</definedName>
    <definedName name="exibid" localSheetId="0">#REF!</definedName>
    <definedName name="exibid" localSheetId="20">#REF!</definedName>
    <definedName name="exibid" localSheetId="22">#REF!</definedName>
    <definedName name="exibid" localSheetId="25">#REF!</definedName>
    <definedName name="exibid" localSheetId="26">#REF!</definedName>
    <definedName name="exibid" localSheetId="10">#REF!</definedName>
    <definedName name="exibid" localSheetId="11">#REF!</definedName>
    <definedName name="exibid" localSheetId="12">#REF!</definedName>
    <definedName name="exibid" localSheetId="21">#REF!</definedName>
    <definedName name="exibid" localSheetId="2">#REF!</definedName>
    <definedName name="exibid" localSheetId="5">#REF!</definedName>
    <definedName name="exibid" localSheetId="7">#REF!</definedName>
    <definedName name="exibid">#REF!</definedName>
    <definedName name="ibge13">'[2]ibge 2013'!$A$4:$G$5574</definedName>
    <definedName name="ibge2013">[2]IBGE2012_08!$A$5:$K$5570</definedName>
    <definedName name="listagem_emails" localSheetId="0">[1]Plan2!#REF!</definedName>
    <definedName name="listagem_emails" localSheetId="20">[1]Plan2!#REF!</definedName>
    <definedName name="listagem_emails" localSheetId="22">[1]Plan2!#REF!</definedName>
    <definedName name="listagem_emails" localSheetId="25">[1]Plan2!#REF!</definedName>
    <definedName name="listagem_emails" localSheetId="26">[1]Plan2!#REF!</definedName>
    <definedName name="listagem_emails" localSheetId="10">[1]Plan2!#REF!</definedName>
    <definedName name="listagem_emails" localSheetId="11">[1]Plan2!#REF!</definedName>
    <definedName name="listagem_emails" localSheetId="12">[1]Plan2!#REF!</definedName>
    <definedName name="listagem_emails" localSheetId="21">[1]Plan2!#REF!</definedName>
    <definedName name="listagem_emails" localSheetId="2">[1]Plan2!#REF!</definedName>
    <definedName name="listagem_emails" localSheetId="5">[1]Plan2!#REF!</definedName>
    <definedName name="listagem_emails" localSheetId="7">[1]Plan2!#REF!</definedName>
    <definedName name="listagem_emails">[1]Plan2!#REF!</definedName>
    <definedName name="oficio1" localSheetId="0">#REF!</definedName>
    <definedName name="oficio1" localSheetId="20">#REF!</definedName>
    <definedName name="oficio1" localSheetId="22">#REF!</definedName>
    <definedName name="oficio1" localSheetId="25">#REF!</definedName>
    <definedName name="oficio1" localSheetId="26">#REF!</definedName>
    <definedName name="oficio1" localSheetId="10">#REF!</definedName>
    <definedName name="oficio1" localSheetId="11">#REF!</definedName>
    <definedName name="oficio1" localSheetId="12">#REF!</definedName>
    <definedName name="oficio1" localSheetId="21">#REF!</definedName>
    <definedName name="oficio1" localSheetId="2">#REF!</definedName>
    <definedName name="oficio1" localSheetId="5">#REF!</definedName>
    <definedName name="oficio1" localSheetId="7">#REF!</definedName>
    <definedName name="oficio1">#REF!</definedName>
    <definedName name="OI" localSheetId="25">[1]Plan1!#REF!</definedName>
    <definedName name="OI" localSheetId="10">[1]Plan1!#REF!</definedName>
    <definedName name="OI" localSheetId="11">[1]Plan1!#REF!</definedName>
    <definedName name="OI" localSheetId="21">[1]Plan1!#REF!</definedName>
    <definedName name="OI">[1]Plan1!#REF!</definedName>
    <definedName name="PMI" localSheetId="25">[1]Plan1!#REF!</definedName>
    <definedName name="PMI" localSheetId="10">[1]Plan1!#REF!</definedName>
    <definedName name="PMI" localSheetId="11">[1]Plan1!#REF!</definedName>
    <definedName name="PMI" localSheetId="21">[1]Plan1!#REF!</definedName>
    <definedName name="PMI" localSheetId="2">[1]Plan1!#REF!</definedName>
    <definedName name="PMI">[1]Plan1!#REF!</definedName>
    <definedName name="registro">'[2]registro 18_01_13'!$A$1:$Z$2905</definedName>
    <definedName name="registro1" localSheetId="0">#REF!</definedName>
    <definedName name="registro1" localSheetId="20">#REF!</definedName>
    <definedName name="registro1" localSheetId="25">#REF!</definedName>
    <definedName name="registro1" localSheetId="10">#REF!</definedName>
    <definedName name="registro1" localSheetId="11">#REF!</definedName>
    <definedName name="registro1" localSheetId="12">#REF!</definedName>
    <definedName name="registro1" localSheetId="21">#REF!</definedName>
    <definedName name="registro1" localSheetId="2">#REF!</definedName>
    <definedName name="registro1" localSheetId="5">#REF!</definedName>
    <definedName name="registro1" localSheetId="7">#REF!</definedName>
    <definedName name="registro1">#REF!</definedName>
    <definedName name="registro180113">'[2]registro 18_01_13'!$1:$6302</definedName>
    <definedName name="responderam" localSheetId="0">[1]Plan1!#REF!</definedName>
    <definedName name="responderam" localSheetId="20">[1]Plan1!#REF!</definedName>
    <definedName name="responderam" localSheetId="22">[1]Plan1!#REF!</definedName>
    <definedName name="responderam" localSheetId="25">[1]Plan1!#REF!</definedName>
    <definedName name="responderam" localSheetId="26">[1]Plan1!#REF!</definedName>
    <definedName name="responderam" localSheetId="10">[1]Plan1!#REF!</definedName>
    <definedName name="responderam" localSheetId="11">[1]Plan1!#REF!</definedName>
    <definedName name="responderam" localSheetId="12">[1]Plan1!#REF!</definedName>
    <definedName name="responderam" localSheetId="21">[1]Plan1!#REF!</definedName>
    <definedName name="responderam" localSheetId="2">[1]Plan1!#REF!</definedName>
    <definedName name="responderam" localSheetId="5">[1]Plan1!#REF!</definedName>
    <definedName name="responderam" localSheetId="7">[1]Plan1!#REF!</definedName>
    <definedName name="responderam">[1]Plan1!#REF!</definedName>
    <definedName name="ss" localSheetId="0">[1]Plan1!#REF!</definedName>
    <definedName name="ss" localSheetId="20">[1]Plan1!#REF!</definedName>
    <definedName name="ss" localSheetId="22">[1]Plan1!#REF!</definedName>
    <definedName name="ss" localSheetId="25">[1]Plan1!#REF!</definedName>
    <definedName name="ss" localSheetId="26">[1]Plan1!#REF!</definedName>
    <definedName name="ss" localSheetId="10">[1]Plan1!#REF!</definedName>
    <definedName name="ss" localSheetId="11">[1]Plan1!#REF!</definedName>
    <definedName name="ss" localSheetId="12">[1]Plan1!#REF!</definedName>
    <definedName name="ss" localSheetId="21">[1]Plan1!#REF!</definedName>
    <definedName name="ss" localSheetId="2">[1]Plan1!#REF!</definedName>
    <definedName name="ss" localSheetId="5">[1]Plan1!#REF!</definedName>
    <definedName name="ss" localSheetId="7">[1]Plan1!#REF!</definedName>
    <definedName name="ss">[1]Plan1!#REF!</definedName>
    <definedName name="tabela2" localSheetId="0">#REF!</definedName>
    <definedName name="tabela2" localSheetId="20">#REF!</definedName>
    <definedName name="tabela2" localSheetId="22">#REF!</definedName>
    <definedName name="tabela2" localSheetId="25">#REF!</definedName>
    <definedName name="tabela2" localSheetId="26">#REF!</definedName>
    <definedName name="tabela2" localSheetId="10">#REF!</definedName>
    <definedName name="tabela2" localSheetId="11">#REF!</definedName>
    <definedName name="tabela2" localSheetId="12">#REF!</definedName>
    <definedName name="tabela2" localSheetId="21">#REF!</definedName>
    <definedName name="tabela2" localSheetId="2">#REF!</definedName>
    <definedName name="tabela2" localSheetId="5">#REF!</definedName>
    <definedName name="tabela2" localSheetId="7">#REF!</definedName>
    <definedName name="tabela2">#REF!</definedName>
    <definedName name="tabela5_copia" localSheetId="0">#REF!</definedName>
    <definedName name="tabela5_copia" localSheetId="20">#REF!</definedName>
    <definedName name="tabela5_copia" localSheetId="25">#REF!</definedName>
    <definedName name="tabela5_copia" localSheetId="10">#REF!</definedName>
    <definedName name="tabela5_copia" localSheetId="11">#REF!</definedName>
    <definedName name="tabela5_copia" localSheetId="12">#REF!</definedName>
    <definedName name="tabela5_copia" localSheetId="21">#REF!</definedName>
    <definedName name="tabela5_copia" localSheetId="2">#REF!</definedName>
    <definedName name="tabela5_copia" localSheetId="5">#REF!</definedName>
    <definedName name="tabela5_copia">#REF!</definedName>
    <definedName name="tb">'[3]PMUNRUD (2)'!$G$4:$H$5568</definedName>
    <definedName name="waltinho">'[4]pop 2010'!$D$3:$E$5567</definedName>
    <definedName name="x" localSheetId="20">#REF!</definedName>
    <definedName name="x" localSheetId="25">#REF!</definedName>
    <definedName name="x" localSheetId="10">#REF!</definedName>
    <definedName name="x" localSheetId="11">#REF!</definedName>
    <definedName name="x" localSheetId="21">#REF!</definedName>
    <definedName name="x" localSheetId="2">#REF!</definedName>
    <definedName name="x" localSheetId="5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6" i="38" l="1"/>
  <c r="I81" i="38"/>
  <c r="I82" i="38"/>
  <c r="I83" i="38"/>
  <c r="B32" i="87"/>
  <c r="C32" i="87"/>
  <c r="D32" i="87"/>
  <c r="E32" i="87"/>
  <c r="F32" i="87"/>
  <c r="G32" i="87"/>
  <c r="H32" i="87"/>
  <c r="B33" i="87"/>
  <c r="C33" i="87"/>
  <c r="D33" i="87"/>
  <c r="E33" i="87"/>
  <c r="F33" i="87"/>
  <c r="G33" i="87"/>
  <c r="H33" i="87"/>
  <c r="B34" i="87"/>
  <c r="C34" i="87"/>
  <c r="D34" i="87"/>
  <c r="E34" i="87"/>
  <c r="F34" i="87"/>
  <c r="G34" i="87"/>
  <c r="H34" i="87"/>
  <c r="B35" i="87"/>
  <c r="C35" i="87"/>
  <c r="D35" i="87"/>
  <c r="E35" i="87"/>
  <c r="F35" i="87"/>
  <c r="G35" i="87"/>
  <c r="H35" i="87"/>
  <c r="B36" i="103" l="1"/>
  <c r="C36" i="103"/>
  <c r="D36" i="103"/>
  <c r="E36" i="103"/>
  <c r="F36" i="103"/>
  <c r="G36" i="103"/>
  <c r="H36" i="103"/>
  <c r="I36" i="103"/>
  <c r="B95" i="37"/>
  <c r="C14" i="28"/>
  <c r="C11" i="6" l="1"/>
  <c r="C12" i="6"/>
  <c r="C13" i="6"/>
  <c r="C14" i="6"/>
  <c r="C15" i="6"/>
  <c r="C16" i="6"/>
  <c r="C17" i="6"/>
  <c r="C10" i="6"/>
  <c r="S83" i="38" l="1"/>
  <c r="R83" i="38"/>
  <c r="Q83" i="38"/>
  <c r="P83" i="38"/>
  <c r="O83" i="38"/>
  <c r="N83" i="38"/>
  <c r="M83" i="38"/>
  <c r="L83" i="38"/>
  <c r="C95" i="37" l="1"/>
  <c r="D95" i="37"/>
  <c r="E95" i="37"/>
  <c r="F95" i="37"/>
  <c r="G95" i="37"/>
  <c r="H95" i="37"/>
  <c r="I95" i="37"/>
  <c r="C96" i="37"/>
  <c r="D96" i="37"/>
  <c r="E96" i="37"/>
  <c r="F96" i="37"/>
  <c r="G96" i="37"/>
  <c r="H96" i="37"/>
  <c r="I96" i="37"/>
  <c r="C97" i="37"/>
  <c r="D97" i="37"/>
  <c r="E97" i="37"/>
  <c r="F97" i="37"/>
  <c r="G97" i="37"/>
  <c r="H97" i="37"/>
  <c r="I97" i="37"/>
  <c r="B96" i="37"/>
  <c r="B97" i="37"/>
  <c r="C97" i="89" l="1"/>
  <c r="C101" i="89" s="1"/>
  <c r="J97" i="89"/>
  <c r="J101" i="89" s="1"/>
  <c r="I97" i="89"/>
  <c r="I101" i="89" s="1"/>
  <c r="H97" i="89"/>
  <c r="H101" i="89" s="1"/>
  <c r="G97" i="89"/>
  <c r="G101" i="89" s="1"/>
  <c r="F97" i="89"/>
  <c r="F101" i="89" s="1"/>
  <c r="E97" i="89"/>
  <c r="E101" i="89" s="1"/>
  <c r="D97" i="89"/>
  <c r="D101" i="89" s="1"/>
  <c r="C79" i="89"/>
  <c r="C83" i="89" s="1"/>
  <c r="J79" i="89"/>
  <c r="J83" i="89" s="1"/>
  <c r="I79" i="89"/>
  <c r="I83" i="89" s="1"/>
  <c r="H79" i="89"/>
  <c r="H83" i="89" s="1"/>
  <c r="G79" i="89"/>
  <c r="G83" i="89" s="1"/>
  <c r="F79" i="89"/>
  <c r="F83" i="89" s="1"/>
  <c r="E79" i="89"/>
  <c r="E83" i="89" s="1"/>
  <c r="D79" i="89"/>
  <c r="D83" i="89" s="1"/>
  <c r="F88" i="89" l="1"/>
  <c r="F92" i="89" s="1"/>
  <c r="J88" i="89"/>
  <c r="J92" i="89" s="1"/>
  <c r="I88" i="89"/>
  <c r="I92" i="89" s="1"/>
  <c r="H88" i="89"/>
  <c r="H92" i="89" s="1"/>
  <c r="H51" i="89" s="1"/>
  <c r="G88" i="89"/>
  <c r="G92" i="89" s="1"/>
  <c r="E88" i="89"/>
  <c r="E92" i="89" s="1"/>
  <c r="D88" i="89"/>
  <c r="D92" i="89" s="1"/>
  <c r="D51" i="89" s="1"/>
  <c r="C88" i="89"/>
  <c r="E70" i="89"/>
  <c r="E74" i="89" s="1"/>
  <c r="F70" i="89"/>
  <c r="G70" i="89"/>
  <c r="G74" i="89" s="1"/>
  <c r="G32" i="89" s="1"/>
  <c r="H70" i="89"/>
  <c r="I70" i="89"/>
  <c r="J70" i="89"/>
  <c r="D70" i="89"/>
  <c r="D74" i="89" s="1"/>
  <c r="D33" i="89" s="1"/>
  <c r="C70" i="89"/>
  <c r="C74" i="89" s="1"/>
  <c r="C31" i="89" l="1"/>
  <c r="C29" i="89"/>
  <c r="G31" i="89"/>
  <c r="H49" i="89"/>
  <c r="D50" i="89"/>
  <c r="I74" i="89"/>
  <c r="I30" i="89" s="1"/>
  <c r="H50" i="89"/>
  <c r="E30" i="89"/>
  <c r="E34" i="89"/>
  <c r="E33" i="89"/>
  <c r="E32" i="89"/>
  <c r="E51" i="89"/>
  <c r="E50" i="89"/>
  <c r="E52" i="89"/>
  <c r="E48" i="89"/>
  <c r="E49" i="89"/>
  <c r="J48" i="89"/>
  <c r="J51" i="89"/>
  <c r="J50" i="89"/>
  <c r="I51" i="89"/>
  <c r="I52" i="89"/>
  <c r="I49" i="89"/>
  <c r="I50" i="89"/>
  <c r="I48" i="89"/>
  <c r="G49" i="89"/>
  <c r="G48" i="89"/>
  <c r="G52" i="89"/>
  <c r="F48" i="89"/>
  <c r="F50" i="89"/>
  <c r="F51" i="89"/>
  <c r="D32" i="89"/>
  <c r="G34" i="89"/>
  <c r="D49" i="89"/>
  <c r="C92" i="89"/>
  <c r="C49" i="89" s="1"/>
  <c r="F74" i="89"/>
  <c r="D34" i="89"/>
  <c r="D30" i="89"/>
  <c r="E31" i="89"/>
  <c r="G33" i="89"/>
  <c r="D52" i="89"/>
  <c r="H52" i="89"/>
  <c r="H48" i="89"/>
  <c r="D31" i="89"/>
  <c r="G30" i="89"/>
  <c r="D48" i="89"/>
  <c r="J74" i="89"/>
  <c r="J31" i="89" s="1"/>
  <c r="G51" i="89"/>
  <c r="F49" i="89"/>
  <c r="G50" i="89"/>
  <c r="J49" i="89"/>
  <c r="F52" i="89"/>
  <c r="J52" i="89"/>
  <c r="H74" i="89"/>
  <c r="D53" i="89" l="1"/>
  <c r="J53" i="89"/>
  <c r="I34" i="89"/>
  <c r="H53" i="89"/>
  <c r="I31" i="89"/>
  <c r="I33" i="89"/>
  <c r="E53" i="89"/>
  <c r="I32" i="89"/>
  <c r="I53" i="89"/>
  <c r="G53" i="89"/>
  <c r="H33" i="89"/>
  <c r="H30" i="89"/>
  <c r="H34" i="89"/>
  <c r="H31" i="89"/>
  <c r="H32" i="89"/>
  <c r="J32" i="89"/>
  <c r="J33" i="89"/>
  <c r="J30" i="89"/>
  <c r="J34" i="89"/>
  <c r="C50" i="89"/>
  <c r="C51" i="89"/>
  <c r="C52" i="89"/>
  <c r="C48" i="89"/>
  <c r="F53" i="89"/>
  <c r="F33" i="89"/>
  <c r="F32" i="89"/>
  <c r="F30" i="89"/>
  <c r="F34" i="89"/>
  <c r="F31" i="89"/>
  <c r="C53" i="89" l="1"/>
  <c r="C81" i="38" l="1"/>
  <c r="D81" i="38"/>
  <c r="E81" i="38"/>
  <c r="F81" i="38"/>
  <c r="G81" i="38"/>
  <c r="H81" i="38"/>
  <c r="C82" i="38"/>
  <c r="D82" i="38"/>
  <c r="E82" i="38"/>
  <c r="F82" i="38"/>
  <c r="G82" i="38"/>
  <c r="H82" i="38"/>
  <c r="C83" i="38"/>
  <c r="D83" i="38"/>
  <c r="E83" i="38"/>
  <c r="F83" i="38"/>
  <c r="G83" i="38"/>
  <c r="H83" i="38"/>
  <c r="B82" i="38"/>
  <c r="B83" i="38"/>
  <c r="B81" i="38"/>
  <c r="I99" i="37"/>
  <c r="I98" i="37"/>
  <c r="H99" i="37"/>
  <c r="H98" i="37"/>
  <c r="R116" i="36"/>
  <c r="N99" i="37" l="1"/>
  <c r="O99" i="37"/>
  <c r="P99" i="37"/>
  <c r="Q99" i="37"/>
  <c r="R99" i="37"/>
  <c r="S99" i="37"/>
  <c r="T99" i="37"/>
  <c r="M99" i="37"/>
  <c r="G29" i="89" l="1"/>
  <c r="F47" i="89"/>
  <c r="J29" i="89"/>
  <c r="J35" i="89"/>
  <c r="C47" i="89"/>
  <c r="I29" i="89"/>
  <c r="I35" i="89"/>
  <c r="E29" i="89"/>
  <c r="D47" i="89"/>
  <c r="H47" i="89"/>
  <c r="C34" i="89"/>
  <c r="C32" i="89"/>
  <c r="C33" i="89"/>
  <c r="C30" i="89"/>
  <c r="J47" i="89"/>
  <c r="F29" i="89"/>
  <c r="F35" i="89"/>
  <c r="G47" i="89"/>
  <c r="H29" i="89"/>
  <c r="D35" i="89"/>
  <c r="D29" i="89"/>
  <c r="E47" i="89"/>
  <c r="I47" i="89"/>
  <c r="C35" i="89" l="1"/>
  <c r="G35" i="89"/>
  <c r="E35" i="89"/>
  <c r="H35" i="89"/>
  <c r="C8" i="84" l="1"/>
  <c r="D8" i="84"/>
  <c r="E8" i="84"/>
  <c r="F8" i="84"/>
  <c r="G8" i="84"/>
  <c r="H8" i="84"/>
  <c r="I8" i="84"/>
  <c r="B8" i="84"/>
  <c r="H5" i="84" l="1"/>
  <c r="I5" i="84"/>
  <c r="B5" i="84" l="1"/>
  <c r="C5" i="84"/>
  <c r="D5" i="84"/>
  <c r="E5" i="84"/>
  <c r="F5" i="84"/>
  <c r="G5" i="84"/>
  <c r="C14" i="83" l="1"/>
  <c r="C13" i="83"/>
  <c r="B76" i="38" l="1"/>
  <c r="B91" i="37"/>
  <c r="B93" i="37" s="1"/>
  <c r="C91" i="37"/>
  <c r="C93" i="37" s="1"/>
  <c r="D91" i="37"/>
  <c r="D93" i="37" s="1"/>
  <c r="E91" i="37"/>
  <c r="E93" i="37" s="1"/>
  <c r="F91" i="37"/>
  <c r="F93" i="37" s="1"/>
  <c r="G91" i="37"/>
  <c r="G93" i="37" s="1"/>
  <c r="Q10" i="36" l="1"/>
  <c r="R3" i="36"/>
  <c r="Q3" i="36"/>
  <c r="Q4" i="36" l="1"/>
  <c r="R6" i="36" s="1"/>
  <c r="R88" i="36"/>
  <c r="R84" i="36"/>
  <c r="R80" i="36"/>
  <c r="R72" i="36"/>
  <c r="R68" i="36"/>
  <c r="R64" i="36"/>
  <c r="R60" i="36"/>
  <c r="R56" i="36"/>
  <c r="R52" i="36"/>
  <c r="R48" i="36"/>
  <c r="R44" i="36"/>
  <c r="R40" i="36"/>
  <c r="R36" i="36"/>
  <c r="R32" i="36"/>
  <c r="R28" i="36"/>
  <c r="R24" i="36"/>
  <c r="R20" i="36"/>
  <c r="R16" i="36"/>
  <c r="R12" i="36"/>
  <c r="R8" i="36"/>
  <c r="R91" i="36"/>
  <c r="R87" i="36"/>
  <c r="R83" i="36"/>
  <c r="R79" i="36"/>
  <c r="R75" i="36"/>
  <c r="R71" i="36"/>
  <c r="R67" i="36"/>
  <c r="R63" i="36"/>
  <c r="R59" i="36"/>
  <c r="R55" i="36"/>
  <c r="R51" i="36"/>
  <c r="R47" i="36"/>
  <c r="R43" i="36"/>
  <c r="R39" i="36"/>
  <c r="R35" i="36"/>
  <c r="R31" i="36"/>
  <c r="R27" i="36"/>
  <c r="R23" i="36"/>
  <c r="R19" i="36"/>
  <c r="R15" i="36"/>
  <c r="R11" i="36"/>
  <c r="R7" i="36"/>
  <c r="R94" i="36"/>
  <c r="R90" i="36"/>
  <c r="R86" i="36"/>
  <c r="R82" i="36"/>
  <c r="R78" i="36"/>
  <c r="R74" i="36"/>
  <c r="R70" i="36"/>
  <c r="R66" i="36"/>
  <c r="R62" i="36"/>
  <c r="R58" i="36"/>
  <c r="R54" i="36"/>
  <c r="R50" i="36"/>
  <c r="R46" i="36"/>
  <c r="R42" i="36"/>
  <c r="R38" i="36"/>
  <c r="R34" i="36"/>
  <c r="R30" i="36"/>
  <c r="R26" i="36"/>
  <c r="R22" i="36"/>
  <c r="R18" i="36"/>
  <c r="R14" i="36"/>
  <c r="R10" i="36"/>
  <c r="R96" i="36"/>
  <c r="R93" i="36"/>
  <c r="R89" i="36"/>
  <c r="R85" i="36"/>
  <c r="R81" i="36"/>
  <c r="R77" i="36"/>
  <c r="R73" i="36"/>
  <c r="R69" i="36"/>
  <c r="R65" i="36"/>
  <c r="R61" i="36"/>
  <c r="R57" i="36"/>
  <c r="R53" i="36"/>
  <c r="R49" i="36"/>
  <c r="R45" i="36"/>
  <c r="R41" i="36"/>
  <c r="R37" i="36"/>
  <c r="R33" i="36"/>
  <c r="R29" i="36"/>
  <c r="R25" i="36"/>
  <c r="R21" i="36"/>
  <c r="R17" i="36"/>
  <c r="R13" i="36"/>
  <c r="R9" i="36"/>
  <c r="B15" i="35"/>
  <c r="R76" i="36" l="1"/>
  <c r="R92" i="36"/>
  <c r="R95" i="36"/>
  <c r="B5" i="35"/>
  <c r="C15" i="35" s="1"/>
  <c r="C7" i="35" l="1"/>
  <c r="C8" i="35"/>
  <c r="C12" i="35"/>
  <c r="C16" i="35"/>
  <c r="C20" i="35"/>
  <c r="C24" i="35"/>
  <c r="C28" i="35"/>
  <c r="C32" i="35"/>
  <c r="C36" i="35"/>
  <c r="C40" i="35"/>
  <c r="C44" i="35"/>
  <c r="C48" i="35"/>
  <c r="C52" i="35"/>
  <c r="C56" i="35"/>
  <c r="C60" i="35"/>
  <c r="C64" i="35"/>
  <c r="C68" i="35"/>
  <c r="C72" i="35"/>
  <c r="C76" i="35"/>
  <c r="C80" i="35"/>
  <c r="C84" i="35"/>
  <c r="C88" i="35"/>
  <c r="C92" i="35"/>
  <c r="C96" i="35"/>
  <c r="C100" i="35"/>
  <c r="C104" i="35"/>
  <c r="C108" i="35"/>
  <c r="C112" i="35"/>
  <c r="C116" i="35"/>
  <c r="C9" i="35"/>
  <c r="C13" i="35"/>
  <c r="C17" i="35"/>
  <c r="C21" i="35"/>
  <c r="C25" i="35"/>
  <c r="C29" i="35"/>
  <c r="C33" i="35"/>
  <c r="C37" i="35"/>
  <c r="C41" i="35"/>
  <c r="C45" i="35"/>
  <c r="C49" i="35"/>
  <c r="C53" i="35"/>
  <c r="C57" i="35"/>
  <c r="C61" i="35"/>
  <c r="C65" i="35"/>
  <c r="C69" i="35"/>
  <c r="C73" i="35"/>
  <c r="C77" i="35"/>
  <c r="C81" i="35"/>
  <c r="C85" i="35"/>
  <c r="C89" i="35"/>
  <c r="C93" i="35"/>
  <c r="C97" i="35"/>
  <c r="C101" i="35"/>
  <c r="C105" i="35"/>
  <c r="C109" i="35"/>
  <c r="C113" i="35"/>
  <c r="C117" i="35"/>
  <c r="C10" i="35"/>
  <c r="C14" i="35"/>
  <c r="C18" i="35"/>
  <c r="C22" i="35"/>
  <c r="C26" i="35"/>
  <c r="C30" i="35"/>
  <c r="C34" i="35"/>
  <c r="C38" i="35"/>
  <c r="C42" i="35"/>
  <c r="C46" i="35"/>
  <c r="C50" i="35"/>
  <c r="C54" i="35"/>
  <c r="C58" i="35"/>
  <c r="C62" i="35"/>
  <c r="C66" i="35"/>
  <c r="C70" i="35"/>
  <c r="C74" i="35"/>
  <c r="C78" i="35"/>
  <c r="C82" i="35"/>
  <c r="C86" i="35"/>
  <c r="C90" i="35"/>
  <c r="C94" i="35"/>
  <c r="C98" i="35"/>
  <c r="C102" i="35"/>
  <c r="C106" i="35"/>
  <c r="C110" i="35"/>
  <c r="C114" i="35"/>
  <c r="C118" i="35"/>
  <c r="C11" i="35"/>
  <c r="C19" i="35"/>
  <c r="C23" i="35"/>
  <c r="C27" i="35"/>
  <c r="C31" i="35"/>
  <c r="C35" i="35"/>
  <c r="C39" i="35"/>
  <c r="C43" i="35"/>
  <c r="C47" i="35"/>
  <c r="C51" i="35"/>
  <c r="C55" i="35"/>
  <c r="C59" i="35"/>
  <c r="C63" i="35"/>
  <c r="C67" i="35"/>
  <c r="C71" i="35"/>
  <c r="C75" i="35"/>
  <c r="C79" i="35"/>
  <c r="C83" i="35"/>
  <c r="C87" i="35"/>
  <c r="C91" i="35"/>
  <c r="C95" i="35"/>
  <c r="C99" i="35"/>
  <c r="C103" i="35"/>
  <c r="C107" i="35"/>
  <c r="C111" i="35"/>
  <c r="C115" i="35"/>
  <c r="J4" i="44"/>
  <c r="J5" i="44"/>
  <c r="J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K75" i="38" l="1"/>
  <c r="K73" i="38"/>
  <c r="K74" i="38"/>
  <c r="C17" i="77" l="1"/>
  <c r="C16" i="77"/>
  <c r="C15" i="77"/>
  <c r="C14" i="77"/>
  <c r="C13" i="77"/>
  <c r="C12" i="77"/>
  <c r="C11" i="77"/>
  <c r="R4" i="36" l="1"/>
  <c r="B18" i="5" l="1"/>
  <c r="I91" i="37" l="1"/>
  <c r="R90" i="37" s="1"/>
  <c r="R74" i="38" l="1"/>
  <c r="R73" i="38"/>
  <c r="R75" i="38"/>
  <c r="R76" i="38"/>
  <c r="R89" i="37"/>
  <c r="R91" i="37"/>
  <c r="R88" i="37"/>
  <c r="I93" i="37"/>
  <c r="I54" i="11" l="1"/>
  <c r="I57" i="11" s="1"/>
  <c r="I55" i="11" l="1"/>
  <c r="I62" i="11"/>
  <c r="I60" i="11"/>
  <c r="I56" i="11"/>
  <c r="E23" i="6" l="1"/>
  <c r="E24" i="6"/>
  <c r="E25" i="6"/>
  <c r="E26" i="6"/>
  <c r="E27" i="6"/>
  <c r="K88" i="37" l="1"/>
  <c r="C54" i="11" l="1"/>
  <c r="C62" i="11" s="1"/>
  <c r="D54" i="11"/>
  <c r="D62" i="11" s="1"/>
  <c r="E54" i="11"/>
  <c r="E62" i="11" s="1"/>
  <c r="F54" i="11"/>
  <c r="F62" i="11" s="1"/>
  <c r="G54" i="11"/>
  <c r="G62" i="11" s="1"/>
  <c r="H54" i="11"/>
  <c r="B54" i="11"/>
  <c r="B62" i="11" s="1"/>
  <c r="H62" i="11" l="1"/>
  <c r="H60" i="11"/>
  <c r="B57" i="11" l="1"/>
  <c r="C57" i="11"/>
  <c r="D57" i="11"/>
  <c r="E57" i="11"/>
  <c r="F57" i="11"/>
  <c r="G57" i="11"/>
  <c r="H57" i="11"/>
  <c r="B56" i="11"/>
  <c r="C56" i="11"/>
  <c r="D56" i="11"/>
  <c r="E56" i="11"/>
  <c r="F56" i="11"/>
  <c r="G56" i="11"/>
  <c r="H56" i="11"/>
  <c r="C55" i="11"/>
  <c r="D55" i="11"/>
  <c r="E55" i="11"/>
  <c r="F55" i="11"/>
  <c r="G55" i="11"/>
  <c r="H55" i="11"/>
  <c r="B55" i="11"/>
  <c r="C17" i="5" l="1"/>
  <c r="B17" i="5"/>
  <c r="E76" i="38" l="1"/>
  <c r="N76" i="38" l="1"/>
  <c r="N75" i="38"/>
  <c r="N73" i="38"/>
  <c r="N74" i="38"/>
  <c r="K90" i="37"/>
  <c r="E21" i="6" l="1"/>
  <c r="E22" i="6"/>
  <c r="E20" i="6"/>
  <c r="B13" i="83"/>
  <c r="B14" i="83" l="1"/>
  <c r="B3" i="35"/>
  <c r="B19" i="5"/>
  <c r="I92" i="37"/>
  <c r="A3" i="35" l="1"/>
  <c r="A5" i="35"/>
  <c r="E18" i="5" l="1"/>
  <c r="F18" i="5"/>
  <c r="E17" i="5"/>
  <c r="F17" i="5"/>
  <c r="C19" i="5"/>
  <c r="C18" i="5"/>
  <c r="E19" i="5"/>
  <c r="F19" i="5"/>
  <c r="D18" i="5" l="1"/>
  <c r="D17" i="5"/>
  <c r="D19" i="5"/>
  <c r="H76" i="38" l="1"/>
  <c r="C76" i="38"/>
  <c r="D76" i="38"/>
  <c r="F76" i="38"/>
  <c r="G76" i="38"/>
  <c r="H91" i="37"/>
  <c r="L74" i="38" l="1"/>
  <c r="L75" i="38"/>
  <c r="L73" i="38"/>
  <c r="L76" i="38"/>
  <c r="P73" i="38"/>
  <c r="P74" i="38"/>
  <c r="P76" i="38"/>
  <c r="P75" i="38"/>
  <c r="O75" i="38"/>
  <c r="O76" i="38"/>
  <c r="O73" i="38"/>
  <c r="O74" i="38"/>
  <c r="M73" i="38"/>
  <c r="M75" i="38"/>
  <c r="M74" i="38"/>
  <c r="M76" i="38"/>
  <c r="N88" i="37"/>
  <c r="N89" i="37"/>
  <c r="N90" i="37"/>
  <c r="N91" i="37"/>
  <c r="M88" i="37"/>
  <c r="M89" i="37"/>
  <c r="M90" i="37"/>
  <c r="M91" i="37"/>
  <c r="O88" i="37"/>
  <c r="O89" i="37"/>
  <c r="O90" i="37"/>
  <c r="O91" i="37"/>
  <c r="P88" i="37"/>
  <c r="P89" i="37"/>
  <c r="P90" i="37"/>
  <c r="P91" i="37"/>
  <c r="L91" i="37"/>
  <c r="L88" i="37"/>
  <c r="L90" i="37"/>
  <c r="L89" i="37"/>
  <c r="Q73" i="38"/>
  <c r="Q76" i="38"/>
  <c r="Q74" i="38"/>
  <c r="Q75" i="38"/>
  <c r="Q89" i="37"/>
  <c r="Q88" i="37"/>
  <c r="Q90" i="37"/>
  <c r="Q91" i="37"/>
  <c r="H92" i="37"/>
  <c r="H93" i="37"/>
  <c r="K76" i="38" l="1"/>
  <c r="K91" i="37"/>
  <c r="K89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E11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fica igual pq O hotel trans era contado aqui commais de 500 salas (562)</t>
        </r>
      </text>
    </comment>
    <comment ref="G11" authorId="0" shapeId="0" xr:uid="{00000000-0006-0000-0800-000002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ganhamos o Hotel Transivania em mais de 1000 salas</t>
        </r>
      </text>
    </comment>
    <comment ref="I11" authorId="0" shapeId="0" xr:uid="{00000000-0006-0000-0800-000003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ganhamos o Hotel Transivania em mais de 1000 salas</t>
        </r>
      </text>
    </comment>
    <comment ref="G17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mal - o recorde de salas e esse teve pouco publico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J76" authorId="0" shapeId="0" xr:uid="{00000000-0006-0000-12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fazer dinamica da anterior</t>
        </r>
      </text>
    </comment>
  </commentList>
</comments>
</file>

<file path=xl/sharedStrings.xml><?xml version="1.0" encoding="utf-8"?>
<sst xmlns="http://schemas.openxmlformats.org/spreadsheetml/2006/main" count="734" uniqueCount="296">
  <si>
    <t>público por ano</t>
  </si>
  <si>
    <t>Ano Dos Dados</t>
  </si>
  <si>
    <t>Público</t>
  </si>
  <si>
    <t>Títulos</t>
  </si>
  <si>
    <t>Renda (R$)</t>
  </si>
  <si>
    <t>Participação de Público</t>
  </si>
  <si>
    <t>Participação de Renda</t>
  </si>
  <si>
    <t>PMI</t>
  </si>
  <si>
    <t>Títulos Exibidos</t>
  </si>
  <si>
    <t>Títulos Lançados</t>
  </si>
  <si>
    <t>Brasileiros</t>
  </si>
  <si>
    <t>Estrangeiros</t>
  </si>
  <si>
    <t>Total</t>
  </si>
  <si>
    <t>Indicador</t>
  </si>
  <si>
    <t>Renda</t>
  </si>
  <si>
    <t>Participação de público</t>
  </si>
  <si>
    <t>Contagem (Título No Brasil)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</si>
  <si>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</si>
  <si>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</si>
  <si>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</si>
  <si>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</si>
  <si>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</si>
  <si>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</si>
  <si>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</si>
  <si>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</si>
  <si>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</si>
  <si>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Filtro de exibição:</t>
  </si>
  <si>
    <t>Distribuição Internacional</t>
  </si>
  <si>
    <t>Distribuição Nacional</t>
  </si>
  <si>
    <t>Codistribuição Internacional-Nacional</t>
  </si>
  <si>
    <t>Métrica</t>
  </si>
  <si>
    <t>Distribuidora - Nacionalidade</t>
  </si>
  <si>
    <t>Total Geral</t>
  </si>
  <si>
    <t>Distribuidora Para Ranking</t>
  </si>
  <si>
    <t>%</t>
  </si>
  <si>
    <t>Ano dos dados</t>
  </si>
  <si>
    <t>PMI (R$)</t>
  </si>
  <si>
    <t>renda</t>
  </si>
  <si>
    <t>Porcentagem do total global (renda)</t>
  </si>
  <si>
    <t>Porcentagem do total (renda)</t>
  </si>
  <si>
    <t>Animação</t>
  </si>
  <si>
    <t>Taxa Anual de Crescimento de Público</t>
  </si>
  <si>
    <t>#</t>
  </si>
  <si>
    <t>Tabela 3 – Variação - 2016 x 2015</t>
  </si>
  <si>
    <t>Público Brasileiro</t>
  </si>
  <si>
    <t>Público em 2016</t>
  </si>
  <si>
    <t>Renda (R$) em 2016</t>
  </si>
  <si>
    <t>Gráfico 3 - Público dos Filmes Brasileiros e Participação no Público Total – 2009 a 2016</t>
  </si>
  <si>
    <t>Gráfico 1 - Público Total e Taxa Anual de Crescimento do Público em Salas de Cinema – 2009 a 2016</t>
  </si>
  <si>
    <t>Tabela 2 – Público e Renda dos Títulos Exibidos – 2015  - Semanas 1 a 53</t>
  </si>
  <si>
    <t>Tabela 1 – Público e Renda dos Títulos Exibidos – 2016 - Semanas 1 a 52</t>
  </si>
  <si>
    <t>Público Total</t>
  </si>
  <si>
    <t>Renda Bruta Total (R$)</t>
  </si>
  <si>
    <t>Ano de Lançamento</t>
  </si>
  <si>
    <t>Os Dez Mandamentos - O Filme</t>
  </si>
  <si>
    <t>Downtown/Paris</t>
  </si>
  <si>
    <t>Brasil</t>
  </si>
  <si>
    <t>Capitão América - Guerra civil</t>
  </si>
  <si>
    <t>Disney</t>
  </si>
  <si>
    <t>Batman vs Superman - A Origem da Justiça</t>
  </si>
  <si>
    <t>Warner</t>
  </si>
  <si>
    <t>Procurando Dory</t>
  </si>
  <si>
    <t>Esquadrão Suicida</t>
  </si>
  <si>
    <t>Deadpool</t>
  </si>
  <si>
    <t>Fox</t>
  </si>
  <si>
    <t>A Era do Gelo - O Big Bang</t>
  </si>
  <si>
    <t>Doutor Estranho</t>
  </si>
  <si>
    <t>Pets - A vida secreta dos bichos</t>
  </si>
  <si>
    <t>Universal</t>
  </si>
  <si>
    <t>X-Men - Apocalipse</t>
  </si>
  <si>
    <t>Animais fantásticos e onde habitam</t>
  </si>
  <si>
    <t>Como eu era antes de você</t>
  </si>
  <si>
    <t>Minha mãe é uma peça 2</t>
  </si>
  <si>
    <t>O bom dinossauro</t>
  </si>
  <si>
    <t>Invocação do Mal 2</t>
  </si>
  <si>
    <t>Zootopia - Essa Cidade é o Bicho</t>
  </si>
  <si>
    <t>Mogli - O Menino Lobo</t>
  </si>
  <si>
    <t>O Regresso</t>
  </si>
  <si>
    <t>Rogue One - Uma História Star Wars</t>
  </si>
  <si>
    <t>Carrossel 2 - O Sumiço de Maria Joaquina</t>
  </si>
  <si>
    <t>É fada!</t>
  </si>
  <si>
    <t xml:space="preserve">Imagem </t>
  </si>
  <si>
    <t>Até que a sorte nos separe 3</t>
  </si>
  <si>
    <t>Tô ryca!</t>
  </si>
  <si>
    <t>Um Suburbano Sortudo</t>
  </si>
  <si>
    <t>Vai que dá certo 2</t>
  </si>
  <si>
    <t>Um namorado para minha mulher</t>
  </si>
  <si>
    <t>O Vendedor de Sonhos</t>
  </si>
  <si>
    <t>O Shaolin do Sertão</t>
  </si>
  <si>
    <t>Mais Forte que o Mundo - A História de José Aldo</t>
  </si>
  <si>
    <t>Elis</t>
  </si>
  <si>
    <t>Porta dos Fundos - Contrato Vitalício</t>
  </si>
  <si>
    <t>Reza a Lenda</t>
  </si>
  <si>
    <t>Aquarius</t>
  </si>
  <si>
    <t>Vitrine Filmes</t>
  </si>
  <si>
    <t>Brasil, França</t>
  </si>
  <si>
    <t>Em Nome da Lei</t>
  </si>
  <si>
    <t>Pequeno Segredo</t>
  </si>
  <si>
    <t xml:space="preserve">Diamond Films do Brasil </t>
  </si>
  <si>
    <t>Nise - O Coração da Loucura</t>
  </si>
  <si>
    <t>Desculpe o transtorno</t>
  </si>
  <si>
    <t>Tropa de elite 2</t>
  </si>
  <si>
    <t>Zazen</t>
  </si>
  <si>
    <t>Os Vingadores - The Avengers</t>
  </si>
  <si>
    <t>Vingadores: A Era de Ultron</t>
  </si>
  <si>
    <t>Velozes e Furiosos 7</t>
  </si>
  <si>
    <t xml:space="preserve">Paris </t>
  </si>
  <si>
    <t>A Era do Gelo 3</t>
  </si>
  <si>
    <t>Avatar</t>
  </si>
  <si>
    <t>Minions</t>
  </si>
  <si>
    <t>A Era do Gelo 4</t>
  </si>
  <si>
    <t>Homem de ferro 3</t>
  </si>
  <si>
    <t>Shrek para sempre</t>
  </si>
  <si>
    <t>Paramount</t>
  </si>
  <si>
    <t>A saga crepúsculo: amanhecer - parte 1</t>
  </si>
  <si>
    <t>Meu malvado favorito 2</t>
  </si>
  <si>
    <t>Star Wars: Episódio VII - O despertar da Força</t>
  </si>
  <si>
    <t>Cinquenta Tons de Cinza</t>
  </si>
  <si>
    <t xml:space="preserve">Sony </t>
  </si>
  <si>
    <t>Playarte</t>
  </si>
  <si>
    <t xml:space="preserve">Imovision </t>
  </si>
  <si>
    <t xml:space="preserve">Califórnia </t>
  </si>
  <si>
    <t>Alphaville Filmes</t>
  </si>
  <si>
    <t xml:space="preserve">Pandora </t>
  </si>
  <si>
    <t>Flix Media</t>
  </si>
  <si>
    <t>Zeta Filmes</t>
  </si>
  <si>
    <t>Supo Mungam Films</t>
  </si>
  <si>
    <t>Esfera Produções</t>
  </si>
  <si>
    <t>Alpha Filmes</t>
  </si>
  <si>
    <t>Pipoca &amp; Filmes/Forte Filmes</t>
  </si>
  <si>
    <t>Fênix Filmes</t>
  </si>
  <si>
    <t>Filmes da Mostra</t>
  </si>
  <si>
    <t>H2O Films</t>
  </si>
  <si>
    <t>F. J. Cines</t>
  </si>
  <si>
    <t>Elite Filmes</t>
  </si>
  <si>
    <t>Lança Filmes</t>
  </si>
  <si>
    <t>Elo Company</t>
  </si>
  <si>
    <t>E.H. Produções</t>
  </si>
  <si>
    <t>Tucumán</t>
  </si>
  <si>
    <t>CV&amp;F</t>
  </si>
  <si>
    <t>Águas de Março Filmes</t>
  </si>
  <si>
    <t>Dilúvio Filmes</t>
  </si>
  <si>
    <t>Boulevard Filmes</t>
  </si>
  <si>
    <t>Outras</t>
  </si>
  <si>
    <t>Cazion Films Brasil</t>
  </si>
  <si>
    <t>Europa</t>
  </si>
  <si>
    <t>Rafaela Gonçalves</t>
  </si>
  <si>
    <t xml:space="preserve">Espaço Filmes </t>
  </si>
  <si>
    <t>Cinemark Brasil</t>
  </si>
  <si>
    <t>Maria Farinha Filmes</t>
  </si>
  <si>
    <t>Sato Company</t>
  </si>
  <si>
    <t>Cinépolis</t>
  </si>
  <si>
    <t>UCI</t>
  </si>
  <si>
    <t xml:space="preserve">Europa/Vinny filmes </t>
  </si>
  <si>
    <t>Bretz Vídeo</t>
  </si>
  <si>
    <t>Bonfilm</t>
  </si>
  <si>
    <t>ArtHouse</t>
  </si>
  <si>
    <t>O2 Play</t>
  </si>
  <si>
    <t>Conexão Cultural</t>
  </si>
  <si>
    <t>Infinito Produções</t>
  </si>
  <si>
    <t>Tigre Produções Cinematográficas</t>
  </si>
  <si>
    <t>Walper Ruas</t>
  </si>
  <si>
    <t>Cineart Filmes</t>
  </si>
  <si>
    <t>Milocos Entretenimento</t>
  </si>
  <si>
    <t>Bretz/Videofilmes</t>
  </si>
  <si>
    <t>Bang Filmes</t>
  </si>
  <si>
    <t>Cigano Filmes</t>
  </si>
  <si>
    <t>Livres Distribuidora</t>
  </si>
  <si>
    <t>Gatacine</t>
  </si>
  <si>
    <t>Maria da Graça Hughes</t>
  </si>
  <si>
    <t>Estação Luz Filmes</t>
  </si>
  <si>
    <t>Inquieta Cultura e Comunicação</t>
  </si>
  <si>
    <t>Com Domínio Filmes</t>
  </si>
  <si>
    <t>Maverick</t>
  </si>
  <si>
    <t>Affonso Uchôa</t>
  </si>
  <si>
    <t>Raiz Filmes</t>
  </si>
  <si>
    <t>Universal / Europa / Elo</t>
  </si>
  <si>
    <t>Camisa Treze</t>
  </si>
  <si>
    <t>Lume</t>
  </si>
  <si>
    <t>Heavy Bunker</t>
  </si>
  <si>
    <t>Cineluz Produções</t>
  </si>
  <si>
    <t>Jacqueline Filmes/Livres Distribuidora</t>
  </si>
  <si>
    <t>Cine Group</t>
  </si>
  <si>
    <t>Tremè Produções</t>
  </si>
  <si>
    <t>Pipa</t>
  </si>
  <si>
    <t>Documenta Produções</t>
  </si>
  <si>
    <t>Primo Filmes</t>
  </si>
  <si>
    <t>Universal Music Brasil</t>
  </si>
  <si>
    <t>DM Filmes</t>
  </si>
  <si>
    <t>Comalt</t>
  </si>
  <si>
    <t>Olé Produções</t>
  </si>
  <si>
    <t>Pique-Bandeira Filmes</t>
  </si>
  <si>
    <t>LC Barreto Filmes</t>
  </si>
  <si>
    <t>Luz XXI</t>
  </si>
  <si>
    <t>Ponto de Equilíbrio</t>
  </si>
  <si>
    <t>Sant'Ana Filmes</t>
  </si>
  <si>
    <t>Vilacine</t>
  </si>
  <si>
    <t>Cazumbá Filmes</t>
  </si>
  <si>
    <t>4 Ventos Comunicação</t>
  </si>
  <si>
    <t>Nossa Distribuidora</t>
  </si>
  <si>
    <t xml:space="preserve">Downtown </t>
  </si>
  <si>
    <t>Blest</t>
  </si>
  <si>
    <t>Mira Filmes</t>
  </si>
  <si>
    <t>Fundação Maurício Grabois</t>
  </si>
  <si>
    <t>Polifilmes</t>
  </si>
  <si>
    <t>Trator Filmes</t>
  </si>
  <si>
    <t>Cultura Maior</t>
  </si>
  <si>
    <t>Moro Comunicação</t>
  </si>
  <si>
    <t>Internacional Produções de Cinema e Vídeo</t>
  </si>
  <si>
    <t>Lotado Filmes</t>
  </si>
  <si>
    <t>7Estrelo Filmes</t>
  </si>
  <si>
    <t>2A Produções</t>
  </si>
  <si>
    <t>Lauper</t>
  </si>
  <si>
    <t xml:space="preserve">Telenews </t>
  </si>
  <si>
    <t>Cultura</t>
  </si>
  <si>
    <t>Estrangeira Filmes</t>
  </si>
  <si>
    <t>Clarissa Appelt Baptista San Roman</t>
  </si>
  <si>
    <t>Film Connection/Imovision</t>
  </si>
  <si>
    <t>Mais de 300 Salas no Lçto</t>
  </si>
  <si>
    <t>Mais de 500 Salas no Lçto</t>
  </si>
  <si>
    <t>Mais de 700 Salas no Lçto</t>
  </si>
  <si>
    <t>Mais de 1000 Salas no Lçto</t>
  </si>
  <si>
    <t>Distribuidoras</t>
  </si>
  <si>
    <t>Produtoras</t>
  </si>
  <si>
    <t>Exibidoras</t>
  </si>
  <si>
    <t>Empresas atuantes</t>
  </si>
  <si>
    <t>LUCIANA:</t>
  </si>
  <si>
    <t>Total de Empresas</t>
  </si>
  <si>
    <t>3 Maiores Distribuidoras</t>
  </si>
  <si>
    <t>4 Maiores Distribuidoras</t>
  </si>
  <si>
    <t>5 Maiores Distribuidoras</t>
  </si>
  <si>
    <t>8 Maiores Distribuidoras</t>
  </si>
  <si>
    <t>10 Maiores Distribuidoras</t>
  </si>
  <si>
    <t xml:space="preserve">Columbia (Sony e Disney) </t>
  </si>
  <si>
    <t>As majors Sony e Disney estão agrupadas neste relatório como Sony/Disney (Columbia), uma vez que as duas empresas atuam conjuntamente no Brasil</t>
  </si>
  <si>
    <t>ok - o vento lá fora</t>
  </si>
  <si>
    <t>ok - 2015</t>
  </si>
  <si>
    <t>Até 10 mil</t>
  </si>
  <si>
    <t>Mais de 1 milhão</t>
  </si>
  <si>
    <t>Mais de 10 mil até 100 mil</t>
  </si>
  <si>
    <t>Mais de 100 mil até 500 mil</t>
  </si>
  <si>
    <t>Mais de 500 mil até 1 milhão</t>
  </si>
  <si>
    <t>BRASILEIROS</t>
  </si>
  <si>
    <t>para baixo tem mais gráfico</t>
  </si>
  <si>
    <t>BR</t>
  </si>
  <si>
    <t>Ano</t>
  </si>
  <si>
    <t>De 2010 a 2014, a inflação do Preço Médio do Ingresso (PMI)  subiu mais do que a inflação oficial do país, medida pelo Índice Nacional de Preços ao Consumidor Amplo (IPCA) (Tabela 5). Durante 2015 e 2016, de maneira oposta, o IPCA foi maior do que a inflação dos preços dos ingressos. Esse fator, portanto, pode ter suavizado os efeitos da recessão econômica para o setor de exibição durante os dois anos.</t>
  </si>
  <si>
    <t>5 Filmes mais Vistos do Ano</t>
  </si>
  <si>
    <t>10 Filmes mais Vistos do Ano</t>
  </si>
  <si>
    <t>20 Filmes mais Vistos do Ano</t>
  </si>
  <si>
    <t>Até 100 mil</t>
  </si>
  <si>
    <t>Filmes Exibidos no Ano</t>
  </si>
  <si>
    <t>Filmes Brasileiros Exibidos no Ano</t>
  </si>
  <si>
    <t>PMI Real</t>
  </si>
  <si>
    <t>Tabela 4 -Evolução do Preço Médio por Ingresso (PMI)</t>
  </si>
  <si>
    <t>Tabela 5 - Ranking das 20 Maiores Bilheterias - 2009 a 2016</t>
  </si>
  <si>
    <t>Tabela 6 - Ranking dos 20 Títulos com Maior Bilheteria em 2016</t>
  </si>
  <si>
    <t>Tabela 7 - Filmes Brasileiros - 20 Maiores Bilheterias em 2016</t>
  </si>
  <si>
    <t>Tabela 8 - Quantidade de Títulos Brasileiros e Estrangeiros Lançados em Mais de 300 salas</t>
  </si>
  <si>
    <t>Gráfico 6 – Quantidade de Lançamentos  – 2009 a 2016</t>
  </si>
  <si>
    <t>Gráfico 2 – Evolução da Renda Real em Salas de Exibição</t>
  </si>
  <si>
    <t>Gráfico 4 – Proporção de Salas Ocupadas por Semana em Relação às Salas no Lançamento para Filmes Estrangeiros Lançados em mais de 300 salas</t>
  </si>
  <si>
    <t>Gráfico 5- Proporção de Salas Ocupadas por Semana em Relação às Salas no Lançamento para Filmes Brasileiros Lançados em mais de 300 salas</t>
  </si>
  <si>
    <t>Gráfico 13 – Público Total obtido pelos Filmes mais Vistos do Ano</t>
  </si>
  <si>
    <t>Gráfico 14 - Concentração de Público dos Filmes Brasileiros mais Vistos - 2009 a 2016</t>
  </si>
  <si>
    <t>Gráfico 7 - Quantidade de Lançamentos Brasileiros por Gênero – 2009 a 2016</t>
  </si>
  <si>
    <t>Gráfico 8 - Proporção de Títulos Brasileiros Lançados por Faixa de Salas no Lançamento – 2009 a 2016</t>
  </si>
  <si>
    <t>Gráfico 9 - Proporção de Títulos Estrangeiros Lançados por Faixa de Salas no Lançamento – 2009 a 2016</t>
  </si>
  <si>
    <t>Gráfico 10 –  Quantidade de Filmes Exibidos com mais de 100 mil espectadores - 2009 a 2016</t>
  </si>
  <si>
    <t xml:space="preserve"> Gráfico 11  – Quantidade de Filmes Exibidos com Mais de Um Milhão de Espectadores - 2009 a 2016</t>
  </si>
  <si>
    <t>Gráfico 12 - Concentração de Público Total dos Filmes mais Vistos do Ano</t>
  </si>
  <si>
    <t>Gráfico 15 - Público Total obtido pelos Filmes Brasileiros mais Vistos do Ano</t>
  </si>
  <si>
    <t>Gráfico 16 – Quantidade de Títulos Exibidos por Faixa de Público – 2009 a 2016</t>
  </si>
  <si>
    <t>Gráfico 17 - Concentração de Público por Faixas – 2009 a 2016</t>
  </si>
  <si>
    <t>Gráfico 18 - Quantidade de Títulos Exibidos por Faixa de Público de Filmes Brasileiros – 2009 a 2016</t>
  </si>
  <si>
    <t>Gráfico 19 – Concentração de Público de Filmes Brasileiros por Faixas – 2009 a 2016</t>
  </si>
  <si>
    <t>Gráfico 20 – Quantidade de Empresas Atuantes como Distribuidoras</t>
  </si>
  <si>
    <t>Gráfico 21 – Quantidade de Filmes Exibidos no Ano</t>
  </si>
  <si>
    <t>Gráfico 22 - Filmes Brasileiros Exibidos por Arranjos de Distribuição</t>
  </si>
  <si>
    <t>Gráfico 23 - Filmes Brasileiros Lançados por Negócio de Distribuição</t>
  </si>
  <si>
    <t>Gráfico 24 - Participação de Renda por Distribuidoras – Títulos Brasileiros e Estrangeiros Exibidos - 2016</t>
  </si>
  <si>
    <t>Gráfico 25 - Concentração de Renda pelas Distribuidoras de maior Renda</t>
  </si>
  <si>
    <t>Gráfico 26- Participação na Renda por Origem das Distribuidoras - Títulos Brasileiros e Estrangeiros Exibidos – 2009 a 2016</t>
  </si>
  <si>
    <t>Gráfico 27 - Renda por Origem das Distribuidoras - Títulos Brasileiros e Estrangeiros Exibidos – 2009 a 2016</t>
  </si>
  <si>
    <t>Gráfico 28  - Quantidade de Títulos Exibidos no Ano por Origem das Distribuidoras - Títulos Brasileiros e Estrangeiros – 2009 a 2016</t>
  </si>
  <si>
    <t>Gráfico 29 – Quantidade de Empresas Atuantes como Distribuidoras, por Origem</t>
  </si>
  <si>
    <t>Gráfico 30 - Participação de Renda por Distribuidoras – Títulos Brasileiros Exibidos - 2016</t>
  </si>
  <si>
    <t>Gráfico 31 – Participação na Renda por Origem das Distribuidoras - Títulos Brasileiros Exibidos – 2009 a 2016</t>
  </si>
  <si>
    <t>Gráfico 32 - Renda por Origem das Distribuidoras - Títulos Brasileiros Exibidos – 2009 a 2016</t>
  </si>
  <si>
    <t>Gráfico 33 - Quantidade de Títulos Exibidos no Ano por Origem das Distribuidoras - Títulos Brasileiros – 2009 a 2016</t>
  </si>
  <si>
    <t>EUA</t>
  </si>
  <si>
    <t>A saga Crepúsculo: Amanhecer – Parte 2 O final</t>
  </si>
  <si>
    <t>Paris</t>
  </si>
  <si>
    <r>
      <t xml:space="preserve">China, </t>
    </r>
    <r>
      <rPr>
        <sz val="9"/>
        <color theme="1"/>
        <rFont val="Open Sans"/>
        <family val="2"/>
      </rPr>
      <t>EUA</t>
    </r>
  </si>
  <si>
    <r>
      <t xml:space="preserve">Canadá, </t>
    </r>
    <r>
      <rPr>
        <sz val="9"/>
        <color theme="1"/>
        <rFont val="Open Sans"/>
        <family val="2"/>
      </rPr>
      <t>EUA</t>
    </r>
  </si>
  <si>
    <r>
      <t>EUA</t>
    </r>
    <r>
      <rPr>
        <sz val="9"/>
        <color rgb="FF000000"/>
        <rFont val="Open Sans"/>
        <family val="2"/>
      </rPr>
      <t>, Reino Unido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</si>
</sst>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_);\(#,##0\)"/>
    <numFmt numFmtId="165" formatCode="0.0%"/>
    <numFmt numFmtId="166" formatCode="###0.00"/>
    <numFmt numFmtId="167" formatCode="#,##0;\(#,##0\)"/>
    <numFmt numFmtId="168" formatCode="_(* #,##0.00_);_(* \(#,##0.00\);_(* &quot;-&quot;??_);_(@_)"/>
    <numFmt numFmtId="169" formatCode="0.0"/>
    <numFmt numFmtId="170" formatCode="#,##0.0"/>
    <numFmt numFmtId="171" formatCode="_-* #,##0_-;\-* #,##0_-;_-* &quot;-&quot;??_-;_-@_-"/>
    <numFmt numFmtId="172" formatCode="_-* #,##0.0_-;\-* #,##0.0_-;_-* &quot;-&quot;??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name val="Open Sans"/>
      <family val="2"/>
    </font>
    <font>
      <b/>
      <sz val="10"/>
      <name val="Open Sans"/>
      <family val="2"/>
    </font>
    <font>
      <sz val="11"/>
      <name val="Open Sans"/>
      <family val="2"/>
    </font>
    <font>
      <sz val="18"/>
      <name val="Open Sans"/>
      <family val="2"/>
    </font>
    <font>
      <b/>
      <sz val="8"/>
      <name val="Open Sans"/>
      <family val="2"/>
    </font>
    <font>
      <b/>
      <sz val="8"/>
      <color rgb="FFFFFFFF"/>
      <name val="Open Sans"/>
      <family val="2"/>
    </font>
    <font>
      <sz val="11"/>
      <color theme="1"/>
      <name val="Open Sans"/>
      <family val="2"/>
    </font>
    <font>
      <sz val="11"/>
      <color rgb="FFFF0000"/>
      <name val="Open Sans"/>
      <family val="2"/>
    </font>
    <font>
      <b/>
      <sz val="10"/>
      <color rgb="FFFFFFFF"/>
      <name val="Open Sans"/>
      <family val="2"/>
    </font>
    <font>
      <sz val="8"/>
      <name val="Open Sans"/>
      <family val="2"/>
    </font>
    <font>
      <sz val="10"/>
      <color rgb="FFFF0000"/>
      <name val="Open Sans"/>
      <family val="2"/>
    </font>
    <font>
      <b/>
      <sz val="11"/>
      <color theme="1"/>
      <name val="Open Sans"/>
      <family val="2"/>
    </font>
    <font>
      <sz val="10"/>
      <color rgb="FF7030A0"/>
      <name val="Open Sans"/>
      <family val="2"/>
    </font>
    <font>
      <sz val="11"/>
      <color theme="0"/>
      <name val="Open Sans"/>
      <family val="2"/>
    </font>
    <font>
      <sz val="10"/>
      <color theme="0"/>
      <name val="Open Sans"/>
      <family val="2"/>
    </font>
    <font>
      <sz val="10"/>
      <color theme="1"/>
      <name val="Open Sans"/>
      <family val="2"/>
    </font>
    <font>
      <b/>
      <sz val="8"/>
      <color theme="0"/>
      <name val="Open Sans"/>
      <family val="2"/>
    </font>
    <font>
      <sz val="11"/>
      <color theme="4" tint="0.59999389629810485"/>
      <name val="Open Sans"/>
      <family val="2"/>
    </font>
    <font>
      <sz val="9"/>
      <color theme="1"/>
      <name val="Open Sans"/>
      <family val="2"/>
    </font>
    <font>
      <sz val="9"/>
      <color rgb="FF7030A0"/>
      <name val="Open Sans"/>
      <family val="2"/>
    </font>
    <font>
      <sz val="9"/>
      <color rgb="FFFF0000"/>
      <name val="Open Sans"/>
      <family val="2"/>
    </font>
    <font>
      <b/>
      <sz val="9"/>
      <color rgb="FF7030A0"/>
      <name val="Open Sans"/>
      <family val="2"/>
    </font>
    <font>
      <b/>
      <sz val="8"/>
      <color rgb="FF666666"/>
      <name val="Open Sans"/>
      <family val="2"/>
    </font>
    <font>
      <sz val="9"/>
      <color rgb="FF000000"/>
      <name val="Open Sans"/>
      <family val="2"/>
    </font>
    <font>
      <sz val="9"/>
      <name val="Open Sans"/>
      <family val="2"/>
    </font>
    <font>
      <b/>
      <sz val="9"/>
      <name val="Open Sans"/>
      <family val="2"/>
    </font>
    <font>
      <b/>
      <sz val="9"/>
      <color rgb="FF000000"/>
      <name val="Open Sans"/>
      <family val="2"/>
    </font>
    <font>
      <b/>
      <sz val="11"/>
      <color theme="0"/>
      <name val="Open Sans"/>
      <family val="2"/>
    </font>
    <font>
      <b/>
      <sz val="10"/>
      <color theme="0"/>
      <name val="Open Sans"/>
      <family val="2"/>
    </font>
    <font>
      <sz val="10"/>
      <color rgb="FF000000"/>
      <name val="Open Sans"/>
      <family val="2"/>
    </font>
    <font>
      <sz val="11"/>
      <color rgb="FF000000"/>
      <name val="Open Sans"/>
      <family val="2"/>
    </font>
    <font>
      <sz val="8"/>
      <color theme="0"/>
      <name val="Open Sans"/>
      <family val="2"/>
    </font>
    <font>
      <b/>
      <sz val="9"/>
      <color rgb="FFFFFFFF"/>
      <name val="Open Sans"/>
      <family val="2"/>
    </font>
    <font>
      <b/>
      <sz val="9"/>
      <color theme="1"/>
      <name val="Open Sans"/>
      <family val="2"/>
    </font>
    <font>
      <sz val="9"/>
      <color theme="0"/>
      <name val="Open Sans"/>
      <family val="2"/>
    </font>
    <font>
      <b/>
      <sz val="9"/>
      <color theme="0"/>
      <name val="Open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6688C1"/>
        <bgColor indexed="64"/>
      </patternFill>
    </fill>
    <fill>
      <patternFill patternType="solid">
        <fgColor rgb="FF334F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C0C0C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168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4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>
      <alignment vertical="top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>
      <alignment vertical="top"/>
    </xf>
  </cellStyleXfs>
  <cellXfs count="300">
    <xf numFmtId="0" fontId="0" fillId="0" borderId="0" xfId="0"/>
    <xf numFmtId="0" fontId="8" fillId="0" borderId="0" xfId="1" applyFont="1"/>
    <xf numFmtId="0" fontId="8" fillId="0" borderId="0" xfId="4" applyFont="1"/>
    <xf numFmtId="0" fontId="8" fillId="0" borderId="0" xfId="0" applyFont="1"/>
    <xf numFmtId="0" fontId="9" fillId="0" borderId="0" xfId="0" applyFont="1" applyBorder="1"/>
    <xf numFmtId="0" fontId="8" fillId="0" borderId="0" xfId="2" applyFont="1"/>
    <xf numFmtId="0" fontId="10" fillId="0" borderId="0" xfId="1" applyFont="1"/>
    <xf numFmtId="0" fontId="12" fillId="2" borderId="1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13" fillId="3" borderId="3" xfId="1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horizontal="center"/>
    </xf>
    <xf numFmtId="3" fontId="8" fillId="0" borderId="0" xfId="1" applyNumberFormat="1" applyFont="1"/>
    <xf numFmtId="0" fontId="14" fillId="0" borderId="0" xfId="0" applyFont="1"/>
    <xf numFmtId="3" fontId="15" fillId="0" borderId="0" xfId="0" applyNumberFormat="1" applyFont="1"/>
    <xf numFmtId="165" fontId="8" fillId="0" borderId="0" xfId="1" applyNumberFormat="1" applyFont="1" applyAlignment="1">
      <alignment horizontal="center"/>
    </xf>
    <xf numFmtId="3" fontId="14" fillId="0" borderId="0" xfId="0" applyNumberFormat="1" applyFont="1"/>
    <xf numFmtId="165" fontId="8" fillId="0" borderId="0" xfId="1" applyNumberFormat="1" applyFont="1"/>
    <xf numFmtId="0" fontId="10" fillId="0" borderId="0" xfId="4" applyFont="1" applyAlignment="1"/>
    <xf numFmtId="0" fontId="12" fillId="2" borderId="1" xfId="1" applyFont="1" applyFill="1" applyBorder="1" applyAlignment="1">
      <alignment horizontal="left" vertical="center" wrapText="1"/>
    </xf>
    <xf numFmtId="0" fontId="9" fillId="0" borderId="0" xfId="1" applyFont="1"/>
    <xf numFmtId="0" fontId="18" fillId="0" borderId="0" xfId="1" applyFont="1"/>
    <xf numFmtId="0" fontId="10" fillId="5" borderId="0" xfId="4" applyFont="1" applyFill="1" applyAlignment="1"/>
    <xf numFmtId="0" fontId="11" fillId="0" borderId="0" xfId="4" applyFont="1" applyAlignment="1"/>
    <xf numFmtId="43" fontId="20" fillId="0" borderId="0" xfId="12" applyFont="1"/>
    <xf numFmtId="169" fontId="8" fillId="0" borderId="0" xfId="4" applyNumberFormat="1" applyFont="1"/>
    <xf numFmtId="165" fontId="8" fillId="0" borderId="0" xfId="5" applyNumberFormat="1" applyFont="1"/>
    <xf numFmtId="0" fontId="10" fillId="0" borderId="0" xfId="0" applyFont="1"/>
    <xf numFmtId="44" fontId="8" fillId="0" borderId="0" xfId="4" applyNumberFormat="1" applyFont="1"/>
    <xf numFmtId="4" fontId="14" fillId="0" borderId="0" xfId="0" applyNumberFormat="1" applyFont="1"/>
    <xf numFmtId="44" fontId="17" fillId="0" borderId="0" xfId="11" applyFont="1"/>
    <xf numFmtId="0" fontId="9" fillId="0" borderId="0" xfId="4" applyFont="1"/>
    <xf numFmtId="0" fontId="1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5" fontId="8" fillId="0" borderId="0" xfId="4" applyNumberFormat="1" applyFont="1"/>
    <xf numFmtId="0" fontId="12" fillId="2" borderId="2" xfId="1" applyFont="1" applyFill="1" applyBorder="1" applyAlignment="1">
      <alignment horizontal="center" wrapText="1"/>
    </xf>
    <xf numFmtId="167" fontId="13" fillId="4" borderId="12" xfId="1" applyNumberFormat="1" applyFont="1" applyFill="1" applyBorder="1" applyAlignment="1">
      <alignment horizontal="center" vertical="center"/>
    </xf>
    <xf numFmtId="165" fontId="8" fillId="0" borderId="0" xfId="5" applyNumberFormat="1" applyFont="1" applyAlignment="1">
      <alignment horizontal="center"/>
    </xf>
    <xf numFmtId="0" fontId="8" fillId="0" borderId="0" xfId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9" fillId="6" borderId="13" xfId="0" applyFont="1" applyFill="1" applyBorder="1"/>
    <xf numFmtId="0" fontId="14" fillId="0" borderId="0" xfId="0" applyFont="1" applyBorder="1"/>
    <xf numFmtId="171" fontId="14" fillId="0" borderId="0" xfId="12" applyNumberFormat="1" applyFont="1" applyBorder="1"/>
    <xf numFmtId="0" fontId="19" fillId="0" borderId="0" xfId="0" applyFont="1" applyBorder="1"/>
    <xf numFmtId="165" fontId="14" fillId="0" borderId="0" xfId="5" applyNumberFormat="1" applyFont="1" applyBorder="1"/>
    <xf numFmtId="165" fontId="14" fillId="7" borderId="0" xfId="5" applyNumberFormat="1" applyFont="1" applyFill="1" applyBorder="1"/>
    <xf numFmtId="0" fontId="19" fillId="0" borderId="0" xfId="0" applyFont="1" applyFill="1" applyBorder="1" applyAlignment="1">
      <alignment horizontal="center"/>
    </xf>
    <xf numFmtId="172" fontId="14" fillId="0" borderId="0" xfId="12" applyNumberFormat="1" applyFont="1" applyBorder="1" applyAlignment="1">
      <alignment horizontal="center"/>
    </xf>
    <xf numFmtId="172" fontId="14" fillId="0" borderId="0" xfId="12" applyNumberFormat="1" applyFont="1" applyBorder="1"/>
    <xf numFmtId="0" fontId="14" fillId="0" borderId="0" xfId="0" applyNumberFormat="1" applyFont="1"/>
    <xf numFmtId="0" fontId="14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9" fontId="14" fillId="0" borderId="0" xfId="5" applyFont="1"/>
    <xf numFmtId="0" fontId="10" fillId="0" borderId="0" xfId="0" applyNumberFormat="1" applyFont="1" applyFill="1" applyAlignment="1">
      <alignment horizontal="center"/>
    </xf>
    <xf numFmtId="43" fontId="14" fillId="0" borderId="0" xfId="12" applyFont="1"/>
    <xf numFmtId="0" fontId="12" fillId="2" borderId="0" xfId="1" applyFont="1" applyFill="1" applyBorder="1" applyAlignment="1">
      <alignment horizontal="center" wrapText="1"/>
    </xf>
    <xf numFmtId="167" fontId="8" fillId="0" borderId="0" xfId="1" applyNumberFormat="1" applyFont="1" applyAlignment="1">
      <alignment horizontal="center"/>
    </xf>
    <xf numFmtId="167" fontId="24" fillId="4" borderId="12" xfId="1" applyNumberFormat="1" applyFont="1" applyFill="1" applyBorder="1" applyAlignment="1">
      <alignment horizontal="center" vertical="center"/>
    </xf>
    <xf numFmtId="0" fontId="8" fillId="5" borderId="0" xfId="1" applyFont="1" applyFill="1" applyBorder="1"/>
    <xf numFmtId="0" fontId="8" fillId="5" borderId="0" xfId="1" applyNumberFormat="1" applyFont="1" applyFill="1" applyBorder="1"/>
    <xf numFmtId="0" fontId="25" fillId="0" borderId="0" xfId="0" applyFont="1" applyAlignment="1">
      <alignment horizontal="center"/>
    </xf>
    <xf numFmtId="0" fontId="26" fillId="0" borderId="0" xfId="0" applyFont="1"/>
    <xf numFmtId="0" fontId="10" fillId="0" borderId="0" xfId="2" applyFont="1" applyAlignment="1">
      <alignment horizontal="left"/>
    </xf>
    <xf numFmtId="0" fontId="10" fillId="0" borderId="0" xfId="2" applyFont="1" applyAlignment="1"/>
    <xf numFmtId="0" fontId="30" fillId="0" borderId="0" xfId="1" applyFont="1" applyAlignment="1">
      <alignment wrapText="1"/>
    </xf>
    <xf numFmtId="0" fontId="31" fillId="0" borderId="16" xfId="1" applyFont="1" applyFill="1" applyBorder="1" applyAlignment="1">
      <alignment horizontal="center" vertical="center" wrapText="1"/>
    </xf>
    <xf numFmtId="0" fontId="17" fillId="0" borderId="0" xfId="1" applyFont="1"/>
    <xf numFmtId="167" fontId="31" fillId="0" borderId="16" xfId="1" applyNumberFormat="1" applyFont="1" applyFill="1" applyBorder="1" applyAlignment="1">
      <alignment horizontal="center" vertical="center"/>
    </xf>
    <xf numFmtId="164" fontId="31" fillId="0" borderId="16" xfId="1" applyNumberFormat="1" applyFont="1" applyFill="1" applyBorder="1" applyAlignment="1">
      <alignment horizontal="center" vertical="center"/>
    </xf>
    <xf numFmtId="4" fontId="31" fillId="0" borderId="16" xfId="1" applyNumberFormat="1" applyFont="1" applyFill="1" applyBorder="1" applyAlignment="1">
      <alignment horizontal="center" vertical="center"/>
    </xf>
    <xf numFmtId="4" fontId="31" fillId="0" borderId="16" xfId="1" applyNumberFormat="1" applyFont="1" applyFill="1" applyBorder="1" applyAlignment="1">
      <alignment horizontal="center" vertical="center" wrapText="1"/>
    </xf>
    <xf numFmtId="0" fontId="32" fillId="0" borderId="16" xfId="1" applyFont="1" applyFill="1" applyBorder="1" applyAlignment="1">
      <alignment horizontal="center" vertical="center" wrapText="1"/>
    </xf>
    <xf numFmtId="167" fontId="32" fillId="0" borderId="16" xfId="1" applyNumberFormat="1" applyFont="1" applyFill="1" applyBorder="1" applyAlignment="1">
      <alignment horizontal="center" vertical="center"/>
    </xf>
    <xf numFmtId="164" fontId="32" fillId="0" borderId="16" xfId="1" applyNumberFormat="1" applyFont="1" applyFill="1" applyBorder="1" applyAlignment="1">
      <alignment horizontal="center" vertical="center"/>
    </xf>
    <xf numFmtId="4" fontId="32" fillId="0" borderId="16" xfId="1" applyNumberFormat="1" applyFont="1" applyFill="1" applyBorder="1" applyAlignment="1">
      <alignment horizontal="center" vertical="center" wrapText="1"/>
    </xf>
    <xf numFmtId="37" fontId="8" fillId="0" borderId="0" xfId="0" applyNumberFormat="1" applyFont="1" applyAlignment="1">
      <alignment vertical="top"/>
    </xf>
    <xf numFmtId="4" fontId="8" fillId="0" borderId="0" xfId="0" applyNumberFormat="1" applyFont="1" applyAlignment="1">
      <alignment vertical="top"/>
    </xf>
    <xf numFmtId="0" fontId="8" fillId="0" borderId="0" xfId="1" applyFont="1" applyBorder="1"/>
    <xf numFmtId="0" fontId="31" fillId="0" borderId="0" xfId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167" fontId="31" fillId="0" borderId="0" xfId="1" applyNumberFormat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left" vertical="center" wrapText="1"/>
    </xf>
    <xf numFmtId="0" fontId="12" fillId="2" borderId="1" xfId="2" applyFont="1" applyFill="1" applyBorder="1" applyAlignment="1">
      <alignment horizontal="center" wrapText="1"/>
    </xf>
    <xf numFmtId="0" fontId="12" fillId="2" borderId="2" xfId="2" applyFont="1" applyFill="1" applyBorder="1" applyAlignment="1">
      <alignment horizontal="center" wrapText="1"/>
    </xf>
    <xf numFmtId="0" fontId="13" fillId="3" borderId="3" xfId="2" applyFont="1" applyFill="1" applyBorder="1" applyAlignment="1">
      <alignment horizontal="left" vertical="center" wrapText="1"/>
    </xf>
    <xf numFmtId="171" fontId="8" fillId="0" borderId="0" xfId="12" applyNumberFormat="1" applyFont="1"/>
    <xf numFmtId="43" fontId="8" fillId="0" borderId="0" xfId="12" applyFont="1"/>
    <xf numFmtId="3" fontId="8" fillId="0" borderId="0" xfId="2" applyNumberFormat="1" applyFont="1"/>
    <xf numFmtId="169" fontId="8" fillId="0" borderId="0" xfId="2" applyNumberFormat="1" applyFont="1"/>
    <xf numFmtId="43" fontId="14" fillId="0" borderId="0" xfId="0" applyNumberFormat="1" applyFont="1"/>
    <xf numFmtId="0" fontId="8" fillId="0" borderId="0" xfId="2" applyFont="1" applyAlignment="1">
      <alignment horizontal="center"/>
    </xf>
    <xf numFmtId="0" fontId="8" fillId="0" borderId="0" xfId="1" applyFont="1" applyAlignment="1"/>
    <xf numFmtId="43" fontId="8" fillId="0" borderId="0" xfId="12" applyFont="1" applyAlignment="1">
      <alignment horizontal="center"/>
    </xf>
    <xf numFmtId="43" fontId="8" fillId="0" borderId="0" xfId="12" applyFont="1" applyAlignment="1"/>
    <xf numFmtId="169" fontId="8" fillId="0" borderId="0" xfId="2" applyNumberFormat="1" applyFont="1" applyAlignment="1">
      <alignment horizontal="center"/>
    </xf>
    <xf numFmtId="0" fontId="8" fillId="5" borderId="0" xfId="2" applyFont="1" applyFill="1"/>
    <xf numFmtId="0" fontId="8" fillId="5" borderId="0" xfId="2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right"/>
    </xf>
    <xf numFmtId="0" fontId="18" fillId="0" borderId="0" xfId="2" applyFont="1" applyAlignment="1">
      <alignment horizontal="right"/>
    </xf>
    <xf numFmtId="0" fontId="18" fillId="0" borderId="0" xfId="2" applyFont="1"/>
    <xf numFmtId="0" fontId="8" fillId="0" borderId="0" xfId="1" applyFont="1" applyFill="1" applyBorder="1"/>
    <xf numFmtId="164" fontId="13" fillId="0" borderId="0" xfId="1" applyNumberFormat="1" applyFont="1" applyFill="1" applyBorder="1" applyAlignment="1">
      <alignment horizontal="right" vertical="center"/>
    </xf>
    <xf numFmtId="164" fontId="16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Border="1"/>
    <xf numFmtId="165" fontId="8" fillId="0" borderId="0" xfId="1" applyNumberFormat="1" applyFont="1" applyFill="1" applyBorder="1"/>
    <xf numFmtId="0" fontId="9" fillId="5" borderId="16" xfId="1" applyFont="1" applyFill="1" applyBorder="1" applyAlignment="1">
      <alignment horizontal="center" vertical="center" wrapText="1"/>
    </xf>
    <xf numFmtId="0" fontId="8" fillId="5" borderId="0" xfId="1" applyFont="1" applyFill="1"/>
    <xf numFmtId="44" fontId="8" fillId="5" borderId="16" xfId="11" applyFont="1" applyFill="1" applyBorder="1" applyAlignment="1">
      <alignment horizontal="center"/>
    </xf>
    <xf numFmtId="44" fontId="8" fillId="5" borderId="16" xfId="11" applyFont="1" applyFill="1" applyBorder="1"/>
    <xf numFmtId="165" fontId="18" fillId="5" borderId="0" xfId="5" applyNumberFormat="1" applyFont="1" applyFill="1"/>
    <xf numFmtId="172" fontId="8" fillId="5" borderId="0" xfId="12" applyNumberFormat="1" applyFont="1" applyFill="1" applyBorder="1"/>
    <xf numFmtId="164" fontId="8" fillId="5" borderId="0" xfId="1" applyNumberFormat="1" applyFont="1" applyFill="1" applyBorder="1"/>
    <xf numFmtId="0" fontId="13" fillId="5" borderId="0" xfId="1" applyFont="1" applyFill="1" applyBorder="1" applyAlignment="1">
      <alignment horizontal="left" vertical="center" wrapText="1"/>
    </xf>
    <xf numFmtId="3" fontId="14" fillId="5" borderId="0" xfId="0" applyNumberFormat="1" applyFont="1" applyFill="1" applyBorder="1" applyAlignment="1">
      <alignment horizontal="center"/>
    </xf>
    <xf numFmtId="37" fontId="8" fillId="5" borderId="0" xfId="0" applyNumberFormat="1" applyFont="1" applyFill="1" applyBorder="1" applyAlignment="1">
      <alignment vertical="top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171" fontId="26" fillId="0" borderId="0" xfId="12" applyNumberFormat="1" applyFont="1" applyFill="1" applyBorder="1"/>
    <xf numFmtId="0" fontId="27" fillId="0" borderId="0" xfId="0" applyFont="1" applyFill="1" applyBorder="1"/>
    <xf numFmtId="171" fontId="26" fillId="0" borderId="0" xfId="0" applyNumberFormat="1" applyFont="1" applyFill="1" applyBorder="1"/>
    <xf numFmtId="171" fontId="28" fillId="0" borderId="0" xfId="12" applyNumberFormat="1" applyFont="1" applyFill="1" applyBorder="1"/>
    <xf numFmtId="0" fontId="29" fillId="0" borderId="0" xfId="0" applyFont="1" applyFill="1" applyBorder="1"/>
    <xf numFmtId="0" fontId="24" fillId="5" borderId="0" xfId="1" applyFont="1" applyFill="1" applyBorder="1" applyAlignment="1">
      <alignment horizontal="left" vertical="center" wrapText="1"/>
    </xf>
    <xf numFmtId="0" fontId="24" fillId="5" borderId="0" xfId="1" applyFont="1" applyFill="1" applyBorder="1" applyAlignment="1">
      <alignment horizontal="center" wrapText="1"/>
    </xf>
    <xf numFmtId="0" fontId="21" fillId="5" borderId="0" xfId="0" applyFont="1" applyFill="1" applyBorder="1" applyAlignment="1">
      <alignment horizontal="left"/>
    </xf>
    <xf numFmtId="0" fontId="21" fillId="5" borderId="0" xfId="0" applyNumberFormat="1" applyFont="1" applyFill="1" applyBorder="1"/>
    <xf numFmtId="0" fontId="35" fillId="9" borderId="0" xfId="0" applyFont="1" applyFill="1" applyBorder="1" applyAlignment="1">
      <alignment horizontal="left"/>
    </xf>
    <xf numFmtId="0" fontId="35" fillId="9" borderId="0" xfId="0" applyNumberFormat="1" applyFont="1" applyFill="1" applyBorder="1"/>
    <xf numFmtId="165" fontId="22" fillId="5" borderId="0" xfId="1" applyNumberFormat="1" applyFont="1" applyFill="1" applyBorder="1"/>
    <xf numFmtId="0" fontId="22" fillId="5" borderId="0" xfId="1" applyFont="1" applyFill="1" applyBorder="1"/>
    <xf numFmtId="0" fontId="35" fillId="0" borderId="0" xfId="0" applyFont="1" applyFill="1" applyBorder="1"/>
    <xf numFmtId="0" fontId="22" fillId="0" borderId="0" xfId="4" applyFont="1" applyFill="1" applyBorder="1"/>
    <xf numFmtId="0" fontId="21" fillId="0" borderId="0" xfId="0" applyFont="1" applyFill="1" applyBorder="1"/>
    <xf numFmtId="0" fontId="8" fillId="0" borderId="0" xfId="4" applyFont="1" applyFill="1"/>
    <xf numFmtId="0" fontId="36" fillId="0" borderId="0" xfId="0" applyFont="1" applyFill="1" applyBorder="1"/>
    <xf numFmtId="0" fontId="10" fillId="0" borderId="0" xfId="0" applyFont="1" applyFill="1"/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center" wrapText="1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31" fillId="8" borderId="16" xfId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1" fillId="0" borderId="0" xfId="0" applyFont="1" applyFill="1" applyBorder="1" applyAlignment="1">
      <alignment horizontal="left"/>
    </xf>
    <xf numFmtId="165" fontId="21" fillId="0" borderId="0" xfId="5" applyNumberFormat="1" applyFont="1" applyFill="1" applyBorder="1"/>
    <xf numFmtId="165" fontId="21" fillId="0" borderId="0" xfId="0" applyNumberFormat="1" applyFont="1" applyFill="1" applyBorder="1"/>
    <xf numFmtId="0" fontId="37" fillId="0" borderId="0" xfId="0" applyFont="1" applyAlignment="1">
      <alignment vertical="center"/>
    </xf>
    <xf numFmtId="0" fontId="24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65" fontId="21" fillId="0" borderId="0" xfId="5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wrapText="1"/>
    </xf>
    <xf numFmtId="0" fontId="36" fillId="0" borderId="0" xfId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22" fillId="0" borderId="0" xfId="1" applyFont="1" applyFill="1" applyBorder="1"/>
    <xf numFmtId="0" fontId="24" fillId="0" borderId="0" xfId="4" applyFont="1" applyFill="1" applyBorder="1" applyAlignment="1">
      <alignment horizontal="left" vertical="center" wrapText="1"/>
    </xf>
    <xf numFmtId="4" fontId="21" fillId="0" borderId="0" xfId="0" applyNumberFormat="1" applyFont="1" applyFill="1" applyBorder="1"/>
    <xf numFmtId="0" fontId="39" fillId="0" borderId="0" xfId="4" applyFont="1" applyFill="1" applyBorder="1" applyAlignment="1">
      <alignment wrapText="1"/>
    </xf>
    <xf numFmtId="4" fontId="22" fillId="0" borderId="0" xfId="4" applyNumberFormat="1" applyFont="1" applyFill="1" applyBorder="1"/>
    <xf numFmtId="0" fontId="24" fillId="0" borderId="0" xfId="4" applyFont="1" applyFill="1" applyBorder="1" applyAlignment="1">
      <alignment horizontal="center" wrapText="1"/>
    </xf>
    <xf numFmtId="0" fontId="21" fillId="0" borderId="0" xfId="0" applyFont="1" applyFill="1" applyBorder="1" applyAlignment="1">
      <alignment vertical="top"/>
    </xf>
    <xf numFmtId="4" fontId="21" fillId="0" borderId="0" xfId="0" applyNumberFormat="1" applyFont="1" applyFill="1" applyBorder="1" applyAlignment="1">
      <alignment vertical="top"/>
    </xf>
    <xf numFmtId="165" fontId="22" fillId="0" borderId="0" xfId="4" applyNumberFormat="1" applyFont="1" applyFill="1" applyBorder="1"/>
    <xf numFmtId="0" fontId="22" fillId="0" borderId="0" xfId="4" applyFont="1" applyFill="1" applyBorder="1" applyAlignment="1">
      <alignment horizontal="center"/>
    </xf>
    <xf numFmtId="0" fontId="35" fillId="0" borderId="0" xfId="12" applyNumberFormat="1" applyFont="1" applyFill="1" applyBorder="1" applyAlignment="1">
      <alignment horizontal="center"/>
    </xf>
    <xf numFmtId="0" fontId="24" fillId="0" borderId="0" xfId="1" applyFont="1" applyFill="1" applyBorder="1" applyAlignment="1">
      <alignment horizontal="left" vertical="center" wrapText="1"/>
    </xf>
    <xf numFmtId="0" fontId="24" fillId="0" borderId="0" xfId="1" applyFont="1" applyFill="1" applyBorder="1" applyAlignment="1">
      <alignment horizontal="center"/>
    </xf>
    <xf numFmtId="37" fontId="24" fillId="0" borderId="0" xfId="1" applyNumberFormat="1" applyFont="1" applyFill="1" applyBorder="1" applyAlignment="1">
      <alignment horizontal="right" vertical="center"/>
    </xf>
    <xf numFmtId="10" fontId="22" fillId="0" borderId="0" xfId="1" applyNumberFormat="1" applyFont="1" applyFill="1" applyBorder="1"/>
    <xf numFmtId="165" fontId="22" fillId="0" borderId="0" xfId="1" applyNumberFormat="1" applyFont="1" applyFill="1" applyBorder="1"/>
    <xf numFmtId="0" fontId="24" fillId="0" borderId="0" xfId="1" applyFont="1" applyFill="1" applyBorder="1" applyAlignment="1">
      <alignment horizontal="left" vertical="center"/>
    </xf>
    <xf numFmtId="37" fontId="24" fillId="0" borderId="0" xfId="0" applyNumberFormat="1" applyFont="1" applyFill="1" applyBorder="1" applyAlignment="1">
      <alignment horizontal="right" vertical="center"/>
    </xf>
    <xf numFmtId="9" fontId="22" fillId="0" borderId="0" xfId="1" applyNumberFormat="1" applyFont="1" applyFill="1" applyBorder="1"/>
    <xf numFmtId="10" fontId="22" fillId="0" borderId="0" xfId="5" applyNumberFormat="1" applyFont="1" applyFill="1" applyBorder="1"/>
    <xf numFmtId="172" fontId="22" fillId="0" borderId="0" xfId="12" applyNumberFormat="1" applyFont="1" applyFill="1" applyBorder="1"/>
    <xf numFmtId="0" fontId="36" fillId="0" borderId="0" xfId="1" applyFont="1" applyFill="1" applyBorder="1"/>
    <xf numFmtId="3" fontId="14" fillId="0" borderId="0" xfId="0" applyNumberFormat="1" applyFont="1" applyFill="1" applyBorder="1"/>
    <xf numFmtId="3" fontId="19" fillId="0" borderId="0" xfId="0" applyNumberFormat="1" applyFont="1" applyFill="1" applyBorder="1"/>
    <xf numFmtId="43" fontId="20" fillId="0" borderId="0" xfId="12" applyFont="1" applyFill="1"/>
    <xf numFmtId="0" fontId="39" fillId="0" borderId="0" xfId="4" applyFont="1" applyFill="1" applyBorder="1" applyAlignment="1"/>
    <xf numFmtId="44" fontId="39" fillId="0" borderId="0" xfId="11" applyFont="1" applyFill="1" applyBorder="1" applyAlignment="1">
      <alignment horizontal="right" vertical="center"/>
    </xf>
    <xf numFmtId="4" fontId="39" fillId="0" borderId="0" xfId="4" applyNumberFormat="1" applyFont="1" applyFill="1" applyBorder="1" applyAlignment="1"/>
    <xf numFmtId="44" fontId="39" fillId="0" borderId="0" xfId="11" applyFont="1" applyFill="1" applyBorder="1"/>
    <xf numFmtId="165" fontId="39" fillId="0" borderId="0" xfId="4" applyNumberFormat="1" applyFont="1" applyFill="1" applyBorder="1" applyAlignment="1">
      <alignment horizontal="right" vertical="center"/>
    </xf>
    <xf numFmtId="43" fontId="22" fillId="0" borderId="0" xfId="12" applyFont="1" applyFill="1" applyBorder="1"/>
    <xf numFmtId="165" fontId="22" fillId="0" borderId="0" xfId="5" applyNumberFormat="1" applyFont="1" applyFill="1" applyBorder="1"/>
    <xf numFmtId="3" fontId="8" fillId="0" borderId="0" xfId="1" applyNumberFormat="1" applyFont="1" applyFill="1" applyBorder="1"/>
    <xf numFmtId="165" fontId="39" fillId="0" borderId="0" xfId="0" applyNumberFormat="1" applyFont="1" applyFill="1" applyBorder="1" applyAlignment="1">
      <alignment horizontal="right" vertical="center"/>
    </xf>
    <xf numFmtId="10" fontId="39" fillId="0" borderId="0" xfId="0" applyNumberFormat="1" applyFont="1" applyFill="1" applyBorder="1" applyAlignment="1">
      <alignment horizontal="right" vertical="center"/>
    </xf>
    <xf numFmtId="37" fontId="22" fillId="0" borderId="0" xfId="1" applyNumberFormat="1" applyFont="1" applyFill="1" applyBorder="1"/>
    <xf numFmtId="0" fontId="33" fillId="0" borderId="18" xfId="2" applyFont="1" applyFill="1" applyBorder="1" applyAlignment="1">
      <alignment horizontal="center" vertical="center" wrapText="1"/>
    </xf>
    <xf numFmtId="0" fontId="33" fillId="0" borderId="11" xfId="2" applyFont="1" applyFill="1" applyBorder="1" applyAlignment="1">
      <alignment horizontal="center" vertical="center" wrapText="1"/>
    </xf>
    <xf numFmtId="0" fontId="8" fillId="0" borderId="0" xfId="2" applyFont="1" applyFill="1"/>
    <xf numFmtId="0" fontId="8" fillId="0" borderId="0" xfId="2" applyFont="1" applyFill="1" applyBorder="1"/>
    <xf numFmtId="0" fontId="33" fillId="0" borderId="15" xfId="2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165" fontId="33" fillId="0" borderId="0" xfId="2" applyNumberFormat="1" applyFont="1" applyFill="1" applyBorder="1" applyAlignment="1">
      <alignment horizontal="center" vertical="center"/>
    </xf>
    <xf numFmtId="166" fontId="33" fillId="0" borderId="0" xfId="2" applyNumberFormat="1" applyFont="1" applyFill="1" applyBorder="1" applyAlignment="1">
      <alignment horizontal="center" vertical="center"/>
    </xf>
    <xf numFmtId="167" fontId="33" fillId="0" borderId="0" xfId="2" applyNumberFormat="1" applyFont="1" applyFill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vertical="center"/>
    </xf>
    <xf numFmtId="164" fontId="33" fillId="0" borderId="0" xfId="2" applyNumberFormat="1" applyFont="1" applyFill="1" applyBorder="1" applyAlignment="1">
      <alignment horizontal="center" vertical="center"/>
    </xf>
    <xf numFmtId="0" fontId="33" fillId="0" borderId="4" xfId="2" applyFont="1" applyFill="1" applyBorder="1" applyAlignment="1">
      <alignment horizontal="center" vertical="center" wrapText="1"/>
    </xf>
    <xf numFmtId="0" fontId="34" fillId="0" borderId="4" xfId="2" applyFont="1" applyFill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center" vertical="center" wrapText="1"/>
    </xf>
    <xf numFmtId="0" fontId="34" fillId="0" borderId="6" xfId="2" applyFont="1" applyFill="1" applyBorder="1" applyAlignment="1">
      <alignment horizontal="center" vertical="center" wrapText="1"/>
    </xf>
    <xf numFmtId="0" fontId="31" fillId="0" borderId="7" xfId="2" applyFont="1" applyFill="1" applyBorder="1" applyAlignment="1">
      <alignment horizontal="center" vertical="center"/>
    </xf>
    <xf numFmtId="165" fontId="31" fillId="0" borderId="8" xfId="2" applyNumberFormat="1" applyFont="1" applyFill="1" applyBorder="1" applyAlignment="1">
      <alignment horizontal="center" vertical="center"/>
    </xf>
    <xf numFmtId="0" fontId="34" fillId="0" borderId="9" xfId="2" applyFont="1" applyFill="1" applyBorder="1" applyAlignment="1">
      <alignment horizontal="center" vertical="center"/>
    </xf>
    <xf numFmtId="165" fontId="34" fillId="0" borderId="10" xfId="2" applyNumberFormat="1" applyFont="1" applyFill="1" applyBorder="1" applyAlignment="1">
      <alignment horizontal="center" vertical="center"/>
    </xf>
    <xf numFmtId="165" fontId="34" fillId="0" borderId="10" xfId="2" applyNumberFormat="1" applyFont="1" applyFill="1" applyBorder="1" applyAlignment="1">
      <alignment horizontal="center" vertical="center" wrapText="1"/>
    </xf>
    <xf numFmtId="3" fontId="40" fillId="0" borderId="16" xfId="0" applyNumberFormat="1" applyFont="1" applyFill="1" applyBorder="1" applyAlignment="1">
      <alignment horizontal="center" vertical="center"/>
    </xf>
    <xf numFmtId="4" fontId="40" fillId="0" borderId="16" xfId="0" applyNumberFormat="1" applyFont="1" applyFill="1" applyBorder="1" applyAlignment="1">
      <alignment horizontal="center" vertical="center"/>
    </xf>
    <xf numFmtId="10" fontId="40" fillId="0" borderId="16" xfId="0" applyNumberFormat="1" applyFont="1" applyFill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 wrapText="1"/>
    </xf>
    <xf numFmtId="3" fontId="41" fillId="0" borderId="16" xfId="0" applyNumberFormat="1" applyFont="1" applyFill="1" applyBorder="1" applyAlignment="1">
      <alignment horizontal="center" vertical="center"/>
    </xf>
    <xf numFmtId="4" fontId="26" fillId="0" borderId="16" xfId="0" applyNumberFormat="1" applyFont="1" applyFill="1" applyBorder="1" applyAlignment="1">
      <alignment horizontal="center" vertical="center"/>
    </xf>
    <xf numFmtId="10" fontId="26" fillId="0" borderId="16" xfId="0" applyNumberFormat="1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 wrapText="1"/>
    </xf>
    <xf numFmtId="0" fontId="32" fillId="0" borderId="14" xfId="2" applyFont="1" applyFill="1" applyBorder="1" applyAlignment="1">
      <alignment horizontal="center" vertical="center"/>
    </xf>
    <xf numFmtId="0" fontId="33" fillId="0" borderId="21" xfId="2" applyFont="1" applyFill="1" applyBorder="1" applyAlignment="1">
      <alignment horizontal="center" vertical="center" wrapText="1"/>
    </xf>
    <xf numFmtId="0" fontId="33" fillId="0" borderId="20" xfId="2" applyFont="1" applyFill="1" applyBorder="1" applyAlignment="1">
      <alignment horizontal="center" vertical="center" wrapText="1"/>
    </xf>
    <xf numFmtId="0" fontId="32" fillId="0" borderId="15" xfId="2" applyFont="1" applyFill="1" applyBorder="1" applyAlignment="1">
      <alignment horizontal="center" vertical="center"/>
    </xf>
    <xf numFmtId="0" fontId="33" fillId="0" borderId="19" xfId="2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/>
    </xf>
    <xf numFmtId="169" fontId="8" fillId="0" borderId="0" xfId="2" applyNumberFormat="1" applyFont="1" applyBorder="1" applyAlignment="1">
      <alignment horizontal="center"/>
    </xf>
    <xf numFmtId="0" fontId="8" fillId="5" borderId="0" xfId="2" applyFont="1" applyFill="1" applyBorder="1" applyAlignment="1">
      <alignment horizontal="center"/>
    </xf>
    <xf numFmtId="165" fontId="31" fillId="0" borderId="17" xfId="2" applyNumberFormat="1" applyFont="1" applyFill="1" applyBorder="1" applyAlignment="1">
      <alignment horizontal="center" vertical="center"/>
    </xf>
    <xf numFmtId="165" fontId="34" fillId="0" borderId="11" xfId="2" applyNumberFormat="1" applyFont="1" applyFill="1" applyBorder="1" applyAlignment="1">
      <alignment horizontal="center" vertical="center" wrapText="1"/>
    </xf>
    <xf numFmtId="3" fontId="41" fillId="0" borderId="19" xfId="0" applyNumberFormat="1" applyFont="1" applyFill="1" applyBorder="1" applyAlignment="1">
      <alignment horizontal="center" vertical="center"/>
    </xf>
    <xf numFmtId="10" fontId="41" fillId="0" borderId="19" xfId="0" applyNumberFormat="1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3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3" fontId="26" fillId="0" borderId="16" xfId="0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horizontal="center" vertical="center" wrapText="1"/>
    </xf>
    <xf numFmtId="3" fontId="31" fillId="8" borderId="16" xfId="0" applyNumberFormat="1" applyFont="1" applyFill="1" applyBorder="1" applyAlignment="1">
      <alignment horizontal="center" vertical="center"/>
    </xf>
    <xf numFmtId="0" fontId="31" fillId="10" borderId="16" xfId="1" applyFont="1" applyFill="1" applyBorder="1" applyAlignment="1">
      <alignment horizontal="center" vertical="center" wrapText="1"/>
    </xf>
    <xf numFmtId="0" fontId="31" fillId="10" borderId="16" xfId="0" applyFont="1" applyFill="1" applyBorder="1" applyAlignment="1">
      <alignment horizontal="center" vertical="center" wrapText="1"/>
    </xf>
    <xf numFmtId="3" fontId="31" fillId="10" borderId="16" xfId="0" applyNumberFormat="1" applyFont="1" applyFill="1" applyBorder="1" applyAlignment="1">
      <alignment horizontal="center" vertical="center"/>
    </xf>
    <xf numFmtId="0" fontId="31" fillId="10" borderId="16" xfId="0" applyFont="1" applyFill="1" applyBorder="1" applyAlignment="1">
      <alignment horizontal="center" vertical="center"/>
    </xf>
    <xf numFmtId="0" fontId="31" fillId="5" borderId="16" xfId="1" applyFont="1" applyFill="1" applyBorder="1" applyAlignment="1">
      <alignment horizontal="center" vertical="center" wrapText="1"/>
    </xf>
    <xf numFmtId="0" fontId="31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/>
    </xf>
    <xf numFmtId="3" fontId="31" fillId="5" borderId="16" xfId="0" applyNumberFormat="1" applyFont="1" applyFill="1" applyBorder="1" applyAlignment="1">
      <alignment horizontal="center" vertical="center"/>
    </xf>
    <xf numFmtId="4" fontId="31" fillId="5" borderId="16" xfId="0" applyNumberFormat="1" applyFont="1" applyFill="1" applyBorder="1" applyAlignment="1">
      <alignment horizontal="center" vertical="center"/>
    </xf>
    <xf numFmtId="0" fontId="31" fillId="5" borderId="16" xfId="0" applyFont="1" applyFill="1" applyBorder="1" applyAlignment="1">
      <alignment horizontal="center" vertical="center"/>
    </xf>
    <xf numFmtId="4" fontId="31" fillId="5" borderId="16" xfId="0" applyNumberFormat="1" applyFont="1" applyFill="1" applyBorder="1" applyAlignment="1">
      <alignment horizontal="center" vertical="center" wrapText="1"/>
    </xf>
    <xf numFmtId="3" fontId="26" fillId="5" borderId="16" xfId="0" applyNumberFormat="1" applyFont="1" applyFill="1" applyBorder="1" applyAlignment="1">
      <alignment horizontal="center" vertical="center"/>
    </xf>
    <xf numFmtId="4" fontId="26" fillId="5" borderId="16" xfId="0" applyNumberFormat="1" applyFont="1" applyFill="1" applyBorder="1" applyAlignment="1">
      <alignment horizontal="center" vertical="center" wrapText="1"/>
    </xf>
    <xf numFmtId="4" fontId="31" fillId="8" borderId="16" xfId="0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32" fillId="8" borderId="16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42" fillId="0" borderId="0" xfId="0" applyFont="1" applyFill="1" applyBorder="1"/>
    <xf numFmtId="0" fontId="43" fillId="0" borderId="0" xfId="0" applyFont="1" applyFill="1" applyBorder="1"/>
    <xf numFmtId="0" fontId="42" fillId="0" borderId="0" xfId="0" applyFont="1" applyFill="1" applyBorder="1" applyAlignment="1">
      <alignment horizontal="left"/>
    </xf>
    <xf numFmtId="171" fontId="42" fillId="0" borderId="0" xfId="12" applyNumberFormat="1" applyFont="1" applyFill="1" applyBorder="1"/>
    <xf numFmtId="171" fontId="43" fillId="0" borderId="0" xfId="0" applyNumberFormat="1" applyFont="1" applyFill="1" applyBorder="1"/>
    <xf numFmtId="0" fontId="42" fillId="0" borderId="0" xfId="0" applyFont="1" applyFill="1" applyBorder="1" applyAlignment="1">
      <alignment horizontal="center"/>
    </xf>
    <xf numFmtId="171" fontId="42" fillId="0" borderId="0" xfId="12" applyNumberFormat="1" applyFont="1" applyFill="1" applyBorder="1" applyAlignment="1">
      <alignment horizontal="left"/>
    </xf>
    <xf numFmtId="171" fontId="43" fillId="0" borderId="0" xfId="0" applyNumberFormat="1" applyFont="1" applyFill="1" applyBorder="1" applyAlignment="1">
      <alignment horizontal="center"/>
    </xf>
    <xf numFmtId="14" fontId="31" fillId="5" borderId="16" xfId="1" applyNumberFormat="1" applyFont="1" applyFill="1" applyBorder="1" applyAlignment="1">
      <alignment horizontal="center" vertical="center" wrapText="1"/>
    </xf>
    <xf numFmtId="167" fontId="31" fillId="5" borderId="16" xfId="1" applyNumberFormat="1" applyFont="1" applyFill="1" applyBorder="1" applyAlignment="1">
      <alignment horizontal="center" vertical="center"/>
    </xf>
    <xf numFmtId="164" fontId="31" fillId="5" borderId="16" xfId="1" applyNumberFormat="1" applyFont="1" applyFill="1" applyBorder="1" applyAlignment="1">
      <alignment horizontal="center" vertical="center"/>
    </xf>
    <xf numFmtId="4" fontId="31" fillId="5" borderId="16" xfId="1" applyNumberFormat="1" applyFont="1" applyFill="1" applyBorder="1" applyAlignment="1">
      <alignment horizontal="center" vertical="center"/>
    </xf>
    <xf numFmtId="14" fontId="32" fillId="0" borderId="16" xfId="1" applyNumberFormat="1" applyFont="1" applyFill="1" applyBorder="1" applyAlignment="1">
      <alignment horizontal="center" vertical="center" wrapText="1"/>
    </xf>
    <xf numFmtId="14" fontId="31" fillId="0" borderId="16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7" fillId="0" borderId="0" xfId="2" applyFont="1" applyAlignment="1">
      <alignment wrapText="1"/>
    </xf>
    <xf numFmtId="0" fontId="12" fillId="0" borderId="0" xfId="2" applyFont="1"/>
    <xf numFmtId="0" fontId="17" fillId="0" borderId="0" xfId="2" applyFont="1"/>
    <xf numFmtId="0" fontId="10" fillId="0" borderId="0" xfId="2" applyFont="1" applyAlignment="1"/>
    <xf numFmtId="0" fontId="14" fillId="5" borderId="16" xfId="0" applyFont="1" applyFill="1" applyBorder="1" applyAlignment="1">
      <alignment horizontal="center" wrapText="1"/>
    </xf>
    <xf numFmtId="0" fontId="19" fillId="5" borderId="16" xfId="0" applyFont="1" applyFill="1" applyBorder="1" applyAlignment="1">
      <alignment horizontal="center" vertical="center" wrapText="1"/>
    </xf>
    <xf numFmtId="0" fontId="39" fillId="0" borderId="0" xfId="4" applyFont="1" applyFill="1" applyBorder="1" applyAlignment="1">
      <alignment wrapText="1"/>
    </xf>
    <xf numFmtId="0" fontId="24" fillId="0" borderId="0" xfId="1" applyFont="1" applyFill="1" applyBorder="1" applyAlignment="1">
      <alignment horizontal="center" wrapText="1"/>
    </xf>
  </cellXfs>
  <cellStyles count="14">
    <cellStyle name="Excel Built-in Normal" xfId="6" xr:uid="{00000000-0005-0000-0000-000000000000}"/>
    <cellStyle name="Moeda" xfId="11" builtinId="4"/>
    <cellStyle name="Normal" xfId="0" builtinId="0"/>
    <cellStyle name="Normal 13" xfId="13" xr:uid="{00000000-0005-0000-0000-000003000000}"/>
    <cellStyle name="Normal 2" xfId="1" xr:uid="{00000000-0005-0000-0000-000004000000}"/>
    <cellStyle name="Normal 3" xfId="2" xr:uid="{00000000-0005-0000-0000-000005000000}"/>
    <cellStyle name="Normal 3 2" xfId="4" xr:uid="{00000000-0005-0000-0000-000006000000}"/>
    <cellStyle name="Normal 4" xfId="8" xr:uid="{00000000-0005-0000-0000-000007000000}"/>
    <cellStyle name="Normal 5" xfId="9" xr:uid="{00000000-0005-0000-0000-000008000000}"/>
    <cellStyle name="Porcentagem" xfId="5" builtinId="5"/>
    <cellStyle name="Porcentagem 2 3" xfId="10" xr:uid="{00000000-0005-0000-0000-00000A000000}"/>
    <cellStyle name="Vírgula" xfId="12" builtinId="3"/>
    <cellStyle name="Vírgula 2" xfId="3" xr:uid="{00000000-0005-0000-0000-00000C000000}"/>
    <cellStyle name="Vírgula 3" xfId="7" xr:uid="{00000000-0005-0000-0000-00000D000000}"/>
  </cellStyles>
  <dxfs count="0"/>
  <tableStyles count="0" defaultTableStyle="TableStyleMedium2" defaultPivotStyle="PivotStyleLight16"/>
  <colors>
    <mruColors>
      <color rgb="FF45691D"/>
      <color rgb="FFFFCC00"/>
      <color rgb="FF41631B"/>
      <color rgb="FFCC99FF"/>
      <color rgb="FF2F4814"/>
      <color rgb="FF33ED87"/>
      <color rgb="FF24370F"/>
      <color rgb="FF2031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8719862619403E-2"/>
          <c:y val="3.3398573087099266E-2"/>
          <c:w val="0.86023583520892466"/>
          <c:h val="0.84770896176368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1'!$B$9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09892740165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3-48D8-B980-6D8884C0945A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3-48D8-B980-6D8884C0945A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3-48D8-B980-6D8884C0945A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3-48D8-B980-6D8884C0945A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3-48D8-B980-6D8884C0945A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3-48D8-B980-6D8884C0945A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3-48D8-B980-6D8884C094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1'!$B$10:$B$17</c:f>
              <c:numCache>
                <c:formatCode>#,##0</c:formatCode>
                <c:ptCount val="8"/>
                <c:pt idx="0">
                  <c:v>112670935</c:v>
                </c:pt>
                <c:pt idx="1">
                  <c:v>134836791</c:v>
                </c:pt>
                <c:pt idx="2">
                  <c:v>143206574</c:v>
                </c:pt>
                <c:pt idx="3">
                  <c:v>146598376</c:v>
                </c:pt>
                <c:pt idx="4">
                  <c:v>149518269</c:v>
                </c:pt>
                <c:pt idx="5">
                  <c:v>155612992</c:v>
                </c:pt>
                <c:pt idx="6">
                  <c:v>173022509</c:v>
                </c:pt>
                <c:pt idx="7">
                  <c:v>184324379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3-48D8-B980-6D8884C0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25"/>
        <c:axId val="2071767904"/>
        <c:axId val="2071775520"/>
      </c:barChart>
      <c:catAx>
        <c:axId val="20717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071775520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2071775520"/>
        <c:scaling>
          <c:orientation val="minMax"/>
          <c:max val="20000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sz="900">
                    <a:solidFill>
                      <a:schemeClr val="tx1"/>
                    </a:solidFill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2546247156510393E-2"/>
              <c:y val="0.33708659548538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07176790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0839652735223E-2"/>
          <c:y val="2.4401866070262002E-2"/>
          <c:w val="0.900396278257101"/>
          <c:h val="0.8259128603598410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15'!$A$9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F-462E-8E2E-C85EB2BF635D}"/>
                </c:ext>
              </c:extLst>
            </c:dLbl>
            <c:dLbl>
              <c:idx val="1"/>
              <c:layout>
                <c:manualLayout>
                  <c:x val="-3.77628483023957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F-462E-8E2E-C85EB2BF635D}"/>
                </c:ext>
              </c:extLst>
            </c:dLbl>
            <c:dLbl>
              <c:idx val="2"/>
              <c:layout>
                <c:manualLayout>
                  <c:x val="-3.9668543004723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F-462E-8E2E-C85EB2BF635D}"/>
                </c:ext>
              </c:extLst>
            </c:dLbl>
            <c:dLbl>
              <c:idx val="3"/>
              <c:layout>
                <c:manualLayout>
                  <c:x val="-4.2560263218932248E-2"/>
                  <c:y val="-2.287650926502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648383456039717E-2"/>
                      <c:h val="5.7908798505914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77F-462E-8E2E-C85EB2BF635D}"/>
                </c:ext>
              </c:extLst>
            </c:dLbl>
            <c:dLbl>
              <c:idx val="4"/>
              <c:layout>
                <c:manualLayout>
                  <c:x val="-4.543741307309343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F-462E-8E2E-C85EB2BF635D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F-462E-8E2E-C85EB2BF635D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F-462E-8E2E-C85EB2BF635D}"/>
                </c:ext>
              </c:extLst>
            </c:dLbl>
            <c:dLbl>
              <c:idx val="7"/>
              <c:layout>
                <c:manualLayout>
                  <c:x val="-1.8961398285524216E-2"/>
                  <c:y val="2.4401866070261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15'!$B$9:$I$9</c:f>
              <c:numCache>
                <c:formatCode>0.0%</c:formatCode>
                <c:ptCount val="8"/>
                <c:pt idx="0">
                  <c:v>0.80094895134680388</c:v>
                </c:pt>
                <c:pt idx="1">
                  <c:v>0.81352387108437985</c:v>
                </c:pt>
                <c:pt idx="2">
                  <c:v>0.643581452768613</c:v>
                </c:pt>
                <c:pt idx="3">
                  <c:v>0.68584405279331107</c:v>
                </c:pt>
                <c:pt idx="4">
                  <c:v>0.5747034056087621</c:v>
                </c:pt>
                <c:pt idx="5">
                  <c:v>0.53344878901383763</c:v>
                </c:pt>
                <c:pt idx="6">
                  <c:v>0.62079426246247538</c:v>
                </c:pt>
                <c:pt idx="7">
                  <c:v>0.69547369863283048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F-462E-8E2E-C85EB2BF635D}"/>
            </c:ext>
          </c:extLst>
        </c:ser>
        <c:ser>
          <c:idx val="1"/>
          <c:order val="1"/>
          <c:tx>
            <c:strRef>
              <c:f>'Gráfico 12 a 15'!$A$10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F-462E-8E2E-C85EB2BF635D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F-462E-8E2E-C85EB2BF635D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F-462E-8E2E-C85EB2BF635D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F-462E-8E2E-C85EB2BF635D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F-462E-8E2E-C85EB2BF635D}"/>
                </c:ext>
              </c:extLst>
            </c:dLbl>
            <c:dLbl>
              <c:idx val="5"/>
              <c:layout>
                <c:manualLayout>
                  <c:x val="-4.1611811744744702E-2"/>
                  <c:y val="-3.9653032364175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F-462E-8E2E-C85EB2BF635D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F-462E-8E2E-C85EB2BF635D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15'!$B$10:$I$10</c:f>
              <c:numCache>
                <c:formatCode>0.0%</c:formatCode>
                <c:ptCount val="8"/>
                <c:pt idx="0">
                  <c:v>0.90676684273869146</c:v>
                </c:pt>
                <c:pt idx="1">
                  <c:v>0.92429486350487733</c:v>
                </c:pt>
                <c:pt idx="2">
                  <c:v>0.8611509126191812</c:v>
                </c:pt>
                <c:pt idx="3">
                  <c:v>0.85275194377312302</c:v>
                </c:pt>
                <c:pt idx="4">
                  <c:v>0.81309497540896658</c:v>
                </c:pt>
                <c:pt idx="5">
                  <c:v>0.76640202972555316</c:v>
                </c:pt>
                <c:pt idx="6">
                  <c:v>0.851028866574564</c:v>
                </c:pt>
                <c:pt idx="7">
                  <c:v>0.83454599431915233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7F-462E-8E2E-C85EB2BF635D}"/>
            </c:ext>
          </c:extLst>
        </c:ser>
        <c:ser>
          <c:idx val="2"/>
          <c:order val="2"/>
          <c:tx>
            <c:strRef>
              <c:f>'Gráfico 12 a 15'!$A$11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7F-462E-8E2E-C85EB2BF635D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7F-462E-8E2E-C85EB2BF635D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7F-462E-8E2E-C85EB2BF635D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7F-462E-8E2E-C85EB2BF635D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7F-462E-8E2E-C85EB2BF635D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7F-462E-8E2E-C85EB2BF635D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7F-462E-8E2E-C85EB2BF635D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15'!$B$11:$I$11</c:f>
              <c:numCache>
                <c:formatCode>0.0%</c:formatCode>
                <c:ptCount val="8"/>
                <c:pt idx="0">
                  <c:v>0.95906647343594997</c:v>
                </c:pt>
                <c:pt idx="1">
                  <c:v>0.9763143759218027</c:v>
                </c:pt>
                <c:pt idx="2">
                  <c:v>0.94461190476675072</c:v>
                </c:pt>
                <c:pt idx="3">
                  <c:v>0.96679977121484684</c:v>
                </c:pt>
                <c:pt idx="4">
                  <c:v>0.95384015662722921</c:v>
                </c:pt>
                <c:pt idx="5">
                  <c:v>0.92899040198145866</c:v>
                </c:pt>
                <c:pt idx="6">
                  <c:v>0.96189059274687894</c:v>
                </c:pt>
                <c:pt idx="7">
                  <c:v>0.95361774353616735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7F-462E-8E2E-C85EB2BF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95040"/>
        <c:axId val="281097216"/>
      </c:lineChart>
      <c:catAx>
        <c:axId val="2810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7216"/>
        <c:crosses val="autoZero"/>
        <c:auto val="1"/>
        <c:lblAlgn val="ctr"/>
        <c:lblOffset val="100"/>
        <c:noMultiLvlLbl val="0"/>
      </c:catAx>
      <c:valAx>
        <c:axId val="281097216"/>
        <c:scaling>
          <c:orientation val="minMax"/>
          <c:max val="1"/>
          <c:min val="0.5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3259779722392"/>
          <c:y val="2.1351632811479254E-2"/>
          <c:w val="0.88860813719127851"/>
          <c:h val="0.8324605343047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15'!$A$19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7-4112-AF4F-ADC906481AB6}"/>
                </c:ext>
              </c:extLst>
            </c:dLbl>
            <c:dLbl>
              <c:idx val="1"/>
              <c:layout>
                <c:manualLayout>
                  <c:x val="-3.5971684662188703E-2"/>
                  <c:y val="7.9306064728351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7-4112-AF4F-ADC906481AB6}"/>
                </c:ext>
              </c:extLst>
            </c:dLbl>
            <c:dLbl>
              <c:idx val="2"/>
              <c:layout>
                <c:manualLayout>
                  <c:x val="-4.7197527510192246E-2"/>
                  <c:y val="2.7452099329044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7-4112-AF4F-ADC906481AB6}"/>
                </c:ext>
              </c:extLst>
            </c:dLbl>
            <c:dLbl>
              <c:idx val="3"/>
              <c:layout>
                <c:manualLayout>
                  <c:x val="-3.5945705556018365E-2"/>
                  <c:y val="1.8301519640619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566599834703405E-2"/>
                      <c:h val="4.26576322120003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697-4112-AF4F-ADC906481AB6}"/>
                </c:ext>
              </c:extLst>
            </c:dLbl>
            <c:dLbl>
              <c:idx val="4"/>
              <c:layout>
                <c:manualLayout>
                  <c:x val="-3.4122248739402429E-2"/>
                  <c:y val="4.880373214052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7-4112-AF4F-ADC906481AB6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7-4112-AF4F-ADC906481AB6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7-4112-AF4F-ADC906481AB6}"/>
                </c:ext>
              </c:extLst>
            </c:dLbl>
            <c:dLbl>
              <c:idx val="7"/>
              <c:layout>
                <c:manualLayout>
                  <c:x val="-2.085565413305333E-2"/>
                  <c:y val="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15'!$B$19:$I$19</c:f>
              <c:numCache>
                <c:formatCode>_-* #,##0.0_-;\-* #,##0.0_-;_-* "-"??_-;_-@_-</c:formatCode>
                <c:ptCount val="8"/>
                <c:pt idx="0">
                  <c:v>12.875598</c:v>
                </c:pt>
                <c:pt idx="1">
                  <c:v>20.897344</c:v>
                </c:pt>
                <c:pt idx="2">
                  <c:v>11.383521999999999</c:v>
                </c:pt>
                <c:pt idx="3">
                  <c:v>10.736794</c:v>
                </c:pt>
                <c:pt idx="4">
                  <c:v>15.970895000000001</c:v>
                </c:pt>
                <c:pt idx="5">
                  <c:v>10.167909999999999</c:v>
                </c:pt>
                <c:pt idx="6">
                  <c:v>13.968023000000001</c:v>
                </c:pt>
                <c:pt idx="7">
                  <c:v>21.151733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7-4112-AF4F-ADC906481AB6}"/>
            </c:ext>
          </c:extLst>
        </c:ser>
        <c:ser>
          <c:idx val="1"/>
          <c:order val="1"/>
          <c:tx>
            <c:strRef>
              <c:f>'Gráfico 12 a 15'!$A$20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900016829257893E-2"/>
                  <c:y val="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7-4112-AF4F-ADC906481AB6}"/>
                </c:ext>
              </c:extLst>
            </c:dLbl>
            <c:dLbl>
              <c:idx val="1"/>
              <c:layout>
                <c:manualLayout>
                  <c:x val="-9.4630040774929796E-3"/>
                  <c:y val="-6.1004665175655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7-4112-AF4F-ADC906481AB6}"/>
                </c:ext>
              </c:extLst>
            </c:dLbl>
            <c:dLbl>
              <c:idx val="2"/>
              <c:layout>
                <c:manualLayout>
                  <c:x val="-3.7845777750116862E-2"/>
                  <c:y val="2.7452099329044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97-4112-AF4F-ADC906481AB6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7-4112-AF4F-ADC906481AB6}"/>
                </c:ext>
              </c:extLst>
            </c:dLbl>
            <c:dLbl>
              <c:idx val="4"/>
              <c:layout>
                <c:manualLayout>
                  <c:x val="-3.210615414619894E-2"/>
                  <c:y val="5.795443191687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7-4112-AF4F-ADC906481AB6}"/>
                </c:ext>
              </c:extLst>
            </c:dLbl>
            <c:dLbl>
              <c:idx val="5"/>
              <c:layout>
                <c:manualLayout>
                  <c:x val="-3.2174184156048363E-2"/>
                  <c:y val="-4.5753498881741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7-4112-AF4F-ADC906481AB6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97-4112-AF4F-ADC906481AB6}"/>
                </c:ext>
              </c:extLst>
            </c:dLbl>
            <c:dLbl>
              <c:idx val="7"/>
              <c:layout>
                <c:manualLayout>
                  <c:x val="-2.8450655145333938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15'!$B$20:$I$20</c:f>
              <c:numCache>
                <c:formatCode>_-* #,##0.0_-;\-* #,##0.0_-;_-* "-"??_-;_-@_-</c:formatCode>
                <c:ptCount val="8"/>
                <c:pt idx="0">
                  <c:v>14.576665999999999</c:v>
                </c:pt>
                <c:pt idx="1">
                  <c:v>23.742767000000001</c:v>
                </c:pt>
                <c:pt idx="2">
                  <c:v>15.231840999999999</c:v>
                </c:pt>
                <c:pt idx="3">
                  <c:v>13.349714000000001</c:v>
                </c:pt>
                <c:pt idx="4">
                  <c:v>22.595749999999999</c:v>
                </c:pt>
                <c:pt idx="5">
                  <c:v>14.608162999999999</c:v>
                </c:pt>
                <c:pt idx="6">
                  <c:v>19.148358000000002</c:v>
                </c:pt>
                <c:pt idx="7">
                  <c:v>25.381397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97-4112-AF4F-ADC906481AB6}"/>
            </c:ext>
          </c:extLst>
        </c:ser>
        <c:ser>
          <c:idx val="2"/>
          <c:order val="2"/>
          <c:tx>
            <c:strRef>
              <c:f>'Gráfico 12 a 15'!$A$21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709994455108582E-2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7-4112-AF4F-ADC906481AB6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7-4112-AF4F-ADC906481AB6}"/>
                </c:ext>
              </c:extLst>
            </c:dLbl>
            <c:dLbl>
              <c:idx val="2"/>
              <c:layout>
                <c:manualLayout>
                  <c:x val="-1.3328386056343474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7-4112-AF4F-ADC906481AB6}"/>
                </c:ext>
              </c:extLst>
            </c:dLbl>
            <c:dLbl>
              <c:idx val="3"/>
              <c:layout>
                <c:manualLayout>
                  <c:x val="-4.7191437487476465E-2"/>
                  <c:y val="-3.0502332587827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7-4112-AF4F-ADC906481AB6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97-4112-AF4F-ADC906481AB6}"/>
                </c:ext>
              </c:extLst>
            </c:dLbl>
            <c:dLbl>
              <c:idx val="5"/>
              <c:layout>
                <c:manualLayout>
                  <c:x val="-2.2711180078555351E-2"/>
                  <c:y val="-4.2703265622958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7-4112-AF4F-ADC906481AB6}"/>
                </c:ext>
              </c:extLst>
            </c:dLbl>
            <c:dLbl>
              <c:idx val="6"/>
              <c:layout>
                <c:manualLayout>
                  <c:x val="-5.4749452752044132E-2"/>
                  <c:y val="-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7-4112-AF4F-ADC906481AB6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15'!$B$21:$I$21</c:f>
              <c:numCache>
                <c:formatCode>_-* #,##0.0_-;\-* #,##0.0_-;_-* "-"??_-;_-@_-</c:formatCode>
                <c:ptCount val="8"/>
                <c:pt idx="0">
                  <c:v>15.417405</c:v>
                </c:pt>
                <c:pt idx="1">
                  <c:v>25.079014999999998</c:v>
                </c:pt>
                <c:pt idx="2">
                  <c:v>16.708079999999999</c:v>
                </c:pt>
                <c:pt idx="3">
                  <c:v>15.135116999999999</c:v>
                </c:pt>
                <c:pt idx="4">
                  <c:v>26.507031000000001</c:v>
                </c:pt>
                <c:pt idx="5">
                  <c:v>17.707211999999998</c:v>
                </c:pt>
                <c:pt idx="6">
                  <c:v>21.642773999999999</c:v>
                </c:pt>
                <c:pt idx="7">
                  <c:v>29.002776000000001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97-4112-AF4F-ADC9064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96672"/>
        <c:axId val="281087968"/>
      </c:lineChart>
      <c:catAx>
        <c:axId val="2810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7968"/>
        <c:crosses val="autoZero"/>
        <c:auto val="1"/>
        <c:lblAlgn val="ctr"/>
        <c:lblOffset val="100"/>
        <c:noMultiLvlLbl val="0"/>
      </c:catAx>
      <c:valAx>
        <c:axId val="281087968"/>
        <c:scaling>
          <c:orientation val="minMax"/>
          <c:max val="30"/>
          <c:min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9.4321083524958622E-3"/>
              <c:y val="0.304507668334447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6672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5537354639699E-2"/>
          <c:y val="0.94242648697670484"/>
          <c:w val="0.87228910437006657"/>
          <c:h val="5.1473046505729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4569326455984"/>
          <c:y val="4.5576847780233451E-2"/>
          <c:w val="0.84779787861396649"/>
          <c:h val="0.77079013664870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19'!$B$31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2.302820538113118E-3"/>
                  <c:y val="-7.25623479118898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9-414B-A256-065C782F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19'!$C$31:$J$31</c:f>
              <c:numCache>
                <c:formatCode>0.0%</c:formatCode>
                <c:ptCount val="8"/>
                <c:pt idx="0">
                  <c:v>4.4755277836293808E-2</c:v>
                </c:pt>
                <c:pt idx="1">
                  <c:v>3.974412295231796E-2</c:v>
                </c:pt>
                <c:pt idx="2">
                  <c:v>3.2118316020883234E-2</c:v>
                </c:pt>
                <c:pt idx="3">
                  <c:v>3.2828051246624995E-2</c:v>
                </c:pt>
                <c:pt idx="4">
                  <c:v>3.3392849137385348E-2</c:v>
                </c:pt>
                <c:pt idx="5">
                  <c:v>3.597433561331434E-2</c:v>
                </c:pt>
                <c:pt idx="6">
                  <c:v>3.7162765915040571E-2</c:v>
                </c:pt>
                <c:pt idx="7">
                  <c:v>2.9409620308553975E-2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9-414B-A256-065C782F44D9}"/>
            </c:ext>
          </c:extLst>
        </c:ser>
        <c:ser>
          <c:idx val="1"/>
          <c:order val="1"/>
          <c:tx>
            <c:strRef>
              <c:f>'Gráficos 16 a 19'!$B$32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9.2112821524517972E-3"/>
                  <c:y val="-3.6281173955944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89-414B-A256-065C782F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19'!$C$32:$J$32</c:f>
              <c:numCache>
                <c:formatCode>0.0%</c:formatCode>
                <c:ptCount val="8"/>
                <c:pt idx="0">
                  <c:v>0.15576522907172111</c:v>
                </c:pt>
                <c:pt idx="1">
                  <c:v>0.11500379744279141</c:v>
                </c:pt>
                <c:pt idx="2">
                  <c:v>0.13505068559212932</c:v>
                </c:pt>
                <c:pt idx="3">
                  <c:v>0.10931359839893451</c:v>
                </c:pt>
                <c:pt idx="4">
                  <c:v>0.11809191691484872</c:v>
                </c:pt>
                <c:pt idx="5">
                  <c:v>8.6695672556697578E-2</c:v>
                </c:pt>
                <c:pt idx="6">
                  <c:v>9.4306313636915301E-2</c:v>
                </c:pt>
                <c:pt idx="7">
                  <c:v>7.6476318957244396E-2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9-414B-A256-065C782F44D9}"/>
            </c:ext>
          </c:extLst>
        </c:ser>
        <c:ser>
          <c:idx val="2"/>
          <c:order val="2"/>
          <c:tx>
            <c:strRef>
              <c:f>'Gráficos 16 a 19'!$B$33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19'!$C$33:$J$33</c:f>
              <c:numCache>
                <c:formatCode>0.0%</c:formatCode>
                <c:ptCount val="8"/>
                <c:pt idx="0">
                  <c:v>0.11263955517898205</c:v>
                </c:pt>
                <c:pt idx="1">
                  <c:v>0.11644949337306611</c:v>
                </c:pt>
                <c:pt idx="2">
                  <c:v>0.11073614539511294</c:v>
                </c:pt>
                <c:pt idx="3">
                  <c:v>9.4219734057626944E-2</c:v>
                </c:pt>
                <c:pt idx="4">
                  <c:v>0.11989426522855211</c:v>
                </c:pt>
                <c:pt idx="5">
                  <c:v>0.12167732113267252</c:v>
                </c:pt>
                <c:pt idx="6">
                  <c:v>5.8020479867159941E-2</c:v>
                </c:pt>
                <c:pt idx="7">
                  <c:v>9.051482549684868E-2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9-414B-A256-065C782F44D9}"/>
            </c:ext>
          </c:extLst>
        </c:ser>
        <c:ser>
          <c:idx val="3"/>
          <c:order val="3"/>
          <c:tx>
            <c:strRef>
              <c:f>'Gráficos 16 a 19'!$B$34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19'!$C$34:$J$34</c:f>
              <c:numCache>
                <c:formatCode>0.0%</c:formatCode>
                <c:ptCount val="8"/>
                <c:pt idx="0">
                  <c:v>0.68683993791300302</c:v>
                </c:pt>
                <c:pt idx="1">
                  <c:v>0.72880258623182448</c:v>
                </c:pt>
                <c:pt idx="2">
                  <c:v>0.72209485299187448</c:v>
                </c:pt>
                <c:pt idx="3">
                  <c:v>0.76363861629681351</c:v>
                </c:pt>
                <c:pt idx="4">
                  <c:v>0.72862096871921389</c:v>
                </c:pt>
                <c:pt idx="5">
                  <c:v>0.75565267069731556</c:v>
                </c:pt>
                <c:pt idx="6">
                  <c:v>0.81051044058088417</c:v>
                </c:pt>
                <c:pt idx="7">
                  <c:v>0.80359923523735299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9-414B-A256-065C782F4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82528"/>
        <c:axId val="281088512"/>
      </c:barChart>
      <c:catAx>
        <c:axId val="2810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8512"/>
        <c:crosses val="autoZero"/>
        <c:auto val="1"/>
        <c:lblAlgn val="ctr"/>
        <c:lblOffset val="100"/>
        <c:noMultiLvlLbl val="0"/>
      </c:catAx>
      <c:valAx>
        <c:axId val="281088512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Porcentagem de  Público Total</a:t>
                </a:r>
              </a:p>
            </c:rich>
          </c:tx>
          <c:layout>
            <c:manualLayout>
              <c:xMode val="edge"/>
              <c:yMode val="edge"/>
              <c:x val="9.4081107424707454E-3"/>
              <c:y val="0.1813237122003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71971257065241"/>
          <c:y val="0.89808673072244205"/>
          <c:w val="0.82094816632344569"/>
          <c:h val="9.0495980831211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5812636529843"/>
          <c:y val="3.8577998329963822E-2"/>
          <c:w val="0.84527683981346524"/>
          <c:h val="0.76793432997248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19'!$B$49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19'!$C$49:$J$49</c:f>
              <c:numCache>
                <c:formatCode>0.0%</c:formatCode>
                <c:ptCount val="8"/>
                <c:pt idx="0">
                  <c:v>7.7330875586586217E-2</c:v>
                </c:pt>
                <c:pt idx="1">
                  <c:v>3.4444851993414058E-2</c:v>
                </c:pt>
                <c:pt idx="2">
                  <c:v>6.3632152200966866E-2</c:v>
                </c:pt>
                <c:pt idx="3">
                  <c:v>4.8369573618726243E-2</c:v>
                </c:pt>
                <c:pt idx="4">
                  <c:v>2.4784197830254578E-2</c:v>
                </c:pt>
                <c:pt idx="5">
                  <c:v>6.4030737582896333E-2</c:v>
                </c:pt>
                <c:pt idx="6">
                  <c:v>4.6021854428696218E-2</c:v>
                </c:pt>
                <c:pt idx="7">
                  <c:v>3.520659745620839E-2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5-4FFB-96C4-05703186203F}"/>
            </c:ext>
          </c:extLst>
        </c:ser>
        <c:ser>
          <c:idx val="2"/>
          <c:order val="1"/>
          <c:tx>
            <c:strRef>
              <c:f>'Gráficos 16 a 19'!$B$50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19'!$C$50:$J$50</c:f>
              <c:numCache>
                <c:formatCode>0.0%</c:formatCode>
                <c:ptCount val="8"/>
                <c:pt idx="0">
                  <c:v>0.12172017306660991</c:v>
                </c:pt>
                <c:pt idx="1">
                  <c:v>8.1886523677448878E-2</c:v>
                </c:pt>
                <c:pt idx="2">
                  <c:v>9.3954343147344951E-2</c:v>
                </c:pt>
                <c:pt idx="3">
                  <c:v>0.17242515456220567</c:v>
                </c:pt>
                <c:pt idx="4">
                  <c:v>0.13652025037672091</c:v>
                </c:pt>
                <c:pt idx="5">
                  <c:v>0.10896480481703064</c:v>
                </c:pt>
                <c:pt idx="6">
                  <c:v>0.10294927899673981</c:v>
                </c:pt>
                <c:pt idx="7">
                  <c:v>7.3929077161630524E-2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5-4FFB-96C4-05703186203F}"/>
            </c:ext>
          </c:extLst>
        </c:ser>
        <c:ser>
          <c:idx val="3"/>
          <c:order val="2"/>
          <c:tx>
            <c:strRef>
              <c:f>'Gráficos 16 a 19'!$B$51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19'!$C$51:$J$51</c:f>
              <c:numCache>
                <c:formatCode>0.0%</c:formatCode>
                <c:ptCount val="8"/>
                <c:pt idx="0">
                  <c:v>4.1468566717566296E-2</c:v>
                </c:pt>
                <c:pt idx="1">
                  <c:v>7.0144753244757219E-2</c:v>
                </c:pt>
                <c:pt idx="2">
                  <c:v>6.282221412623365E-2</c:v>
                </c:pt>
                <c:pt idx="3">
                  <c:v>9.3361219025756975E-2</c:v>
                </c:pt>
                <c:pt idx="4">
                  <c:v>2.560057638405798E-2</c:v>
                </c:pt>
                <c:pt idx="5">
                  <c:v>0.22752107018077244</c:v>
                </c:pt>
                <c:pt idx="6">
                  <c:v>0.1022951527861141</c:v>
                </c:pt>
                <c:pt idx="7">
                  <c:v>0.12331704633405406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5-4FFB-96C4-05703186203F}"/>
            </c:ext>
          </c:extLst>
        </c:ser>
        <c:ser>
          <c:idx val="4"/>
          <c:order val="3"/>
          <c:tx>
            <c:strRef>
              <c:f>'Gráficos 16 a 19'!$B$52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19'!$C$52:$J$52</c:f>
              <c:numCache>
                <c:formatCode>0.0%</c:formatCode>
                <c:ptCount val="8"/>
                <c:pt idx="0">
                  <c:v>0.75948038462923761</c:v>
                </c:pt>
                <c:pt idx="1">
                  <c:v>0.81352387108437985</c:v>
                </c:pt>
                <c:pt idx="2">
                  <c:v>0.77959129052545451</c:v>
                </c:pt>
                <c:pt idx="3">
                  <c:v>0.68584405279331107</c:v>
                </c:pt>
                <c:pt idx="4">
                  <c:v>0.81309497540896658</c:v>
                </c:pt>
                <c:pt idx="5">
                  <c:v>0.59948338741930063</c:v>
                </c:pt>
                <c:pt idx="6">
                  <c:v>0.74873371378844988</c:v>
                </c:pt>
                <c:pt idx="7">
                  <c:v>0.76754727904810705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25-4FFB-96C4-05703186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84160"/>
        <c:axId val="281084704"/>
      </c:barChart>
      <c:catAx>
        <c:axId val="2810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4704"/>
        <c:crosses val="autoZero"/>
        <c:auto val="1"/>
        <c:lblAlgn val="ctr"/>
        <c:lblOffset val="100"/>
        <c:noMultiLvlLbl val="0"/>
      </c:catAx>
      <c:valAx>
        <c:axId val="28108470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Porcentagem de Público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80555606038026"/>
          <c:y val="0.8927497562950123"/>
          <c:w val="0.88435305089981953"/>
          <c:h val="0.10251513300954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53872502504211E-2"/>
          <c:y val="1.091286549506601E-2"/>
          <c:w val="0.90592156775257704"/>
          <c:h val="0.783002621360159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19'!$B$79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19'!$C$79:$J$79</c:f>
              <c:numCache>
                <c:formatCode>_-* #,##0_-;\-* #,##0_-;_-* "-"??_-;_-@_-</c:formatCode>
                <c:ptCount val="8"/>
                <c:pt idx="0">
                  <c:v>464</c:v>
                </c:pt>
                <c:pt idx="1">
                  <c:v>394</c:v>
                </c:pt>
                <c:pt idx="2">
                  <c:v>421</c:v>
                </c:pt>
                <c:pt idx="3">
                  <c:v>388</c:v>
                </c:pt>
                <c:pt idx="4">
                  <c:v>434</c:v>
                </c:pt>
                <c:pt idx="5">
                  <c:v>552</c:v>
                </c:pt>
                <c:pt idx="6">
                  <c:v>672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4-48BB-A9C0-1C65D496270F}"/>
            </c:ext>
          </c:extLst>
        </c:ser>
        <c:ser>
          <c:idx val="1"/>
          <c:order val="1"/>
          <c:tx>
            <c:strRef>
              <c:f>'Gráficos 16 a 19'!$B$80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255055816278563E-3"/>
                  <c:y val="7.1029897154861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4-48BB-A9C0-1C65D496270F}"/>
                </c:ext>
              </c:extLst>
            </c:dLbl>
            <c:dLbl>
              <c:idx val="5"/>
              <c:layout>
                <c:manualLayout>
                  <c:x val="2.1255055816278663E-3"/>
                  <c:y val="7.1029897154861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B4-48BB-A9C0-1C65D4962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19'!$C$80:$J$80</c:f>
              <c:numCache>
                <c:formatCode>General</c:formatCode>
                <c:ptCount val="8"/>
                <c:pt idx="0">
                  <c:v>75</c:v>
                </c:pt>
                <c:pt idx="1">
                  <c:v>61</c:v>
                </c:pt>
                <c:pt idx="2">
                  <c:v>74</c:v>
                </c:pt>
                <c:pt idx="3">
                  <c:v>70</c:v>
                </c:pt>
                <c:pt idx="4">
                  <c:v>70</c:v>
                </c:pt>
                <c:pt idx="5">
                  <c:v>52</c:v>
                </c:pt>
                <c:pt idx="6">
                  <c:v>60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4-48BB-A9C0-1C65D496270F}"/>
            </c:ext>
          </c:extLst>
        </c:ser>
        <c:ser>
          <c:idx val="2"/>
          <c:order val="2"/>
          <c:tx>
            <c:strRef>
              <c:f>'Gráficos 16 a 19'!$B$81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19'!$C$81:$J$81</c:f>
              <c:numCache>
                <c:formatCode>General</c:formatCode>
                <c:ptCount val="8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15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4-48BB-A9C0-1C65D496270F}"/>
            </c:ext>
          </c:extLst>
        </c:ser>
        <c:ser>
          <c:idx val="3"/>
          <c:order val="3"/>
          <c:tx>
            <c:strRef>
              <c:f>'Gráficos 16 a 19'!$B$82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10111632557222E-3"/>
                  <c:y val="-3.5514948577430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4-48BB-A9C0-1C65D4962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19'!$C$82:$J$82</c:f>
              <c:numCache>
                <c:formatCode>General</c:formatCode>
                <c:ptCount val="8"/>
                <c:pt idx="0">
                  <c:v>31</c:v>
                </c:pt>
                <c:pt idx="1">
                  <c:v>34</c:v>
                </c:pt>
                <c:pt idx="2">
                  <c:v>42</c:v>
                </c:pt>
                <c:pt idx="3">
                  <c:v>40</c:v>
                </c:pt>
                <c:pt idx="4">
                  <c:v>44</c:v>
                </c:pt>
                <c:pt idx="5">
                  <c:v>43</c:v>
                </c:pt>
                <c:pt idx="6">
                  <c:v>46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4-48BB-A9C0-1C65D496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91232"/>
        <c:axId val="281092320"/>
      </c:barChart>
      <c:catAx>
        <c:axId val="2810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2320"/>
        <c:crosses val="autoZero"/>
        <c:auto val="1"/>
        <c:lblAlgn val="ctr"/>
        <c:lblOffset val="100"/>
        <c:noMultiLvlLbl val="0"/>
      </c:catAx>
      <c:valAx>
        <c:axId val="28109232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Títulos Exibidos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crossAx val="28109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299120198248105"/>
          <c:w val="0.93884323481745247"/>
          <c:h val="0.10337112701956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93416813864986E-2"/>
          <c:y val="2.1462198541950758E-3"/>
          <c:w val="0.90509093561503784"/>
          <c:h val="0.819470445685285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19'!$B$97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19'!$C$97:$J$97</c:f>
              <c:numCache>
                <c:formatCode>_-* #,##0_-;\-* #,##0_-;_-* "-"??_-;_-@_-</c:formatCode>
                <c:ptCount val="8"/>
                <c:pt idx="0">
                  <c:v>163</c:v>
                </c:pt>
                <c:pt idx="1">
                  <c:v>121</c:v>
                </c:pt>
                <c:pt idx="2">
                  <c:v>147</c:v>
                </c:pt>
                <c:pt idx="3">
                  <c:v>119</c:v>
                </c:pt>
                <c:pt idx="4">
                  <c:v>143</c:v>
                </c:pt>
                <c:pt idx="5">
                  <c:v>159</c:v>
                </c:pt>
                <c:pt idx="6">
                  <c:v>196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678-B3BD-DDFF45AE66D1}"/>
            </c:ext>
          </c:extLst>
        </c:ser>
        <c:ser>
          <c:idx val="1"/>
          <c:order val="1"/>
          <c:tx>
            <c:strRef>
              <c:f>'Gráficos 16 a 19'!$B$98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19'!$C$98:$J$98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7-4678-B3BD-DDFF45AE66D1}"/>
            </c:ext>
          </c:extLst>
        </c:ser>
        <c:ser>
          <c:idx val="2"/>
          <c:order val="2"/>
          <c:tx>
            <c:strRef>
              <c:f>'Gráficos 16 a 19'!$B$99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50281479107293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7-4678-B3BD-DDFF45AE66D1}"/>
                </c:ext>
              </c:extLst>
            </c:dLbl>
            <c:dLbl>
              <c:idx val="1"/>
              <c:layout>
                <c:manualLayout>
                  <c:x val="4.5028147910729392E-2"/>
                  <c:y val="-4.9593663167422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7-4678-B3BD-DDFF45AE66D1}"/>
                </c:ext>
              </c:extLst>
            </c:dLbl>
            <c:dLbl>
              <c:idx val="2"/>
              <c:layout>
                <c:manualLayout>
                  <c:x val="5.4033777492875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7-4678-B3BD-DDFF45AE66D1}"/>
                </c:ext>
              </c:extLst>
            </c:dLbl>
            <c:dLbl>
              <c:idx val="3"/>
              <c:layout>
                <c:manualLayout>
                  <c:x val="4.72795553062657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7-4678-B3BD-DDFF45AE66D1}"/>
                </c:ext>
              </c:extLst>
            </c:dLbl>
            <c:dLbl>
              <c:idx val="4"/>
              <c:layout>
                <c:manualLayout>
                  <c:x val="5.4033777492875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7-4678-B3BD-DDFF45AE66D1}"/>
                </c:ext>
              </c:extLst>
            </c:dLbl>
            <c:dLbl>
              <c:idx val="5"/>
              <c:layout>
                <c:manualLayout>
                  <c:x val="4.9530962701802246E-2"/>
                  <c:y val="-4.9593663167422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7-4678-B3BD-DDFF45AE66D1}"/>
                </c:ext>
              </c:extLst>
            </c:dLbl>
            <c:dLbl>
              <c:idx val="6"/>
              <c:layout>
                <c:manualLayout>
                  <c:x val="4.9530962701802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7-4678-B3BD-DDFF45AE66D1}"/>
                </c:ext>
              </c:extLst>
            </c:dLbl>
            <c:dLbl>
              <c:idx val="7"/>
              <c:layout>
                <c:manualLayout>
                  <c:x val="5.1782356422539033E-2"/>
                  <c:y val="-6.7230888948654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7-4678-B3BD-DDFF45AE6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19'!$C$99:$J$99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7-4678-B3BD-DDFF45AE66D1}"/>
            </c:ext>
          </c:extLst>
        </c:ser>
        <c:ser>
          <c:idx val="3"/>
          <c:order val="3"/>
          <c:tx>
            <c:strRef>
              <c:f>'Gráficos 16 a 19'!$B$100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7662717710174E-17"/>
                  <c:y val="-2.70514014969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529084283474527E-2"/>
                      <c:h val="4.0536631644686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1C7-4678-B3BD-DDFF45AE66D1}"/>
                </c:ext>
              </c:extLst>
            </c:dLbl>
            <c:dLbl>
              <c:idx val="1"/>
              <c:layout>
                <c:manualLayout>
                  <c:x val="-4.1275325435420349E-17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7-4678-B3BD-DDFF45AE66D1}"/>
                </c:ext>
              </c:extLst>
            </c:dLbl>
            <c:dLbl>
              <c:idx val="2"/>
              <c:layout>
                <c:manualLayout>
                  <c:x val="0"/>
                  <c:y val="-2.705140149690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7-4678-B3BD-DDFF45AE66D1}"/>
                </c:ext>
              </c:extLst>
            </c:dLbl>
            <c:dLbl>
              <c:idx val="3"/>
              <c:layout>
                <c:manualLayout>
                  <c:x val="0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7-4678-B3BD-DDFF45AE66D1}"/>
                </c:ext>
              </c:extLst>
            </c:dLbl>
            <c:dLbl>
              <c:idx val="4"/>
              <c:layout>
                <c:manualLayout>
                  <c:x val="0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7-4678-B3BD-DDFF45AE66D1}"/>
                </c:ext>
              </c:extLst>
            </c:dLbl>
            <c:dLbl>
              <c:idx val="5"/>
              <c:layout>
                <c:manualLayout>
                  <c:x val="-4.5028147910729389E-3"/>
                  <c:y val="-3.5166821945971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7-4678-B3BD-DDFF45AE66D1}"/>
                </c:ext>
              </c:extLst>
            </c:dLbl>
            <c:dLbl>
              <c:idx val="6"/>
              <c:layout>
                <c:manualLayout>
                  <c:x val="0"/>
                  <c:y val="-2.705140149690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7-4678-B3BD-DDFF45AE66D1}"/>
                </c:ext>
              </c:extLst>
            </c:dLbl>
            <c:dLbl>
              <c:idx val="7"/>
              <c:layout>
                <c:manualLayout>
                  <c:x val="2.2514073955363046E-3"/>
                  <c:y val="-2.7051401496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7-4678-B3BD-DDFF45AE6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19'!$C$100:$J$100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C7-4678-B3BD-DDFF45AE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96128"/>
        <c:axId val="281094496"/>
      </c:barChart>
      <c:catAx>
        <c:axId val="2810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4496"/>
        <c:crosses val="autoZero"/>
        <c:auto val="1"/>
        <c:lblAlgn val="ctr"/>
        <c:lblOffset val="100"/>
        <c:noMultiLvlLbl val="0"/>
      </c:catAx>
      <c:valAx>
        <c:axId val="28109449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Títulos Exibidos</a:t>
                </a:r>
              </a:p>
            </c:rich>
          </c:tx>
          <c:layout>
            <c:manualLayout>
              <c:xMode val="edge"/>
              <c:yMode val="edge"/>
              <c:x val="2.1850345445586682E-2"/>
              <c:y val="0.2288222336210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crossAx val="2810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08550587876488E-2"/>
          <c:y val="0.89831387758475145"/>
          <c:w val="0.9214838145231844"/>
          <c:h val="9.8380707209335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5092246680843"/>
          <c:y val="5.7595628415300547E-2"/>
          <c:w val="0.84962411632852464"/>
          <c:h val="0.77490469429026287"/>
        </c:manualLayout>
      </c:layout>
      <c:lineChart>
        <c:grouping val="standard"/>
        <c:varyColors val="0"/>
        <c:ser>
          <c:idx val="1"/>
          <c:order val="0"/>
          <c:tx>
            <c:strRef>
              <c:f>'Gráfico 20'!$A$6</c:f>
              <c:strCache>
                <c:ptCount val="1"/>
                <c:pt idx="0">
                  <c:v>Produtoras</c:v>
                </c:pt>
              </c:strCache>
            </c:strRef>
          </c:tx>
          <c:spPr>
            <a:ln>
              <a:solidFill>
                <a:schemeClr val="accent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9061057880820005E-2"/>
                  <c:y val="3.690288713910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C-46BD-A5CE-8E2C993AE860}"/>
                </c:ext>
              </c:extLst>
            </c:dLbl>
            <c:dLbl>
              <c:idx val="1"/>
              <c:layout>
                <c:manualLayout>
                  <c:x val="-4.0162402872656981E-2"/>
                  <c:y val="-2.970199037620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C-46BD-A5CE-8E2C993AE860}"/>
                </c:ext>
              </c:extLst>
            </c:dLbl>
            <c:dLbl>
              <c:idx val="2"/>
              <c:layout>
                <c:manualLayout>
                  <c:x val="-3.0759022102536775E-2"/>
                  <c:y val="3.121062992125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C-46BD-A5CE-8E2C993AE860}"/>
                </c:ext>
              </c:extLst>
            </c:dLbl>
            <c:dLbl>
              <c:idx val="3"/>
              <c:layout>
                <c:manualLayout>
                  <c:x val="-2.3368759469118396E-2"/>
                  <c:y val="-3.8440507436570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C-46BD-A5CE-8E2C993AE860}"/>
                </c:ext>
              </c:extLst>
            </c:dLbl>
            <c:dLbl>
              <c:idx val="4"/>
              <c:layout>
                <c:manualLayout>
                  <c:x val="-3.9444097040544163E-2"/>
                  <c:y val="-2.3722521110200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C-46BD-A5CE-8E2C993AE860}"/>
                </c:ext>
              </c:extLst>
            </c:dLbl>
            <c:dLbl>
              <c:idx val="5"/>
              <c:layout>
                <c:manualLayout>
                  <c:x val="-3.9444097040544239E-2"/>
                  <c:y val="2.9082552463747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C-46BD-A5CE-8E2C993AE860}"/>
                </c:ext>
              </c:extLst>
            </c:dLbl>
            <c:dLbl>
              <c:idx val="6"/>
              <c:layout>
                <c:manualLayout>
                  <c:x val="-4.3101454812342281E-2"/>
                  <c:y val="-3.2682906824146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C-46BD-A5CE-8E2C993AE860}"/>
                </c:ext>
              </c:extLst>
            </c:dLbl>
            <c:dLbl>
              <c:idx val="7"/>
              <c:layout>
                <c:manualLayout>
                  <c:x val="-2.5815745940314876E-2"/>
                  <c:y val="-2.22391732283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C-46BD-A5CE-8E2C993AE860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C-46BD-A5CE-8E2C993AE860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C-46BD-A5CE-8E2C993AE860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C-46BD-A5CE-8E2C993AE860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C-46BD-A5CE-8E2C993AE8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20'!$B$3:$I$3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20'!$B$6:$I$6</c:f>
              <c:numCache>
                <c:formatCode>#,##0</c:formatCode>
                <c:ptCount val="8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27</c:v>
                </c:pt>
                <c:pt idx="4">
                  <c:v>35</c:v>
                </c:pt>
                <c:pt idx="5">
                  <c:v>20</c:v>
                </c:pt>
                <c:pt idx="6">
                  <c:v>28</c:v>
                </c:pt>
                <c:pt idx="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4C-46BD-A5CE-8E2C993AE860}"/>
            </c:ext>
          </c:extLst>
        </c:ser>
        <c:ser>
          <c:idx val="0"/>
          <c:order val="1"/>
          <c:tx>
            <c:strRef>
              <c:f>'Gráfico 20'!$A$7</c:f>
              <c:strCache>
                <c:ptCount val="1"/>
                <c:pt idx="0">
                  <c:v>Total de Empresas</c:v>
                </c:pt>
              </c:strCache>
            </c:strRef>
          </c:tx>
          <c:spPr>
            <a:ln>
              <a:solidFill>
                <a:schemeClr val="accent1"/>
              </a:solidFill>
            </a:ln>
            <a:effectLst>
              <a:outerShdw blurRad="50800" dist="38100" dir="2700000" algn="ctr" rotWithShape="0">
                <a:schemeClr val="tx1">
                  <a:alpha val="40000"/>
                </a:scheme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5161290322580643E-2"/>
                  <c:y val="3.4482758620689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C-46BD-A5CE-8E2C993AE860}"/>
                </c:ext>
              </c:extLst>
            </c:dLbl>
            <c:dLbl>
              <c:idx val="1"/>
              <c:layout>
                <c:manualLayout>
                  <c:x val="-4.0860215053763478E-2"/>
                  <c:y val="3.1609195402298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C-46BD-A5CE-8E2C993AE860}"/>
                </c:ext>
              </c:extLst>
            </c:dLbl>
            <c:dLbl>
              <c:idx val="2"/>
              <c:layout>
                <c:manualLayout>
                  <c:x val="-2.5806451612903306E-2"/>
                  <c:y val="3.44827586206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C-46BD-A5CE-8E2C993AE860}"/>
                </c:ext>
              </c:extLst>
            </c:dLbl>
            <c:dLbl>
              <c:idx val="3"/>
              <c:layout>
                <c:manualLayout>
                  <c:x val="-1.9354838709677497E-2"/>
                  <c:y val="2.87356321839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C-46BD-A5CE-8E2C993AE860}"/>
                </c:ext>
              </c:extLst>
            </c:dLbl>
            <c:dLbl>
              <c:idx val="4"/>
              <c:layout>
                <c:manualLayout>
                  <c:x val="-4.5161290322580643E-2"/>
                  <c:y val="-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C-46BD-A5CE-8E2C993AE860}"/>
                </c:ext>
              </c:extLst>
            </c:dLbl>
            <c:dLbl>
              <c:idx val="5"/>
              <c:layout>
                <c:manualLayout>
                  <c:x val="-5.1581221931000239E-2"/>
                  <c:y val="4.05890474628171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89019728248385E-2"/>
                      <c:h val="6.75431977252843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84C-46BD-A5CE-8E2C993AE860}"/>
                </c:ext>
              </c:extLst>
            </c:dLbl>
            <c:dLbl>
              <c:idx val="6"/>
              <c:layout>
                <c:manualLayout>
                  <c:x val="-4.7311827956989246E-2"/>
                  <c:y val="-3.44827586206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C-46BD-A5CE-8E2C993AE860}"/>
                </c:ext>
              </c:extLst>
            </c:dLbl>
            <c:dLbl>
              <c:idx val="7"/>
              <c:layout>
                <c:manualLayout>
                  <c:x val="-4.3315682136148219E-2"/>
                  <c:y val="-1.7600612423447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C-46BD-A5CE-8E2C993AE8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20'!$B$3:$I$3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20'!$B$7:$I$7</c:f>
              <c:numCache>
                <c:formatCode>General</c:formatCode>
                <c:ptCount val="8"/>
                <c:pt idx="0">
                  <c:v>59</c:v>
                </c:pt>
                <c:pt idx="1">
                  <c:v>60</c:v>
                </c:pt>
                <c:pt idx="2">
                  <c:v>67</c:v>
                </c:pt>
                <c:pt idx="3">
                  <c:v>79</c:v>
                </c:pt>
                <c:pt idx="4">
                  <c:v>95</c:v>
                </c:pt>
                <c:pt idx="5">
                  <c:v>78</c:v>
                </c:pt>
                <c:pt idx="6">
                  <c:v>92</c:v>
                </c:pt>
                <c:pt idx="7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4C-46BD-A5CE-8E2C993A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89600"/>
        <c:axId val="281090144"/>
      </c:lineChart>
      <c:catAx>
        <c:axId val="2810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281090144"/>
        <c:crosses val="autoZero"/>
        <c:auto val="1"/>
        <c:lblAlgn val="ctr"/>
        <c:lblOffset val="100"/>
        <c:noMultiLvlLbl val="0"/>
      </c:catAx>
      <c:valAx>
        <c:axId val="2810901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empresas atuantes</a:t>
                </a:r>
              </a:p>
            </c:rich>
          </c:tx>
          <c:layout>
            <c:manualLayout>
              <c:xMode val="edge"/>
              <c:yMode val="edge"/>
              <c:x val="1.8616311849907651E-2"/>
              <c:y val="0.134274696109913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8108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658009665751238"/>
          <c:y val="0.94231709317585299"/>
          <c:w val="0.51175079407185819"/>
          <c:h val="5.76829068241469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47249422310226E-2"/>
          <c:y val="3.2520237764367389E-2"/>
          <c:w val="0.9119947893835072"/>
          <c:h val="0.81882014442243756"/>
        </c:manualLayout>
      </c:layout>
      <c:lineChart>
        <c:grouping val="stacked"/>
        <c:varyColors val="0"/>
        <c:ser>
          <c:idx val="1"/>
          <c:order val="0"/>
          <c:tx>
            <c:strRef>
              <c:f>'Gráfico 21'!$C$3</c:f>
              <c:strCache>
                <c:ptCount val="1"/>
                <c:pt idx="0">
                  <c:v>Filmes Brasileiros Exibidos no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905805108008277E-3"/>
                  <c:y val="-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A-45BC-8D3F-354D5E89A58B}"/>
                </c:ext>
              </c:extLst>
            </c:dLbl>
            <c:dLbl>
              <c:idx val="1"/>
              <c:layout>
                <c:manualLayout>
                  <c:x val="-3.5124644086406663E-2"/>
                  <c:y val="-3.2349856194558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A-45BC-8D3F-354D5E89A58B}"/>
                </c:ext>
              </c:extLst>
            </c:dLbl>
            <c:dLbl>
              <c:idx val="2"/>
              <c:layout>
                <c:manualLayout>
                  <c:x val="-3.5124644086406621E-2"/>
                  <c:y val="-2.1566570796372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A-45BC-8D3F-354D5E89A58B}"/>
                </c:ext>
              </c:extLst>
            </c:dLbl>
            <c:dLbl>
              <c:idx val="3"/>
              <c:layout>
                <c:manualLayout>
                  <c:x val="-1.3171741532402484E-2"/>
                  <c:y val="-3.594428466062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A-45BC-8D3F-354D5E89A58B}"/>
                </c:ext>
              </c:extLst>
            </c:dLbl>
            <c:dLbl>
              <c:idx val="4"/>
              <c:layout>
                <c:manualLayout>
                  <c:x val="-8.7811610216016554E-3"/>
                  <c:y val="-3.5944284660620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A-45BC-8D3F-354D5E89A58B}"/>
                </c:ext>
              </c:extLst>
            </c:dLbl>
            <c:dLbl>
              <c:idx val="5"/>
              <c:layout>
                <c:manualLayout>
                  <c:x val="-1.5367031787802899E-2"/>
                  <c:y val="-2.8755427728496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A-45BC-8D3F-354D5E89A58B}"/>
                </c:ext>
              </c:extLst>
            </c:dLbl>
            <c:dLbl>
              <c:idx val="6"/>
              <c:layout>
                <c:manualLayout>
                  <c:x val="-2.8538773320205383E-2"/>
                  <c:y val="-2.8755427728496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A-45BC-8D3F-354D5E89A58B}"/>
                </c:ext>
              </c:extLst>
            </c:dLbl>
            <c:dLbl>
              <c:idx val="7"/>
              <c:layout>
                <c:manualLayout>
                  <c:x val="-5.7077546640410766E-2"/>
                  <c:y val="-3.2349856194558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A-45BC-8D3F-354D5E89A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21'!$A$4:$A$11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21'!$C$4:$C$11</c:f>
              <c:numCache>
                <c:formatCode>General</c:formatCode>
                <c:ptCount val="8"/>
                <c:pt idx="0">
                  <c:v>175</c:v>
                </c:pt>
                <c:pt idx="1">
                  <c:v>137</c:v>
                </c:pt>
                <c:pt idx="2">
                  <c:v>165</c:v>
                </c:pt>
                <c:pt idx="3">
                  <c:v>136</c:v>
                </c:pt>
                <c:pt idx="4">
                  <c:v>167</c:v>
                </c:pt>
                <c:pt idx="5">
                  <c:v>180</c:v>
                </c:pt>
                <c:pt idx="6">
                  <c:v>214</c:v>
                </c:pt>
                <c:pt idx="7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A-45BC-8D3F-354D5E89A58B}"/>
            </c:ext>
          </c:extLst>
        </c:ser>
        <c:ser>
          <c:idx val="0"/>
          <c:order val="1"/>
          <c:tx>
            <c:strRef>
              <c:f>'Gráfico 21'!$B$3</c:f>
              <c:strCache>
                <c:ptCount val="1"/>
                <c:pt idx="0">
                  <c:v>Filmes Exibidos no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52902554004162E-2"/>
                  <c:y val="3.953871312668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DA-45BC-8D3F-354D5E89A58B}"/>
                </c:ext>
              </c:extLst>
            </c:dLbl>
            <c:dLbl>
              <c:idx val="1"/>
              <c:layout>
                <c:manualLayout>
                  <c:x val="-6.5858707662012827E-3"/>
                  <c:y val="2.8755427728496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DA-45BC-8D3F-354D5E89A58B}"/>
                </c:ext>
              </c:extLst>
            </c:dLbl>
            <c:dLbl>
              <c:idx val="2"/>
              <c:layout>
                <c:manualLayout>
                  <c:x val="-2.634348306480493E-2"/>
                  <c:y val="3.594428466062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DA-45BC-8D3F-354D5E89A58B}"/>
                </c:ext>
              </c:extLst>
            </c:dLbl>
            <c:dLbl>
              <c:idx val="3"/>
              <c:layout>
                <c:manualLayout>
                  <c:x val="-1.0976451277002071E-2"/>
                  <c:y val="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DA-45BC-8D3F-354D5E89A58B}"/>
                </c:ext>
              </c:extLst>
            </c:dLbl>
            <c:dLbl>
              <c:idx val="4"/>
              <c:layout>
                <c:manualLayout>
                  <c:x val="-2.1952902554004138E-3"/>
                  <c:y val="1.7972142330310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DA-45BC-8D3F-354D5E89A58B}"/>
                </c:ext>
              </c:extLst>
            </c:dLbl>
            <c:dLbl>
              <c:idx val="5"/>
              <c:layout>
                <c:manualLayout>
                  <c:x val="-2.1952902554003336E-3"/>
                  <c:y val="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DA-45BC-8D3F-354D5E89A58B}"/>
                </c:ext>
              </c:extLst>
            </c:dLbl>
            <c:dLbl>
              <c:idx val="6"/>
              <c:layout>
                <c:manualLayout>
                  <c:x val="-1.5367031787802899E-2"/>
                  <c:y val="3.9538713126682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DA-45BC-8D3F-354D5E89A58B}"/>
                </c:ext>
              </c:extLst>
            </c:dLbl>
            <c:dLbl>
              <c:idx val="7"/>
              <c:layout>
                <c:manualLayout>
                  <c:x val="-4.6101095363408694E-2"/>
                  <c:y val="3.594428466062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DA-45BC-8D3F-354D5E89A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21'!$A$4:$A$11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21'!$B$4:$B$11</c:f>
              <c:numCache>
                <c:formatCode>General</c:formatCode>
                <c:ptCount val="8"/>
                <c:pt idx="0">
                  <c:v>588</c:v>
                </c:pt>
                <c:pt idx="1">
                  <c:v>510</c:v>
                </c:pt>
                <c:pt idx="2">
                  <c:v>560</c:v>
                </c:pt>
                <c:pt idx="3">
                  <c:v>517</c:v>
                </c:pt>
                <c:pt idx="4">
                  <c:v>573</c:v>
                </c:pt>
                <c:pt idx="5">
                  <c:v>676</c:v>
                </c:pt>
                <c:pt idx="6">
                  <c:v>793</c:v>
                </c:pt>
                <c:pt idx="7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A-45BC-8D3F-354D5E89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48496"/>
        <c:axId val="281054480"/>
      </c:lineChart>
      <c:catAx>
        <c:axId val="2810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4480"/>
        <c:crosses val="autoZero"/>
        <c:auto val="1"/>
        <c:lblAlgn val="ctr"/>
        <c:lblOffset val="100"/>
        <c:noMultiLvlLbl val="0"/>
      </c:catAx>
      <c:valAx>
        <c:axId val="281054480"/>
        <c:scaling>
          <c:orientation val="minMax"/>
          <c:max val="11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Filmes Exibidos no Ano</a:t>
                </a:r>
              </a:p>
            </c:rich>
          </c:tx>
          <c:layout>
            <c:manualLayout>
              <c:xMode val="edge"/>
              <c:yMode val="edge"/>
              <c:x val="2.1902812907551847E-2"/>
              <c:y val="0.122477895846160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crossAx val="2810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56131946970085"/>
          <c:y val="0.93934359509640708"/>
          <c:w val="0.67365852208220001"/>
          <c:h val="6.0656404903592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457556448123403E-2"/>
          <c:y val="7.1332375412291635E-2"/>
          <c:w val="0.91556553723286782"/>
          <c:h val="0.91986190035849247"/>
        </c:manualLayout>
      </c:layout>
      <c:pie3DChart>
        <c:varyColors val="1"/>
        <c:ser>
          <c:idx val="0"/>
          <c:order val="0"/>
          <c:spPr>
            <a:solidFill>
              <a:schemeClr val="accent1"/>
            </a:solidFill>
          </c:spPr>
          <c:explosion val="25"/>
          <c:dPt>
            <c:idx val="0"/>
            <c:bubble3D val="0"/>
            <c:explosion val="17"/>
            <c:extLst>
              <c:ext xmlns:c16="http://schemas.microsoft.com/office/drawing/2014/chart" uri="{C3380CC4-5D6E-409C-BE32-E72D297353CC}">
                <c16:uniqueId val="{00000001-57CC-4BAB-97A8-9E7772F0696E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7CC-4BAB-97A8-9E7772F0696E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7CC-4BAB-97A8-9E7772F0696E}"/>
              </c:ext>
            </c:extLst>
          </c:dPt>
          <c:dPt>
            <c:idx val="3"/>
            <c:bubble3D val="0"/>
            <c:explosion val="19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7CC-4BAB-97A8-9E7772F0696E}"/>
              </c:ext>
            </c:extLst>
          </c:dPt>
          <c:dPt>
            <c:idx val="4"/>
            <c:bubble3D val="0"/>
            <c:explosion val="21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7CC-4BAB-97A8-9E7772F0696E}"/>
              </c:ext>
            </c:extLst>
          </c:dPt>
          <c:dPt>
            <c:idx val="5"/>
            <c:bubble3D val="0"/>
            <c:explosion val="21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7CC-4BAB-97A8-9E7772F0696E}"/>
              </c:ext>
            </c:extLst>
          </c:dPt>
          <c:dPt>
            <c:idx val="6"/>
            <c:bubble3D val="0"/>
            <c:explosion val="21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57CC-4BAB-97A8-9E7772F0696E}"/>
              </c:ext>
            </c:extLst>
          </c:dPt>
          <c:dPt>
            <c:idx val="7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F-57CC-4BAB-97A8-9E7772F0696E}"/>
              </c:ext>
            </c:extLst>
          </c:dPt>
          <c:dPt>
            <c:idx val="8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57CC-4BAB-97A8-9E7772F06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CC-4BAB-97A8-9E7772F06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7CC-4BAB-97A8-9E7772F0696E}"/>
              </c:ext>
            </c:extLst>
          </c:dPt>
          <c:dLbls>
            <c:dLbl>
              <c:idx val="0"/>
              <c:layout>
                <c:manualLayout>
                  <c:x val="-1.3474510808100366E-2"/>
                  <c:y val="-2.128455336567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C-4BAB-97A8-9E7772F0696E}"/>
                </c:ext>
              </c:extLst>
            </c:dLbl>
            <c:dLbl>
              <c:idx val="1"/>
              <c:layout>
                <c:manualLayout>
                  <c:x val="-1.2500735280430372E-2"/>
                  <c:y val="3.0260509329399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C-4BAB-97A8-9E7772F0696E}"/>
                </c:ext>
              </c:extLst>
            </c:dLbl>
            <c:dLbl>
              <c:idx val="2"/>
              <c:layout>
                <c:manualLayout>
                  <c:x val="3.4185434137805948E-2"/>
                  <c:y val="2.5495091833930345E-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C-4BAB-97A8-9E7772F0696E}"/>
                </c:ext>
              </c:extLst>
            </c:dLbl>
            <c:dLbl>
              <c:idx val="3"/>
              <c:layout>
                <c:manualLayout>
                  <c:x val="7.7314725903164549E-4"/>
                  <c:y val="2.5297384612461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C-4BAB-97A8-9E7772F0696E}"/>
                </c:ext>
              </c:extLst>
            </c:dLbl>
            <c:dLbl>
              <c:idx val="4"/>
              <c:layout>
                <c:manualLayout>
                  <c:x val="5.5426215003519269E-2"/>
                  <c:y val="-0.11536276723874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C-4BAB-97A8-9E7772F0696E}"/>
                </c:ext>
              </c:extLst>
            </c:dLbl>
            <c:dLbl>
              <c:idx val="5"/>
              <c:layout>
                <c:manualLayout>
                  <c:x val="1.9512195121951199E-2"/>
                  <c:y val="-2.3553616538906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C-4BAB-97A8-9E7772F0696E}"/>
                </c:ext>
              </c:extLst>
            </c:dLbl>
            <c:dLbl>
              <c:idx val="6"/>
              <c:layout>
                <c:manualLayout>
                  <c:x val="1.3006593687984123E-2"/>
                  <c:y val="-1.10944537832912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C-4BAB-97A8-9E7772F0696E}"/>
                </c:ext>
              </c:extLst>
            </c:dLbl>
            <c:dLbl>
              <c:idx val="7"/>
              <c:layout>
                <c:manualLayout>
                  <c:x val="6.1756695047265393E-2"/>
                  <c:y val="-3.20971180203879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C-4BAB-97A8-9E7772F0696E}"/>
                </c:ext>
              </c:extLst>
            </c:dLbl>
            <c:dLbl>
              <c:idx val="8"/>
              <c:layout>
                <c:manualLayout>
                  <c:x val="0.15833868825001868"/>
                  <c:y val="-2.597815764372685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73863407695157"/>
                      <c:h val="9.56955724772351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7CC-4BAB-97A8-9E7772F0696E}"/>
                </c:ext>
              </c:extLst>
            </c:dLbl>
            <c:dLbl>
              <c:idx val="9"/>
              <c:layout>
                <c:manualLayout>
                  <c:x val="4.939026524123509E-2"/>
                  <c:y val="-2.38331004701439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C-4BAB-97A8-9E7772F0696E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C-4BAB-97A8-9E7772F06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'Gráfico 24'!$A$7:$A$15</c:f>
              <c:strCache>
                <c:ptCount val="9"/>
                <c:pt idx="0">
                  <c:v>Disney</c:v>
                </c:pt>
                <c:pt idx="1">
                  <c:v>Warner</c:v>
                </c:pt>
                <c:pt idx="2">
                  <c:v>Fox</c:v>
                </c:pt>
                <c:pt idx="3">
                  <c:v>Downtown/Paris</c:v>
                </c:pt>
                <c:pt idx="4">
                  <c:v>Universal</c:v>
                </c:pt>
                <c:pt idx="5">
                  <c:v>Sony </c:v>
                </c:pt>
                <c:pt idx="6">
                  <c:v>Paris </c:v>
                </c:pt>
                <c:pt idx="7">
                  <c:v>Paramount</c:v>
                </c:pt>
                <c:pt idx="8">
                  <c:v>Outras</c:v>
                </c:pt>
              </c:strCache>
            </c:strRef>
          </c:cat>
          <c:val>
            <c:numRef>
              <c:f>'Gráfico 24'!$B$7:$B$15</c:f>
              <c:numCache>
                <c:formatCode>#,##0.00</c:formatCode>
                <c:ptCount val="9"/>
                <c:pt idx="0">
                  <c:v>572064184</c:v>
                </c:pt>
                <c:pt idx="1">
                  <c:v>536615467</c:v>
                </c:pt>
                <c:pt idx="2">
                  <c:v>426992965.46999997</c:v>
                </c:pt>
                <c:pt idx="3">
                  <c:v>289438135.45999992</c:v>
                </c:pt>
                <c:pt idx="4">
                  <c:v>231635386.06000009</c:v>
                </c:pt>
                <c:pt idx="5">
                  <c:v>158922836.41999993</c:v>
                </c:pt>
                <c:pt idx="6">
                  <c:v>114148242.02000004</c:v>
                </c:pt>
                <c:pt idx="7">
                  <c:v>95517233</c:v>
                </c:pt>
                <c:pt idx="8">
                  <c:v>173916594.31999999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CC-4BAB-97A8-9E7772F069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185598012369667E-2"/>
          <c:y val="3.8446917059780678E-2"/>
          <c:w val="0.70982006037124157"/>
          <c:h val="0.85758886539523416"/>
        </c:manualLayout>
      </c:layout>
      <c:lineChart>
        <c:grouping val="stacked"/>
        <c:varyColors val="0"/>
        <c:ser>
          <c:idx val="0"/>
          <c:order val="0"/>
          <c:tx>
            <c:strRef>
              <c:f>'Gráfico 25'!$A$2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303030303030314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1-40CF-B966-5964E774EBE1}"/>
                </c:ext>
              </c:extLst>
            </c:dLbl>
            <c:dLbl>
              <c:idx val="1"/>
              <c:layout>
                <c:manualLayout>
                  <c:x val="-2.3809523809523808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1-40CF-B966-5964E774EBE1}"/>
                </c:ext>
              </c:extLst>
            </c:dLbl>
            <c:dLbl>
              <c:idx val="2"/>
              <c:layout>
                <c:manualLayout>
                  <c:x val="-1.948051948051948E-2"/>
                  <c:y val="4.004004004004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1-40CF-B966-5964E774EBE1}"/>
                </c:ext>
              </c:extLst>
            </c:dLbl>
            <c:dLbl>
              <c:idx val="4"/>
              <c:layout>
                <c:manualLayout>
                  <c:x val="-4.329004329004329E-3"/>
                  <c:y val="2.4024024024023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1-40CF-B966-5964E774EBE1}"/>
                </c:ext>
              </c:extLst>
            </c:dLbl>
            <c:dLbl>
              <c:idx val="5"/>
              <c:layout>
                <c:manualLayout>
                  <c:x val="-1.51515151515151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1-40CF-B966-5964E774EBE1}"/>
                </c:ext>
              </c:extLst>
            </c:dLbl>
            <c:dLbl>
              <c:idx val="6"/>
              <c:layout>
                <c:manualLayout>
                  <c:x val="-1.0822510822510902E-2"/>
                  <c:y val="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1-40CF-B966-5964E774EBE1}"/>
                </c:ext>
              </c:extLst>
            </c:dLbl>
            <c:dLbl>
              <c:idx val="7"/>
              <c:layout>
                <c:manualLayout>
                  <c:x val="-2.59740259740260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25'!$B$28:$I$28</c:f>
              <c:numCache>
                <c:formatCode>0.0%</c:formatCode>
                <c:ptCount val="8"/>
                <c:pt idx="0">
                  <c:v>0.63604892440439298</c:v>
                </c:pt>
                <c:pt idx="1">
                  <c:v>0.53634814014525922</c:v>
                </c:pt>
                <c:pt idx="2">
                  <c:v>0.47258180805352062</c:v>
                </c:pt>
                <c:pt idx="3">
                  <c:v>0.41800169005545362</c:v>
                </c:pt>
                <c:pt idx="4">
                  <c:v>0.40904272628741606</c:v>
                </c:pt>
                <c:pt idx="5">
                  <c:v>0.5058174375079777</c:v>
                </c:pt>
                <c:pt idx="6">
                  <c:v>0.54356757967137381</c:v>
                </c:pt>
                <c:pt idx="7">
                  <c:v>0.59081350382164288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1-40CF-B966-5964E774EBE1}"/>
            </c:ext>
          </c:extLst>
        </c:ser>
        <c:ser>
          <c:idx val="1"/>
          <c:order val="1"/>
          <c:tx>
            <c:strRef>
              <c:f>'Gráfico 25'!$A$3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1.2012012012012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B1-40CF-B966-5964E774EBE1}"/>
                </c:ext>
              </c:extLst>
            </c:dLbl>
            <c:dLbl>
              <c:idx val="2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B1-40CF-B966-5964E774EBE1}"/>
                </c:ext>
              </c:extLst>
            </c:dLbl>
            <c:dLbl>
              <c:idx val="3"/>
              <c:layout>
                <c:manualLayout>
                  <c:x val="-1.5151515151515152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B1-40CF-B966-5964E774EBE1}"/>
                </c:ext>
              </c:extLst>
            </c:dLbl>
            <c:dLbl>
              <c:idx val="4"/>
              <c:layout>
                <c:manualLayout>
                  <c:x val="-3.8961038961039043E-2"/>
                  <c:y val="-3.60360360360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B1-40CF-B966-5964E774EBE1}"/>
                </c:ext>
              </c:extLst>
            </c:dLbl>
            <c:dLbl>
              <c:idx val="5"/>
              <c:layout>
                <c:manualLayout>
                  <c:x val="-4.761904761904761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B1-40CF-B966-5964E774EBE1}"/>
                </c:ext>
              </c:extLst>
            </c:dLbl>
            <c:dLbl>
              <c:idx val="6"/>
              <c:layout>
                <c:manualLayout>
                  <c:x val="-5.627705627705628E-2"/>
                  <c:y val="-1.601601601601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B1-40CF-B966-5964E774EBE1}"/>
                </c:ext>
              </c:extLst>
            </c:dLbl>
            <c:dLbl>
              <c:idx val="7"/>
              <c:layout>
                <c:manualLayout>
                  <c:x val="-6.4935064935065012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25'!$B$29:$I$29</c:f>
              <c:numCache>
                <c:formatCode>0.0%</c:formatCode>
                <c:ptCount val="8"/>
                <c:pt idx="0">
                  <c:v>0.70432101969062177</c:v>
                </c:pt>
                <c:pt idx="1">
                  <c:v>0.66686674781679978</c:v>
                </c:pt>
                <c:pt idx="2">
                  <c:v>0.60000294630828177</c:v>
                </c:pt>
                <c:pt idx="3">
                  <c:v>0.54027274382940527</c:v>
                </c:pt>
                <c:pt idx="4">
                  <c:v>0.50719334950469253</c:v>
                </c:pt>
                <c:pt idx="5">
                  <c:v>0.62137435495753623</c:v>
                </c:pt>
                <c:pt idx="6">
                  <c:v>0.62958474515071194</c:v>
                </c:pt>
                <c:pt idx="7">
                  <c:v>0.70216794038365371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1-40CF-B966-5964E774EBE1}"/>
            </c:ext>
          </c:extLst>
        </c:ser>
        <c:ser>
          <c:idx val="2"/>
          <c:order val="2"/>
          <c:tx>
            <c:strRef>
              <c:f>'Gráfico 25'!$A$4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22510822510822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1-40CF-B966-5964E774EBE1}"/>
                </c:ext>
              </c:extLst>
            </c:dLbl>
            <c:dLbl>
              <c:idx val="1"/>
              <c:layout>
                <c:manualLayout>
                  <c:x val="-2.164502164502164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1-40CF-B966-5964E774EBE1}"/>
                </c:ext>
              </c:extLst>
            </c:dLbl>
            <c:dLbl>
              <c:idx val="2"/>
              <c:layout>
                <c:manualLayout>
                  <c:x val="-1.5151515151515152E-2"/>
                  <c:y val="-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1-40CF-B966-5964E774EBE1}"/>
                </c:ext>
              </c:extLst>
            </c:dLbl>
            <c:dLbl>
              <c:idx val="3"/>
              <c:layout>
                <c:manualLayout>
                  <c:x val="-1.7316017316017316E-2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1-40CF-B966-5964E774EBE1}"/>
                </c:ext>
              </c:extLst>
            </c:dLbl>
            <c:dLbl>
              <c:idx val="4"/>
              <c:layout>
                <c:manualLayout>
                  <c:x val="-4.1125541125541204E-2"/>
                  <c:y val="-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B1-40CF-B966-5964E774EBE1}"/>
                </c:ext>
              </c:extLst>
            </c:dLbl>
            <c:dLbl>
              <c:idx val="5"/>
              <c:layout>
                <c:manualLayout>
                  <c:x val="-5.8441558441558523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B1-40CF-B966-5964E774EBE1}"/>
                </c:ext>
              </c:extLst>
            </c:dLbl>
            <c:dLbl>
              <c:idx val="6"/>
              <c:layout>
                <c:manualLayout>
                  <c:x val="-5.1948051948051951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B1-40CF-B966-5964E774EBE1}"/>
                </c:ext>
              </c:extLst>
            </c:dLbl>
            <c:dLbl>
              <c:idx val="7"/>
              <c:layout>
                <c:manualLayout>
                  <c:x val="-6.060606060606068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25'!$B$30:$I$30</c:f>
              <c:numCache>
                <c:formatCode>0.0%</c:formatCode>
                <c:ptCount val="8"/>
                <c:pt idx="0">
                  <c:v>0.94277653530124228</c:v>
                </c:pt>
                <c:pt idx="1">
                  <c:v>0.89456412573176325</c:v>
                </c:pt>
                <c:pt idx="2">
                  <c:v>0.88936929491839911</c:v>
                </c:pt>
                <c:pt idx="3">
                  <c:v>0.89314812658675224</c:v>
                </c:pt>
                <c:pt idx="4">
                  <c:v>0.84287521149250955</c:v>
                </c:pt>
                <c:pt idx="5">
                  <c:v>0.88879978680187</c:v>
                </c:pt>
                <c:pt idx="6">
                  <c:v>0.90082772147327139</c:v>
                </c:pt>
                <c:pt idx="7">
                  <c:v>0.93308972800523093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1-40CF-B966-5964E774EBE1}"/>
            </c:ext>
          </c:extLst>
        </c:ser>
        <c:ser>
          <c:idx val="3"/>
          <c:order val="3"/>
          <c:tx>
            <c:strRef>
              <c:f>'Gráfico 25'!$A$5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5035E-3"/>
                  <c:y val="-1.201201201201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1-40CF-B966-5964E774EBE1}"/>
                </c:ext>
              </c:extLst>
            </c:dLbl>
            <c:dLbl>
              <c:idx val="2"/>
              <c:layout>
                <c:manualLayout>
                  <c:x val="-2.1645021645021645E-3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1-40CF-B966-5964E774EBE1}"/>
                </c:ext>
              </c:extLst>
            </c:dLbl>
            <c:dLbl>
              <c:idx val="5"/>
              <c:layout>
                <c:manualLayout>
                  <c:x val="-3.896103896103896E-2"/>
                  <c:y val="-2.402402402402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1-40CF-B966-5964E774EBE1}"/>
                </c:ext>
              </c:extLst>
            </c:dLbl>
            <c:dLbl>
              <c:idx val="6"/>
              <c:layout>
                <c:manualLayout>
                  <c:x val="-4.97835497835498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1-40CF-B966-5964E774EBE1}"/>
                </c:ext>
              </c:extLst>
            </c:dLbl>
            <c:dLbl>
              <c:idx val="7"/>
              <c:layout>
                <c:manualLayout>
                  <c:x val="-5.8441558441558523E-2"/>
                  <c:y val="-2.402402402402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25'!$B$31:$I$31</c:f>
              <c:numCache>
                <c:formatCode>0.0%</c:formatCode>
                <c:ptCount val="8"/>
                <c:pt idx="0">
                  <c:v>0.97848163382127851</c:v>
                </c:pt>
                <c:pt idx="1">
                  <c:v>0.94984804928622979</c:v>
                </c:pt>
                <c:pt idx="2">
                  <c:v>0.93276734799101202</c:v>
                </c:pt>
                <c:pt idx="3">
                  <c:v>0.96576213920827758</c:v>
                </c:pt>
                <c:pt idx="4">
                  <c:v>0.92993659967736386</c:v>
                </c:pt>
                <c:pt idx="5">
                  <c:v>0.94789534821589594</c:v>
                </c:pt>
                <c:pt idx="6">
                  <c:v>0.94196960000454322</c:v>
                </c:pt>
                <c:pt idx="7">
                  <c:v>0.97664190538424978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1-40CF-B966-5964E77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44144"/>
        <c:axId val="281050128"/>
      </c:lineChart>
      <c:catAx>
        <c:axId val="28104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0128"/>
        <c:crosses val="autoZero"/>
        <c:auto val="1"/>
        <c:lblAlgn val="ctr"/>
        <c:lblOffset val="100"/>
        <c:noMultiLvlLbl val="0"/>
      </c:catAx>
      <c:valAx>
        <c:axId val="281050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81044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041392553203575"/>
          <c:y val="0.24816410759957833"/>
          <c:w val="0.28852529797411686"/>
          <c:h val="0.39670641270665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98954418912339"/>
          <c:y val="3.5629145795897092E-2"/>
          <c:w val="0.77588523721582647"/>
          <c:h val="0.82975634439487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3'!$B$9</c:f>
              <c:strCache>
                <c:ptCount val="1"/>
                <c:pt idx="0">
                  <c:v>Público Brasileiro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20632116029008E-17"/>
                  <c:y val="1.35065609008165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B-466A-ACA3-223669DD407F}"/>
                </c:ext>
              </c:extLst>
            </c:dLbl>
            <c:dLbl>
              <c:idx val="1"/>
              <c:layout>
                <c:manualLayout>
                  <c:x val="0"/>
                  <c:y val="7.0282100519025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B-466A-ACA3-223669DD407F}"/>
                </c:ext>
              </c:extLst>
            </c:dLbl>
            <c:dLbl>
              <c:idx val="2"/>
              <c:layout>
                <c:manualLayout>
                  <c:x val="0"/>
                  <c:y val="8.93476775379663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B-466A-ACA3-223669DD407F}"/>
                </c:ext>
              </c:extLst>
            </c:dLbl>
            <c:dLbl>
              <c:idx val="3"/>
              <c:layout>
                <c:manualLayout>
                  <c:x val="-1.6655522492400778E-3"/>
                  <c:y val="5.423772791210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B-466A-ACA3-223669DD407F}"/>
                </c:ext>
              </c:extLst>
            </c:dLbl>
            <c:dLbl>
              <c:idx val="4"/>
              <c:layout>
                <c:manualLayout>
                  <c:x val="1.8492834026814608E-3"/>
                  <c:y val="9.97848906478499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384188626907072E-2"/>
                      <c:h val="3.85800167562055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4BB-466A-ACA3-223669DD407F}"/>
                </c:ext>
              </c:extLst>
            </c:dLbl>
            <c:dLbl>
              <c:idx val="5"/>
              <c:layout>
                <c:manualLayout>
                  <c:x val="3.6986083059318974E-3"/>
                  <c:y val="7.762717782004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B-466A-ACA3-223669DD407F}"/>
                </c:ext>
              </c:extLst>
            </c:dLbl>
            <c:dLbl>
              <c:idx val="6"/>
              <c:layout>
                <c:manualLayout>
                  <c:x val="-2.5265508107333095E-4"/>
                  <c:y val="-3.7761500792177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B-466A-ACA3-223669DD407F}"/>
                </c:ext>
              </c:extLst>
            </c:dLbl>
            <c:dLbl>
              <c:idx val="7"/>
              <c:layout>
                <c:manualLayout>
                  <c:x val="1.6588905627283343E-3"/>
                  <c:y val="-6.7710522410672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B-466A-ACA3-223669DD407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3'!$B$10:$B$17</c:f>
              <c:numCache>
                <c:formatCode>_-* #,##0_-;\-* #,##0_-;_-* "-"??_-;_-@_-</c:formatCode>
                <c:ptCount val="8"/>
                <c:pt idx="0">
                  <c:v>16075429</c:v>
                </c:pt>
                <c:pt idx="1">
                  <c:v>25687438</c:v>
                </c:pt>
                <c:pt idx="2">
                  <c:v>17687772</c:v>
                </c:pt>
                <c:pt idx="3">
                  <c:v>15654862</c:v>
                </c:pt>
                <c:pt idx="4">
                  <c:v>27789804</c:v>
                </c:pt>
                <c:pt idx="5">
                  <c:v>19060705</c:v>
                </c:pt>
                <c:pt idx="6">
                  <c:v>22500245</c:v>
                </c:pt>
                <c:pt idx="7">
                  <c:v>30413419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899010208"/>
        <c:axId val="1899011296"/>
      </c:barChart>
      <c:lineChart>
        <c:grouping val="standard"/>
        <c:varyColors val="0"/>
        <c:ser>
          <c:idx val="1"/>
          <c:order val="1"/>
          <c:tx>
            <c:strRef>
              <c:f>'Gráfico 3'!$C$9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7398218247041E-2"/>
                  <c:y val="1.7302082231852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52304937001995E-2"/>
                      <c:h val="3.2310604715296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4BB-466A-ACA3-223669DD407F}"/>
                </c:ext>
              </c:extLst>
            </c:dLbl>
            <c:dLbl>
              <c:idx val="1"/>
              <c:layout>
                <c:manualLayout>
                  <c:x val="-4.2740205067610268E-2"/>
                  <c:y val="-2.880798379923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56016097247051E-2"/>
                      <c:h val="3.57534093121108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BB-466A-ACA3-223669DD407F}"/>
                </c:ext>
              </c:extLst>
            </c:dLbl>
            <c:dLbl>
              <c:idx val="2"/>
              <c:layout>
                <c:manualLayout>
                  <c:x val="-3.8827835765654406E-2"/>
                  <c:y val="2.5971161715297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B-466A-ACA3-223669DD407F}"/>
                </c:ext>
              </c:extLst>
            </c:dLbl>
            <c:dLbl>
              <c:idx val="3"/>
              <c:layout>
                <c:manualLayout>
                  <c:x val="-4.0591092750400064E-2"/>
                  <c:y val="1.9811459072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11195499730341E-2"/>
                      <c:h val="4.59102604762413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4BB-466A-ACA3-223669DD407F}"/>
                </c:ext>
              </c:extLst>
            </c:dLbl>
            <c:dLbl>
              <c:idx val="4"/>
              <c:layout>
                <c:manualLayout>
                  <c:x val="-3.7782473468527374E-2"/>
                  <c:y val="-1.8049030593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B-466A-ACA3-223669DD407F}"/>
                </c:ext>
              </c:extLst>
            </c:dLbl>
            <c:dLbl>
              <c:idx val="5"/>
              <c:layout>
                <c:manualLayout>
                  <c:x val="-3.5122109366866786E-2"/>
                  <c:y val="2.316019758676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B-466A-ACA3-223669DD407F}"/>
                </c:ext>
              </c:extLst>
            </c:dLbl>
            <c:dLbl>
              <c:idx val="6"/>
              <c:layout>
                <c:manualLayout>
                  <c:x val="-3.8705835467576589E-2"/>
                  <c:y val="-2.8166333297493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B-466A-ACA3-223669DD407F}"/>
                </c:ext>
              </c:extLst>
            </c:dLbl>
            <c:dLbl>
              <c:idx val="7"/>
              <c:layout>
                <c:manualLayout>
                  <c:x val="-3.8154482942751686E-2"/>
                  <c:y val="-1.805613930951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B-466A-ACA3-223669DD4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3'!$C$10:$C$17</c:f>
              <c:numCache>
                <c:formatCode>0.0%</c:formatCode>
                <c:ptCount val="8"/>
                <c:pt idx="0">
                  <c:v>0.14267591726295695</c:v>
                </c:pt>
                <c:pt idx="1">
                  <c:v>0.1905076337807535</c:v>
                </c:pt>
                <c:pt idx="2">
                  <c:v>0.12351229071369307</c:v>
                </c:pt>
                <c:pt idx="3">
                  <c:v>0.1067874176177777</c:v>
                </c:pt>
                <c:pt idx="4">
                  <c:v>0.18586226409563369</c:v>
                </c:pt>
                <c:pt idx="5">
                  <c:v>0.12248787684771205</c:v>
                </c:pt>
                <c:pt idx="6">
                  <c:v>0.13004229987209351</c:v>
                </c:pt>
                <c:pt idx="7">
                  <c:v>0.16499943830001998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001504"/>
        <c:axId val="1899003136"/>
      </c:lineChart>
      <c:catAx>
        <c:axId val="18990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1129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99011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5.4364586787994697E-3"/>
              <c:y val="0.305304790652748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10208"/>
        <c:crosses val="autoZero"/>
        <c:crossBetween val="between"/>
        <c:dispUnits>
          <c:builtInUnit val="millions"/>
        </c:dispUnits>
      </c:valAx>
      <c:catAx>
        <c:axId val="189900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99003136"/>
        <c:crosses val="autoZero"/>
        <c:auto val="0"/>
        <c:lblAlgn val="ctr"/>
        <c:lblOffset val="100"/>
        <c:noMultiLvlLbl val="0"/>
      </c:catAx>
      <c:valAx>
        <c:axId val="1899003136"/>
        <c:scaling>
          <c:orientation val="minMax"/>
          <c:max val="0.3500000000000000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5904408194710378"/>
              <c:y val="0.140769109784348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0"/>
        <c:majorTickMark val="out"/>
        <c:minorTickMark val="none"/>
        <c:tickLblPos val="high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01504"/>
        <c:crosses val="max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.26092219424459023"/>
          <c:y val="0.94273253721635109"/>
          <c:w val="0.41527974051787214"/>
          <c:h val="3.9982368272289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7295026229884"/>
          <c:y val="7.0978108740477996E-2"/>
          <c:w val="0.68914098138387991"/>
          <c:h val="0.81618585668650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26 a 28'!$A$88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28'!$K$88:$R$88</c:f>
              <c:numCache>
                <c:formatCode>0.00%</c:formatCode>
                <c:ptCount val="8"/>
                <c:pt idx="0">
                  <c:v>0.76482350304559821</c:v>
                </c:pt>
                <c:pt idx="1">
                  <c:v>0.71905841449656061</c:v>
                </c:pt>
                <c:pt idx="2">
                  <c:v>0.72863718757389084</c:v>
                </c:pt>
                <c:pt idx="3">
                  <c:v>0.68784760409518508</c:v>
                </c:pt>
                <c:pt idx="4">
                  <c:v>0.67945138145637463</c:v>
                </c:pt>
                <c:pt idx="5">
                  <c:v>0.73256872416294705</c:v>
                </c:pt>
                <c:pt idx="6">
                  <c:v>0.75346056183224086</c:v>
                </c:pt>
                <c:pt idx="7">
                  <c:v>0.77781947104007976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0-4784-8C09-BA6712F3DD72}"/>
            </c:ext>
          </c:extLst>
        </c:ser>
        <c:ser>
          <c:idx val="1"/>
          <c:order val="1"/>
          <c:tx>
            <c:strRef>
              <c:f>'Gráfico 26 a 28'!$A$89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28'!$K$89:$R$89</c:f>
              <c:numCache>
                <c:formatCode>0.00%</c:formatCode>
                <c:ptCount val="8"/>
                <c:pt idx="0">
                  <c:v>0.23245411122264334</c:v>
                </c:pt>
                <c:pt idx="1">
                  <c:v>0.25405975289194727</c:v>
                </c:pt>
                <c:pt idx="2">
                  <c:v>0.27134570446700812</c:v>
                </c:pt>
                <c:pt idx="3">
                  <c:v>0.30940387091101307</c:v>
                </c:pt>
                <c:pt idx="4">
                  <c:v>0.30724811942522723</c:v>
                </c:pt>
                <c:pt idx="5">
                  <c:v>0.2674312758370529</c:v>
                </c:pt>
                <c:pt idx="6">
                  <c:v>0.23756334211056318</c:v>
                </c:pt>
                <c:pt idx="7">
                  <c:v>0.2221762945286111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0-4784-8C09-BA6712F3DD72}"/>
            </c:ext>
          </c:extLst>
        </c:ser>
        <c:ser>
          <c:idx val="2"/>
          <c:order val="2"/>
          <c:tx>
            <c:strRef>
              <c:f>'Gráfico 26 a 28'!$A$90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28'!$K$90:$R$90</c:f>
              <c:numCache>
                <c:formatCode>0.0%</c:formatCode>
                <c:ptCount val="8"/>
                <c:pt idx="0">
                  <c:v>2.7223857317584029E-3</c:v>
                </c:pt>
                <c:pt idx="1">
                  <c:v>2.6881832611492105E-2</c:v>
                </c:pt>
                <c:pt idx="2">
                  <c:v>1.7107959100974565E-5</c:v>
                </c:pt>
                <c:pt idx="3">
                  <c:v>2.7485249938019284E-3</c:v>
                </c:pt>
                <c:pt idx="4">
                  <c:v>1.3300499118398116E-2</c:v>
                </c:pt>
                <c:pt idx="5">
                  <c:v>0</c:v>
                </c:pt>
                <c:pt idx="6">
                  <c:v>8.9760960571959435E-3</c:v>
                </c:pt>
                <c:pt idx="7">
                  <c:v>4.2344313091516092E-6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0-4784-8C09-BA6712F3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55568"/>
        <c:axId val="281045232"/>
      </c:barChart>
      <c:catAx>
        <c:axId val="28105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45232"/>
        <c:crosses val="autoZero"/>
        <c:auto val="1"/>
        <c:lblAlgn val="ctr"/>
        <c:lblOffset val="100"/>
        <c:noMultiLvlLbl val="0"/>
      </c:catAx>
      <c:valAx>
        <c:axId val="281045232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b="0"/>
                  <a:t>Porcentagem de Renda</a:t>
                </a:r>
              </a:p>
            </c:rich>
          </c:tx>
          <c:layout>
            <c:manualLayout>
              <c:xMode val="edge"/>
              <c:yMode val="edge"/>
              <c:x val="6.7806980199823482E-3"/>
              <c:y val="0.31780061752796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538897426554079"/>
          <c:y val="0.24323545190763282"/>
          <c:w val="0.19302596679110992"/>
          <c:h val="0.45215972186483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26 a 28'!$A$95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28'!$B$95:$I$95</c:f>
              <c:numCache>
                <c:formatCode>_-* #,##0.0_-;\-* #,##0.0_-;_-* "-"??_-;_-@_-</c:formatCode>
                <c:ptCount val="8"/>
                <c:pt idx="0">
                  <c:v>741.72283770000001</c:v>
                </c:pt>
                <c:pt idx="1">
                  <c:v>906.28242403000058</c:v>
                </c:pt>
                <c:pt idx="2">
                  <c:v>1056.5221886999996</c:v>
                </c:pt>
                <c:pt idx="3">
                  <c:v>1110.2013189300003</c:v>
                </c:pt>
                <c:pt idx="4">
                  <c:v>1191.2145505000001</c:v>
                </c:pt>
                <c:pt idx="5">
                  <c:v>1432.8630877999999</c:v>
                </c:pt>
                <c:pt idx="6">
                  <c:v>1771.8272027600015</c:v>
                </c:pt>
                <c:pt idx="7">
                  <c:v>2021.7480719500006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2-43E0-A252-272E48303CDE}"/>
            </c:ext>
          </c:extLst>
        </c:ser>
        <c:ser>
          <c:idx val="1"/>
          <c:order val="1"/>
          <c:tx>
            <c:strRef>
              <c:f>'Gráfico 26 a 28'!$A$96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901019781187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2-43E0-A252-272E48303CDE}"/>
                </c:ext>
              </c:extLst>
            </c:dLbl>
            <c:dLbl>
              <c:idx val="1"/>
              <c:layout>
                <c:manualLayout>
                  <c:x val="2.0508122373742499E-2"/>
                  <c:y val="2.2723344532780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2-43E0-A252-272E48303CDE}"/>
                </c:ext>
              </c:extLst>
            </c:dLbl>
            <c:dLbl>
              <c:idx val="2"/>
              <c:layout>
                <c:manualLayout>
                  <c:x val="1.5381091780306874E-2"/>
                  <c:y val="2.2723344532780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2-43E0-A252-272E48303CDE}"/>
                </c:ext>
              </c:extLst>
            </c:dLbl>
            <c:dLbl>
              <c:idx val="3"/>
              <c:layout>
                <c:manualLayout>
                  <c:x val="1.5381091780306812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2-43E0-A252-272E48303CDE}"/>
                </c:ext>
              </c:extLst>
            </c:dLbl>
            <c:dLbl>
              <c:idx val="4"/>
              <c:layout>
                <c:manualLayout>
                  <c:x val="1.3672081582494999E-2"/>
                  <c:y val="-8.33179674572611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2-43E0-A252-272E48303CDE}"/>
                </c:ext>
              </c:extLst>
            </c:dLbl>
            <c:dLbl>
              <c:idx val="5"/>
              <c:layout>
                <c:manualLayout>
                  <c:x val="1.87991121759304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2-43E0-A252-272E48303CDE}"/>
                </c:ext>
              </c:extLst>
            </c:dLbl>
            <c:dLbl>
              <c:idx val="6"/>
              <c:layout>
                <c:manualLayout>
                  <c:x val="1.3672081582494999E-2"/>
                  <c:y val="-8.33179674572611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2-43E0-A252-272E48303CDE}"/>
                </c:ext>
              </c:extLst>
            </c:dLbl>
            <c:dLbl>
              <c:idx val="7"/>
              <c:layout>
                <c:manualLayout>
                  <c:x val="1.5381091780306999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2-43E0-A252-272E48303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28'!$B$96:$I$96</c:f>
              <c:numCache>
                <c:formatCode>_-* #,##0.0_-;\-* #,##0.0_-;_-* "-"??_-;_-@_-</c:formatCode>
                <c:ptCount val="8"/>
                <c:pt idx="0">
                  <c:v>225.43308662000032</c:v>
                </c:pt>
                <c:pt idx="1">
                  <c:v>320.21026950999993</c:v>
                </c:pt>
                <c:pt idx="2">
                  <c:v>393.45062599999983</c:v>
                </c:pt>
                <c:pt idx="3">
                  <c:v>499.38472347999965</c:v>
                </c:pt>
                <c:pt idx="4">
                  <c:v>538.66757867000081</c:v>
                </c:pt>
                <c:pt idx="5">
                  <c:v>523.08048518999931</c:v>
                </c:pt>
                <c:pt idx="6">
                  <c:v>558.65059600000029</c:v>
                </c:pt>
                <c:pt idx="7">
                  <c:v>577.49196544999995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92-43E0-A252-272E48303CDE}"/>
            </c:ext>
          </c:extLst>
        </c:ser>
        <c:ser>
          <c:idx val="2"/>
          <c:order val="2"/>
          <c:tx>
            <c:strRef>
              <c:f>'Gráfico 26 a 28'!$A$97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28'!$B$97:$I$97</c:f>
              <c:numCache>
                <c:formatCode>_-* #,##0.0_-;\-* #,##0.0_-;_-* "-"??_-;_-@_-</c:formatCode>
                <c:ptCount val="8"/>
                <c:pt idx="0">
                  <c:v>2.64015902</c:v>
                </c:pt>
                <c:pt idx="1">
                  <c:v>33.881158929999998</c:v>
                </c:pt>
                <c:pt idx="2">
                  <c:v>2.4806499999999999E-2</c:v>
                </c:pt>
                <c:pt idx="3">
                  <c:v>4.4361804200000003</c:v>
                </c:pt>
                <c:pt idx="4">
                  <c:v>23.318442659999999</c:v>
                </c:pt>
                <c:pt idx="5">
                  <c:v>0</c:v>
                </c:pt>
                <c:pt idx="6">
                  <c:v>21.108060560000002</c:v>
                </c:pt>
                <c:pt idx="7">
                  <c:v>1.100635E-2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2-43E0-A252-272E48303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81050672"/>
        <c:axId val="281051216"/>
      </c:barChart>
      <c:catAx>
        <c:axId val="28105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1216"/>
        <c:crosses val="autoZero"/>
        <c:auto val="1"/>
        <c:lblAlgn val="ctr"/>
        <c:lblOffset val="100"/>
        <c:noMultiLvlLbl val="0"/>
      </c:catAx>
      <c:valAx>
        <c:axId val="281051216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RENDA EM MILHÕS (R$)</a:t>
                </a:r>
              </a:p>
            </c:rich>
          </c:tx>
          <c:layout>
            <c:manualLayout>
              <c:xMode val="edge"/>
              <c:yMode val="edge"/>
              <c:x val="8.5685859984447003E-3"/>
              <c:y val="0.35512155308313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0672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26 a 28'!$L$96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28'!$M$96:$T$96</c:f>
              <c:numCache>
                <c:formatCode>General</c:formatCode>
                <c:ptCount val="8"/>
                <c:pt idx="0">
                  <c:v>170</c:v>
                </c:pt>
                <c:pt idx="1">
                  <c:v>150</c:v>
                </c:pt>
                <c:pt idx="2">
                  <c:v>159</c:v>
                </c:pt>
                <c:pt idx="3">
                  <c:v>127</c:v>
                </c:pt>
                <c:pt idx="4">
                  <c:v>110</c:v>
                </c:pt>
                <c:pt idx="5">
                  <c:v>140</c:v>
                </c:pt>
                <c:pt idx="6">
                  <c:v>169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5-41F6-A84B-CFE1E3424290}"/>
            </c:ext>
          </c:extLst>
        </c:ser>
        <c:ser>
          <c:idx val="1"/>
          <c:order val="1"/>
          <c:tx>
            <c:strRef>
              <c:f>'Gráfico 26 a 28'!$L$97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28'!$M$97:$T$97</c:f>
              <c:numCache>
                <c:formatCode>General</c:formatCode>
                <c:ptCount val="8"/>
                <c:pt idx="0">
                  <c:v>417</c:v>
                </c:pt>
                <c:pt idx="1">
                  <c:v>356</c:v>
                </c:pt>
                <c:pt idx="2">
                  <c:v>398</c:v>
                </c:pt>
                <c:pt idx="3">
                  <c:v>387</c:v>
                </c:pt>
                <c:pt idx="4">
                  <c:v>458</c:v>
                </c:pt>
                <c:pt idx="5">
                  <c:v>536</c:v>
                </c:pt>
                <c:pt idx="6">
                  <c:v>623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5-41F6-A84B-CFE1E3424290}"/>
            </c:ext>
          </c:extLst>
        </c:ser>
        <c:ser>
          <c:idx val="2"/>
          <c:order val="2"/>
          <c:tx>
            <c:strRef>
              <c:f>'Gráfico 26 a 28'!$L$98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28'!$M$98:$T$98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D5-41F6-A84B-CFE1E342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052848"/>
        <c:axId val="281053392"/>
      </c:barChart>
      <c:catAx>
        <c:axId val="28105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3392"/>
        <c:crosses val="autoZero"/>
        <c:auto val="1"/>
        <c:lblAlgn val="ctr"/>
        <c:lblOffset val="100"/>
        <c:noMultiLvlLbl val="0"/>
      </c:catAx>
      <c:valAx>
        <c:axId val="28105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011757986723163E-2"/>
          <c:y val="0.92374043935335448"/>
          <c:w val="0.85045056960769638"/>
          <c:h val="4.9972590320780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29'!$A$33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29'!$B$33:$I$33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8-4B71-9E99-65810D9CDE10}"/>
            </c:ext>
          </c:extLst>
        </c:ser>
        <c:ser>
          <c:idx val="1"/>
          <c:order val="1"/>
          <c:tx>
            <c:strRef>
              <c:f>'Gráfico 29'!$A$34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29'!$B$34:$I$34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8-4B71-9E99-65810D9CDE10}"/>
            </c:ext>
          </c:extLst>
        </c:ser>
        <c:ser>
          <c:idx val="2"/>
          <c:order val="2"/>
          <c:tx>
            <c:strRef>
              <c:f>'Gráfico 29'!$A$35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29'!$B$35:$I$35</c:f>
              <c:numCache>
                <c:formatCode>General</c:formatCode>
                <c:ptCount val="8"/>
                <c:pt idx="0">
                  <c:v>53</c:v>
                </c:pt>
                <c:pt idx="1">
                  <c:v>52</c:v>
                </c:pt>
                <c:pt idx="2">
                  <c:v>58</c:v>
                </c:pt>
                <c:pt idx="3">
                  <c:v>71</c:v>
                </c:pt>
                <c:pt idx="4">
                  <c:v>84</c:v>
                </c:pt>
                <c:pt idx="5">
                  <c:v>72</c:v>
                </c:pt>
                <c:pt idx="6">
                  <c:v>85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8-4B71-9E99-65810D9C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56768"/>
        <c:axId val="284650784"/>
      </c:barChart>
      <c:catAx>
        <c:axId val="2846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0784"/>
        <c:crosses val="autoZero"/>
        <c:auto val="1"/>
        <c:lblAlgn val="ctr"/>
        <c:lblOffset val="100"/>
        <c:noMultiLvlLbl val="0"/>
      </c:catAx>
      <c:valAx>
        <c:axId val="284650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empresas atuantes</a:t>
                </a:r>
              </a:p>
            </c:rich>
          </c:tx>
          <c:layout>
            <c:manualLayout>
              <c:xMode val="edge"/>
              <c:yMode val="edge"/>
              <c:x val="0"/>
              <c:y val="0.150329188649398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082783130369566E-2"/>
          <c:y val="0.89579259317803739"/>
          <c:w val="0.9372670807453416"/>
          <c:h val="8.8271819200855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pie3DChart>
        <c:varyColors val="1"/>
        <c:ser>
          <c:idx val="0"/>
          <c:order val="0"/>
          <c:explosion val="28"/>
          <c:dPt>
            <c:idx val="0"/>
            <c:bubble3D val="0"/>
            <c:explosion val="24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AC1-4482-9A03-C6F44DB7F4C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AC1-4482-9A03-C6F44DB7F4C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AC1-4482-9A03-C6F44DB7F4CC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AC1-4482-9A03-C6F44DB7F4CC}"/>
              </c:ext>
            </c:extLst>
          </c:dPt>
          <c:dPt>
            <c:idx val="4"/>
            <c:bubble3D val="0"/>
            <c:explosion val="2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EAC1-4482-9A03-C6F44DB7F4CC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AC1-4482-9A03-C6F44DB7F4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AC1-4482-9A03-C6F44DB7F4CC}"/>
              </c:ext>
            </c:extLst>
          </c:dPt>
          <c:dLbls>
            <c:dLbl>
              <c:idx val="0"/>
              <c:layout>
                <c:manualLayout>
                  <c:x val="-0.25365859033420579"/>
                  <c:y val="-0.287153828286124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56042720629562"/>
                      <c:h val="0.12976942521599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C1-4482-9A03-C6F44DB7F4CC}"/>
                </c:ext>
              </c:extLst>
            </c:dLbl>
            <c:dLbl>
              <c:idx val="1"/>
              <c:layout>
                <c:manualLayout>
                  <c:x val="3.1941858869664899E-2"/>
                  <c:y val="-1.6341765349805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1-4482-9A03-C6F44DB7F4CC}"/>
                </c:ext>
              </c:extLst>
            </c:dLbl>
            <c:dLbl>
              <c:idx val="2"/>
              <c:layout>
                <c:manualLayout>
                  <c:x val="-1.0598470415411652E-2"/>
                  <c:y val="6.753508026530663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1-4482-9A03-C6F44DB7F4CC}"/>
                </c:ext>
              </c:extLst>
            </c:dLbl>
            <c:dLbl>
              <c:idx val="3"/>
              <c:layout>
                <c:manualLayout>
                  <c:x val="5.1811354541244206E-2"/>
                  <c:y val="-3.8487015817857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1-4482-9A03-C6F44DB7F4CC}"/>
                </c:ext>
              </c:extLst>
            </c:dLbl>
            <c:dLbl>
              <c:idx val="4"/>
              <c:layout>
                <c:manualLayout>
                  <c:x val="7.1649736868894767E-2"/>
                  <c:y val="2.3311268450548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1-4482-9A03-C6F44DB7F4CC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482-9A03-C6F44DB7F4CC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482-9A03-C6F44DB7F4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30'!$P$6:$P$13</c:f>
              <c:strCache>
                <c:ptCount val="8"/>
                <c:pt idx="0">
                  <c:v>Downtown/Paris</c:v>
                </c:pt>
                <c:pt idx="1">
                  <c:v>Imagem </c:v>
                </c:pt>
                <c:pt idx="2">
                  <c:v>Warner</c:v>
                </c:pt>
                <c:pt idx="3">
                  <c:v>Vitrine Filmes</c:v>
                </c:pt>
                <c:pt idx="4">
                  <c:v>Outras</c:v>
                </c:pt>
                <c:pt idx="5">
                  <c:v>Fox</c:v>
                </c:pt>
                <c:pt idx="6">
                  <c:v>Diamond Films do Brasil </c:v>
                </c:pt>
                <c:pt idx="7">
                  <c:v>Disney</c:v>
                </c:pt>
              </c:strCache>
            </c:strRef>
          </c:cat>
          <c:val>
            <c:numRef>
              <c:f>'Gráfico 30'!$R$6:$R$10</c:f>
              <c:numCache>
                <c:formatCode>0.0%</c:formatCode>
                <c:ptCount val="5"/>
                <c:pt idx="0">
                  <c:v>0.79784237900370325</c:v>
                </c:pt>
                <c:pt idx="1">
                  <c:v>0.11271327050933469</c:v>
                </c:pt>
                <c:pt idx="2">
                  <c:v>2.5415922816011627E-2</c:v>
                </c:pt>
                <c:pt idx="3">
                  <c:v>1.8128918152853231E-2</c:v>
                </c:pt>
                <c:pt idx="4">
                  <c:v>4.5899509518097022E-2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C1-4482-9A03-C6F44DB7F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59059026925468E-2"/>
          <c:y val="3.5640972510015197E-2"/>
          <c:w val="0.7057276888379258"/>
          <c:h val="0.8897524551004157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'Gráfico 31 a 33'!$A$73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4.1928721174004195E-3"/>
                  <c:y val="-1.754385964912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3-4BAA-856C-A251C3312D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33'!$K$73:$R$73</c:f>
              <c:numCache>
                <c:formatCode>0.0%</c:formatCode>
                <c:ptCount val="8"/>
                <c:pt idx="0">
                  <c:v>0.61901125610796737</c:v>
                </c:pt>
                <c:pt idx="1">
                  <c:v>0.23492611066846891</c:v>
                </c:pt>
                <c:pt idx="2">
                  <c:v>0.31018892152762501</c:v>
                </c:pt>
                <c:pt idx="3">
                  <c:v>0.17642160869273715</c:v>
                </c:pt>
                <c:pt idx="4">
                  <c:v>6.0392707369866273E-2</c:v>
                </c:pt>
                <c:pt idx="5">
                  <c:v>0.19351263461279528</c:v>
                </c:pt>
                <c:pt idx="6">
                  <c:v>6.9636503266454527E-2</c:v>
                </c:pt>
                <c:pt idx="7">
                  <c:v>4.1598434418524274E-2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3-4BAA-856C-A251C3312D47}"/>
            </c:ext>
          </c:extLst>
        </c:ser>
        <c:ser>
          <c:idx val="1"/>
          <c:order val="1"/>
          <c:tx>
            <c:strRef>
              <c:f>'Gráfico 31 a 33'!$A$74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33'!$K$74:$R$74</c:f>
              <c:numCache>
                <c:formatCode>0.0%</c:formatCode>
                <c:ptCount val="8"/>
                <c:pt idx="0">
                  <c:v>0.36097589087315646</c:v>
                </c:pt>
                <c:pt idx="1">
                  <c:v>0.61512945106194117</c:v>
                </c:pt>
                <c:pt idx="2">
                  <c:v>0.68965746554931739</c:v>
                </c:pt>
                <c:pt idx="3">
                  <c:v>0.7955200637443286</c:v>
                </c:pt>
                <c:pt idx="4">
                  <c:v>0.86111306140393762</c:v>
                </c:pt>
                <c:pt idx="5">
                  <c:v>0.80648736538720478</c:v>
                </c:pt>
                <c:pt idx="6">
                  <c:v>0.85438283462004727</c:v>
                </c:pt>
                <c:pt idx="7">
                  <c:v>0.95837122634350957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3-4BAA-856C-A251C3312D47}"/>
            </c:ext>
          </c:extLst>
        </c:ser>
        <c:ser>
          <c:idx val="2"/>
          <c:order val="2"/>
          <c:tx>
            <c:strRef>
              <c:f>'Gráfico 31 a 33'!$A$75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364306662924996E-4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3-4BAA-856C-A251C3312D47}"/>
                </c:ext>
              </c:extLst>
            </c:dLbl>
            <c:dLbl>
              <c:idx val="2"/>
              <c:layout>
                <c:manualLayout>
                  <c:x val="1.397624039133473E-3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3-4BAA-856C-A251C3312D47}"/>
                </c:ext>
              </c:extLst>
            </c:dLbl>
            <c:dLbl>
              <c:idx val="3"/>
              <c:layout>
                <c:manualLayout>
                  <c:x val="-5.7246281178918934E-17"/>
                  <c:y val="-5.847953216374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3-4BAA-856C-A251C3312D47}"/>
                </c:ext>
              </c:extLst>
            </c:dLbl>
            <c:dLbl>
              <c:idx val="5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3-4BAA-856C-A251C3312D47}"/>
                </c:ext>
              </c:extLst>
            </c:dLbl>
            <c:dLbl>
              <c:idx val="6"/>
              <c:layout>
                <c:manualLayout>
                  <c:x val="-1.0249124554884019E-16"/>
                  <c:y val="-1.1695906432748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3-4BAA-856C-A251C3312D47}"/>
                </c:ext>
              </c:extLst>
            </c:dLbl>
            <c:dLbl>
              <c:idx val="7"/>
              <c:layout>
                <c:manualLayout>
                  <c:x val="0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3-4BAA-856C-A251C3312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33'!$K$75:$R$75</c:f>
              <c:numCache>
                <c:formatCode>0.0%</c:formatCode>
                <c:ptCount val="8"/>
                <c:pt idx="0">
                  <c:v>2.0012853018876186E-2</c:v>
                </c:pt>
                <c:pt idx="1">
                  <c:v>0.14994443826958992</c:v>
                </c:pt>
                <c:pt idx="2">
                  <c:v>1.5361292305753169E-4</c:v>
                </c:pt>
                <c:pt idx="3">
                  <c:v>2.8058327562934325E-2</c:v>
                </c:pt>
                <c:pt idx="4">
                  <c:v>7.8494231226195921E-2</c:v>
                </c:pt>
                <c:pt idx="5">
                  <c:v>0</c:v>
                </c:pt>
                <c:pt idx="6">
                  <c:v>7.5980662113498118E-2</c:v>
                </c:pt>
                <c:pt idx="7">
                  <c:v>3.0339237965969347E-5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73-4BAA-856C-A251C3312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4660032"/>
        <c:axId val="284658400"/>
      </c:barChart>
      <c:catAx>
        <c:axId val="284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8400"/>
        <c:crosses val="autoZero"/>
        <c:auto val="1"/>
        <c:lblAlgn val="ctr"/>
        <c:lblOffset val="100"/>
        <c:noMultiLvlLbl val="0"/>
      </c:catAx>
      <c:valAx>
        <c:axId val="28465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b="0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1.073867141811501E-2"/>
              <c:y val="0.24344215400041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600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82633283218198"/>
          <c:y val="0.27225810256863958"/>
          <c:w val="0.18366463626009014"/>
          <c:h val="0.41328360270755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31 a 33'!$A$81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9.894866395280694E-3"/>
                  <c:y val="6.4620355411954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8-4DD1-A8E4-CF7E3AD74CC7}"/>
                </c:ext>
              </c:extLst>
            </c:dLbl>
            <c:dLbl>
              <c:idx val="2"/>
              <c:layout>
                <c:manualLayout>
                  <c:x val="-6.61248163181467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2-47D0-81C7-24288880A208}"/>
                </c:ext>
              </c:extLst>
            </c:dLbl>
            <c:dLbl>
              <c:idx val="5"/>
              <c:layout>
                <c:manualLayout>
                  <c:x val="-1.1571842855675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2-47D0-81C7-24288880A208}"/>
                </c:ext>
              </c:extLst>
            </c:dLbl>
            <c:dLbl>
              <c:idx val="6"/>
              <c:layout>
                <c:manualLayout>
                  <c:x val="-6.6124816318146795E-3"/>
                  <c:y val="-2.2637238256934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2-47D0-81C7-24288880A208}"/>
                </c:ext>
              </c:extLst>
            </c:dLbl>
            <c:dLbl>
              <c:idx val="7"/>
              <c:layout>
                <c:manualLayout>
                  <c:x val="-1.6531204079536699E-3"/>
                  <c:y val="6.791171477079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2-47D0-81C7-24288880A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33'!$B$81:$I$81</c:f>
              <c:numCache>
                <c:formatCode>_-* #,##0.0_-;\-* #,##0.0_-;_-* "-"??_-;_-@_-</c:formatCode>
                <c:ptCount val="8"/>
                <c:pt idx="0">
                  <c:v>81.661927449999993</c:v>
                </c:pt>
                <c:pt idx="1">
                  <c:v>53.08345534</c:v>
                </c:pt>
                <c:pt idx="2">
                  <c:v>50.091498350000023</c:v>
                </c:pt>
                <c:pt idx="3">
                  <c:v>27.893255020000002</c:v>
                </c:pt>
                <c:pt idx="4">
                  <c:v>17.940985749999999</c:v>
                </c:pt>
                <c:pt idx="5">
                  <c:v>42.937939040000003</c:v>
                </c:pt>
                <c:pt idx="6">
                  <c:v>19.345600409999992</c:v>
                </c:pt>
                <c:pt idx="7">
                  <c:v>15.090917220000003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8-4DD1-A8E4-CF7E3AD74CC7}"/>
            </c:ext>
          </c:extLst>
        </c:ser>
        <c:ser>
          <c:idx val="1"/>
          <c:order val="1"/>
          <c:tx>
            <c:strRef>
              <c:f>'Gráfico 31 a 33'!$A$82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2120573395877688E-3"/>
                  <c:y val="8.30022480930335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8-4DD1-A8E4-CF7E3AD74CC7}"/>
                </c:ext>
              </c:extLst>
            </c:dLbl>
            <c:dLbl>
              <c:idx val="1"/>
              <c:layout>
                <c:manualLayout>
                  <c:x val="2.3237405923455536E-3"/>
                  <c:y val="4.5360034579718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8-4DD1-A8E4-CF7E3AD74CC7}"/>
                </c:ext>
              </c:extLst>
            </c:dLbl>
            <c:dLbl>
              <c:idx val="2"/>
              <c:layout>
                <c:manualLayout>
                  <c:x val="2.1560855462475449E-3"/>
                  <c:y val="2.2722796322784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8-4DD1-A8E4-CF7E3AD74CC7}"/>
                </c:ext>
              </c:extLst>
            </c:dLbl>
            <c:dLbl>
              <c:idx val="3"/>
              <c:layout>
                <c:manualLayout>
                  <c:x val="1.5381091780306812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8-4DD1-A8E4-CF7E3AD74CC7}"/>
                </c:ext>
              </c:extLst>
            </c:dLbl>
            <c:dLbl>
              <c:idx val="4"/>
              <c:layout>
                <c:manualLayout>
                  <c:x val="-4.5122377119459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8-4DD1-A8E4-CF7E3AD74CC7}"/>
                </c:ext>
              </c:extLst>
            </c:dLbl>
            <c:dLbl>
              <c:idx val="5"/>
              <c:layout>
                <c:manualLayout>
                  <c:x val="-7.5872329213893027E-3"/>
                  <c:y val="-7.89795220142112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8-4DD1-A8E4-CF7E3AD74CC7}"/>
                </c:ext>
              </c:extLst>
            </c:dLbl>
            <c:dLbl>
              <c:idx val="6"/>
              <c:layout>
                <c:manualLayout>
                  <c:x val="-7.76682085084683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8-4DD1-A8E4-CF7E3AD74CC7}"/>
                </c:ext>
              </c:extLst>
            </c:dLbl>
            <c:dLbl>
              <c:idx val="7"/>
              <c:layout>
                <c:manualLayout>
                  <c:x val="-9.356102606907734E-3"/>
                  <c:y val="-1.183858479725575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8-4DD1-A8E4-CF7E3AD74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33'!$B$82:$I$82</c:f>
              <c:numCache>
                <c:formatCode>_-* #,##0.0_-;\-* #,##0.0_-;_-* "-"??_-;_-@_-</c:formatCode>
                <c:ptCount val="8"/>
                <c:pt idx="0">
                  <c:v>47.621083980000016</c:v>
                </c:pt>
                <c:pt idx="1">
                  <c:v>138.99347608000002</c:v>
                </c:pt>
                <c:pt idx="2">
                  <c:v>111.37075955999998</c:v>
                </c:pt>
                <c:pt idx="3">
                  <c:v>125.77622534999995</c:v>
                </c:pt>
                <c:pt idx="4">
                  <c:v>255.81262765999969</c:v>
                </c:pt>
                <c:pt idx="5">
                  <c:v>178.94906655999972</c:v>
                </c:pt>
                <c:pt idx="6">
                  <c:v>237.35466515999974</c:v>
                </c:pt>
                <c:pt idx="7">
                  <c:v>347.67416237999998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8-4DD1-A8E4-CF7E3AD74CC7}"/>
            </c:ext>
          </c:extLst>
        </c:ser>
        <c:ser>
          <c:idx val="2"/>
          <c:order val="2"/>
          <c:tx>
            <c:strRef>
              <c:f>'Gráfico 31 a 33'!$A$83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1.6531204079536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2-47D0-81C7-24288880A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33'!$B$83:$I$83</c:f>
              <c:numCache>
                <c:formatCode>_-* #,##0.0_-;\-* #,##0.0_-;_-* "-"??_-;_-@_-</c:formatCode>
                <c:ptCount val="8"/>
                <c:pt idx="0">
                  <c:v>2.64015902</c:v>
                </c:pt>
                <c:pt idx="1">
                  <c:v>33.881158929999998</c:v>
                </c:pt>
                <c:pt idx="2">
                  <c:v>2.4806499999999999E-2</c:v>
                </c:pt>
                <c:pt idx="3">
                  <c:v>4.4361804200000003</c:v>
                </c:pt>
                <c:pt idx="4">
                  <c:v>23.318442659999999</c:v>
                </c:pt>
                <c:pt idx="5">
                  <c:v>0</c:v>
                </c:pt>
                <c:pt idx="6">
                  <c:v>21.108060560000002</c:v>
                </c:pt>
                <c:pt idx="7">
                  <c:v>1.100635E-2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A8-4DD1-A8E4-CF7E3AD7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84659488"/>
        <c:axId val="284651328"/>
      </c:barChart>
      <c:catAx>
        <c:axId val="2846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1328"/>
        <c:crosses val="autoZero"/>
        <c:auto val="1"/>
        <c:lblAlgn val="ctr"/>
        <c:lblOffset val="100"/>
        <c:noMultiLvlLbl val="0"/>
      </c:catAx>
      <c:valAx>
        <c:axId val="284651328"/>
        <c:scaling>
          <c:orientation val="minMax"/>
          <c:max val="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RENDA EM MILHÕES (R$)</a:t>
                </a:r>
              </a:p>
            </c:rich>
          </c:tx>
          <c:layout>
            <c:manualLayout>
              <c:xMode val="edge"/>
              <c:yMode val="edge"/>
              <c:x val="4.9423393739703456E-3"/>
              <c:y val="0.38690355556149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31 a 33'!$K$80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33'!$L$80:$S$80</c:f>
              <c:numCache>
                <c:formatCode>General</c:formatCode>
                <c:ptCount val="8"/>
                <c:pt idx="0">
                  <c:v>37</c:v>
                </c:pt>
                <c:pt idx="1">
                  <c:v>26</c:v>
                </c:pt>
                <c:pt idx="2">
                  <c:v>26</c:v>
                </c:pt>
                <c:pt idx="3">
                  <c:v>11</c:v>
                </c:pt>
                <c:pt idx="4">
                  <c:v>7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1-4C4A-B83C-23C86BF23147}"/>
            </c:ext>
          </c:extLst>
        </c:ser>
        <c:ser>
          <c:idx val="1"/>
          <c:order val="1"/>
          <c:tx>
            <c:strRef>
              <c:f>'Gráfico 31 a 33'!$K$81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33'!$L$81:$S$81</c:f>
              <c:numCache>
                <c:formatCode>General</c:formatCode>
                <c:ptCount val="8"/>
                <c:pt idx="0">
                  <c:v>137</c:v>
                </c:pt>
                <c:pt idx="1">
                  <c:v>107</c:v>
                </c:pt>
                <c:pt idx="2">
                  <c:v>136</c:v>
                </c:pt>
                <c:pt idx="3">
                  <c:v>122</c:v>
                </c:pt>
                <c:pt idx="4">
                  <c:v>155</c:v>
                </c:pt>
                <c:pt idx="5">
                  <c:v>171</c:v>
                </c:pt>
                <c:pt idx="6">
                  <c:v>206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1-4C4A-B83C-23C86BF23147}"/>
            </c:ext>
          </c:extLst>
        </c:ser>
        <c:ser>
          <c:idx val="2"/>
          <c:order val="2"/>
          <c:tx>
            <c:strRef>
              <c:f>'Gráfico 31 a 33'!$K$82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33'!$L$82:$S$82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1-4C4A-B83C-23C86BF2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48608"/>
        <c:axId val="284654592"/>
      </c:barChart>
      <c:catAx>
        <c:axId val="2846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4592"/>
        <c:crosses val="autoZero"/>
        <c:auto val="1"/>
        <c:lblAlgn val="ctr"/>
        <c:lblOffset val="100"/>
        <c:noMultiLvlLbl val="0"/>
      </c:catAx>
      <c:valAx>
        <c:axId val="284654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4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103172965551714E-2"/>
          <c:y val="0.94134587844124029"/>
          <c:w val="0.85045056960769638"/>
          <c:h val="4.9972590320780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7262244667998"/>
          <c:y val="0.12777841593330247"/>
          <c:w val="0.79027393085622821"/>
          <c:h val="0.70665184498996458"/>
        </c:manualLayout>
      </c:layout>
      <c:lineChart>
        <c:grouping val="standard"/>
        <c:varyColors val="0"/>
        <c:ser>
          <c:idx val="0"/>
          <c:order val="0"/>
          <c:tx>
            <c:strRef>
              <c:f>'Gráfico 4'!$B$1043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4'!$D$1043:$S$1043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2-4AA1-A634-A8176CBFCAFC}"/>
            </c:ext>
          </c:extLst>
        </c:ser>
        <c:ser>
          <c:idx val="1"/>
          <c:order val="1"/>
          <c:tx>
            <c:strRef>
              <c:f>'Gráfico 4'!$B$1044</c:f>
              <c:strCache>
                <c:ptCount val="1"/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4'!$D$1044:$S$1044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2-4AA1-A634-A8176CBFCAFC}"/>
            </c:ext>
          </c:extLst>
        </c:ser>
        <c:ser>
          <c:idx val="2"/>
          <c:order val="2"/>
          <c:tx>
            <c:strRef>
              <c:f>'Gráfico 4'!$B$1045</c:f>
              <c:strCache>
                <c:ptCount val="1"/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4'!$D$1045:$S$1045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2-4AA1-A634-A8176CBFCAFC}"/>
            </c:ext>
          </c:extLst>
        </c:ser>
        <c:ser>
          <c:idx val="3"/>
          <c:order val="3"/>
          <c:tx>
            <c:strRef>
              <c:f>'Gráfico 4'!$B$1046</c:f>
              <c:strCache>
                <c:ptCount val="1"/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4'!$D$1046:$S$1046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2-4AA1-A634-A8176CBFCAFC}"/>
            </c:ext>
          </c:extLst>
        </c:ser>
        <c:ser>
          <c:idx val="4"/>
          <c:order val="4"/>
          <c:tx>
            <c:strRef>
              <c:f>'Gráfico 4'!$B$1047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4'!$D$1047:$S$1047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D2-4AA1-A634-A8176CBFC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996608"/>
        <c:axId val="1664021152"/>
      </c:lineChart>
      <c:catAx>
        <c:axId val="189899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Nº de semanas em cartaz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21152"/>
        <c:crosses val="autoZero"/>
        <c:auto val="1"/>
        <c:lblAlgn val="ctr"/>
        <c:lblOffset val="100"/>
        <c:noMultiLvlLbl val="0"/>
      </c:catAx>
      <c:valAx>
        <c:axId val="1664021152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899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89847455586245"/>
          <c:y val="7.6486409994848639E-2"/>
          <c:w val="0.1872673662031212"/>
          <c:h val="0.27272907745966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07453664485818E-2"/>
          <c:y val="6.8520874557629396E-2"/>
          <c:w val="0.88285294577864781"/>
          <c:h val="0.76826380053742227"/>
        </c:manualLayout>
      </c:layout>
      <c:lineChart>
        <c:grouping val="standard"/>
        <c:varyColors val="0"/>
        <c:ser>
          <c:idx val="0"/>
          <c:order val="0"/>
          <c:tx>
            <c:strRef>
              <c:f>'Gráfico 5'!$B$213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5'!$D$213:$S$213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9-480B-8756-4365E3B29C4B}"/>
            </c:ext>
          </c:extLst>
        </c:ser>
        <c:ser>
          <c:idx val="1"/>
          <c:order val="1"/>
          <c:tx>
            <c:strRef>
              <c:f>'Gráfico 5'!$B$214</c:f>
              <c:strCache>
                <c:ptCount val="1"/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5'!$D$214:$S$214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9-480B-8756-4365E3B29C4B}"/>
            </c:ext>
          </c:extLst>
        </c:ser>
        <c:ser>
          <c:idx val="2"/>
          <c:order val="2"/>
          <c:tx>
            <c:strRef>
              <c:f>'Gráfico 5'!$B$215</c:f>
              <c:strCache>
                <c:ptCount val="1"/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5'!$D$215:$S$215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9-480B-8756-4365E3B29C4B}"/>
            </c:ext>
          </c:extLst>
        </c:ser>
        <c:ser>
          <c:idx val="3"/>
          <c:order val="3"/>
          <c:tx>
            <c:strRef>
              <c:f>'Gráfico 5'!$B$216</c:f>
              <c:strCache>
                <c:ptCount val="1"/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5'!$D$216:$S$216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09-480B-8756-4365E3B29C4B}"/>
            </c:ext>
          </c:extLst>
        </c:ser>
        <c:ser>
          <c:idx val="4"/>
          <c:order val="4"/>
          <c:tx>
            <c:strRef>
              <c:f>'Gráfico 5'!$B$217</c:f>
              <c:strCache>
                <c:ptCount val="1"/>
              </c:strCache>
            </c:strRef>
          </c:tx>
          <c:spPr>
            <a:ln w="22225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5'!$D$217:$S$217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09-480B-8756-4365E3B29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4020608"/>
        <c:axId val="1664018432"/>
      </c:lineChart>
      <c:catAx>
        <c:axId val="166402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Nº de semanas em cartaz</a:t>
                </a:r>
              </a:p>
            </c:rich>
          </c:tx>
          <c:layout>
            <c:manualLayout>
              <c:xMode val="edge"/>
              <c:yMode val="edge"/>
              <c:x val="0.41336345192767443"/>
              <c:y val="0.936670052003558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18432"/>
        <c:crosses val="autoZero"/>
        <c:auto val="1"/>
        <c:lblAlgn val="ctr"/>
        <c:lblOffset val="100"/>
        <c:noMultiLvlLbl val="0"/>
      </c:catAx>
      <c:valAx>
        <c:axId val="1664018432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2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39105357667263"/>
          <c:y val="7.9606013020668054E-2"/>
          <c:w val="0.24572929054543022"/>
          <c:h val="0.25148246478283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8428670709069"/>
          <c:y val="6.8334214894301498E-2"/>
          <c:w val="0.84470344790552487"/>
          <c:h val="0.73642601696939081"/>
        </c:manualLayout>
      </c:layout>
      <c:lineChart>
        <c:grouping val="standard"/>
        <c:varyColors val="0"/>
        <c:ser>
          <c:idx val="1"/>
          <c:order val="0"/>
          <c:tx>
            <c:strRef>
              <c:f>'Gráfico 6'!$B$3</c:f>
              <c:strCache>
                <c:ptCount val="1"/>
                <c:pt idx="0">
                  <c:v>Brasileiros</c:v>
                </c:pt>
              </c:strCache>
            </c:strRef>
          </c:tx>
          <c:spPr>
            <a:ln>
              <a:solidFill>
                <a:schemeClr val="accent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3972017679313606E-2"/>
                  <c:y val="-4.6430327430790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4-4F3D-BCF4-83990987555A}"/>
                </c:ext>
              </c:extLst>
            </c:dLbl>
            <c:dLbl>
              <c:idx val="1"/>
              <c:layout>
                <c:manualLayout>
                  <c:x val="-3.034035656401949E-2"/>
                  <c:y val="3.2797947767841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4-4F3D-BCF4-83990987555A}"/>
                </c:ext>
              </c:extLst>
            </c:dLbl>
            <c:dLbl>
              <c:idx val="2"/>
              <c:layout>
                <c:manualLayout>
                  <c:x val="-3.5670076124205412E-2"/>
                  <c:y val="-3.128926338954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4-4F3D-BCF4-83990987555A}"/>
                </c:ext>
              </c:extLst>
            </c:dLbl>
            <c:dLbl>
              <c:idx val="3"/>
              <c:layout>
                <c:manualLayout>
                  <c:x val="6.0972576447745324E-3"/>
                  <c:y val="3.22611158753670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4-4F3D-BCF4-83990987555A}"/>
                </c:ext>
              </c:extLst>
            </c:dLbl>
            <c:dLbl>
              <c:idx val="4"/>
              <c:layout>
                <c:manualLayout>
                  <c:x val="-3.9444097040544163E-2"/>
                  <c:y val="-2.3722521110200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4-4F3D-BCF4-83990987555A}"/>
                </c:ext>
              </c:extLst>
            </c:dLbl>
            <c:dLbl>
              <c:idx val="5"/>
              <c:layout>
                <c:manualLayout>
                  <c:x val="-3.9444097040544239E-2"/>
                  <c:y val="2.9082552463747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4-4F3D-BCF4-83990987555A}"/>
                </c:ext>
              </c:extLst>
            </c:dLbl>
            <c:dLbl>
              <c:idx val="6"/>
              <c:layout>
                <c:manualLayout>
                  <c:x val="-5.7834326624893122E-2"/>
                  <c:y val="-4.309948812959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4-4F3D-BCF4-83990987555A}"/>
                </c:ext>
              </c:extLst>
            </c:dLbl>
            <c:dLbl>
              <c:idx val="7"/>
              <c:layout>
                <c:manualLayout>
                  <c:x val="-2.3360345759049161E-2"/>
                  <c:y val="-3.960024227740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4-4F3D-BCF4-83990987555A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4-4F3D-BCF4-83990987555A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4-4F3D-BCF4-83990987555A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4-4F3D-BCF4-83990987555A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4-4F3D-BCF4-8399098755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6'!$B$4:$B$11</c:f>
              <c:numCache>
                <c:formatCode>#,##0;\(#,##0\)</c:formatCode>
                <c:ptCount val="8"/>
                <c:pt idx="0">
                  <c:v>84</c:v>
                </c:pt>
                <c:pt idx="1">
                  <c:v>74</c:v>
                </c:pt>
                <c:pt idx="2">
                  <c:v>100</c:v>
                </c:pt>
                <c:pt idx="3">
                  <c:v>83</c:v>
                </c:pt>
                <c:pt idx="4">
                  <c:v>129</c:v>
                </c:pt>
                <c:pt idx="5">
                  <c:v>114</c:v>
                </c:pt>
                <c:pt idx="6">
                  <c:v>132</c:v>
                </c:pt>
                <c:pt idx="7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84-4F3D-BCF4-83990987555A}"/>
            </c:ext>
          </c:extLst>
        </c:ser>
        <c:ser>
          <c:idx val="0"/>
          <c:order val="1"/>
          <c:tx>
            <c:strRef>
              <c:f>'Gráfico 6'!$C$3</c:f>
              <c:strCache>
                <c:ptCount val="1"/>
                <c:pt idx="0">
                  <c:v>Estrangeiros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ctr" rotWithShape="0">
                <a:schemeClr val="tx1">
                  <a:alpha val="40000"/>
                </a:scheme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5161290322580643E-2"/>
                  <c:y val="3.4482758620689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4-4F3D-BCF4-83990987555A}"/>
                </c:ext>
              </c:extLst>
            </c:dLbl>
            <c:dLbl>
              <c:idx val="1"/>
              <c:layout>
                <c:manualLayout>
                  <c:x val="-4.0860215053763478E-2"/>
                  <c:y val="3.1609195402298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4-4F3D-BCF4-83990987555A}"/>
                </c:ext>
              </c:extLst>
            </c:dLbl>
            <c:dLbl>
              <c:idx val="2"/>
              <c:layout>
                <c:manualLayout>
                  <c:x val="-2.5806451612903306E-2"/>
                  <c:y val="3.44827586206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84-4F3D-BCF4-83990987555A}"/>
                </c:ext>
              </c:extLst>
            </c:dLbl>
            <c:dLbl>
              <c:idx val="3"/>
              <c:layout>
                <c:manualLayout>
                  <c:x val="-1.9354838709677497E-2"/>
                  <c:y val="2.87356321839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84-4F3D-BCF4-83990987555A}"/>
                </c:ext>
              </c:extLst>
            </c:dLbl>
            <c:dLbl>
              <c:idx val="4"/>
              <c:layout>
                <c:manualLayout>
                  <c:x val="-4.5161290322580643E-2"/>
                  <c:y val="-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84-4F3D-BCF4-83990987555A}"/>
                </c:ext>
              </c:extLst>
            </c:dLbl>
            <c:dLbl>
              <c:idx val="5"/>
              <c:layout>
                <c:manualLayout>
                  <c:x val="-7.3823718563059137E-3"/>
                  <c:y val="4.0589071032069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89019728248385E-2"/>
                      <c:h val="6.75431977252843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F84-4F3D-BCF4-83990987555A}"/>
                </c:ext>
              </c:extLst>
            </c:dLbl>
            <c:dLbl>
              <c:idx val="6"/>
              <c:layout>
                <c:manualLayout>
                  <c:x val="-4.7311827956989246E-2"/>
                  <c:y val="-3.44827586206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4-4F3D-BCF4-83990987555A}"/>
                </c:ext>
              </c:extLst>
            </c:dLbl>
            <c:dLbl>
              <c:idx val="7"/>
              <c:layout>
                <c:manualLayout>
                  <c:x val="-4.0860215053763443E-2"/>
                  <c:y val="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84-4F3D-BCF4-8399098755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6'!$C$4:$C$11</c:f>
              <c:numCache>
                <c:formatCode>#,##0;\(#,##0\)</c:formatCode>
                <c:ptCount val="8"/>
                <c:pt idx="0">
                  <c:v>233</c:v>
                </c:pt>
                <c:pt idx="1">
                  <c:v>229</c:v>
                </c:pt>
                <c:pt idx="2">
                  <c:v>237</c:v>
                </c:pt>
                <c:pt idx="3">
                  <c:v>243</c:v>
                </c:pt>
                <c:pt idx="4">
                  <c:v>268</c:v>
                </c:pt>
                <c:pt idx="5">
                  <c:v>279</c:v>
                </c:pt>
                <c:pt idx="6">
                  <c:v>322</c:v>
                </c:pt>
                <c:pt idx="7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84-4F3D-BCF4-839909875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871808"/>
        <c:axId val="1862875072"/>
      </c:lineChart>
      <c:catAx>
        <c:axId val="18628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200000" vert="horz"/>
          <a:lstStyle/>
          <a:p>
            <a:pPr>
              <a:defRPr/>
            </a:pPr>
            <a:endParaRPr lang="pt-BR"/>
          </a:p>
        </c:txPr>
        <c:crossAx val="1862875072"/>
        <c:crosses val="autoZero"/>
        <c:auto val="1"/>
        <c:lblAlgn val="ctr"/>
        <c:lblOffset val="100"/>
        <c:noMultiLvlLbl val="0"/>
      </c:catAx>
      <c:valAx>
        <c:axId val="1862875072"/>
        <c:scaling>
          <c:orientation val="minMax"/>
          <c:min val="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</c:title>
        <c:numFmt formatCode="#,##0;\(#,##0\)" sourceLinked="1"/>
        <c:majorTickMark val="out"/>
        <c:minorTickMark val="none"/>
        <c:tickLblPos val="nextTo"/>
        <c:crossAx val="186287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10'!$B$4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2.2788222900709254E-3"/>
                  <c:y val="-1.160053013175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C-4EF1-AB69-8AD09355B5F7}"/>
                </c:ext>
              </c:extLst>
            </c:dLbl>
            <c:dLbl>
              <c:idx val="3"/>
              <c:layout>
                <c:manualLayout>
                  <c:x val="1.124859392575928E-5"/>
                  <c:y val="-1.6995400327434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C-4EF1-AB69-8AD09355B5F7}"/>
                </c:ext>
              </c:extLst>
            </c:dLbl>
            <c:dLbl>
              <c:idx val="5"/>
              <c:layout>
                <c:manualLayout>
                  <c:x val="1.124859392575928E-5"/>
                  <c:y val="-8.30020009875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C-4EF1-AB69-8AD09355B5F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10'!$A$5:$A$12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10'!$B$5:$B$12</c:f>
              <c:numCache>
                <c:formatCode>General</c:formatCode>
                <c:ptCount val="8"/>
                <c:pt idx="0">
                  <c:v>12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21</c:v>
                </c:pt>
                <c:pt idx="6">
                  <c:v>18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C-4EF1-AB69-8AD09355B5F7}"/>
            </c:ext>
          </c:extLst>
        </c:ser>
        <c:ser>
          <c:idx val="1"/>
          <c:order val="1"/>
          <c:tx>
            <c:strRef>
              <c:f>'Gráfico 10'!$C$4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10'!$A$5:$A$12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10'!$C$5:$C$12</c:f>
              <c:numCache>
                <c:formatCode>General</c:formatCode>
                <c:ptCount val="8"/>
                <c:pt idx="0">
                  <c:v>112</c:v>
                </c:pt>
                <c:pt idx="1">
                  <c:v>100</c:v>
                </c:pt>
                <c:pt idx="2">
                  <c:v>121</c:v>
                </c:pt>
                <c:pt idx="3">
                  <c:v>112</c:v>
                </c:pt>
                <c:pt idx="4">
                  <c:v>115</c:v>
                </c:pt>
                <c:pt idx="5">
                  <c:v>103</c:v>
                </c:pt>
                <c:pt idx="6">
                  <c:v>103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C-4EF1-AB69-8AD09355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9792"/>
        <c:axId val="118828912"/>
      </c:barChart>
      <c:catAx>
        <c:axId val="11883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28912"/>
        <c:crosses val="autoZero"/>
        <c:auto val="1"/>
        <c:lblAlgn val="ctr"/>
        <c:lblOffset val="0"/>
        <c:noMultiLvlLbl val="0"/>
      </c:catAx>
      <c:valAx>
        <c:axId val="118828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N.º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9792"/>
        <c:crosses val="autoZero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11'!$A$5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3.6519614891078987E-3"/>
                  <c:y val="-1.856889100983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3-42C5-81CF-5DC70E215F3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11'!$B$4:$I$4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11'!$B$5:$I$5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3-42C5-81CF-5DC70E215F3F}"/>
            </c:ext>
          </c:extLst>
        </c:ser>
        <c:ser>
          <c:idx val="1"/>
          <c:order val="1"/>
          <c:tx>
            <c:strRef>
              <c:f>'Gráfico 11'!$A$6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11'!$B$4:$I$4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11'!$B$6:$I$6</c:f>
              <c:numCache>
                <c:formatCode>General</c:formatCode>
                <c:ptCount val="8"/>
                <c:pt idx="0">
                  <c:v>27</c:v>
                </c:pt>
                <c:pt idx="1">
                  <c:v>29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39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3-42C5-81CF-5DC70E21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0000"/>
        <c:axId val="118831632"/>
      </c:barChart>
      <c:catAx>
        <c:axId val="1188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1632"/>
        <c:crosses val="autoZero"/>
        <c:auto val="1"/>
        <c:lblAlgn val="ctr"/>
        <c:lblOffset val="0"/>
        <c:noMultiLvlLbl val="0"/>
      </c:catAx>
      <c:valAx>
        <c:axId val="1188316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0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153339019584E-2"/>
          <c:y val="5.1377259112618597E-2"/>
          <c:w val="0.92771184666098039"/>
          <c:h val="0.7844040428543718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15'!$A$4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B4-4E5C-A7AB-6408DB8F163C}"/>
                </c:ext>
              </c:extLst>
            </c:dLbl>
            <c:dLbl>
              <c:idx val="1"/>
              <c:layout>
                <c:manualLayout>
                  <c:x val="-3.9744502606565785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B4-4E5C-A7AB-6408DB8F163C}"/>
                </c:ext>
              </c:extLst>
            </c:dLbl>
            <c:dLbl>
              <c:idx val="2"/>
              <c:layout>
                <c:manualLayout>
                  <c:x val="-1.1355572173304511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B4-4E5C-A7AB-6408DB8F163C}"/>
                </c:ext>
              </c:extLst>
            </c:dLbl>
            <c:dLbl>
              <c:idx val="3"/>
              <c:layout>
                <c:manualLayout>
                  <c:x val="-4.4294999199519916E-2"/>
                  <c:y val="-2.7574301816338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48898841819264E-2"/>
                      <c:h val="4.26575139785939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BB4-4E5C-A7AB-6408DB8F163C}"/>
                </c:ext>
              </c:extLst>
            </c:dLbl>
            <c:dLbl>
              <c:idx val="4"/>
              <c:layout>
                <c:manualLayout>
                  <c:x val="-5.1100074779870296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B4-4E5C-A7AB-6408DB8F163C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4-4E5C-A7AB-6408DB8F163C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B4-4E5C-A7AB-6408DB8F163C}"/>
                </c:ext>
              </c:extLst>
            </c:dLbl>
            <c:dLbl>
              <c:idx val="7"/>
              <c:layout>
                <c:manualLayout>
                  <c:x val="-3.2174121157696113E-2"/>
                  <c:y val="1.8301399552696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15'!$B$4:$I$4</c:f>
              <c:numCache>
                <c:formatCode>0.0%</c:formatCode>
                <c:ptCount val="8"/>
                <c:pt idx="0">
                  <c:v>0.26927534594436442</c:v>
                </c:pt>
                <c:pt idx="1">
                  <c:v>0.26569311487099984</c:v>
                </c:pt>
                <c:pt idx="2">
                  <c:v>0.19695340243248888</c:v>
                </c:pt>
                <c:pt idx="3">
                  <c:v>0.26950680545055972</c:v>
                </c:pt>
                <c:pt idx="4">
                  <c:v>0.19106639737783482</c:v>
                </c:pt>
                <c:pt idx="5">
                  <c:v>0.17315310665063235</c:v>
                </c:pt>
                <c:pt idx="6">
                  <c:v>0.24240057690990946</c:v>
                </c:pt>
                <c:pt idx="7">
                  <c:v>0.24687797266361602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B4-4E5C-A7AB-6408DB8F163C}"/>
            </c:ext>
          </c:extLst>
        </c:ser>
        <c:ser>
          <c:idx val="1"/>
          <c:order val="1"/>
          <c:tx>
            <c:strRef>
              <c:f>'Gráfico 12 a 15'!$A$5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B4-4E5C-A7AB-6408DB8F163C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B4-4E5C-A7AB-6408DB8F163C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4-4E5C-A7AB-6408DB8F163C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B4-4E5C-A7AB-6408DB8F163C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4-4E5C-A7AB-6408DB8F163C}"/>
                </c:ext>
              </c:extLst>
            </c:dLbl>
            <c:dLbl>
              <c:idx val="5"/>
              <c:layout>
                <c:manualLayout>
                  <c:x val="-3.2174121157696113E-2"/>
                  <c:y val="-2.7452099329044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B4-4E5C-A7AB-6408DB8F163C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B4-4E5C-A7AB-6408DB8F163C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15'!$B$5:$I$5</c:f>
              <c:numCache>
                <c:formatCode>0.0%</c:formatCode>
                <c:ptCount val="8"/>
                <c:pt idx="0">
                  <c:v>0.39489119354516761</c:v>
                </c:pt>
                <c:pt idx="1">
                  <c:v>0.41825741017523921</c:v>
                </c:pt>
                <c:pt idx="2">
                  <c:v>0.32205050865891116</c:v>
                </c:pt>
                <c:pt idx="3">
                  <c:v>0.40433215303831199</c:v>
                </c:pt>
                <c:pt idx="4">
                  <c:v>0.31364196036806713</c:v>
                </c:pt>
                <c:pt idx="5">
                  <c:v>0.31888598350451358</c:v>
                </c:pt>
                <c:pt idx="6">
                  <c:v>0.36757615738886318</c:v>
                </c:pt>
                <c:pt idx="7">
                  <c:v>0.38192591442285562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B4-4E5C-A7AB-6408DB8F163C}"/>
            </c:ext>
          </c:extLst>
        </c:ser>
        <c:ser>
          <c:idx val="2"/>
          <c:order val="2"/>
          <c:tx>
            <c:strRef>
              <c:f>'Gráfico 12 a 15'!$A$6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B4-4E5C-A7AB-6408DB8F163C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B4-4E5C-A7AB-6408DB8F163C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4-4E5C-A7AB-6408DB8F163C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B4-4E5C-A7AB-6408DB8F163C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B4-4E5C-A7AB-6408DB8F163C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B4-4E5C-A7AB-6408DB8F163C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B4-4E5C-A7AB-6408DB8F163C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15'!$B$6:$I$6</c:f>
              <c:numCache>
                <c:formatCode>0.0%</c:formatCode>
                <c:ptCount val="8"/>
                <c:pt idx="0">
                  <c:v>0.56337738743359145</c:v>
                </c:pt>
                <c:pt idx="1">
                  <c:v>0.58546980697575335</c:v>
                </c:pt>
                <c:pt idx="2">
                  <c:v>0.50907621740884601</c:v>
                </c:pt>
                <c:pt idx="3">
                  <c:v>0.5731444050921819</c:v>
                </c:pt>
                <c:pt idx="4">
                  <c:v>0.50410809665004885</c:v>
                </c:pt>
                <c:pt idx="5">
                  <c:v>0.52909453087310343</c:v>
                </c:pt>
                <c:pt idx="6">
                  <c:v>0.54036925334379471</c:v>
                </c:pt>
                <c:pt idx="7">
                  <c:v>0.56146691263232196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B4-4E5C-A7AB-6408DB8F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33808"/>
        <c:axId val="118837072"/>
      </c:lineChart>
      <c:catAx>
        <c:axId val="11883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7072"/>
        <c:crosses val="autoZero"/>
        <c:auto val="1"/>
        <c:lblAlgn val="ctr"/>
        <c:lblOffset val="100"/>
        <c:noMultiLvlLbl val="0"/>
      </c:catAx>
      <c:valAx>
        <c:axId val="1188370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2747915555897"/>
          <c:y val="4.4138613782563486E-2"/>
          <c:w val="0.85209605148086043"/>
          <c:h val="0.7986186575591819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15'!$A$14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1-4348-8E5A-B2704403F9EA}"/>
                </c:ext>
              </c:extLst>
            </c:dLbl>
            <c:dLbl>
              <c:idx val="1"/>
              <c:layout>
                <c:manualLayout>
                  <c:x val="-3.9744502606565785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1-4348-8E5A-B2704403F9EA}"/>
                </c:ext>
              </c:extLst>
            </c:dLbl>
            <c:dLbl>
              <c:idx val="2"/>
              <c:layout>
                <c:manualLayout>
                  <c:x val="-1.1355572173304511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1-4348-8E5A-B2704403F9EA}"/>
                </c:ext>
              </c:extLst>
            </c:dLbl>
            <c:dLbl>
              <c:idx val="3"/>
              <c:layout>
                <c:manualLayout>
                  <c:x val="-3.9744502606565785E-2"/>
                  <c:y val="3.3552685934533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566599834703405E-2"/>
                      <c:h val="4.26576322120003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551-4348-8E5A-B2704403F9EA}"/>
                </c:ext>
              </c:extLst>
            </c:dLbl>
            <c:dLbl>
              <c:idx val="4"/>
              <c:layout>
                <c:manualLayout>
                  <c:x val="-5.1100074779870296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1-4348-8E5A-B2704403F9EA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1-4348-8E5A-B2704403F9EA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1-4348-8E5A-B2704403F9EA}"/>
                </c:ext>
              </c:extLst>
            </c:dLbl>
            <c:dLbl>
              <c:idx val="7"/>
              <c:layout>
                <c:manualLayout>
                  <c:x val="-3.2174121157696113E-2"/>
                  <c:y val="1.8301399552696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15'!$B$14:$I$14</c:f>
              <c:numCache>
                <c:formatCode>_-* #,##0.0_-;\-* #,##0.0_-;_-* "-"??_-;_-@_-</c:formatCode>
                <c:ptCount val="8"/>
                <c:pt idx="0">
                  <c:v>30.339504999999999</c:v>
                </c:pt>
                <c:pt idx="1">
                  <c:v>35.825206999999999</c:v>
                </c:pt>
                <c:pt idx="2">
                  <c:v>28.205022</c:v>
                </c:pt>
                <c:pt idx="3">
                  <c:v>39.509259999999998</c:v>
                </c:pt>
                <c:pt idx="4">
                  <c:v>28.567917000000001</c:v>
                </c:pt>
                <c:pt idx="5">
                  <c:v>26.944873000000001</c:v>
                </c:pt>
                <c:pt idx="6">
                  <c:v>41.940756</c:v>
                </c:pt>
                <c:pt idx="7">
                  <c:v>45.505628999999999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1-4348-8E5A-B2704403F9EA}"/>
            </c:ext>
          </c:extLst>
        </c:ser>
        <c:ser>
          <c:idx val="1"/>
          <c:order val="1"/>
          <c:tx>
            <c:strRef>
              <c:f>'Gráfico 12 a 15'!$A$15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1-4348-8E5A-B2704403F9EA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1-4348-8E5A-B2704403F9EA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1-4348-8E5A-B2704403F9EA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1-4348-8E5A-B2704403F9EA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1-4348-8E5A-B2704403F9EA}"/>
                </c:ext>
              </c:extLst>
            </c:dLbl>
            <c:dLbl>
              <c:idx val="5"/>
              <c:layout>
                <c:manualLayout>
                  <c:x val="-3.2174121157696113E-2"/>
                  <c:y val="-2.7452099329044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1-4348-8E5A-B2704403F9EA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1-4348-8E5A-B2704403F9EA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15'!$B$15:$I$15</c:f>
              <c:numCache>
                <c:formatCode>_-* #,##0.0_-;\-* #,##0.0_-;_-* "-"??_-;_-@_-</c:formatCode>
                <c:ptCount val="8"/>
                <c:pt idx="0">
                  <c:v>44.492759999999997</c:v>
                </c:pt>
                <c:pt idx="1">
                  <c:v>56.396487</c:v>
                </c:pt>
                <c:pt idx="2">
                  <c:v>46.119750000000003</c:v>
                </c:pt>
                <c:pt idx="3">
                  <c:v>59.274436999999999</c:v>
                </c:pt>
                <c:pt idx="4">
                  <c:v>46.895203000000002</c:v>
                </c:pt>
                <c:pt idx="5">
                  <c:v>49.622802</c:v>
                </c:pt>
                <c:pt idx="6">
                  <c:v>63.598948999999998</c:v>
                </c:pt>
                <c:pt idx="7">
                  <c:v>70.398257000000001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51-4348-8E5A-B2704403F9EA}"/>
            </c:ext>
          </c:extLst>
        </c:ser>
        <c:ser>
          <c:idx val="2"/>
          <c:order val="2"/>
          <c:tx>
            <c:strRef>
              <c:f>'Gráfico 12 a 15'!$A$16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51-4348-8E5A-B2704403F9EA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51-4348-8E5A-B2704403F9EA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51-4348-8E5A-B2704403F9EA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51-4348-8E5A-B2704403F9EA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1-4348-8E5A-B2704403F9EA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51-4348-8E5A-B2704403F9EA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1-4348-8E5A-B2704403F9EA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15'!$B$16:$I$16</c:f>
              <c:numCache>
                <c:formatCode>_-* #,##0.0_-;\-* #,##0.0_-;_-* "-"??_-;_-@_-</c:formatCode>
                <c:ptCount val="8"/>
                <c:pt idx="0">
                  <c:v>63.476256999999997</c:v>
                </c:pt>
                <c:pt idx="1">
                  <c:v>78.942869999999999</c:v>
                </c:pt>
                <c:pt idx="2">
                  <c:v>72.903060999999994</c:v>
                </c:pt>
                <c:pt idx="3">
                  <c:v>84.022039000000007</c:v>
                </c:pt>
                <c:pt idx="4">
                  <c:v>75.373369999999994</c:v>
                </c:pt>
                <c:pt idx="5">
                  <c:v>82.333983000000003</c:v>
                </c:pt>
                <c:pt idx="6">
                  <c:v>93.496043999999998</c:v>
                </c:pt>
                <c:pt idx="7">
                  <c:v>103.49204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51-4348-8E5A-B2704403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38704"/>
        <c:axId val="118839248"/>
      </c:lineChart>
      <c:catAx>
        <c:axId val="11883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9248"/>
        <c:crosses val="autoZero"/>
        <c:auto val="1"/>
        <c:lblAlgn val="ctr"/>
        <c:lblOffset val="100"/>
        <c:noMultiLvlLbl val="0"/>
      </c:catAx>
      <c:valAx>
        <c:axId val="11883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3204951693494208E-2"/>
              <c:y val="0.31975883462836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114300</xdr:rowOff>
    </xdr:from>
    <xdr:to>
      <xdr:col>10</xdr:col>
      <xdr:colOff>200025</xdr:colOff>
      <xdr:row>29</xdr:row>
      <xdr:rowOff>187937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488156</xdr:colOff>
      <xdr:row>2</xdr:row>
      <xdr:rowOff>11906</xdr:rowOff>
    </xdr:from>
    <xdr:to>
      <xdr:col>12</xdr:col>
      <xdr:colOff>536818</xdr:colOff>
      <xdr:row>24</xdr:row>
      <xdr:rowOff>11906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511969"/>
          <a:ext cx="8561631" cy="4714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19051</xdr:rowOff>
    </xdr:from>
    <xdr:to>
      <xdr:col>7</xdr:col>
      <xdr:colOff>495300</xdr:colOff>
      <xdr:row>23</xdr:row>
      <xdr:rowOff>66676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19051</xdr:rowOff>
    </xdr:from>
    <xdr:to>
      <xdr:col>9</xdr:col>
      <xdr:colOff>152399</xdr:colOff>
      <xdr:row>24</xdr:row>
      <xdr:rowOff>57151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166687</xdr:rowOff>
    </xdr:from>
    <xdr:to>
      <xdr:col>9</xdr:col>
      <xdr:colOff>1107282</xdr:colOff>
      <xdr:row>23</xdr:row>
      <xdr:rowOff>107157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190499</xdr:rowOff>
    </xdr:from>
    <xdr:to>
      <xdr:col>22</xdr:col>
      <xdr:colOff>535781</xdr:colOff>
      <xdr:row>23</xdr:row>
      <xdr:rowOff>55959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166687</xdr:colOff>
      <xdr:row>26</xdr:row>
      <xdr:rowOff>202407</xdr:rowOff>
    </xdr:from>
    <xdr:to>
      <xdr:col>9</xdr:col>
      <xdr:colOff>988218</xdr:colOff>
      <xdr:row>48</xdr:row>
      <xdr:rowOff>175023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26</xdr:row>
      <xdr:rowOff>0</xdr:rowOff>
    </xdr:from>
    <xdr:to>
      <xdr:col>22</xdr:col>
      <xdr:colOff>209209</xdr:colOff>
      <xdr:row>47</xdr:row>
      <xdr:rowOff>186928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604631</xdr:colOff>
      <xdr:row>1</xdr:row>
      <xdr:rowOff>189049</xdr:rowOff>
    </xdr:from>
    <xdr:to>
      <xdr:col>22</xdr:col>
      <xdr:colOff>44314</xdr:colOff>
      <xdr:row>20</xdr:row>
      <xdr:rowOff>198782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10122</xdr:colOff>
      <xdr:row>24</xdr:row>
      <xdr:rowOff>161051</xdr:rowOff>
    </xdr:from>
    <xdr:to>
      <xdr:col>21</xdr:col>
      <xdr:colOff>609279</xdr:colOff>
      <xdr:row>44</xdr:row>
      <xdr:rowOff>41988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612319</xdr:colOff>
      <xdr:row>1</xdr:row>
      <xdr:rowOff>205052</xdr:rowOff>
    </xdr:from>
    <xdr:to>
      <xdr:col>9</xdr:col>
      <xdr:colOff>563216</xdr:colOff>
      <xdr:row>21</xdr:row>
      <xdr:rowOff>8281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119637</xdr:colOff>
      <xdr:row>24</xdr:row>
      <xdr:rowOff>181850</xdr:rowOff>
    </xdr:from>
    <xdr:to>
      <xdr:col>10</xdr:col>
      <xdr:colOff>198321</xdr:colOff>
      <xdr:row>46</xdr:row>
      <xdr:rowOff>177616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152400</xdr:rowOff>
    </xdr:from>
    <xdr:to>
      <xdr:col>6</xdr:col>
      <xdr:colOff>333375</xdr:colOff>
      <xdr:row>20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14553</xdr:colOff>
      <xdr:row>2</xdr:row>
      <xdr:rowOff>105834</xdr:rowOff>
    </xdr:from>
    <xdr:to>
      <xdr:col>7</xdr:col>
      <xdr:colOff>476249</xdr:colOff>
      <xdr:row>21</xdr:row>
      <xdr:rowOff>31751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389283</xdr:colOff>
      <xdr:row>2</xdr:row>
      <xdr:rowOff>49696</xdr:rowOff>
    </xdr:from>
    <xdr:to>
      <xdr:col>7</xdr:col>
      <xdr:colOff>205188</xdr:colOff>
      <xdr:row>16</xdr:row>
      <xdr:rowOff>168800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3" y="472109"/>
          <a:ext cx="5323840" cy="3059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430696</xdr:colOff>
      <xdr:row>19</xdr:row>
      <xdr:rowOff>182217</xdr:rowOff>
    </xdr:from>
    <xdr:to>
      <xdr:col>6</xdr:col>
      <xdr:colOff>326142</xdr:colOff>
      <xdr:row>35</xdr:row>
      <xdr:rowOff>168799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96" y="4141304"/>
          <a:ext cx="4782185" cy="3059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1726406</xdr:colOff>
      <xdr:row>4</xdr:row>
      <xdr:rowOff>197642</xdr:rowOff>
    </xdr:from>
    <xdr:to>
      <xdr:col>6</xdr:col>
      <xdr:colOff>188118</xdr:colOff>
      <xdr:row>27</xdr:row>
      <xdr:rowOff>130967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2</xdr:row>
      <xdr:rowOff>19049</xdr:rowOff>
    </xdr:from>
    <xdr:to>
      <xdr:col>12</xdr:col>
      <xdr:colOff>238124</xdr:colOff>
      <xdr:row>19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0.17433</cdr:x>
      <cdr:y>0.4427</cdr:y>
    </cdr:from>
    <cdr:to>
      <cdr:x>0.25066</cdr:x>
      <cdr:y>0.50552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1858527" y="2740136"/>
          <a:ext cx="813769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32468D9-E12C-4F18-8C66-50A607CE68EA}" type="TxLink"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pPr/>
            <a:t>19,7%</a:t>
          </a:fld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0.7139</cdr:x>
      <cdr:y>0.24444</cdr:y>
    </cdr:from>
    <cdr:to>
      <cdr:x>0.79023</cdr:x>
      <cdr:y>0.29403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7989897" y="1512950"/>
          <a:ext cx="854276" cy="306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11,2%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0.28446</cdr:x>
      <cdr:y>0.339</cdr:y>
    </cdr:from>
    <cdr:to>
      <cdr:x>0.36078</cdr:x>
      <cdr:y>0.40181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2742368" y="2098247"/>
          <a:ext cx="735775" cy="388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6,2%</a:t>
          </a:r>
          <a:endParaRPr lang="pt-BR" sz="900" b="0" i="0" u="none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0.39259</cdr:x>
      <cdr:y>0.30727</cdr:y>
    </cdr:from>
    <cdr:to>
      <cdr:x>0.46891</cdr:x>
      <cdr:y>0.37009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4185440" y="1901843"/>
          <a:ext cx="813662" cy="3888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2,4%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0.50082</cdr:x>
      <cdr:y>0.28799</cdr:y>
    </cdr:from>
    <cdr:to>
      <cdr:x>0.57714</cdr:x>
      <cdr:y>0.35081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4828234" y="1782498"/>
          <a:ext cx="735775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2,0%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0.60887</cdr:x>
      <cdr:y>0.27994</cdr:y>
    </cdr:from>
    <cdr:to>
      <cdr:x>0.6852</cdr:x>
      <cdr:y>0.34276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6491243" y="1732683"/>
          <a:ext cx="813769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4,1%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0.17184</cdr:x>
      <cdr:y>0.3991</cdr:y>
    </cdr:from>
    <cdr:to>
      <cdr:x>0.23187</cdr:x>
      <cdr:y>0.52453</cdr:y>
    </cdr:to>
    <cdr:sp macro="" textlink="">
      <cdr:nvSpPr>
        <cdr:cNvPr id="14" name="Seta para a direita 13"/>
        <cdr:cNvSpPr/>
      </cdr:nvSpPr>
      <cdr:spPr>
        <a:xfrm xmlns:a="http://schemas.openxmlformats.org/drawingml/2006/main" rot="19140362">
          <a:off x="1832011" y="247026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0.822</cdr:x>
      <cdr:y>0.17309</cdr:y>
    </cdr:from>
    <cdr:to>
      <cdr:x>0.89833</cdr:x>
      <cdr:y>0.22268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9199767" y="1071336"/>
          <a:ext cx="854276" cy="306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6,5 %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0.27917</cdr:x>
      <cdr:y>0.2984</cdr:y>
    </cdr:from>
    <cdr:to>
      <cdr:x>0.33921</cdr:x>
      <cdr:y>0.42383</cdr:y>
    </cdr:to>
    <cdr:sp macro="" textlink="">
      <cdr:nvSpPr>
        <cdr:cNvPr id="17" name="Seta para a direita 16"/>
        <cdr:cNvSpPr/>
      </cdr:nvSpPr>
      <cdr:spPr>
        <a:xfrm xmlns:a="http://schemas.openxmlformats.org/drawingml/2006/main" rot="19140362">
          <a:off x="2976336" y="1846943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0.38639</cdr:x>
      <cdr:y>0.26542</cdr:y>
    </cdr:from>
    <cdr:to>
      <cdr:x>0.44642</cdr:x>
      <cdr:y>0.39085</cdr:y>
    </cdr:to>
    <cdr:sp macro="" textlink="">
      <cdr:nvSpPr>
        <cdr:cNvPr id="23" name="Seta para a direita 22"/>
        <cdr:cNvSpPr/>
      </cdr:nvSpPr>
      <cdr:spPr>
        <a:xfrm xmlns:a="http://schemas.openxmlformats.org/drawingml/2006/main" rot="19140362">
          <a:off x="4119336" y="1642836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0.4936</cdr:x>
      <cdr:y>0.24783</cdr:y>
    </cdr:from>
    <cdr:to>
      <cdr:x>0.55363</cdr:x>
      <cdr:y>0.37326</cdr:y>
    </cdr:to>
    <cdr:sp macro="" textlink="">
      <cdr:nvSpPr>
        <cdr:cNvPr id="24" name="Seta para a direita 23"/>
        <cdr:cNvSpPr/>
      </cdr:nvSpPr>
      <cdr:spPr>
        <a:xfrm xmlns:a="http://schemas.openxmlformats.org/drawingml/2006/main" rot="19140362">
          <a:off x="5262337" y="153397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0.60081</cdr:x>
      <cdr:y>0.24124</cdr:y>
    </cdr:from>
    <cdr:to>
      <cdr:x>0.66084</cdr:x>
      <cdr:y>0.36667</cdr:y>
    </cdr:to>
    <cdr:sp macro="" textlink="">
      <cdr:nvSpPr>
        <cdr:cNvPr id="25" name="Seta para a direita 24"/>
        <cdr:cNvSpPr/>
      </cdr:nvSpPr>
      <cdr:spPr>
        <a:xfrm xmlns:a="http://schemas.openxmlformats.org/drawingml/2006/main" rot="19140362">
          <a:off x="6405334" y="149315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0.7093</cdr:x>
      <cdr:y>0.20606</cdr:y>
    </cdr:from>
    <cdr:to>
      <cdr:x>0.76933</cdr:x>
      <cdr:y>0.33149</cdr:y>
    </cdr:to>
    <cdr:sp macro="" textlink="">
      <cdr:nvSpPr>
        <cdr:cNvPr id="26" name="Seta para a direita 25"/>
        <cdr:cNvSpPr/>
      </cdr:nvSpPr>
      <cdr:spPr>
        <a:xfrm xmlns:a="http://schemas.openxmlformats.org/drawingml/2006/main" rot="19140362">
          <a:off x="7938398" y="1275447"/>
          <a:ext cx="671848" cy="776356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0.81778</cdr:x>
      <cdr:y>0.13572</cdr:y>
    </cdr:from>
    <cdr:to>
      <cdr:x>0.87782</cdr:x>
      <cdr:y>0.26115</cdr:y>
    </cdr:to>
    <cdr:sp macro="" textlink="">
      <cdr:nvSpPr>
        <cdr:cNvPr id="27" name="Seta para a direita 26"/>
        <cdr:cNvSpPr/>
      </cdr:nvSpPr>
      <cdr:spPr>
        <a:xfrm xmlns:a="http://schemas.openxmlformats.org/drawingml/2006/main" rot="19140362">
          <a:off x="9152492" y="840024"/>
          <a:ext cx="671960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164836</xdr:colOff>
      <xdr:row>3</xdr:row>
      <xdr:rowOff>83344</xdr:rowOff>
    </xdr:from>
    <xdr:to>
      <xdr:col>7</xdr:col>
      <xdr:colOff>631561</xdr:colOff>
      <xdr:row>32</xdr:row>
      <xdr:rowOff>140494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940592</xdr:colOff>
      <xdr:row>2</xdr:row>
      <xdr:rowOff>122635</xdr:rowOff>
    </xdr:from>
    <xdr:to>
      <xdr:col>19</xdr:col>
      <xdr:colOff>600414</xdr:colOff>
      <xdr:row>36</xdr:row>
      <xdr:rowOff>159887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928686</xdr:colOff>
      <xdr:row>38</xdr:row>
      <xdr:rowOff>104773</xdr:rowOff>
    </xdr:from>
    <xdr:to>
      <xdr:col>6</xdr:col>
      <xdr:colOff>321468</xdr:colOff>
      <xdr:row>63</xdr:row>
      <xdr:rowOff>190498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2</xdr:row>
      <xdr:rowOff>123824</xdr:rowOff>
    </xdr:from>
    <xdr:to>
      <xdr:col>7</xdr:col>
      <xdr:colOff>571500</xdr:colOff>
      <xdr:row>20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592931</xdr:colOff>
      <xdr:row>4</xdr:row>
      <xdr:rowOff>111918</xdr:rowOff>
    </xdr:from>
    <xdr:to>
      <xdr:col>3</xdr:col>
      <xdr:colOff>171450</xdr:colOff>
      <xdr:row>26</xdr:row>
      <xdr:rowOff>45243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130969</xdr:colOff>
      <xdr:row>2</xdr:row>
      <xdr:rowOff>142874</xdr:rowOff>
    </xdr:from>
    <xdr:to>
      <xdr:col>7</xdr:col>
      <xdr:colOff>689241</xdr:colOff>
      <xdr:row>28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419101</xdr:colOff>
      <xdr:row>33</xdr:row>
      <xdr:rowOff>138793</xdr:rowOff>
    </xdr:from>
    <xdr:to>
      <xdr:col>6</xdr:col>
      <xdr:colOff>591911</xdr:colOff>
      <xdr:row>69</xdr:row>
      <xdr:rowOff>34018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247650</xdr:colOff>
      <xdr:row>2</xdr:row>
      <xdr:rowOff>0</xdr:rowOff>
    </xdr:from>
    <xdr:to>
      <xdr:col>17</xdr:col>
      <xdr:colOff>92869</xdr:colOff>
      <xdr:row>27</xdr:row>
      <xdr:rowOff>126206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</xdr:row>
      <xdr:rowOff>38100</xdr:rowOff>
    </xdr:from>
    <xdr:to>
      <xdr:col>8</xdr:col>
      <xdr:colOff>438149</xdr:colOff>
      <xdr:row>19</xdr:row>
      <xdr:rowOff>200025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457200"/>
          <a:ext cx="6696075" cy="3724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59531</xdr:rowOff>
    </xdr:from>
    <xdr:to>
      <xdr:col>9</xdr:col>
      <xdr:colOff>102394</xdr:colOff>
      <xdr:row>36</xdr:row>
      <xdr:rowOff>145256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38098</xdr:colOff>
      <xdr:row>1052</xdr:row>
      <xdr:rowOff>142874</xdr:rowOff>
    </xdr:from>
    <xdr:to>
      <xdr:col>16</xdr:col>
      <xdr:colOff>285749</xdr:colOff>
      <xdr:row>1073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752475</xdr:colOff>
      <xdr:row>2</xdr:row>
      <xdr:rowOff>19050</xdr:rowOff>
    </xdr:from>
    <xdr:to>
      <xdr:col>7</xdr:col>
      <xdr:colOff>133350</xdr:colOff>
      <xdr:row>25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38150"/>
          <a:ext cx="7048500" cy="443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224</xdr:row>
      <xdr:rowOff>176212</xdr:rowOff>
    </xdr:from>
    <xdr:to>
      <xdr:col>13</xdr:col>
      <xdr:colOff>476250</xdr:colOff>
      <xdr:row>247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733425</xdr:colOff>
      <xdr:row>2</xdr:row>
      <xdr:rowOff>57150</xdr:rowOff>
    </xdr:from>
    <xdr:to>
      <xdr:col>7</xdr:col>
      <xdr:colOff>190500</xdr:colOff>
      <xdr:row>27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57200"/>
          <a:ext cx="5953125" cy="478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120650</xdr:rowOff>
    </xdr:from>
    <xdr:to>
      <xdr:col>8</xdr:col>
      <xdr:colOff>278342</xdr:colOff>
      <xdr:row>24</xdr:row>
      <xdr:rowOff>105833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624416</xdr:colOff>
      <xdr:row>4</xdr:row>
      <xdr:rowOff>52917</xdr:rowOff>
    </xdr:from>
    <xdr:to>
      <xdr:col>7</xdr:col>
      <xdr:colOff>599228</xdr:colOff>
      <xdr:row>26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6" y="878417"/>
          <a:ext cx="5986145" cy="4359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154782</xdr:rowOff>
    </xdr:from>
    <xdr:to>
      <xdr:col>5</xdr:col>
      <xdr:colOff>84222</xdr:colOff>
      <xdr:row>25</xdr:row>
      <xdr:rowOff>178594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1"/>
          <a:ext cx="8537660" cy="44053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il.lepri\Meus%20documentos\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a.buchala\AppData\Local\Microsoft\Windows\Temporary%20Internet%20Files\Content.Outlook\HCUDXAV3\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populacao_2007_DOU_05_10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S68"/>
  <sheetViews>
    <sheetView showGridLines="0" tabSelected="1" zoomScaleNormal="100" zoomScaleSheetLayoutView="70" workbookViewId="0">
      <selection activeCell="K6" sqref="K6"/>
    </sheetView>
  </sheetViews>
  <sheetFormatPr defaultRowHeight="15" x14ac:dyDescent="0.3"/>
  <cols>
    <col min="1" max="1" width="15" style="1" bestFit="1" customWidth="1"/>
    <col min="2" max="2" width="15.28515625" style="1" customWidth="1"/>
    <col min="3" max="3" width="14.28515625" style="1" customWidth="1"/>
    <col min="4" max="4" width="9.85546875" style="1" customWidth="1"/>
    <col min="5" max="5" width="10.140625" style="1" bestFit="1" customWidth="1"/>
    <col min="6" max="6" width="9.140625" style="1"/>
    <col min="7" max="7" width="13.28515625" style="1" customWidth="1"/>
    <col min="8" max="8" width="12.42578125" style="1" customWidth="1"/>
    <col min="9" max="9" width="13.28515625" style="1" customWidth="1"/>
    <col min="10" max="10" width="14.5703125" style="1" customWidth="1"/>
    <col min="11" max="12" width="10.140625" style="1" bestFit="1" customWidth="1"/>
    <col min="13" max="13" width="12" style="1" customWidth="1"/>
    <col min="14" max="14" width="11" style="1" bestFit="1" customWidth="1"/>
    <col min="15" max="15" width="15" style="1" customWidth="1"/>
    <col min="16" max="17" width="9.140625" style="1"/>
    <col min="18" max="18" width="10.140625" style="1" bestFit="1" customWidth="1"/>
    <col min="19" max="16384" width="9.140625" style="1"/>
  </cols>
  <sheetData>
    <row r="1" spans="1:3" ht="22.5" customHeight="1" x14ac:dyDescent="0.3">
      <c r="A1" s="6" t="s">
        <v>48</v>
      </c>
    </row>
    <row r="2" spans="1:3" ht="10.5" customHeight="1" x14ac:dyDescent="0.3"/>
    <row r="7" spans="1:3" ht="27" x14ac:dyDescent="0.5">
      <c r="A7" s="291" t="s">
        <v>0</v>
      </c>
      <c r="B7" s="291"/>
      <c r="C7" s="291"/>
    </row>
    <row r="9" spans="1:3" ht="38.25" x14ac:dyDescent="0.3">
      <c r="A9" s="7" t="s">
        <v>1</v>
      </c>
      <c r="B9" s="8" t="s">
        <v>2</v>
      </c>
      <c r="C9" s="8" t="s">
        <v>41</v>
      </c>
    </row>
    <row r="10" spans="1:3" ht="16.5" x14ac:dyDescent="0.3">
      <c r="A10" s="10">
        <v>2009</v>
      </c>
      <c r="B10" s="11">
        <v>112670935</v>
      </c>
      <c r="C10" s="9"/>
    </row>
    <row r="11" spans="1:3" ht="16.5" x14ac:dyDescent="0.3">
      <c r="A11" s="10">
        <v>2010</v>
      </c>
      <c r="B11" s="11">
        <v>134836791</v>
      </c>
      <c r="C11" s="15">
        <f t="shared" ref="C11:C17" si="0">B11/B10-1</f>
        <v>0.19673091378890217</v>
      </c>
    </row>
    <row r="12" spans="1:3" ht="16.5" x14ac:dyDescent="0.3">
      <c r="A12" s="10">
        <v>2011</v>
      </c>
      <c r="B12" s="11">
        <v>143206574</v>
      </c>
      <c r="C12" s="15">
        <f t="shared" si="0"/>
        <v>6.2073436618645061E-2</v>
      </c>
    </row>
    <row r="13" spans="1:3" ht="16.5" x14ac:dyDescent="0.3">
      <c r="A13" s="10">
        <v>2012</v>
      </c>
      <c r="B13" s="11">
        <v>146598376</v>
      </c>
      <c r="C13" s="15">
        <f t="shared" si="0"/>
        <v>2.3684680844330508E-2</v>
      </c>
    </row>
    <row r="14" spans="1:3" ht="16.5" x14ac:dyDescent="0.3">
      <c r="A14" s="10">
        <v>2013</v>
      </c>
      <c r="B14" s="11">
        <v>149518269</v>
      </c>
      <c r="C14" s="15">
        <f t="shared" si="0"/>
        <v>1.9917635376806686E-2</v>
      </c>
    </row>
    <row r="15" spans="1:3" ht="16.5" x14ac:dyDescent="0.3">
      <c r="A15" s="10">
        <v>2014</v>
      </c>
      <c r="B15" s="11">
        <v>155612992</v>
      </c>
      <c r="C15" s="15">
        <f t="shared" si="0"/>
        <v>4.0762396734274731E-2</v>
      </c>
    </row>
    <row r="16" spans="1:3" ht="16.5" x14ac:dyDescent="0.3">
      <c r="A16" s="10">
        <v>2015</v>
      </c>
      <c r="B16" s="11">
        <v>173022509</v>
      </c>
      <c r="C16" s="15">
        <f t="shared" si="0"/>
        <v>0.11187701474180245</v>
      </c>
    </row>
    <row r="17" spans="1:14" ht="16.5" x14ac:dyDescent="0.3">
      <c r="A17" s="10">
        <v>2016</v>
      </c>
      <c r="B17" s="11">
        <v>184324379</v>
      </c>
      <c r="C17" s="15">
        <f t="shared" si="0"/>
        <v>6.5320229519963746E-2</v>
      </c>
    </row>
    <row r="31" spans="1:14" x14ac:dyDescent="0.3">
      <c r="C31" s="104"/>
      <c r="D31" s="104"/>
      <c r="E31" s="104"/>
    </row>
    <row r="32" spans="1:14" x14ac:dyDescent="0.3">
      <c r="C32" s="104"/>
      <c r="D32" s="104"/>
      <c r="E32" s="104"/>
      <c r="J32" s="9"/>
      <c r="K32" s="9"/>
      <c r="L32" s="9"/>
      <c r="N32" s="9"/>
    </row>
    <row r="33" spans="2:19" ht="16.5" x14ac:dyDescent="0.3">
      <c r="C33" s="104"/>
      <c r="D33" s="105"/>
      <c r="E33" s="104"/>
      <c r="F33" s="12"/>
      <c r="I33" s="13"/>
      <c r="J33" s="14"/>
      <c r="L33" s="12"/>
      <c r="N33" s="12"/>
      <c r="O33" s="12"/>
    </row>
    <row r="34" spans="2:19" ht="16.5" x14ac:dyDescent="0.3">
      <c r="C34" s="104"/>
      <c r="D34" s="106"/>
      <c r="E34" s="104"/>
      <c r="F34" s="12"/>
      <c r="I34" s="13"/>
      <c r="J34" s="14"/>
      <c r="L34" s="12"/>
      <c r="N34" s="12"/>
      <c r="O34" s="12"/>
    </row>
    <row r="35" spans="2:19" ht="16.5" x14ac:dyDescent="0.3">
      <c r="C35" s="104"/>
      <c r="D35" s="106"/>
      <c r="E35" s="104"/>
      <c r="F35" s="12"/>
      <c r="I35" s="13"/>
      <c r="J35" s="14"/>
      <c r="L35" s="12"/>
      <c r="N35" s="12"/>
      <c r="O35" s="12"/>
    </row>
    <row r="36" spans="2:19" ht="16.5" x14ac:dyDescent="0.3">
      <c r="C36" s="104"/>
      <c r="D36" s="106"/>
      <c r="E36" s="104"/>
      <c r="F36" s="12"/>
      <c r="J36" s="14"/>
      <c r="L36" s="12"/>
      <c r="N36" s="12"/>
      <c r="O36" s="12"/>
    </row>
    <row r="37" spans="2:19" ht="16.5" x14ac:dyDescent="0.3">
      <c r="C37" s="104"/>
      <c r="D37" s="106"/>
      <c r="E37" s="104"/>
      <c r="F37" s="12"/>
      <c r="I37" s="13"/>
      <c r="J37" s="14"/>
      <c r="L37" s="12"/>
      <c r="N37" s="12"/>
      <c r="O37" s="12"/>
    </row>
    <row r="38" spans="2:19" ht="16.5" x14ac:dyDescent="0.3">
      <c r="C38" s="104"/>
      <c r="D38" s="106"/>
      <c r="E38" s="107"/>
      <c r="F38" s="12"/>
      <c r="I38" s="13"/>
      <c r="J38" s="14"/>
      <c r="L38" s="12"/>
      <c r="N38" s="12"/>
      <c r="O38" s="12"/>
    </row>
    <row r="39" spans="2:19" ht="16.5" x14ac:dyDescent="0.3">
      <c r="C39" s="104"/>
      <c r="D39" s="106"/>
      <c r="E39" s="104"/>
      <c r="F39" s="12"/>
      <c r="I39" s="13"/>
      <c r="J39" s="14"/>
      <c r="K39" s="12"/>
      <c r="L39" s="12"/>
      <c r="N39" s="12"/>
      <c r="O39" s="12"/>
    </row>
    <row r="40" spans="2:19" ht="16.5" x14ac:dyDescent="0.3">
      <c r="C40" s="104"/>
      <c r="D40" s="106"/>
      <c r="E40" s="104"/>
      <c r="F40" s="12"/>
      <c r="I40" s="13"/>
      <c r="J40" s="14"/>
      <c r="L40" s="12"/>
      <c r="N40" s="12"/>
      <c r="O40" s="12"/>
    </row>
    <row r="41" spans="2:19" ht="16.5" x14ac:dyDescent="0.3">
      <c r="B41" s="16"/>
      <c r="C41" s="108"/>
      <c r="D41" s="104"/>
      <c r="E41" s="104"/>
      <c r="F41" s="12"/>
      <c r="I41" s="13"/>
      <c r="J41" s="14"/>
      <c r="K41" s="12"/>
      <c r="L41" s="12"/>
      <c r="N41" s="12"/>
      <c r="O41" s="12"/>
    </row>
    <row r="42" spans="2:19" ht="16.5" x14ac:dyDescent="0.3">
      <c r="B42" s="16"/>
      <c r="C42" s="108"/>
      <c r="D42" s="104"/>
      <c r="E42" s="104"/>
      <c r="F42" s="12"/>
      <c r="I42" s="13"/>
      <c r="J42" s="14"/>
      <c r="L42" s="12"/>
      <c r="N42" s="12"/>
      <c r="O42" s="12"/>
      <c r="S42" s="16"/>
    </row>
    <row r="43" spans="2:19" ht="16.5" x14ac:dyDescent="0.3">
      <c r="B43" s="16"/>
      <c r="C43" s="108"/>
      <c r="D43" s="104"/>
      <c r="E43" s="108"/>
      <c r="F43" s="12"/>
      <c r="I43" s="13"/>
      <c r="J43" s="14"/>
      <c r="K43" s="12"/>
      <c r="L43" s="12"/>
      <c r="N43" s="12"/>
      <c r="O43" s="12"/>
    </row>
    <row r="44" spans="2:19" ht="16.5" x14ac:dyDescent="0.3">
      <c r="B44" s="16"/>
      <c r="C44" s="17"/>
      <c r="F44" s="12"/>
      <c r="I44" s="13"/>
      <c r="J44" s="14"/>
      <c r="L44" s="12"/>
      <c r="N44" s="12"/>
      <c r="O44" s="12"/>
    </row>
    <row r="45" spans="2:19" ht="16.5" x14ac:dyDescent="0.3">
      <c r="B45" s="16"/>
      <c r="C45" s="17"/>
      <c r="F45" s="12"/>
      <c r="I45" s="13"/>
      <c r="J45" s="14"/>
      <c r="K45" s="12"/>
      <c r="L45" s="12"/>
      <c r="N45" s="12"/>
      <c r="O45" s="12"/>
    </row>
    <row r="46" spans="2:19" ht="16.5" x14ac:dyDescent="0.3">
      <c r="F46" s="12"/>
      <c r="I46" s="13"/>
      <c r="J46" s="14"/>
      <c r="L46" s="12"/>
      <c r="N46" s="12"/>
      <c r="O46" s="12"/>
    </row>
    <row r="47" spans="2:19" ht="16.5" x14ac:dyDescent="0.3">
      <c r="F47" s="12"/>
      <c r="I47" s="13"/>
      <c r="J47" s="14"/>
      <c r="K47" s="12"/>
      <c r="L47" s="12"/>
      <c r="N47" s="12"/>
      <c r="O47" s="12"/>
    </row>
    <row r="48" spans="2:19" ht="16.5" x14ac:dyDescent="0.3">
      <c r="F48" s="12"/>
      <c r="I48" s="13"/>
      <c r="J48" s="14"/>
      <c r="L48" s="12"/>
      <c r="N48" s="12"/>
      <c r="O48" s="12"/>
    </row>
    <row r="49" spans="6:15" ht="16.5" x14ac:dyDescent="0.3">
      <c r="F49" s="12"/>
      <c r="I49" s="13"/>
      <c r="J49" s="14"/>
      <c r="K49" s="12"/>
      <c r="L49" s="12"/>
      <c r="N49" s="12"/>
      <c r="O49" s="12"/>
    </row>
    <row r="50" spans="6:15" ht="16.5" x14ac:dyDescent="0.3">
      <c r="F50" s="12"/>
      <c r="I50" s="13"/>
      <c r="J50" s="14"/>
      <c r="L50" s="12"/>
      <c r="N50" s="12"/>
      <c r="O50" s="12"/>
    </row>
    <row r="51" spans="6:15" ht="16.5" x14ac:dyDescent="0.3">
      <c r="F51" s="12"/>
      <c r="I51" s="13"/>
      <c r="J51" s="14"/>
      <c r="K51" s="12"/>
      <c r="L51" s="12"/>
      <c r="N51" s="12"/>
      <c r="O51" s="12"/>
    </row>
    <row r="52" spans="6:15" ht="16.5" x14ac:dyDescent="0.3">
      <c r="F52" s="12"/>
      <c r="I52" s="13"/>
      <c r="J52" s="14"/>
      <c r="L52" s="12"/>
      <c r="N52" s="12"/>
      <c r="O52" s="12"/>
    </row>
    <row r="53" spans="6:15" ht="16.5" x14ac:dyDescent="0.3">
      <c r="F53" s="12"/>
      <c r="I53" s="13"/>
      <c r="J53" s="14"/>
      <c r="K53" s="12"/>
      <c r="L53" s="12"/>
      <c r="N53" s="12"/>
      <c r="O53" s="12"/>
    </row>
    <row r="54" spans="6:15" ht="16.5" x14ac:dyDescent="0.3">
      <c r="F54" s="12"/>
      <c r="I54" s="13"/>
      <c r="J54" s="14"/>
      <c r="L54" s="12"/>
      <c r="N54" s="12"/>
      <c r="O54" s="12"/>
    </row>
    <row r="55" spans="6:15" ht="16.5" x14ac:dyDescent="0.3">
      <c r="F55" s="12"/>
      <c r="I55" s="13"/>
      <c r="J55" s="14"/>
      <c r="K55" s="12"/>
      <c r="L55" s="12"/>
      <c r="N55" s="12"/>
      <c r="O55" s="12"/>
    </row>
    <row r="56" spans="6:15" ht="16.5" x14ac:dyDescent="0.3">
      <c r="F56" s="12"/>
      <c r="I56" s="13"/>
      <c r="J56" s="14"/>
      <c r="L56" s="12"/>
      <c r="N56" s="12"/>
      <c r="O56" s="12"/>
    </row>
    <row r="57" spans="6:15" ht="16.5" x14ac:dyDescent="0.3">
      <c r="F57" s="12"/>
      <c r="I57" s="13"/>
      <c r="J57" s="14"/>
      <c r="K57" s="12"/>
      <c r="L57" s="12"/>
      <c r="N57" s="12"/>
      <c r="O57" s="12"/>
    </row>
    <row r="58" spans="6:15" ht="16.5" x14ac:dyDescent="0.3">
      <c r="F58" s="12"/>
      <c r="I58" s="13"/>
      <c r="J58" s="14"/>
      <c r="L58" s="12"/>
      <c r="N58" s="12"/>
      <c r="O58" s="12"/>
    </row>
    <row r="59" spans="6:15" ht="16.5" x14ac:dyDescent="0.3">
      <c r="F59" s="12"/>
      <c r="I59" s="13"/>
      <c r="J59" s="14"/>
      <c r="K59" s="12"/>
      <c r="L59" s="12"/>
      <c r="N59" s="12"/>
      <c r="O59" s="12"/>
    </row>
    <row r="60" spans="6:15" ht="16.5" x14ac:dyDescent="0.3">
      <c r="F60" s="12"/>
      <c r="I60" s="13"/>
      <c r="J60" s="14"/>
      <c r="L60" s="12"/>
      <c r="N60" s="12"/>
      <c r="O60" s="12"/>
    </row>
    <row r="61" spans="6:15" ht="16.5" x14ac:dyDescent="0.3">
      <c r="F61" s="12"/>
      <c r="I61" s="13"/>
      <c r="J61" s="14"/>
      <c r="K61" s="12"/>
      <c r="L61" s="12"/>
      <c r="N61" s="12"/>
      <c r="O61" s="12"/>
    </row>
    <row r="62" spans="6:15" ht="16.5" x14ac:dyDescent="0.3">
      <c r="F62" s="12"/>
      <c r="I62" s="13"/>
      <c r="J62" s="14"/>
      <c r="L62" s="12"/>
      <c r="N62" s="12"/>
      <c r="O62" s="12"/>
    </row>
    <row r="63" spans="6:15" ht="16.5" x14ac:dyDescent="0.3">
      <c r="F63" s="12"/>
      <c r="I63" s="13"/>
      <c r="J63" s="14"/>
      <c r="K63" s="12"/>
      <c r="L63" s="12"/>
      <c r="N63" s="12"/>
      <c r="O63" s="12"/>
    </row>
    <row r="64" spans="6:15" ht="16.5" x14ac:dyDescent="0.3">
      <c r="F64" s="12"/>
      <c r="I64" s="13"/>
      <c r="J64" s="14"/>
      <c r="L64" s="12"/>
      <c r="N64" s="12"/>
      <c r="O64" s="12"/>
    </row>
    <row r="65" spans="6:15" ht="16.5" x14ac:dyDescent="0.3">
      <c r="F65" s="12"/>
      <c r="I65" s="13"/>
      <c r="J65" s="14"/>
      <c r="K65" s="12"/>
      <c r="L65" s="12"/>
      <c r="N65" s="12"/>
      <c r="O65" s="12"/>
    </row>
    <row r="66" spans="6:15" ht="16.5" x14ac:dyDescent="0.3">
      <c r="F66" s="12"/>
      <c r="I66" s="13"/>
      <c r="J66" s="14"/>
      <c r="L66" s="12"/>
      <c r="N66" s="12"/>
      <c r="O66" s="12"/>
    </row>
    <row r="67" spans="6:15" ht="16.5" x14ac:dyDescent="0.3">
      <c r="F67" s="12"/>
      <c r="I67" s="13"/>
      <c r="J67" s="14"/>
      <c r="K67" s="12"/>
      <c r="L67" s="12"/>
      <c r="N67" s="12"/>
      <c r="O67" s="12"/>
    </row>
    <row r="68" spans="6:15" ht="16.5" x14ac:dyDescent="0.3">
      <c r="F68" s="12"/>
      <c r="I68" s="13"/>
      <c r="J68" s="14"/>
      <c r="L68" s="12"/>
      <c r="N68" s="12"/>
      <c r="O68" s="12"/>
    </row>
  </sheetData>
  <mergeCells count="1">
    <mergeCell ref="A7:C7"/>
  </mergeCells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"/>
  <sheetViews>
    <sheetView workbookViewId="0">
      <selection activeCell="N16" sqref="N16"/>
    </sheetView>
  </sheetViews>
  <sheetFormatPr defaultRowHeight="15" x14ac:dyDescent="0.25"/>
  <cols>
    <col min="1" max="1" width="55.42578125" bestFit="1" customWidth="1"/>
    <col min="2" max="2" width="11.5703125" bestFit="1" customWidth="1"/>
    <col min="3" max="3" width="10.85546875" customWidth="1"/>
    <col min="4" max="19" width="9.28515625" bestFit="1" customWidth="1"/>
  </cols>
  <sheetData>
    <row r="1" spans="1:5" s="13" customFormat="1" ht="16.5" x14ac:dyDescent="0.3">
      <c r="A1" t="s">
        <v>261</v>
      </c>
      <c r="C1" s="62"/>
      <c r="E1" s="32"/>
    </row>
    <row r="2" spans="1:5" s="13" customFormat="1" ht="16.5" x14ac:dyDescent="0.3">
      <c r="C2" s="62"/>
      <c r="E2" s="32"/>
    </row>
  </sheetData>
  <sortState xmlns:xlrd2="http://schemas.microsoft.com/office/spreadsheetml/2017/richdata2" ref="A694:S1038">
    <sortCondition descending="1" ref="B694:B1038"/>
  </sortState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20"/>
  <sheetViews>
    <sheetView workbookViewId="0">
      <selection activeCell="P15" sqref="P15"/>
    </sheetView>
  </sheetViews>
  <sheetFormatPr defaultRowHeight="16.5" x14ac:dyDescent="0.3"/>
  <cols>
    <col min="1" max="1" width="34.42578125" style="13" customWidth="1"/>
    <col min="2" max="2" width="11.42578125" style="13" bestFit="1" customWidth="1"/>
    <col min="3" max="3" width="15" style="13" bestFit="1" customWidth="1"/>
    <col min="4" max="19" width="9.140625" style="13"/>
    <col min="20" max="20" width="16.28515625" style="13" customWidth="1"/>
    <col min="21" max="21" width="9.85546875" style="13" bestFit="1" customWidth="1"/>
    <col min="22" max="16384" width="9.140625" style="13"/>
  </cols>
  <sheetData>
    <row r="1" spans="1:1" x14ac:dyDescent="0.3">
      <c r="A1" s="13" t="s">
        <v>262</v>
      </c>
    </row>
    <row r="2" spans="1:1" customFormat="1" ht="15" x14ac:dyDescent="0.25"/>
    <row r="3" spans="1:1" customFormat="1" ht="15" x14ac:dyDescent="0.25"/>
    <row r="4" spans="1:1" customFormat="1" ht="15" x14ac:dyDescent="0.25"/>
    <row r="5" spans="1:1" customFormat="1" ht="15" x14ac:dyDescent="0.25"/>
    <row r="6" spans="1:1" customFormat="1" ht="15" x14ac:dyDescent="0.25"/>
    <row r="7" spans="1:1" customFormat="1" ht="15" x14ac:dyDescent="0.25"/>
    <row r="8" spans="1:1" customFormat="1" ht="15" x14ac:dyDescent="0.25"/>
    <row r="9" spans="1:1" customFormat="1" ht="15" x14ac:dyDescent="0.25"/>
    <row r="10" spans="1:1" customFormat="1" ht="15" x14ac:dyDescent="0.25"/>
    <row r="11" spans="1:1" customFormat="1" ht="15" x14ac:dyDescent="0.25"/>
    <row r="12" spans="1:1" customFormat="1" ht="15" x14ac:dyDescent="0.25"/>
    <row r="13" spans="1:1" customFormat="1" ht="15" x14ac:dyDescent="0.25"/>
    <row r="14" spans="1:1" customFormat="1" ht="15" x14ac:dyDescent="0.25"/>
    <row r="15" spans="1:1" customFormat="1" ht="15" x14ac:dyDescent="0.25"/>
    <row r="16" spans="1:1" customFormat="1" ht="15" x14ac:dyDescent="0.25"/>
    <row r="17" customFormat="1" ht="15" x14ac:dyDescent="0.25"/>
    <row r="18" customFormat="1" ht="15" x14ac:dyDescent="0.25"/>
    <row r="19" customFormat="1" ht="15" x14ac:dyDescent="0.25"/>
    <row r="20" customFormat="1" ht="15" x14ac:dyDescent="0.25"/>
    <row r="21" customFormat="1" ht="15" x14ac:dyDescent="0.25"/>
    <row r="22" customFormat="1" ht="15" x14ac:dyDescent="0.25"/>
    <row r="23" customFormat="1" ht="15" x14ac:dyDescent="0.25"/>
    <row r="24" customFormat="1" ht="15" x14ac:dyDescent="0.25"/>
    <row r="25" customFormat="1" ht="15" x14ac:dyDescent="0.25"/>
    <row r="26" customFormat="1" ht="15" x14ac:dyDescent="0.25"/>
    <row r="27" customFormat="1" ht="15" x14ac:dyDescent="0.25"/>
    <row r="28" customFormat="1" ht="15" x14ac:dyDescent="0.25"/>
    <row r="29" customFormat="1" ht="15" x14ac:dyDescent="0.25"/>
    <row r="30" customFormat="1" ht="15" x14ac:dyDescent="0.25"/>
    <row r="31" customFormat="1" ht="15" x14ac:dyDescent="0.25"/>
    <row r="32" customFormat="1" ht="15" x14ac:dyDescent="0.25"/>
    <row r="33" customFormat="1" ht="15" x14ac:dyDescent="0.25"/>
    <row r="34" customFormat="1" ht="15" x14ac:dyDescent="0.25"/>
    <row r="35" customFormat="1" ht="15" x14ac:dyDescent="0.25"/>
    <row r="36" customFormat="1" ht="15" x14ac:dyDescent="0.25"/>
    <row r="37" customFormat="1" ht="15" x14ac:dyDescent="0.25"/>
    <row r="38" customFormat="1" ht="15" x14ac:dyDescent="0.25"/>
    <row r="39" customFormat="1" ht="15" x14ac:dyDescent="0.25"/>
    <row r="40" customFormat="1" ht="15" x14ac:dyDescent="0.25"/>
    <row r="41" customFormat="1" ht="15" x14ac:dyDescent="0.25"/>
    <row r="42" customFormat="1" ht="15" x14ac:dyDescent="0.25"/>
    <row r="43" customFormat="1" ht="15" x14ac:dyDescent="0.25"/>
    <row r="44" customFormat="1" ht="15" x14ac:dyDescent="0.25"/>
    <row r="45" customFormat="1" ht="15" x14ac:dyDescent="0.25"/>
    <row r="46" customFormat="1" ht="15" x14ac:dyDescent="0.25"/>
    <row r="47" customFormat="1" ht="15" x14ac:dyDescent="0.25"/>
    <row r="48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  <row r="81" customFormat="1" ht="15" x14ac:dyDescent="0.25"/>
    <row r="82" customFormat="1" ht="15" x14ac:dyDescent="0.25"/>
    <row r="83" customFormat="1" ht="15" x14ac:dyDescent="0.25"/>
    <row r="84" customFormat="1" ht="15" x14ac:dyDescent="0.25"/>
    <row r="85" customFormat="1" ht="15" x14ac:dyDescent="0.25"/>
    <row r="86" customFormat="1" ht="15" x14ac:dyDescent="0.25"/>
    <row r="87" customFormat="1" ht="15" x14ac:dyDescent="0.25"/>
    <row r="88" customFormat="1" ht="15" x14ac:dyDescent="0.25"/>
    <row r="89" customFormat="1" ht="15" x14ac:dyDescent="0.25"/>
    <row r="90" customFormat="1" ht="15" x14ac:dyDescent="0.25"/>
    <row r="91" customFormat="1" ht="15" x14ac:dyDescent="0.25"/>
    <row r="92" customFormat="1" ht="15" x14ac:dyDescent="0.25"/>
    <row r="93" customFormat="1" ht="15" x14ac:dyDescent="0.25"/>
    <row r="94" customFormat="1" ht="15" x14ac:dyDescent="0.25"/>
    <row r="95" customFormat="1" ht="15" x14ac:dyDescent="0.25"/>
    <row r="96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customFormat="1" ht="15" x14ac:dyDescent="0.25"/>
    <row r="114" customFormat="1" ht="15" x14ac:dyDescent="0.25"/>
    <row r="115" customFormat="1" ht="15" x14ac:dyDescent="0.25"/>
    <row r="116" customFormat="1" ht="15" x14ac:dyDescent="0.25"/>
    <row r="117" customFormat="1" ht="15" x14ac:dyDescent="0.25"/>
    <row r="118" customFormat="1" ht="15" x14ac:dyDescent="0.25"/>
    <row r="119" customFormat="1" ht="15" x14ac:dyDescent="0.25"/>
    <row r="120" customFormat="1" ht="15" x14ac:dyDescent="0.25"/>
    <row r="121" customFormat="1" ht="15" x14ac:dyDescent="0.25"/>
    <row r="122" customFormat="1" ht="15" x14ac:dyDescent="0.25"/>
    <row r="123" customFormat="1" ht="15" x14ac:dyDescent="0.25"/>
    <row r="124" customFormat="1" ht="15" x14ac:dyDescent="0.25"/>
    <row r="125" customFormat="1" ht="15" x14ac:dyDescent="0.25"/>
    <row r="126" customFormat="1" ht="15" x14ac:dyDescent="0.25"/>
    <row r="127" customFormat="1" ht="15" x14ac:dyDescent="0.25"/>
    <row r="128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M130"/>
  <sheetViews>
    <sheetView showGridLines="0" zoomScaleNormal="100" zoomScaleSheetLayoutView="95" workbookViewId="0">
      <selection activeCell="P20" sqref="P20"/>
    </sheetView>
  </sheetViews>
  <sheetFormatPr defaultColWidth="9.140625" defaultRowHeight="15" x14ac:dyDescent="0.3"/>
  <cols>
    <col min="1" max="1" width="15.42578125" style="1" customWidth="1"/>
    <col min="2" max="2" width="13.140625" style="1" customWidth="1"/>
    <col min="3" max="3" width="12.7109375" style="1" customWidth="1"/>
    <col min="4" max="4" width="12.85546875" style="1" bestFit="1" customWidth="1"/>
    <col min="5" max="5" width="13" style="1" customWidth="1"/>
    <col min="6" max="6" width="6.28515625" style="1" bestFit="1" customWidth="1"/>
    <col min="7" max="16384" width="9.140625" style="1"/>
  </cols>
  <sheetData>
    <row r="1" spans="1:8" ht="22.5" customHeight="1" x14ac:dyDescent="0.3">
      <c r="A1" s="18" t="s">
        <v>259</v>
      </c>
      <c r="C1" s="18"/>
      <c r="D1" s="18"/>
      <c r="E1" s="18"/>
      <c r="F1" s="18"/>
    </row>
    <row r="2" spans="1:8" ht="10.5" customHeight="1" x14ac:dyDescent="0.3"/>
    <row r="3" spans="1:8" x14ac:dyDescent="0.3">
      <c r="A3" s="19" t="s">
        <v>1</v>
      </c>
      <c r="B3" s="36" t="s">
        <v>10</v>
      </c>
      <c r="C3" s="57" t="s">
        <v>11</v>
      </c>
    </row>
    <row r="4" spans="1:8" ht="16.5" x14ac:dyDescent="0.3">
      <c r="A4" s="13">
        <v>2009</v>
      </c>
      <c r="B4" s="37">
        <v>84</v>
      </c>
      <c r="C4" s="37">
        <v>233</v>
      </c>
      <c r="G4" s="58"/>
      <c r="H4" s="26"/>
    </row>
    <row r="5" spans="1:8" ht="16.5" x14ac:dyDescent="0.3">
      <c r="A5" s="13">
        <v>2010</v>
      </c>
      <c r="B5" s="37">
        <v>74</v>
      </c>
      <c r="C5" s="37">
        <v>229</v>
      </c>
      <c r="E5" s="38"/>
      <c r="F5" s="38"/>
      <c r="G5" s="58"/>
      <c r="H5" s="26"/>
    </row>
    <row r="6" spans="1:8" ht="16.5" x14ac:dyDescent="0.3">
      <c r="A6" s="13">
        <v>2011</v>
      </c>
      <c r="B6" s="37">
        <v>100</v>
      </c>
      <c r="C6" s="37">
        <v>237</v>
      </c>
      <c r="E6" s="38"/>
      <c r="F6" s="38"/>
      <c r="G6" s="58"/>
      <c r="H6" s="26"/>
    </row>
    <row r="7" spans="1:8" ht="16.5" x14ac:dyDescent="0.3">
      <c r="A7" s="13">
        <v>2012</v>
      </c>
      <c r="B7" s="37">
        <v>83</v>
      </c>
      <c r="C7" s="37">
        <v>243</v>
      </c>
      <c r="E7" s="38"/>
      <c r="F7" s="38"/>
      <c r="G7" s="58"/>
      <c r="H7" s="26"/>
    </row>
    <row r="8" spans="1:8" ht="16.5" x14ac:dyDescent="0.3">
      <c r="A8" s="13">
        <v>2013</v>
      </c>
      <c r="B8" s="37">
        <v>129</v>
      </c>
      <c r="C8" s="37">
        <v>268</v>
      </c>
      <c r="E8" s="38"/>
      <c r="F8" s="38"/>
      <c r="G8" s="58"/>
      <c r="H8" s="26"/>
    </row>
    <row r="9" spans="1:8" ht="16.5" x14ac:dyDescent="0.3">
      <c r="A9" s="13">
        <v>2014</v>
      </c>
      <c r="B9" s="37">
        <v>114</v>
      </c>
      <c r="C9" s="37">
        <v>279</v>
      </c>
      <c r="E9" s="38"/>
      <c r="F9" s="38"/>
      <c r="G9" s="58"/>
      <c r="H9" s="26"/>
    </row>
    <row r="10" spans="1:8" ht="16.5" x14ac:dyDescent="0.3">
      <c r="A10" s="13">
        <v>2015</v>
      </c>
      <c r="B10" s="59">
        <v>132</v>
      </c>
      <c r="C10" s="59">
        <v>322</v>
      </c>
      <c r="E10" s="38"/>
      <c r="F10" s="38"/>
      <c r="G10" s="58"/>
      <c r="H10" s="26"/>
    </row>
    <row r="11" spans="1:8" ht="16.5" x14ac:dyDescent="0.3">
      <c r="A11" s="13">
        <v>2016</v>
      </c>
      <c r="B11" s="59">
        <v>143</v>
      </c>
      <c r="C11" s="59">
        <v>315</v>
      </c>
      <c r="E11" s="38"/>
      <c r="F11" s="38"/>
      <c r="G11" s="58"/>
      <c r="H11" s="26"/>
    </row>
    <row r="12" spans="1:8" x14ac:dyDescent="0.3">
      <c r="B12" s="60"/>
      <c r="C12" s="61"/>
      <c r="D12" s="61"/>
      <c r="E12" s="60"/>
      <c r="F12" s="60"/>
    </row>
    <row r="13" spans="1:8" x14ac:dyDescent="0.3">
      <c r="B13" s="60"/>
      <c r="C13" s="61"/>
      <c r="D13" s="61"/>
      <c r="E13" s="60"/>
      <c r="F13" s="60"/>
    </row>
    <row r="14" spans="1:8" x14ac:dyDescent="0.3">
      <c r="B14" s="60"/>
      <c r="C14" s="61"/>
      <c r="D14" s="61"/>
      <c r="E14" s="60"/>
      <c r="F14" s="60"/>
    </row>
    <row r="15" spans="1:8" x14ac:dyDescent="0.3">
      <c r="B15" s="60"/>
      <c r="C15" s="61"/>
      <c r="D15" s="61"/>
      <c r="E15" s="60"/>
      <c r="F15" s="60"/>
    </row>
    <row r="16" spans="1:8" x14ac:dyDescent="0.3">
      <c r="B16" s="60"/>
      <c r="C16" s="61"/>
      <c r="D16" s="61"/>
      <c r="E16" s="60"/>
      <c r="F16" s="60"/>
    </row>
    <row r="17" spans="1:13" x14ac:dyDescent="0.3">
      <c r="B17" s="60"/>
      <c r="C17" s="61"/>
      <c r="D17" s="61"/>
      <c r="E17" s="60"/>
      <c r="F17" s="60"/>
    </row>
    <row r="18" spans="1:13" x14ac:dyDescent="0.3">
      <c r="B18" s="60"/>
      <c r="C18" s="61"/>
      <c r="D18" s="61"/>
      <c r="E18" s="60"/>
      <c r="F18" s="60"/>
    </row>
    <row r="19" spans="1:13" x14ac:dyDescent="0.3">
      <c r="B19" s="60"/>
      <c r="C19" s="61"/>
      <c r="D19" s="61"/>
      <c r="E19" s="60"/>
      <c r="F19" s="60"/>
    </row>
    <row r="20" spans="1:13" x14ac:dyDescent="0.3">
      <c r="B20" s="60"/>
      <c r="C20" s="61"/>
      <c r="D20" s="61"/>
      <c r="E20" s="60"/>
      <c r="F20" s="60"/>
    </row>
    <row r="21" spans="1:13" x14ac:dyDescent="0.3">
      <c r="B21" s="60"/>
      <c r="C21" s="61"/>
      <c r="D21" s="61"/>
      <c r="E21" s="60"/>
      <c r="F21" s="60"/>
    </row>
    <row r="22" spans="1:13" x14ac:dyDescent="0.3">
      <c r="B22" s="60"/>
      <c r="C22" s="61"/>
      <c r="D22" s="61"/>
      <c r="E22" s="60"/>
      <c r="F22" s="60"/>
    </row>
    <row r="23" spans="1:13" s="20" customFormat="1" ht="22.5" customHeight="1" x14ac:dyDescent="0.3">
      <c r="A23" s="1"/>
      <c r="B23" s="60"/>
      <c r="C23" s="61"/>
      <c r="D23" s="61"/>
      <c r="E23" s="60"/>
      <c r="F23" s="60"/>
      <c r="G23" s="1"/>
      <c r="H23" s="1"/>
      <c r="I23" s="1"/>
      <c r="J23" s="1"/>
      <c r="K23" s="1"/>
      <c r="L23" s="1"/>
      <c r="M23" s="1"/>
    </row>
    <row r="24" spans="1:13" ht="13.5" customHeight="1" x14ac:dyDescent="0.3">
      <c r="B24" s="60"/>
      <c r="C24" s="61"/>
      <c r="D24" s="61"/>
      <c r="E24" s="60"/>
      <c r="F24" s="60"/>
    </row>
    <row r="25" spans="1:13" x14ac:dyDescent="0.3">
      <c r="B25" s="60"/>
      <c r="C25" s="61"/>
      <c r="D25" s="61"/>
      <c r="E25" s="60"/>
      <c r="F25" s="60"/>
    </row>
    <row r="26" spans="1:13" x14ac:dyDescent="0.3">
      <c r="B26" s="60"/>
      <c r="C26" s="61"/>
      <c r="D26" s="61"/>
      <c r="E26" s="60"/>
      <c r="F26" s="60"/>
    </row>
    <row r="27" spans="1:13" x14ac:dyDescent="0.3">
      <c r="B27" s="60"/>
      <c r="C27" s="61"/>
      <c r="D27" s="61"/>
      <c r="E27" s="60"/>
      <c r="F27" s="60"/>
    </row>
    <row r="28" spans="1:13" x14ac:dyDescent="0.3">
      <c r="B28" s="60"/>
      <c r="C28" s="61"/>
      <c r="D28" s="61"/>
      <c r="E28" s="60"/>
      <c r="F28" s="60"/>
    </row>
    <row r="29" spans="1:13" x14ac:dyDescent="0.3">
      <c r="B29" s="60"/>
      <c r="C29" s="61"/>
      <c r="D29" s="61"/>
      <c r="E29" s="60"/>
      <c r="F29" s="60"/>
    </row>
    <row r="30" spans="1:13" x14ac:dyDescent="0.3">
      <c r="B30" s="60"/>
      <c r="C30" s="61"/>
      <c r="D30" s="61"/>
      <c r="E30" s="60"/>
      <c r="F30" s="60"/>
    </row>
    <row r="31" spans="1:13" s="20" customFormat="1" ht="22.5" customHeight="1" x14ac:dyDescent="0.3">
      <c r="A31" s="1"/>
      <c r="B31" s="60"/>
      <c r="C31" s="61"/>
      <c r="D31" s="61"/>
      <c r="E31" s="60"/>
      <c r="F31" s="60"/>
      <c r="G31" s="1"/>
      <c r="H31" s="1"/>
      <c r="I31" s="1"/>
      <c r="J31" s="1"/>
      <c r="K31" s="1"/>
      <c r="L31" s="1"/>
      <c r="M31" s="1"/>
    </row>
    <row r="32" spans="1:13" x14ac:dyDescent="0.3">
      <c r="B32" s="60"/>
      <c r="C32" s="61"/>
      <c r="D32" s="61"/>
      <c r="E32" s="60"/>
      <c r="F32" s="60"/>
    </row>
    <row r="33" spans="2:6" x14ac:dyDescent="0.3">
      <c r="B33" s="60"/>
      <c r="C33" s="61"/>
      <c r="D33" s="61"/>
      <c r="E33" s="60"/>
      <c r="F33" s="60"/>
    </row>
    <row r="34" spans="2:6" x14ac:dyDescent="0.3">
      <c r="B34" s="60"/>
      <c r="C34" s="61"/>
      <c r="D34" s="61"/>
      <c r="E34" s="60"/>
      <c r="F34" s="60"/>
    </row>
    <row r="35" spans="2:6" x14ac:dyDescent="0.3">
      <c r="B35" s="60"/>
      <c r="C35" s="61"/>
      <c r="D35" s="61"/>
      <c r="E35" s="60"/>
      <c r="F35" s="60"/>
    </row>
    <row r="36" spans="2:6" x14ac:dyDescent="0.3">
      <c r="B36" s="60"/>
      <c r="C36" s="61"/>
      <c r="D36" s="61"/>
      <c r="E36" s="60"/>
      <c r="F36" s="60"/>
    </row>
    <row r="37" spans="2:6" x14ac:dyDescent="0.3">
      <c r="B37" s="60"/>
      <c r="C37" s="61"/>
      <c r="D37" s="61"/>
      <c r="E37" s="60"/>
      <c r="F37" s="60"/>
    </row>
    <row r="38" spans="2:6" x14ac:dyDescent="0.3">
      <c r="B38" s="60"/>
      <c r="C38" s="61"/>
      <c r="D38" s="61"/>
      <c r="E38" s="60"/>
      <c r="F38" s="60"/>
    </row>
    <row r="39" spans="2:6" x14ac:dyDescent="0.3">
      <c r="B39" s="60"/>
      <c r="C39" s="61"/>
      <c r="D39" s="61"/>
      <c r="E39" s="60"/>
      <c r="F39" s="60"/>
    </row>
    <row r="40" spans="2:6" x14ac:dyDescent="0.3">
      <c r="B40" s="60"/>
      <c r="C40" s="61"/>
      <c r="D40" s="61"/>
      <c r="E40" s="60"/>
      <c r="F40" s="60"/>
    </row>
    <row r="41" spans="2:6" x14ac:dyDescent="0.3">
      <c r="B41" s="60"/>
      <c r="C41" s="61"/>
      <c r="D41" s="61"/>
      <c r="E41" s="60"/>
      <c r="F41" s="60"/>
    </row>
    <row r="42" spans="2:6" x14ac:dyDescent="0.3">
      <c r="B42" s="60"/>
      <c r="C42" s="61"/>
      <c r="D42" s="61"/>
      <c r="E42" s="60"/>
      <c r="F42" s="60"/>
    </row>
    <row r="43" spans="2:6" x14ac:dyDescent="0.3">
      <c r="B43" s="60"/>
      <c r="C43" s="61"/>
      <c r="D43" s="61"/>
      <c r="E43" s="60"/>
      <c r="F43" s="60"/>
    </row>
    <row r="44" spans="2:6" x14ac:dyDescent="0.3">
      <c r="B44" s="60"/>
      <c r="C44" s="61"/>
      <c r="D44" s="61"/>
      <c r="E44" s="60"/>
      <c r="F44" s="60"/>
    </row>
    <row r="45" spans="2:6" x14ac:dyDescent="0.3">
      <c r="B45" s="60"/>
      <c r="C45" s="61"/>
      <c r="D45" s="61"/>
      <c r="E45" s="60"/>
      <c r="F45" s="60"/>
    </row>
    <row r="46" spans="2:6" x14ac:dyDescent="0.3">
      <c r="B46" s="60"/>
      <c r="C46" s="61"/>
      <c r="D46" s="61"/>
      <c r="E46" s="60"/>
      <c r="F46" s="60"/>
    </row>
    <row r="47" spans="2:6" x14ac:dyDescent="0.3">
      <c r="B47" s="60"/>
      <c r="C47" s="61"/>
      <c r="D47" s="61"/>
      <c r="E47" s="60"/>
      <c r="F47" s="60"/>
    </row>
    <row r="48" spans="2:6" x14ac:dyDescent="0.3">
      <c r="B48" s="60"/>
      <c r="C48" s="61"/>
      <c r="D48" s="61"/>
      <c r="E48" s="60"/>
      <c r="F48" s="60"/>
    </row>
    <row r="49" spans="2:6" x14ac:dyDescent="0.3">
      <c r="B49" s="60"/>
      <c r="C49" s="61"/>
      <c r="D49" s="61"/>
      <c r="E49" s="60"/>
      <c r="F49" s="60"/>
    </row>
    <row r="50" spans="2:6" x14ac:dyDescent="0.3">
      <c r="B50" s="60"/>
      <c r="C50" s="61"/>
      <c r="D50" s="61"/>
      <c r="E50" s="60"/>
      <c r="F50" s="60"/>
    </row>
    <row r="51" spans="2:6" x14ac:dyDescent="0.3">
      <c r="B51" s="60"/>
      <c r="C51" s="61"/>
      <c r="D51" s="61"/>
      <c r="E51" s="60"/>
      <c r="F51" s="60"/>
    </row>
    <row r="52" spans="2:6" x14ac:dyDescent="0.3">
      <c r="B52" s="60"/>
      <c r="C52" s="61"/>
      <c r="D52" s="61"/>
      <c r="E52" s="60"/>
      <c r="F52" s="60"/>
    </row>
    <row r="53" spans="2:6" x14ac:dyDescent="0.3">
      <c r="B53" s="60"/>
      <c r="C53" s="61"/>
      <c r="D53" s="61"/>
      <c r="E53" s="60"/>
      <c r="F53" s="60"/>
    </row>
    <row r="54" spans="2:6" x14ac:dyDescent="0.3">
      <c r="B54" s="60"/>
      <c r="C54" s="61"/>
      <c r="D54" s="61"/>
      <c r="E54" s="60"/>
      <c r="F54" s="60"/>
    </row>
    <row r="55" spans="2:6" x14ac:dyDescent="0.3">
      <c r="B55" s="60"/>
      <c r="C55" s="61"/>
      <c r="D55" s="61"/>
      <c r="E55" s="60"/>
      <c r="F55" s="60"/>
    </row>
    <row r="56" spans="2:6" x14ac:dyDescent="0.3">
      <c r="B56" s="60"/>
      <c r="C56" s="61"/>
      <c r="D56" s="61"/>
      <c r="E56" s="60"/>
      <c r="F56" s="60"/>
    </row>
    <row r="57" spans="2:6" x14ac:dyDescent="0.3">
      <c r="B57" s="60"/>
      <c r="C57" s="61"/>
      <c r="D57" s="61"/>
      <c r="E57" s="60"/>
      <c r="F57" s="60"/>
    </row>
    <row r="58" spans="2:6" x14ac:dyDescent="0.3">
      <c r="B58" s="60"/>
      <c r="C58" s="61"/>
      <c r="D58" s="61"/>
      <c r="E58" s="60"/>
      <c r="F58" s="60"/>
    </row>
    <row r="59" spans="2:6" x14ac:dyDescent="0.3">
      <c r="B59" s="60"/>
      <c r="C59" s="61"/>
      <c r="D59" s="61"/>
      <c r="E59" s="60"/>
      <c r="F59" s="60"/>
    </row>
    <row r="60" spans="2:6" x14ac:dyDescent="0.3">
      <c r="B60" s="60"/>
      <c r="C60" s="61"/>
      <c r="D60" s="61"/>
      <c r="E60" s="60"/>
      <c r="F60" s="60"/>
    </row>
    <row r="61" spans="2:6" x14ac:dyDescent="0.3">
      <c r="B61" s="60"/>
      <c r="C61" s="61"/>
      <c r="D61" s="61"/>
      <c r="E61" s="60"/>
      <c r="F61" s="60"/>
    </row>
    <row r="62" spans="2:6" x14ac:dyDescent="0.3">
      <c r="B62" s="60"/>
      <c r="C62" s="61"/>
      <c r="D62" s="61"/>
      <c r="E62" s="60"/>
      <c r="F62" s="60"/>
    </row>
    <row r="63" spans="2:6" x14ac:dyDescent="0.3">
      <c r="B63" s="60"/>
      <c r="C63" s="61"/>
      <c r="D63" s="61"/>
      <c r="E63" s="60"/>
      <c r="F63" s="60"/>
    </row>
    <row r="64" spans="2:6" x14ac:dyDescent="0.3">
      <c r="B64" s="60"/>
      <c r="C64" s="61"/>
      <c r="D64" s="61"/>
      <c r="E64" s="60"/>
      <c r="F64" s="60"/>
    </row>
    <row r="65" spans="2:6" x14ac:dyDescent="0.3">
      <c r="B65" s="60"/>
      <c r="C65" s="61"/>
      <c r="D65" s="61"/>
      <c r="E65" s="60"/>
      <c r="F65" s="60"/>
    </row>
    <row r="66" spans="2:6" x14ac:dyDescent="0.3">
      <c r="B66" s="60"/>
      <c r="C66" s="61"/>
      <c r="D66" s="61"/>
      <c r="E66" s="60"/>
      <c r="F66" s="60"/>
    </row>
    <row r="67" spans="2:6" x14ac:dyDescent="0.3">
      <c r="B67" s="60"/>
      <c r="C67" s="61"/>
      <c r="D67" s="61"/>
      <c r="E67" s="60"/>
      <c r="F67" s="60"/>
    </row>
    <row r="68" spans="2:6" x14ac:dyDescent="0.3">
      <c r="B68" s="60"/>
      <c r="C68" s="61"/>
      <c r="D68" s="61"/>
      <c r="E68" s="60"/>
      <c r="F68" s="60"/>
    </row>
    <row r="69" spans="2:6" x14ac:dyDescent="0.3">
      <c r="B69" s="60"/>
      <c r="C69" s="61"/>
      <c r="D69" s="61"/>
      <c r="E69" s="60"/>
      <c r="F69" s="60"/>
    </row>
    <row r="70" spans="2:6" x14ac:dyDescent="0.3">
      <c r="B70" s="60"/>
      <c r="C70" s="61"/>
      <c r="D70" s="61"/>
      <c r="E70" s="60"/>
      <c r="F70" s="60"/>
    </row>
    <row r="71" spans="2:6" x14ac:dyDescent="0.3">
      <c r="B71" s="60"/>
      <c r="C71" s="61"/>
      <c r="D71" s="61"/>
      <c r="E71" s="60"/>
      <c r="F71" s="60"/>
    </row>
    <row r="72" spans="2:6" x14ac:dyDescent="0.3">
      <c r="B72" s="60"/>
      <c r="C72" s="61"/>
      <c r="D72" s="61"/>
      <c r="E72" s="60"/>
      <c r="F72" s="60"/>
    </row>
    <row r="73" spans="2:6" x14ac:dyDescent="0.3">
      <c r="B73" s="60"/>
      <c r="C73" s="61"/>
      <c r="D73" s="61"/>
      <c r="E73" s="60"/>
      <c r="F73" s="60"/>
    </row>
    <row r="74" spans="2:6" x14ac:dyDescent="0.3">
      <c r="B74" s="60"/>
      <c r="C74" s="61"/>
      <c r="D74" s="61"/>
      <c r="E74" s="60"/>
      <c r="F74" s="60"/>
    </row>
    <row r="75" spans="2:6" x14ac:dyDescent="0.3">
      <c r="B75" s="60"/>
      <c r="C75" s="61"/>
      <c r="D75" s="61"/>
      <c r="E75" s="60"/>
      <c r="F75" s="60"/>
    </row>
    <row r="76" spans="2:6" x14ac:dyDescent="0.3">
      <c r="B76" s="60"/>
      <c r="C76" s="61"/>
      <c r="D76" s="61"/>
      <c r="E76" s="60"/>
      <c r="F76" s="60"/>
    </row>
    <row r="77" spans="2:6" x14ac:dyDescent="0.3">
      <c r="B77" s="60"/>
      <c r="C77" s="61"/>
      <c r="D77" s="61"/>
      <c r="E77" s="60"/>
      <c r="F77" s="60"/>
    </row>
    <row r="78" spans="2:6" x14ac:dyDescent="0.3">
      <c r="B78" s="60"/>
      <c r="C78" s="61"/>
      <c r="D78" s="61"/>
      <c r="E78" s="60"/>
      <c r="F78" s="60"/>
    </row>
    <row r="79" spans="2:6" x14ac:dyDescent="0.3">
      <c r="B79" s="60"/>
      <c r="C79" s="61"/>
      <c r="D79" s="61"/>
      <c r="E79" s="60"/>
      <c r="F79" s="60"/>
    </row>
    <row r="80" spans="2:6" x14ac:dyDescent="0.3">
      <c r="B80" s="60"/>
      <c r="C80" s="61"/>
      <c r="D80" s="61"/>
      <c r="E80" s="60"/>
      <c r="F80" s="60"/>
    </row>
    <row r="81" spans="2:6" x14ac:dyDescent="0.3">
      <c r="B81" s="60"/>
      <c r="C81" s="61"/>
      <c r="D81" s="61"/>
      <c r="E81" s="60"/>
      <c r="F81" s="60"/>
    </row>
    <row r="82" spans="2:6" x14ac:dyDescent="0.3">
      <c r="B82" s="60"/>
      <c r="C82" s="61"/>
      <c r="D82" s="61"/>
      <c r="E82" s="60"/>
      <c r="F82" s="60"/>
    </row>
    <row r="83" spans="2:6" x14ac:dyDescent="0.3">
      <c r="B83" s="60"/>
      <c r="C83" s="61"/>
      <c r="D83" s="61"/>
      <c r="E83" s="60"/>
      <c r="F83" s="60"/>
    </row>
    <row r="84" spans="2:6" x14ac:dyDescent="0.3">
      <c r="B84" s="60"/>
      <c r="C84" s="61"/>
      <c r="D84" s="61"/>
      <c r="E84" s="60"/>
      <c r="F84" s="60"/>
    </row>
    <row r="85" spans="2:6" x14ac:dyDescent="0.3">
      <c r="B85" s="60"/>
      <c r="C85" s="61"/>
      <c r="D85" s="61"/>
      <c r="E85" s="60"/>
      <c r="F85" s="60"/>
    </row>
    <row r="86" spans="2:6" x14ac:dyDescent="0.3">
      <c r="B86" s="60"/>
      <c r="C86" s="61"/>
      <c r="D86" s="61"/>
      <c r="E86" s="60"/>
      <c r="F86" s="60"/>
    </row>
    <row r="87" spans="2:6" x14ac:dyDescent="0.3">
      <c r="B87" s="60"/>
      <c r="C87" s="61"/>
      <c r="D87" s="61"/>
      <c r="E87" s="60"/>
      <c r="F87" s="60"/>
    </row>
    <row r="88" spans="2:6" x14ac:dyDescent="0.3">
      <c r="B88" s="60"/>
      <c r="C88" s="61"/>
      <c r="D88" s="61"/>
      <c r="E88" s="60"/>
      <c r="F88" s="60"/>
    </row>
    <row r="89" spans="2:6" x14ac:dyDescent="0.3">
      <c r="B89" s="60"/>
      <c r="C89" s="61"/>
      <c r="D89" s="61"/>
      <c r="E89" s="60"/>
      <c r="F89" s="60"/>
    </row>
    <row r="90" spans="2:6" x14ac:dyDescent="0.3">
      <c r="B90" s="60"/>
      <c r="C90" s="61"/>
      <c r="D90" s="61"/>
      <c r="E90" s="60"/>
      <c r="F90" s="60"/>
    </row>
    <row r="91" spans="2:6" x14ac:dyDescent="0.3">
      <c r="B91" s="60"/>
      <c r="C91" s="61"/>
      <c r="D91" s="61"/>
      <c r="E91" s="60"/>
      <c r="F91" s="60"/>
    </row>
    <row r="92" spans="2:6" x14ac:dyDescent="0.3">
      <c r="B92" s="60"/>
      <c r="C92" s="61"/>
      <c r="D92" s="61"/>
      <c r="E92" s="60"/>
      <c r="F92" s="60"/>
    </row>
    <row r="93" spans="2:6" x14ac:dyDescent="0.3">
      <c r="B93" s="60"/>
      <c r="C93" s="61"/>
      <c r="D93" s="61"/>
      <c r="E93" s="60"/>
      <c r="F93" s="60"/>
    </row>
    <row r="94" spans="2:6" x14ac:dyDescent="0.3">
      <c r="B94" s="60"/>
      <c r="C94" s="61"/>
      <c r="D94" s="61"/>
      <c r="E94" s="60"/>
      <c r="F94" s="60"/>
    </row>
    <row r="95" spans="2:6" x14ac:dyDescent="0.3">
      <c r="B95" s="60"/>
      <c r="C95" s="61"/>
      <c r="D95" s="61"/>
      <c r="E95" s="60"/>
      <c r="F95" s="60"/>
    </row>
    <row r="96" spans="2:6" x14ac:dyDescent="0.3">
      <c r="B96" s="60"/>
      <c r="C96" s="61"/>
      <c r="D96" s="61"/>
      <c r="E96" s="60"/>
      <c r="F96" s="60"/>
    </row>
    <row r="97" spans="2:6" x14ac:dyDescent="0.3">
      <c r="B97" s="60"/>
      <c r="C97" s="61"/>
      <c r="D97" s="61"/>
      <c r="E97" s="60"/>
      <c r="F97" s="60"/>
    </row>
    <row r="98" spans="2:6" x14ac:dyDescent="0.3">
      <c r="B98" s="60"/>
      <c r="C98" s="61"/>
      <c r="D98" s="61"/>
      <c r="E98" s="60"/>
      <c r="F98" s="60"/>
    </row>
    <row r="99" spans="2:6" x14ac:dyDescent="0.3">
      <c r="B99" s="60"/>
      <c r="C99" s="61"/>
      <c r="D99" s="61"/>
      <c r="E99" s="60"/>
      <c r="F99" s="60"/>
    </row>
    <row r="100" spans="2:6" x14ac:dyDescent="0.3">
      <c r="B100" s="60"/>
      <c r="C100" s="61"/>
      <c r="D100" s="61"/>
      <c r="E100" s="60"/>
      <c r="F100" s="60"/>
    </row>
    <row r="101" spans="2:6" x14ac:dyDescent="0.3">
      <c r="B101" s="60"/>
      <c r="C101" s="61"/>
      <c r="D101" s="61"/>
      <c r="E101" s="60"/>
      <c r="F101" s="60"/>
    </row>
    <row r="102" spans="2:6" x14ac:dyDescent="0.3">
      <c r="B102" s="60"/>
      <c r="C102" s="61"/>
      <c r="D102" s="61"/>
      <c r="E102" s="60"/>
      <c r="F102" s="60"/>
    </row>
    <row r="103" spans="2:6" x14ac:dyDescent="0.3">
      <c r="B103" s="60"/>
      <c r="C103" s="61"/>
      <c r="D103" s="61"/>
      <c r="E103" s="60"/>
      <c r="F103" s="60"/>
    </row>
    <row r="104" spans="2:6" x14ac:dyDescent="0.3">
      <c r="B104" s="60"/>
      <c r="C104" s="61"/>
      <c r="D104" s="61"/>
      <c r="E104" s="60"/>
      <c r="F104" s="60"/>
    </row>
    <row r="105" spans="2:6" x14ac:dyDescent="0.3">
      <c r="B105" s="60"/>
      <c r="C105" s="61"/>
      <c r="D105" s="61"/>
      <c r="E105" s="60"/>
      <c r="F105" s="60"/>
    </row>
    <row r="106" spans="2:6" x14ac:dyDescent="0.3">
      <c r="B106" s="60"/>
      <c r="C106" s="61"/>
      <c r="D106" s="61"/>
      <c r="E106" s="60"/>
      <c r="F106" s="60"/>
    </row>
    <row r="107" spans="2:6" x14ac:dyDescent="0.3">
      <c r="B107" s="60"/>
      <c r="C107" s="61"/>
      <c r="D107" s="61"/>
      <c r="E107" s="60"/>
      <c r="F107" s="60"/>
    </row>
    <row r="108" spans="2:6" x14ac:dyDescent="0.3">
      <c r="B108" s="60"/>
      <c r="C108" s="61"/>
      <c r="D108" s="61"/>
      <c r="E108" s="60"/>
      <c r="F108" s="60"/>
    </row>
    <row r="109" spans="2:6" x14ac:dyDescent="0.3">
      <c r="B109" s="60"/>
      <c r="C109" s="61"/>
      <c r="D109" s="61"/>
      <c r="E109" s="60"/>
      <c r="F109" s="60"/>
    </row>
    <row r="110" spans="2:6" x14ac:dyDescent="0.3">
      <c r="B110" s="60"/>
      <c r="C110" s="61"/>
      <c r="D110" s="61"/>
      <c r="E110" s="60"/>
      <c r="F110" s="60"/>
    </row>
    <row r="111" spans="2:6" x14ac:dyDescent="0.3">
      <c r="B111" s="60"/>
      <c r="C111" s="61"/>
      <c r="D111" s="61"/>
      <c r="E111" s="60"/>
      <c r="F111" s="60"/>
    </row>
    <row r="112" spans="2:6" x14ac:dyDescent="0.3">
      <c r="B112" s="60"/>
      <c r="C112" s="61"/>
      <c r="D112" s="61"/>
      <c r="E112" s="60"/>
      <c r="F112" s="60"/>
    </row>
    <row r="113" spans="2:6" x14ac:dyDescent="0.3">
      <c r="B113" s="60"/>
      <c r="C113" s="61"/>
      <c r="D113" s="61"/>
      <c r="E113" s="60"/>
      <c r="F113" s="60"/>
    </row>
    <row r="114" spans="2:6" x14ac:dyDescent="0.3">
      <c r="B114" s="60"/>
      <c r="C114" s="61"/>
      <c r="D114" s="61"/>
      <c r="E114" s="60"/>
      <c r="F114" s="60"/>
    </row>
    <row r="115" spans="2:6" x14ac:dyDescent="0.3">
      <c r="B115" s="60"/>
      <c r="C115" s="61"/>
      <c r="D115" s="61"/>
      <c r="E115" s="60"/>
      <c r="F115" s="60"/>
    </row>
    <row r="116" spans="2:6" x14ac:dyDescent="0.3">
      <c r="B116" s="60"/>
      <c r="C116" s="61"/>
      <c r="D116" s="61"/>
      <c r="E116" s="60"/>
      <c r="F116" s="60"/>
    </row>
    <row r="117" spans="2:6" x14ac:dyDescent="0.3">
      <c r="B117" s="60"/>
      <c r="C117" s="61"/>
      <c r="D117" s="61"/>
      <c r="E117" s="60"/>
      <c r="F117" s="60"/>
    </row>
    <row r="118" spans="2:6" x14ac:dyDescent="0.3">
      <c r="B118" s="60"/>
      <c r="C118" s="61"/>
      <c r="D118" s="61"/>
      <c r="E118" s="60"/>
      <c r="F118" s="60"/>
    </row>
    <row r="119" spans="2:6" x14ac:dyDescent="0.3">
      <c r="B119" s="60"/>
      <c r="C119" s="61"/>
      <c r="D119" s="61"/>
      <c r="E119" s="60"/>
      <c r="F119" s="60"/>
    </row>
    <row r="120" spans="2:6" x14ac:dyDescent="0.3">
      <c r="B120" s="60"/>
      <c r="C120" s="61"/>
      <c r="D120" s="61"/>
      <c r="E120" s="60"/>
      <c r="F120" s="60"/>
    </row>
    <row r="121" spans="2:6" x14ac:dyDescent="0.3">
      <c r="B121" s="60"/>
      <c r="C121" s="61"/>
      <c r="D121" s="61"/>
      <c r="E121" s="60"/>
      <c r="F121" s="60"/>
    </row>
    <row r="122" spans="2:6" x14ac:dyDescent="0.3">
      <c r="B122" s="60"/>
      <c r="C122" s="61"/>
      <c r="D122" s="61"/>
      <c r="E122" s="60"/>
      <c r="F122" s="60"/>
    </row>
    <row r="123" spans="2:6" x14ac:dyDescent="0.3">
      <c r="B123" s="60"/>
      <c r="C123" s="61"/>
      <c r="D123" s="61"/>
      <c r="E123" s="60"/>
      <c r="F123" s="60"/>
    </row>
    <row r="124" spans="2:6" x14ac:dyDescent="0.3">
      <c r="B124" s="60"/>
      <c r="C124" s="61"/>
      <c r="D124" s="61"/>
      <c r="E124" s="60"/>
      <c r="F124" s="60"/>
    </row>
    <row r="125" spans="2:6" x14ac:dyDescent="0.3">
      <c r="B125" s="60"/>
      <c r="C125" s="61"/>
      <c r="D125" s="61"/>
      <c r="E125" s="60"/>
      <c r="F125" s="60"/>
    </row>
    <row r="126" spans="2:6" x14ac:dyDescent="0.3">
      <c r="B126" s="60"/>
      <c r="C126" s="61"/>
      <c r="D126" s="61"/>
      <c r="E126" s="60"/>
      <c r="F126" s="60"/>
    </row>
    <row r="127" spans="2:6" x14ac:dyDescent="0.3">
      <c r="B127" s="60"/>
      <c r="C127" s="61"/>
      <c r="D127" s="61"/>
      <c r="E127" s="60"/>
      <c r="F127" s="60"/>
    </row>
    <row r="128" spans="2:6" x14ac:dyDescent="0.3">
      <c r="B128" s="60"/>
      <c r="C128" s="61"/>
      <c r="D128" s="61"/>
      <c r="E128" s="60"/>
      <c r="F128" s="60"/>
    </row>
    <row r="129" spans="2:6" x14ac:dyDescent="0.3">
      <c r="B129" s="60"/>
      <c r="C129" s="61"/>
      <c r="D129" s="61"/>
      <c r="E129" s="60"/>
      <c r="F129" s="60"/>
    </row>
    <row r="130" spans="2:6" x14ac:dyDescent="0.3">
      <c r="B130" s="60"/>
      <c r="C130" s="61"/>
      <c r="D130" s="61"/>
      <c r="E130" s="60"/>
      <c r="F130" s="60"/>
    </row>
  </sheetData>
  <pageMargins left="0.5" right="0.5" top="0.5" bottom="0.5" header="0.4921259845" footer="0.4921259845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Q35"/>
  <sheetViews>
    <sheetView showGridLines="0" zoomScale="90" zoomScaleNormal="90" zoomScaleSheetLayoutView="95" workbookViewId="0">
      <selection activeCell="N12" sqref="N12"/>
    </sheetView>
  </sheetViews>
  <sheetFormatPr defaultColWidth="9.140625" defaultRowHeight="15" x14ac:dyDescent="0.3"/>
  <cols>
    <col min="1" max="1" width="15.42578125" style="1" customWidth="1"/>
    <col min="2" max="2" width="15.5703125" style="1" customWidth="1"/>
    <col min="3" max="3" width="11" style="1" bestFit="1" customWidth="1"/>
    <col min="4" max="4" width="19.7109375" style="1" customWidth="1"/>
    <col min="5" max="5" width="13" style="1" customWidth="1"/>
    <col min="6" max="6" width="6.28515625" style="1" bestFit="1" customWidth="1"/>
    <col min="7" max="16384" width="9.140625" style="1"/>
  </cols>
  <sheetData>
    <row r="1" spans="1:17" ht="22.5" customHeight="1" x14ac:dyDescent="0.3">
      <c r="A1" s="149" t="s">
        <v>265</v>
      </c>
      <c r="C1" s="18"/>
      <c r="D1" s="18"/>
      <c r="E1" s="18"/>
      <c r="F1" s="18"/>
    </row>
    <row r="2" spans="1:17" ht="10.5" customHeigh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.75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4" spans="1:17" ht="15.75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17" ht="15.75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 ht="15.75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17" ht="15.75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</row>
    <row r="8" spans="1:17" ht="15.75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</row>
    <row r="9" spans="1:17" ht="15.75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ht="15.75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15.75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 ht="15.75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 ht="15.75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ht="15.75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ht="15.75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ht="15.75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 ht="15.7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 x14ac:dyDescent="0.3">
      <c r="B18" s="60"/>
      <c r="C18" s="61"/>
      <c r="D18" s="61"/>
      <c r="E18" s="60"/>
      <c r="F18" s="60"/>
    </row>
    <row r="19" spans="1:17" x14ac:dyDescent="0.3">
      <c r="B19" s="60"/>
      <c r="C19" s="61"/>
      <c r="D19" s="61"/>
      <c r="E19" s="60"/>
      <c r="F19" s="60"/>
    </row>
    <row r="20" spans="1:17" x14ac:dyDescent="0.3">
      <c r="B20" s="60"/>
      <c r="C20" s="61"/>
      <c r="D20" s="61"/>
      <c r="E20" s="60"/>
      <c r="F20" s="60"/>
    </row>
    <row r="21" spans="1:17" x14ac:dyDescent="0.3">
      <c r="B21" s="60"/>
      <c r="C21" s="61"/>
      <c r="D21" s="61"/>
      <c r="E21" s="60"/>
      <c r="F21" s="60"/>
    </row>
    <row r="22" spans="1:17" x14ac:dyDescent="0.3">
      <c r="B22" s="60"/>
      <c r="C22" s="61"/>
      <c r="D22" s="61"/>
      <c r="E22" s="60"/>
      <c r="F22" s="60"/>
    </row>
    <row r="23" spans="1:17" s="20" customFormat="1" ht="22.5" customHeight="1" x14ac:dyDescent="0.3">
      <c r="A23" s="1"/>
      <c r="B23" s="60"/>
      <c r="C23" s="61"/>
      <c r="D23" s="61"/>
      <c r="E23" s="60"/>
      <c r="F23" s="60"/>
      <c r="G23" s="1"/>
      <c r="H23" s="1"/>
      <c r="I23" s="1"/>
    </row>
    <row r="24" spans="1:17" ht="13.5" customHeight="1" x14ac:dyDescent="0.3">
      <c r="B24" s="60"/>
      <c r="C24" s="61"/>
      <c r="D24" s="61"/>
      <c r="E24" s="60"/>
      <c r="F24" s="60"/>
    </row>
    <row r="25" spans="1:17" x14ac:dyDescent="0.3">
      <c r="B25" s="60"/>
      <c r="C25" s="61"/>
      <c r="D25" s="61"/>
      <c r="E25" s="60"/>
      <c r="F25" s="60"/>
    </row>
    <row r="26" spans="1:17" x14ac:dyDescent="0.3">
      <c r="B26" s="60"/>
      <c r="C26" s="61"/>
      <c r="D26" s="61"/>
      <c r="E26" s="60"/>
      <c r="F26" s="60"/>
    </row>
    <row r="27" spans="1:17" x14ac:dyDescent="0.3">
      <c r="B27" s="60"/>
      <c r="C27" s="61"/>
      <c r="D27" s="61"/>
      <c r="E27" s="60"/>
      <c r="F27" s="60"/>
    </row>
    <row r="31" spans="1:17" s="20" customFormat="1" ht="22.5" customHeight="1" x14ac:dyDescent="0.3">
      <c r="A31" s="1"/>
      <c r="B31" s="1"/>
      <c r="C31" s="1"/>
      <c r="D31" s="1"/>
      <c r="E31" s="1"/>
      <c r="F31" s="1"/>
      <c r="G31" s="1"/>
      <c r="H31" s="1"/>
      <c r="I31" s="1"/>
    </row>
    <row r="33" spans="10:10" x14ac:dyDescent="0.3">
      <c r="J33" s="39"/>
    </row>
    <row r="34" spans="10:10" x14ac:dyDescent="0.3">
      <c r="J34" s="39"/>
    </row>
    <row r="35" spans="10:10" x14ac:dyDescent="0.3">
      <c r="J35" s="39"/>
    </row>
  </sheetData>
  <pageMargins left="0.5" right="0.5" top="0.5" bottom="0.5" header="0.4921259845" footer="0.492125984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I63"/>
  <sheetViews>
    <sheetView showGridLines="0" zoomScaleNormal="100" workbookViewId="0"/>
  </sheetViews>
  <sheetFormatPr defaultColWidth="9.140625" defaultRowHeight="15" x14ac:dyDescent="0.3"/>
  <cols>
    <col min="1" max="1" width="19.7109375" style="1" bestFit="1" customWidth="1"/>
    <col min="2" max="6" width="27.28515625" style="1" bestFit="1" customWidth="1"/>
    <col min="7" max="9" width="27.7109375" style="1" customWidth="1"/>
    <col min="10" max="16384" width="9.140625" style="1"/>
  </cols>
  <sheetData>
    <row r="1" spans="1:6" ht="22.5" customHeight="1" x14ac:dyDescent="0.3">
      <c r="A1" s="146" t="s">
        <v>266</v>
      </c>
      <c r="C1" s="18"/>
      <c r="D1" s="18"/>
      <c r="E1" s="18"/>
      <c r="F1" s="18"/>
    </row>
    <row r="2" spans="1:6" ht="10.5" customHeight="1" x14ac:dyDescent="0.3"/>
    <row r="11" spans="1:6" s="17" customFormat="1" x14ac:dyDescent="0.3"/>
    <row r="12" spans="1:6" s="17" customFormat="1" x14ac:dyDescent="0.3"/>
    <row r="13" spans="1:6" s="17" customFormat="1" x14ac:dyDescent="0.3"/>
    <row r="14" spans="1:6" s="17" customFormat="1" x14ac:dyDescent="0.3"/>
    <row r="49" spans="1:9" x14ac:dyDescent="0.3">
      <c r="A49" s="128" t="s">
        <v>17</v>
      </c>
      <c r="B49" s="128">
        <v>2009</v>
      </c>
      <c r="C49" s="128">
        <v>2010</v>
      </c>
      <c r="D49" s="128">
        <v>2011</v>
      </c>
      <c r="E49" s="128">
        <v>2012</v>
      </c>
      <c r="F49" s="128">
        <v>2013</v>
      </c>
      <c r="G49" s="128">
        <v>2014</v>
      </c>
      <c r="H49" s="128">
        <v>2015</v>
      </c>
      <c r="I49" s="128">
        <v>2016</v>
      </c>
    </row>
    <row r="50" spans="1:9" x14ac:dyDescent="0.3">
      <c r="A50" s="128" t="s">
        <v>18</v>
      </c>
      <c r="B50" s="129" t="s">
        <v>16</v>
      </c>
      <c r="C50" s="129" t="s">
        <v>16</v>
      </c>
      <c r="D50" s="129" t="s">
        <v>16</v>
      </c>
      <c r="E50" s="129" t="s">
        <v>16</v>
      </c>
      <c r="F50" s="129" t="s">
        <v>16</v>
      </c>
      <c r="G50" s="129" t="s">
        <v>16</v>
      </c>
      <c r="H50" s="129" t="s">
        <v>16</v>
      </c>
      <c r="I50" s="129" t="s">
        <v>16</v>
      </c>
    </row>
    <row r="51" spans="1:9" ht="16.5" x14ac:dyDescent="0.3">
      <c r="A51" s="130" t="s">
        <v>40</v>
      </c>
      <c r="B51" s="131">
        <v>1</v>
      </c>
      <c r="C51" s="131"/>
      <c r="D51" s="131">
        <v>1</v>
      </c>
      <c r="E51" s="131">
        <v>2</v>
      </c>
      <c r="F51" s="131">
        <v>2</v>
      </c>
      <c r="G51" s="131">
        <v>4</v>
      </c>
      <c r="H51" s="131"/>
      <c r="I51" s="131">
        <v>1</v>
      </c>
    </row>
    <row r="52" spans="1:9" ht="16.5" x14ac:dyDescent="0.3">
      <c r="A52" s="130" t="s">
        <v>19</v>
      </c>
      <c r="B52" s="131">
        <v>39</v>
      </c>
      <c r="C52" s="131">
        <v>31</v>
      </c>
      <c r="D52" s="131">
        <v>41</v>
      </c>
      <c r="E52" s="131">
        <v>35</v>
      </c>
      <c r="F52" s="131">
        <v>50</v>
      </c>
      <c r="G52" s="131">
        <v>36</v>
      </c>
      <c r="H52" s="131">
        <v>52</v>
      </c>
      <c r="I52" s="131">
        <v>45</v>
      </c>
    </row>
    <row r="53" spans="1:9" ht="16.5" x14ac:dyDescent="0.3">
      <c r="A53" s="130" t="s">
        <v>20</v>
      </c>
      <c r="B53" s="131">
        <v>44</v>
      </c>
      <c r="C53" s="131">
        <v>43</v>
      </c>
      <c r="D53" s="131">
        <v>58</v>
      </c>
      <c r="E53" s="131">
        <v>46</v>
      </c>
      <c r="F53" s="131">
        <v>77</v>
      </c>
      <c r="G53" s="131">
        <v>74</v>
      </c>
      <c r="H53" s="131">
        <v>80</v>
      </c>
      <c r="I53" s="131">
        <v>97</v>
      </c>
    </row>
    <row r="54" spans="1:9" ht="16.5" x14ac:dyDescent="0.3">
      <c r="A54" s="132" t="s">
        <v>32</v>
      </c>
      <c r="B54" s="133">
        <f>SUM(B51:B53)</f>
        <v>84</v>
      </c>
      <c r="C54" s="133">
        <f t="shared" ref="C54:H54" si="0">SUM(C51:C53)</f>
        <v>74</v>
      </c>
      <c r="D54" s="133">
        <f t="shared" si="0"/>
        <v>100</v>
      </c>
      <c r="E54" s="133">
        <f t="shared" si="0"/>
        <v>83</v>
      </c>
      <c r="F54" s="133">
        <f t="shared" si="0"/>
        <v>129</v>
      </c>
      <c r="G54" s="133">
        <f t="shared" si="0"/>
        <v>114</v>
      </c>
      <c r="H54" s="133">
        <f t="shared" si="0"/>
        <v>132</v>
      </c>
      <c r="I54" s="133">
        <f t="shared" ref="I54" si="1">SUM(I51:I53)</f>
        <v>143</v>
      </c>
    </row>
    <row r="55" spans="1:9" x14ac:dyDescent="0.3">
      <c r="A55" s="134"/>
      <c r="B55" s="134">
        <f t="shared" ref="B55:I57" si="2">B51/B$54</f>
        <v>1.1904761904761904E-2</v>
      </c>
      <c r="C55" s="134">
        <f t="shared" si="2"/>
        <v>0</v>
      </c>
      <c r="D55" s="134">
        <f t="shared" si="2"/>
        <v>0.01</v>
      </c>
      <c r="E55" s="134">
        <f t="shared" si="2"/>
        <v>2.4096385542168676E-2</v>
      </c>
      <c r="F55" s="134">
        <f t="shared" si="2"/>
        <v>1.5503875968992248E-2</v>
      </c>
      <c r="G55" s="134">
        <f t="shared" si="2"/>
        <v>3.5087719298245612E-2</v>
      </c>
      <c r="H55" s="134">
        <f t="shared" si="2"/>
        <v>0</v>
      </c>
      <c r="I55" s="134">
        <f t="shared" si="2"/>
        <v>6.993006993006993E-3</v>
      </c>
    </row>
    <row r="56" spans="1:9" x14ac:dyDescent="0.3">
      <c r="A56" s="134"/>
      <c r="B56" s="134">
        <f t="shared" si="2"/>
        <v>0.4642857142857143</v>
      </c>
      <c r="C56" s="134">
        <f t="shared" si="2"/>
        <v>0.41891891891891891</v>
      </c>
      <c r="D56" s="134">
        <f t="shared" si="2"/>
        <v>0.41</v>
      </c>
      <c r="E56" s="134">
        <f t="shared" si="2"/>
        <v>0.42168674698795183</v>
      </c>
      <c r="F56" s="134">
        <f t="shared" si="2"/>
        <v>0.38759689922480622</v>
      </c>
      <c r="G56" s="134">
        <f t="shared" si="2"/>
        <v>0.31578947368421051</v>
      </c>
      <c r="H56" s="134">
        <f t="shared" si="2"/>
        <v>0.39393939393939392</v>
      </c>
      <c r="I56" s="134">
        <f t="shared" si="2"/>
        <v>0.31468531468531469</v>
      </c>
    </row>
    <row r="57" spans="1:9" x14ac:dyDescent="0.3">
      <c r="A57" s="134"/>
      <c r="B57" s="134">
        <f t="shared" si="2"/>
        <v>0.52380952380952384</v>
      </c>
      <c r="C57" s="134">
        <f t="shared" si="2"/>
        <v>0.58108108108108103</v>
      </c>
      <c r="D57" s="134">
        <f t="shared" si="2"/>
        <v>0.57999999999999996</v>
      </c>
      <c r="E57" s="134">
        <f t="shared" si="2"/>
        <v>0.55421686746987953</v>
      </c>
      <c r="F57" s="134">
        <f t="shared" si="2"/>
        <v>0.5968992248062015</v>
      </c>
      <c r="G57" s="134">
        <f t="shared" si="2"/>
        <v>0.64912280701754388</v>
      </c>
      <c r="H57" s="134">
        <f t="shared" si="2"/>
        <v>0.60606060606060608</v>
      </c>
      <c r="I57" s="134">
        <f t="shared" si="2"/>
        <v>0.67832167832167833</v>
      </c>
    </row>
    <row r="58" spans="1:9" x14ac:dyDescent="0.3">
      <c r="A58" s="134"/>
      <c r="B58" s="134"/>
      <c r="C58" s="134"/>
      <c r="D58" s="134"/>
      <c r="E58" s="134"/>
      <c r="F58" s="134"/>
      <c r="G58" s="134"/>
      <c r="H58" s="134"/>
      <c r="I58" s="134"/>
    </row>
    <row r="59" spans="1:9" x14ac:dyDescent="0.3">
      <c r="A59" s="135"/>
      <c r="B59" s="135"/>
      <c r="C59" s="135"/>
      <c r="D59" s="135"/>
      <c r="E59" s="135"/>
      <c r="F59" s="135"/>
      <c r="G59" s="135"/>
      <c r="H59" s="135"/>
      <c r="I59" s="135"/>
    </row>
    <row r="60" spans="1:9" x14ac:dyDescent="0.3">
      <c r="A60" s="135"/>
      <c r="B60" s="135"/>
      <c r="C60" s="135"/>
      <c r="D60" s="135"/>
      <c r="E60" s="135"/>
      <c r="F60" s="135"/>
      <c r="G60" s="135"/>
      <c r="H60" s="135" t="b">
        <f>H54='Tabelas 1 a 3'!H10</f>
        <v>1</v>
      </c>
      <c r="I60" s="135" t="b">
        <f>I54='Tabelas 1 a 3'!H3</f>
        <v>0</v>
      </c>
    </row>
    <row r="61" spans="1:9" x14ac:dyDescent="0.3">
      <c r="A61" s="135"/>
      <c r="B61" s="135"/>
      <c r="C61" s="135"/>
      <c r="D61" s="135"/>
      <c r="E61" s="135"/>
      <c r="F61" s="135"/>
      <c r="G61" s="135"/>
      <c r="H61" s="135"/>
      <c r="I61" s="135"/>
    </row>
    <row r="62" spans="1:9" x14ac:dyDescent="0.3">
      <c r="A62" s="135"/>
      <c r="B62" s="135" t="b">
        <f>B54='Gráfico 7'!C4</f>
        <v>0</v>
      </c>
      <c r="C62" s="135" t="b">
        <f>C54='Gráfico 7'!C5</f>
        <v>0</v>
      </c>
      <c r="D62" s="135" t="b">
        <f>D54='Gráfico 7'!C6</f>
        <v>0</v>
      </c>
      <c r="E62" s="135" t="b">
        <f>E54='Gráfico 7'!C7</f>
        <v>0</v>
      </c>
      <c r="F62" s="135" t="b">
        <f>F54='Gráfico 7'!C8</f>
        <v>0</v>
      </c>
      <c r="G62" s="135" t="b">
        <f>G54='Gráfico 7'!C9</f>
        <v>0</v>
      </c>
      <c r="H62" s="135" t="b">
        <f>H54='Gráfico 7'!C10</f>
        <v>0</v>
      </c>
      <c r="I62" s="135" t="b">
        <f>I54='Gráfico 7'!C11</f>
        <v>0</v>
      </c>
    </row>
    <row r="63" spans="1:9" x14ac:dyDescent="0.3">
      <c r="A63" s="135"/>
      <c r="B63" s="135"/>
      <c r="C63" s="135"/>
      <c r="D63" s="135"/>
      <c r="E63" s="135"/>
      <c r="F63" s="135"/>
      <c r="G63" s="135"/>
      <c r="H63" s="135"/>
      <c r="I63" s="135"/>
    </row>
  </sheetData>
  <pageMargins left="0.5" right="0.5" top="0.5" bottom="0.5" header="0.4921259845" footer="0.492125984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55"/>
  <sheetViews>
    <sheetView zoomScaleNormal="100" workbookViewId="0"/>
  </sheetViews>
  <sheetFormatPr defaultRowHeight="16.5" x14ac:dyDescent="0.3"/>
  <cols>
    <col min="1" max="1" width="24.140625" style="13" customWidth="1"/>
    <col min="2" max="2" width="12.42578125" style="13" bestFit="1" customWidth="1"/>
    <col min="3" max="16384" width="9.140625" style="13"/>
  </cols>
  <sheetData>
    <row r="1" spans="1:25" s="1" customFormat="1" ht="22.5" customHeight="1" x14ac:dyDescent="0.3">
      <c r="A1" s="150" t="s">
        <v>267</v>
      </c>
      <c r="C1" s="18"/>
      <c r="D1" s="18"/>
      <c r="E1" s="18"/>
      <c r="F1" s="18"/>
    </row>
    <row r="2" spans="1:25" x14ac:dyDescent="0.3">
      <c r="D2" s="51"/>
      <c r="E2" s="51"/>
      <c r="F2" s="51"/>
      <c r="G2" s="51"/>
      <c r="H2" s="51"/>
      <c r="I2" s="51"/>
    </row>
    <row r="4" spans="1:25" x14ac:dyDescent="0.3">
      <c r="J4" s="56"/>
      <c r="K4" s="56"/>
      <c r="L4" s="56"/>
      <c r="M4" s="56"/>
      <c r="N4" s="56"/>
      <c r="O4" s="56"/>
      <c r="P4" s="56"/>
    </row>
    <row r="5" spans="1:25" x14ac:dyDescent="0.3">
      <c r="J5" s="56"/>
      <c r="K5" s="56"/>
      <c r="L5" s="56"/>
      <c r="M5" s="56"/>
      <c r="N5" s="56"/>
      <c r="O5" s="56"/>
      <c r="P5" s="56"/>
    </row>
    <row r="6" spans="1:25" x14ac:dyDescent="0.3">
      <c r="J6" s="56"/>
      <c r="K6" s="56"/>
      <c r="L6" s="56"/>
      <c r="M6" s="56"/>
      <c r="N6" s="56"/>
      <c r="O6" s="56"/>
      <c r="P6" s="56"/>
    </row>
    <row r="7" spans="1:25" x14ac:dyDescent="0.3">
      <c r="J7" s="56"/>
      <c r="K7" s="56"/>
      <c r="L7" s="56"/>
      <c r="M7" s="56"/>
      <c r="N7" s="56"/>
      <c r="O7" s="56"/>
      <c r="P7" s="56"/>
    </row>
    <row r="8" spans="1:25" x14ac:dyDescent="0.3">
      <c r="B8" s="51"/>
      <c r="C8" s="51"/>
    </row>
    <row r="9" spans="1:25" x14ac:dyDescent="0.3">
      <c r="B9" s="51"/>
      <c r="C9" s="51"/>
    </row>
    <row r="10" spans="1:25" x14ac:dyDescent="0.3">
      <c r="B10" s="51"/>
      <c r="C10" s="51"/>
    </row>
    <row r="11" spans="1:25" x14ac:dyDescent="0.3">
      <c r="B11" s="51"/>
      <c r="C11" s="51"/>
    </row>
    <row r="14" spans="1:25" x14ac:dyDescent="0.3">
      <c r="P14"/>
      <c r="Q14"/>
      <c r="R14"/>
      <c r="S14"/>
      <c r="T14"/>
      <c r="U14"/>
      <c r="V14"/>
      <c r="W14"/>
      <c r="X14"/>
      <c r="Y14"/>
    </row>
    <row r="15" spans="1:25" x14ac:dyDescent="0.3">
      <c r="P15"/>
      <c r="Q15"/>
      <c r="R15"/>
      <c r="S15"/>
      <c r="T15"/>
      <c r="U15"/>
      <c r="V15"/>
      <c r="W15"/>
      <c r="X15"/>
      <c r="Y15"/>
    </row>
    <row r="16" spans="1:25" x14ac:dyDescent="0.3">
      <c r="P16"/>
      <c r="Q16"/>
      <c r="R16"/>
      <c r="S16"/>
      <c r="T16"/>
      <c r="U16"/>
      <c r="V16"/>
      <c r="W16"/>
      <c r="X16"/>
      <c r="Y16"/>
    </row>
    <row r="17" spans="1:25" x14ac:dyDescent="0.3">
      <c r="P17"/>
      <c r="Q17"/>
      <c r="R17"/>
      <c r="S17"/>
      <c r="T17"/>
      <c r="U17"/>
      <c r="V17"/>
      <c r="W17"/>
      <c r="X17"/>
      <c r="Y17"/>
    </row>
    <row r="18" spans="1:25" x14ac:dyDescent="0.3">
      <c r="P18"/>
      <c r="Q18"/>
      <c r="R18"/>
      <c r="S18"/>
      <c r="T18"/>
      <c r="U18"/>
      <c r="V18"/>
      <c r="W18"/>
      <c r="X18"/>
      <c r="Y18"/>
    </row>
    <row r="19" spans="1:25" x14ac:dyDescent="0.3">
      <c r="P19"/>
      <c r="Q19"/>
      <c r="R19"/>
      <c r="S19"/>
      <c r="T19"/>
      <c r="U19"/>
      <c r="V19"/>
      <c r="W19"/>
      <c r="X19"/>
      <c r="Y19"/>
    </row>
    <row r="20" spans="1:25" x14ac:dyDescent="0.3">
      <c r="P20"/>
      <c r="Q20"/>
      <c r="R20"/>
      <c r="S20"/>
      <c r="T20"/>
      <c r="U20"/>
      <c r="V20"/>
      <c r="W20"/>
      <c r="X20"/>
      <c r="Y20"/>
    </row>
    <row r="21" spans="1:25" x14ac:dyDescent="0.3">
      <c r="P21"/>
      <c r="Q21"/>
      <c r="R21"/>
      <c r="S21"/>
      <c r="T21"/>
      <c r="U21"/>
      <c r="V21"/>
      <c r="W21"/>
      <c r="X21"/>
      <c r="Y21"/>
    </row>
    <row r="22" spans="1:25" x14ac:dyDescent="0.3">
      <c r="P22"/>
      <c r="Q22"/>
      <c r="R22"/>
      <c r="S22"/>
      <c r="T22"/>
      <c r="U22"/>
      <c r="V22"/>
      <c r="W22"/>
      <c r="X22"/>
      <c r="Y22"/>
    </row>
    <row r="23" spans="1:25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25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25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25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25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H31"/>
  <sheetViews>
    <sheetView showGridLines="0" workbookViewId="0">
      <selection activeCell="Q21" sqref="Q21"/>
    </sheetView>
  </sheetViews>
  <sheetFormatPr defaultColWidth="9.140625" defaultRowHeight="15" x14ac:dyDescent="0.3"/>
  <cols>
    <col min="1" max="1" width="15" style="1" customWidth="1"/>
    <col min="2" max="2" width="13.140625" style="1" customWidth="1"/>
    <col min="3" max="3" width="11.85546875" style="1" bestFit="1" customWidth="1"/>
    <col min="4" max="16384" width="9.140625" style="1"/>
  </cols>
  <sheetData>
    <row r="1" spans="1:4" ht="22.5" customHeight="1" x14ac:dyDescent="0.3">
      <c r="A1" s="18" t="s">
        <v>268</v>
      </c>
      <c r="B1" s="18"/>
      <c r="C1" s="18"/>
      <c r="D1" s="18"/>
    </row>
    <row r="2" spans="1:4" ht="10.5" customHeight="1" x14ac:dyDescent="0.3"/>
    <row r="3" spans="1:4" ht="10.5" customHeight="1" x14ac:dyDescent="0.3"/>
    <row r="4" spans="1:4" ht="16.5" x14ac:dyDescent="0.3">
      <c r="A4" s="42" t="s">
        <v>35</v>
      </c>
      <c r="B4" s="42" t="s">
        <v>10</v>
      </c>
      <c r="C4" s="42" t="s">
        <v>11</v>
      </c>
    </row>
    <row r="5" spans="1:4" ht="16.5" x14ac:dyDescent="0.3">
      <c r="A5" s="13">
        <v>2009</v>
      </c>
      <c r="B5" s="9">
        <v>12</v>
      </c>
      <c r="C5" s="9">
        <v>112</v>
      </c>
    </row>
    <row r="6" spans="1:4" ht="16.5" x14ac:dyDescent="0.3">
      <c r="A6" s="13">
        <v>2010</v>
      </c>
      <c r="B6" s="9">
        <v>16</v>
      </c>
      <c r="C6" s="9">
        <v>100</v>
      </c>
    </row>
    <row r="7" spans="1:4" ht="16.5" x14ac:dyDescent="0.3">
      <c r="A7" s="13">
        <v>2011</v>
      </c>
      <c r="B7" s="9">
        <v>18</v>
      </c>
      <c r="C7" s="9">
        <v>121</v>
      </c>
    </row>
    <row r="8" spans="1:4" ht="16.5" x14ac:dyDescent="0.3">
      <c r="A8" s="13">
        <v>2012</v>
      </c>
      <c r="B8" s="9">
        <v>17</v>
      </c>
      <c r="C8" s="9">
        <v>112</v>
      </c>
    </row>
    <row r="9" spans="1:4" ht="16.5" x14ac:dyDescent="0.3">
      <c r="A9" s="13">
        <v>2013</v>
      </c>
      <c r="B9" s="9">
        <v>24</v>
      </c>
      <c r="C9" s="9">
        <v>115</v>
      </c>
    </row>
    <row r="10" spans="1:4" ht="16.5" x14ac:dyDescent="0.3">
      <c r="A10" s="13">
        <v>2014</v>
      </c>
      <c r="B10" s="9">
        <v>21</v>
      </c>
      <c r="C10" s="9">
        <v>103</v>
      </c>
    </row>
    <row r="11" spans="1:4" ht="16.5" x14ac:dyDescent="0.3">
      <c r="A11" s="13">
        <v>2015</v>
      </c>
      <c r="B11" s="9">
        <v>18</v>
      </c>
      <c r="C11" s="9">
        <v>103</v>
      </c>
    </row>
    <row r="12" spans="1:4" ht="16.5" x14ac:dyDescent="0.3">
      <c r="A12" s="13">
        <v>2016</v>
      </c>
      <c r="B12" s="9">
        <v>23</v>
      </c>
      <c r="C12" s="9">
        <v>105</v>
      </c>
    </row>
    <row r="13" spans="1:4" ht="16.5" x14ac:dyDescent="0.3">
      <c r="B13" s="21"/>
      <c r="C13" s="13"/>
    </row>
    <row r="14" spans="1:4" ht="16.5" x14ac:dyDescent="0.3">
      <c r="C14" s="54">
        <f>C12/C11-1</f>
        <v>1.9417475728155331E-2</v>
      </c>
    </row>
    <row r="15" spans="1:4" ht="16.5" x14ac:dyDescent="0.3">
      <c r="C15" s="51"/>
    </row>
    <row r="16" spans="1:4" ht="16.5" x14ac:dyDescent="0.3">
      <c r="C16" s="51"/>
    </row>
    <row r="17" spans="1:8" ht="16.5" x14ac:dyDescent="0.3">
      <c r="A17" s="13"/>
      <c r="B17" s="13"/>
      <c r="C17" s="52"/>
    </row>
    <row r="18" spans="1:8" ht="16.5" x14ac:dyDescent="0.3">
      <c r="A18" s="13"/>
      <c r="B18" s="13"/>
      <c r="C18" s="52"/>
      <c r="D18" s="52"/>
      <c r="E18" s="52"/>
      <c r="F18" s="52"/>
      <c r="G18" s="55"/>
      <c r="H18" s="53"/>
    </row>
    <row r="19" spans="1:8" ht="16.5" x14ac:dyDescent="0.3">
      <c r="A19" s="13"/>
      <c r="B19" s="13"/>
      <c r="C19" s="52"/>
      <c r="D19" s="52"/>
      <c r="E19" s="52"/>
      <c r="F19" s="52"/>
      <c r="G19" s="53"/>
      <c r="H19" s="53"/>
    </row>
    <row r="20" spans="1:8" ht="16.5" x14ac:dyDescent="0.3">
      <c r="A20" s="13"/>
      <c r="B20" s="13"/>
      <c r="C20" s="52"/>
    </row>
    <row r="21" spans="1:8" ht="16.5" x14ac:dyDescent="0.3">
      <c r="A21" s="13"/>
      <c r="B21" s="13"/>
      <c r="C21" s="52"/>
    </row>
    <row r="22" spans="1:8" ht="16.5" x14ac:dyDescent="0.3">
      <c r="A22" s="13"/>
      <c r="B22" s="13"/>
      <c r="C22" s="52"/>
    </row>
    <row r="23" spans="1:8" ht="16.5" x14ac:dyDescent="0.3">
      <c r="A23" s="13"/>
      <c r="B23" s="13"/>
      <c r="C23" s="52"/>
    </row>
    <row r="24" spans="1:8" ht="16.5" x14ac:dyDescent="0.3">
      <c r="A24" s="13"/>
      <c r="B24" s="13"/>
      <c r="C24" s="52"/>
    </row>
    <row r="25" spans="1:8" ht="16.5" x14ac:dyDescent="0.3">
      <c r="A25" s="13"/>
      <c r="B25" s="13"/>
      <c r="C25" s="51"/>
    </row>
    <row r="26" spans="1:8" ht="16.5" x14ac:dyDescent="0.3">
      <c r="A26" s="13"/>
      <c r="B26" s="13"/>
      <c r="C26" s="51"/>
    </row>
    <row r="27" spans="1:8" ht="16.5" x14ac:dyDescent="0.3">
      <c r="A27" s="13"/>
      <c r="B27" s="13"/>
    </row>
    <row r="28" spans="1:8" ht="16.5" x14ac:dyDescent="0.3">
      <c r="A28" s="13"/>
      <c r="B28" s="13"/>
    </row>
    <row r="29" spans="1:8" ht="16.5" x14ac:dyDescent="0.3">
      <c r="A29" s="13"/>
      <c r="B29" s="13"/>
    </row>
    <row r="30" spans="1:8" ht="16.5" x14ac:dyDescent="0.3">
      <c r="A30" s="13"/>
      <c r="B30" s="13"/>
    </row>
    <row r="31" spans="1:8" ht="16.5" x14ac:dyDescent="0.3">
      <c r="A31" s="13"/>
      <c r="B31" s="13"/>
    </row>
  </sheetData>
  <pageMargins left="0.5" right="0.5" top="0.5" bottom="0.5" header="0.4921259845" footer="0.492125984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N9"/>
  <sheetViews>
    <sheetView showGridLines="0" workbookViewId="0">
      <selection activeCell="L13" sqref="L13"/>
    </sheetView>
  </sheetViews>
  <sheetFormatPr defaultColWidth="9.140625" defaultRowHeight="15" x14ac:dyDescent="0.3"/>
  <cols>
    <col min="1" max="1" width="11.5703125" style="1" customWidth="1"/>
    <col min="2" max="8" width="9.140625" style="1"/>
    <col min="9" max="9" width="7.140625" style="1" customWidth="1"/>
    <col min="10" max="16384" width="9.140625" style="1"/>
  </cols>
  <sheetData>
    <row r="1" spans="1:14" ht="22.5" customHeight="1" x14ac:dyDescent="0.3">
      <c r="A1" s="18" t="s">
        <v>269</v>
      </c>
    </row>
    <row r="2" spans="1:14" ht="10.5" customHeight="1" x14ac:dyDescent="0.3"/>
    <row r="3" spans="1:14" ht="15" customHeight="1" x14ac:dyDescent="0.3">
      <c r="A3" s="142" t="s">
        <v>16</v>
      </c>
      <c r="B3" s="104"/>
      <c r="C3" s="104"/>
      <c r="D3" s="104"/>
      <c r="E3" s="104"/>
      <c r="F3" s="104"/>
      <c r="G3" s="104"/>
      <c r="H3" s="104"/>
      <c r="I3" s="104"/>
      <c r="J3" s="104"/>
      <c r="K3" s="39"/>
      <c r="L3" s="39"/>
      <c r="N3" s="51"/>
    </row>
    <row r="4" spans="1:14" ht="16.5" x14ac:dyDescent="0.3">
      <c r="A4" s="104"/>
      <c r="B4" s="143">
        <v>2009</v>
      </c>
      <c r="C4" s="143">
        <v>2010</v>
      </c>
      <c r="D4" s="143">
        <v>2011</v>
      </c>
      <c r="E4" s="143">
        <v>2012</v>
      </c>
      <c r="F4" s="143">
        <v>2013</v>
      </c>
      <c r="G4" s="143">
        <v>2014</v>
      </c>
      <c r="H4" s="143">
        <v>2015</v>
      </c>
      <c r="I4" s="143">
        <v>2016</v>
      </c>
      <c r="J4" s="104"/>
      <c r="K4" s="39"/>
      <c r="L4" s="39"/>
      <c r="N4" s="51"/>
    </row>
    <row r="5" spans="1:14" ht="16.5" x14ac:dyDescent="0.3">
      <c r="A5" s="144" t="s">
        <v>10</v>
      </c>
      <c r="B5" s="145">
        <v>4</v>
      </c>
      <c r="C5" s="145">
        <v>5</v>
      </c>
      <c r="D5" s="145">
        <v>7</v>
      </c>
      <c r="E5" s="145">
        <v>5</v>
      </c>
      <c r="F5" s="145">
        <v>10</v>
      </c>
      <c r="G5" s="145">
        <v>6</v>
      </c>
      <c r="H5" s="145">
        <v>7</v>
      </c>
      <c r="I5" s="145">
        <v>7</v>
      </c>
      <c r="J5" s="104"/>
      <c r="K5" s="39"/>
      <c r="L5" s="39"/>
      <c r="N5" s="51"/>
    </row>
    <row r="6" spans="1:14" ht="16.5" x14ac:dyDescent="0.3">
      <c r="A6" s="144" t="s">
        <v>11</v>
      </c>
      <c r="B6" s="145">
        <v>27</v>
      </c>
      <c r="C6" s="145">
        <v>29</v>
      </c>
      <c r="D6" s="145">
        <v>35</v>
      </c>
      <c r="E6" s="145">
        <v>35</v>
      </c>
      <c r="F6" s="145">
        <v>34</v>
      </c>
      <c r="G6" s="145">
        <v>37</v>
      </c>
      <c r="H6" s="145">
        <v>39</v>
      </c>
      <c r="I6" s="145">
        <v>40</v>
      </c>
      <c r="J6" s="104"/>
      <c r="K6" s="39"/>
      <c r="L6" s="39"/>
      <c r="N6" s="51"/>
    </row>
    <row r="7" spans="1:14" ht="16.5" x14ac:dyDescent="0.3">
      <c r="A7" s="104"/>
      <c r="B7" s="145"/>
      <c r="C7" s="145"/>
      <c r="D7" s="145"/>
      <c r="E7" s="145"/>
      <c r="F7" s="145"/>
      <c r="G7" s="145"/>
      <c r="H7" s="145"/>
      <c r="I7" s="145"/>
      <c r="J7" s="104"/>
      <c r="K7" s="39"/>
      <c r="L7" s="39"/>
      <c r="N7" s="51"/>
    </row>
    <row r="8" spans="1:14" ht="16.5" x14ac:dyDescent="0.3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N8" s="51"/>
    </row>
    <row r="9" spans="1:14" ht="16.5" x14ac:dyDescent="0.3">
      <c r="N9" s="51"/>
    </row>
  </sheetData>
  <pageMargins left="0.5" right="0.5" top="0.5" bottom="0.5" header="0.4921259845" footer="0.492125984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J26"/>
  <sheetViews>
    <sheetView zoomScaleNormal="100" workbookViewId="0">
      <pane ySplit="1" topLeftCell="A2" activePane="bottomLeft" state="frozen"/>
      <selection activeCell="C1" sqref="A1:XFD1048576"/>
      <selection pane="bottomLeft" activeCell="AA34" sqref="AA34"/>
    </sheetView>
  </sheetViews>
  <sheetFormatPr defaultRowHeight="16.5" x14ac:dyDescent="0.3"/>
  <cols>
    <col min="1" max="1" width="27.140625" style="43" bestFit="1" customWidth="1"/>
    <col min="2" max="2" width="7.42578125" style="44" bestFit="1" customWidth="1"/>
    <col min="3" max="3" width="7.42578125" style="43" bestFit="1" customWidth="1"/>
    <col min="4" max="4" width="7.42578125" style="45" bestFit="1" customWidth="1"/>
    <col min="5" max="5" width="7.42578125" style="43" bestFit="1" customWidth="1"/>
    <col min="6" max="6" width="7.42578125" style="44" bestFit="1" customWidth="1"/>
    <col min="7" max="7" width="7.42578125" style="43" bestFit="1" customWidth="1"/>
    <col min="8" max="8" width="7.42578125" style="45" bestFit="1" customWidth="1"/>
    <col min="9" max="9" width="8.42578125" style="43" bestFit="1" customWidth="1"/>
    <col min="10" max="10" width="18.28515625" style="44" bestFit="1" customWidth="1"/>
    <col min="11" max="11" width="9.140625" style="43"/>
    <col min="12" max="12" width="3" style="45" bestFit="1" customWidth="1"/>
    <col min="13" max="13" width="9.140625" style="43"/>
    <col min="14" max="14" width="18.28515625" style="44" bestFit="1" customWidth="1"/>
    <col min="15" max="15" width="9.140625" style="43"/>
    <col min="16" max="16" width="3" style="45" bestFit="1" customWidth="1"/>
    <col min="17" max="17" width="9.140625" style="43"/>
    <col min="18" max="18" width="18.28515625" style="44" bestFit="1" customWidth="1"/>
    <col min="19" max="19" width="9.140625" style="43"/>
    <col min="20" max="20" width="3" style="45" bestFit="1" customWidth="1"/>
    <col min="21" max="21" width="9.140625" style="43"/>
    <col min="22" max="22" width="18.28515625" style="44" bestFit="1" customWidth="1"/>
    <col min="23" max="23" width="9.140625" style="43"/>
    <col min="24" max="24" width="3" style="45" bestFit="1" customWidth="1"/>
    <col min="25" max="25" width="9.140625" style="43"/>
    <col min="26" max="26" width="18.28515625" style="44" bestFit="1" customWidth="1"/>
    <col min="27" max="27" width="9.140625" style="43"/>
    <col min="28" max="28" width="3" style="45" bestFit="1" customWidth="1"/>
    <col min="29" max="29" width="9.140625" style="43"/>
    <col min="30" max="30" width="18.28515625" style="44" bestFit="1" customWidth="1"/>
    <col min="31" max="31" width="9.140625" style="43"/>
    <col min="32" max="32" width="3" style="45" bestFit="1" customWidth="1"/>
    <col min="33" max="33" width="9.140625" style="43"/>
    <col min="34" max="34" width="18.28515625" style="44" bestFit="1" customWidth="1"/>
    <col min="35" max="35" width="9.140625" style="43"/>
    <col min="36" max="36" width="3" style="45" bestFit="1" customWidth="1"/>
    <col min="37" max="37" width="9.140625" style="43"/>
    <col min="38" max="38" width="18.28515625" style="44" bestFit="1" customWidth="1"/>
    <col min="39" max="39" width="9.140625" style="43"/>
    <col min="40" max="40" width="3" style="45" bestFit="1" customWidth="1"/>
    <col min="41" max="41" width="9.140625" style="43"/>
    <col min="42" max="42" width="18.28515625" style="44" bestFit="1" customWidth="1"/>
    <col min="43" max="43" width="9.140625" style="43"/>
    <col min="44" max="44" width="3" style="45" bestFit="1" customWidth="1"/>
    <col min="45" max="45" width="9.140625" style="43"/>
    <col min="46" max="46" width="18.28515625" style="44" bestFit="1" customWidth="1"/>
    <col min="47" max="47" width="9.140625" style="43"/>
    <col min="48" max="48" width="3" style="45" bestFit="1" customWidth="1"/>
    <col min="49" max="49" width="9.140625" style="43"/>
    <col min="50" max="50" width="18.28515625" style="44" bestFit="1" customWidth="1"/>
    <col min="51" max="51" width="6.5703125" style="44" bestFit="1" customWidth="1"/>
    <col min="52" max="52" width="3" style="45" bestFit="1" customWidth="1"/>
    <col min="53" max="53" width="9.140625" style="43"/>
    <col min="54" max="54" width="18.28515625" style="44" bestFit="1" customWidth="1"/>
    <col min="55" max="55" width="9.140625" style="43"/>
    <col min="56" max="56" width="3" style="45" bestFit="1" customWidth="1"/>
    <col min="57" max="57" width="9.140625" style="43"/>
    <col min="58" max="58" width="18.28515625" style="44" bestFit="1" customWidth="1"/>
    <col min="59" max="59" width="9.140625" style="43"/>
    <col min="60" max="60" width="3" style="45" bestFit="1" customWidth="1"/>
    <col min="61" max="61" width="9.140625" style="43"/>
    <col min="62" max="62" width="18.28515625" style="44" bestFit="1" customWidth="1"/>
    <col min="63" max="16384" width="9.140625" style="43"/>
  </cols>
  <sheetData>
    <row r="1" spans="1:16" x14ac:dyDescent="0.3">
      <c r="A1" s="149" t="s">
        <v>270</v>
      </c>
      <c r="N1" s="13" t="s">
        <v>263</v>
      </c>
    </row>
    <row r="2" spans="1:16" x14ac:dyDescent="0.3">
      <c r="P2" s="4"/>
    </row>
    <row r="3" spans="1:16" x14ac:dyDescent="0.3">
      <c r="B3" s="10">
        <v>2009</v>
      </c>
      <c r="C3" s="10">
        <v>2010</v>
      </c>
      <c r="D3" s="10">
        <v>2011</v>
      </c>
      <c r="E3" s="10">
        <v>2012</v>
      </c>
      <c r="F3" s="10">
        <v>2013</v>
      </c>
      <c r="G3" s="10">
        <v>2014</v>
      </c>
      <c r="H3" s="10">
        <v>2015</v>
      </c>
      <c r="I3" s="10">
        <v>2016</v>
      </c>
    </row>
    <row r="4" spans="1:16" x14ac:dyDescent="0.3">
      <c r="A4" s="13" t="s">
        <v>247</v>
      </c>
      <c r="B4" s="46">
        <v>0.26927534594436442</v>
      </c>
      <c r="C4" s="46">
        <v>0.26569311487099984</v>
      </c>
      <c r="D4" s="46">
        <v>0.19695340243248888</v>
      </c>
      <c r="E4" s="46">
        <v>0.26950680545055972</v>
      </c>
      <c r="F4" s="46">
        <v>0.19106639737783482</v>
      </c>
      <c r="G4" s="46">
        <v>0.17315310665063235</v>
      </c>
      <c r="H4" s="46">
        <v>0.24240057690990946</v>
      </c>
      <c r="I4" s="46">
        <v>0.24687797266361602</v>
      </c>
    </row>
    <row r="5" spans="1:16" x14ac:dyDescent="0.3">
      <c r="A5" s="13" t="s">
        <v>248</v>
      </c>
      <c r="B5" s="46">
        <v>0.39489119354516761</v>
      </c>
      <c r="C5" s="46">
        <v>0.41825741017523921</v>
      </c>
      <c r="D5" s="46">
        <v>0.32205050865891116</v>
      </c>
      <c r="E5" s="46">
        <v>0.40433215303831199</v>
      </c>
      <c r="F5" s="46">
        <v>0.31364196036806713</v>
      </c>
      <c r="G5" s="46">
        <v>0.31888598350451358</v>
      </c>
      <c r="H5" s="46">
        <v>0.36757615738886318</v>
      </c>
      <c r="I5" s="46">
        <v>0.38192591442285562</v>
      </c>
    </row>
    <row r="6" spans="1:16" x14ac:dyDescent="0.3">
      <c r="A6" s="13" t="s">
        <v>249</v>
      </c>
      <c r="B6" s="46">
        <v>0.56337738743359145</v>
      </c>
      <c r="C6" s="46">
        <v>0.58546980697575335</v>
      </c>
      <c r="D6" s="46">
        <v>0.50907621740884601</v>
      </c>
      <c r="E6" s="47">
        <v>0.5731444050921819</v>
      </c>
      <c r="F6" s="46">
        <v>0.50410809665004885</v>
      </c>
      <c r="G6" s="46">
        <v>0.52909453087310343</v>
      </c>
      <c r="H6" s="46">
        <v>0.54036925334379471</v>
      </c>
      <c r="I6" s="46">
        <v>0.56146691263232196</v>
      </c>
    </row>
    <row r="8" spans="1:16" x14ac:dyDescent="0.3">
      <c r="A8" s="48" t="s">
        <v>244</v>
      </c>
      <c r="B8" s="10">
        <v>2009</v>
      </c>
      <c r="C8" s="10">
        <v>2010</v>
      </c>
      <c r="D8" s="10">
        <v>2011</v>
      </c>
      <c r="E8" s="10">
        <v>2012</v>
      </c>
      <c r="F8" s="10">
        <v>2013</v>
      </c>
      <c r="G8" s="10">
        <v>2014</v>
      </c>
      <c r="H8" s="10">
        <v>2015</v>
      </c>
      <c r="I8" s="10">
        <v>2016</v>
      </c>
    </row>
    <row r="9" spans="1:16" x14ac:dyDescent="0.3">
      <c r="A9" s="13" t="s">
        <v>247</v>
      </c>
      <c r="B9" s="46">
        <v>0.80094895134680388</v>
      </c>
      <c r="C9" s="46">
        <v>0.81352387108437985</v>
      </c>
      <c r="D9" s="46">
        <v>0.643581452768613</v>
      </c>
      <c r="E9" s="46">
        <v>0.68584405279331107</v>
      </c>
      <c r="F9" s="46">
        <v>0.5747034056087621</v>
      </c>
      <c r="G9" s="46">
        <v>0.53344878901383763</v>
      </c>
      <c r="H9" s="46">
        <v>0.62079426246247538</v>
      </c>
      <c r="I9" s="46">
        <v>0.69547369863283048</v>
      </c>
    </row>
    <row r="10" spans="1:16" x14ac:dyDescent="0.3">
      <c r="A10" s="13" t="s">
        <v>248</v>
      </c>
      <c r="B10" s="46">
        <v>0.90676684273869146</v>
      </c>
      <c r="C10" s="46">
        <v>0.92429486350487733</v>
      </c>
      <c r="D10" s="46">
        <v>0.8611509126191812</v>
      </c>
      <c r="E10" s="46">
        <v>0.85275194377312302</v>
      </c>
      <c r="F10" s="46">
        <v>0.81309497540896658</v>
      </c>
      <c r="G10" s="46">
        <v>0.76640202972555316</v>
      </c>
      <c r="H10" s="46">
        <v>0.851028866574564</v>
      </c>
      <c r="I10" s="46">
        <v>0.83454599431915233</v>
      </c>
    </row>
    <row r="11" spans="1:16" x14ac:dyDescent="0.3">
      <c r="A11" s="13" t="s">
        <v>249</v>
      </c>
      <c r="B11" s="46">
        <v>0.95906647343594997</v>
      </c>
      <c r="C11" s="46">
        <v>0.9763143759218027</v>
      </c>
      <c r="D11" s="46">
        <v>0.94461190476675072</v>
      </c>
      <c r="E11" s="46">
        <v>0.96679977121484684</v>
      </c>
      <c r="F11" s="46">
        <v>0.95384015662722921</v>
      </c>
      <c r="G11" s="46">
        <v>0.92899040198145866</v>
      </c>
      <c r="H11" s="46">
        <v>0.96189059274687894</v>
      </c>
      <c r="I11" s="46">
        <v>0.95361774353616735</v>
      </c>
    </row>
    <row r="12" spans="1:16" x14ac:dyDescent="0.3">
      <c r="D12" s="43"/>
      <c r="H12" s="43"/>
    </row>
    <row r="13" spans="1:16" x14ac:dyDescent="0.3">
      <c r="B13" s="10">
        <v>2009</v>
      </c>
      <c r="C13" s="10">
        <v>2010</v>
      </c>
      <c r="D13" s="10">
        <v>2011</v>
      </c>
      <c r="E13" s="10">
        <v>2012</v>
      </c>
      <c r="F13" s="10">
        <v>2013</v>
      </c>
      <c r="G13" s="10">
        <v>2014</v>
      </c>
      <c r="H13" s="10">
        <v>2015</v>
      </c>
      <c r="I13" s="10">
        <v>2016</v>
      </c>
    </row>
    <row r="14" spans="1:16" x14ac:dyDescent="0.3">
      <c r="A14" s="13" t="s">
        <v>247</v>
      </c>
      <c r="B14" s="49">
        <v>30.339504999999999</v>
      </c>
      <c r="C14" s="49">
        <v>35.825206999999999</v>
      </c>
      <c r="D14" s="49">
        <v>28.205022</v>
      </c>
      <c r="E14" s="49">
        <v>39.509259999999998</v>
      </c>
      <c r="F14" s="49">
        <v>28.567917000000001</v>
      </c>
      <c r="G14" s="49">
        <v>26.944873000000001</v>
      </c>
      <c r="H14" s="49">
        <v>41.940756</v>
      </c>
      <c r="I14" s="49">
        <v>45.505628999999999</v>
      </c>
    </row>
    <row r="15" spans="1:16" x14ac:dyDescent="0.3">
      <c r="A15" s="13" t="s">
        <v>248</v>
      </c>
      <c r="B15" s="49">
        <v>44.492759999999997</v>
      </c>
      <c r="C15" s="49">
        <v>56.396487</v>
      </c>
      <c r="D15" s="49">
        <v>46.119750000000003</v>
      </c>
      <c r="E15" s="49">
        <v>59.274436999999999</v>
      </c>
      <c r="F15" s="49">
        <v>46.895203000000002</v>
      </c>
      <c r="G15" s="49">
        <v>49.622802</v>
      </c>
      <c r="H15" s="49">
        <v>63.598948999999998</v>
      </c>
      <c r="I15" s="49">
        <v>70.398257000000001</v>
      </c>
    </row>
    <row r="16" spans="1:16" x14ac:dyDescent="0.3">
      <c r="A16" s="13" t="s">
        <v>249</v>
      </c>
      <c r="B16" s="49">
        <v>63.476256999999997</v>
      </c>
      <c r="C16" s="49">
        <v>78.942869999999999</v>
      </c>
      <c r="D16" s="49">
        <v>72.903060999999994</v>
      </c>
      <c r="E16" s="49">
        <v>84.022039000000007</v>
      </c>
      <c r="F16" s="49">
        <v>75.373369999999994</v>
      </c>
      <c r="G16" s="49">
        <v>82.333983000000003</v>
      </c>
      <c r="H16" s="49">
        <v>93.496043999999998</v>
      </c>
      <c r="I16" s="49">
        <v>103.49204</v>
      </c>
    </row>
    <row r="17" spans="1:14" x14ac:dyDescent="0.3">
      <c r="G17" s="49"/>
    </row>
    <row r="18" spans="1:14" x14ac:dyDescent="0.3">
      <c r="A18" s="48" t="s">
        <v>244</v>
      </c>
      <c r="B18" s="10">
        <v>2009</v>
      </c>
      <c r="C18" s="10">
        <v>2010</v>
      </c>
      <c r="D18" s="10">
        <v>2011</v>
      </c>
      <c r="E18" s="10">
        <v>2012</v>
      </c>
      <c r="F18" s="10">
        <v>2013</v>
      </c>
      <c r="G18" s="10">
        <v>2014</v>
      </c>
      <c r="H18" s="10">
        <v>2015</v>
      </c>
      <c r="I18" s="10">
        <v>2016</v>
      </c>
    </row>
    <row r="19" spans="1:14" x14ac:dyDescent="0.3">
      <c r="A19" s="13" t="s">
        <v>247</v>
      </c>
      <c r="B19" s="50">
        <v>12.875598</v>
      </c>
      <c r="C19" s="50">
        <v>20.897344</v>
      </c>
      <c r="D19" s="50">
        <v>11.383521999999999</v>
      </c>
      <c r="E19" s="50">
        <v>10.736794</v>
      </c>
      <c r="F19" s="50">
        <v>15.970895000000001</v>
      </c>
      <c r="G19" s="50">
        <v>10.167909999999999</v>
      </c>
      <c r="H19" s="50">
        <v>13.968023000000001</v>
      </c>
      <c r="I19" s="50">
        <v>21.151733</v>
      </c>
    </row>
    <row r="20" spans="1:14" x14ac:dyDescent="0.3">
      <c r="A20" s="13" t="s">
        <v>248</v>
      </c>
      <c r="B20" s="50">
        <v>14.576665999999999</v>
      </c>
      <c r="C20" s="50">
        <v>23.742767000000001</v>
      </c>
      <c r="D20" s="50">
        <v>15.231840999999999</v>
      </c>
      <c r="E20" s="50">
        <v>13.349714000000001</v>
      </c>
      <c r="F20" s="50">
        <v>22.595749999999999</v>
      </c>
      <c r="G20" s="50">
        <v>14.608162999999999</v>
      </c>
      <c r="H20" s="50">
        <v>19.148358000000002</v>
      </c>
      <c r="I20" s="50">
        <v>25.381397</v>
      </c>
    </row>
    <row r="21" spans="1:14" x14ac:dyDescent="0.3">
      <c r="A21" s="13" t="s">
        <v>249</v>
      </c>
      <c r="B21" s="50">
        <v>15.417405</v>
      </c>
      <c r="C21" s="50">
        <v>25.079014999999998</v>
      </c>
      <c r="D21" s="50">
        <v>16.708079999999999</v>
      </c>
      <c r="E21" s="50">
        <v>15.135116999999999</v>
      </c>
      <c r="F21" s="50">
        <v>26.507031000000001</v>
      </c>
      <c r="G21" s="50">
        <v>17.707211999999998</v>
      </c>
      <c r="H21" s="50">
        <v>21.642773999999999</v>
      </c>
      <c r="I21" s="50">
        <v>29.002776000000001</v>
      </c>
    </row>
    <row r="22" spans="1:14" x14ac:dyDescent="0.3">
      <c r="C22" s="50"/>
      <c r="D22" s="50"/>
      <c r="E22" s="50"/>
      <c r="F22" s="50"/>
      <c r="G22" s="50"/>
      <c r="H22" s="50"/>
      <c r="I22" s="50"/>
    </row>
    <row r="26" spans="1:14" x14ac:dyDescent="0.3">
      <c r="A26" s="146" t="s">
        <v>264</v>
      </c>
      <c r="N26" s="149" t="s">
        <v>271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N105"/>
  <sheetViews>
    <sheetView zoomScaleNormal="100" workbookViewId="0">
      <selection activeCell="G54" sqref="G54"/>
    </sheetView>
  </sheetViews>
  <sheetFormatPr defaultRowHeight="16.5" x14ac:dyDescent="0.3"/>
  <cols>
    <col min="1" max="1" width="9.140625" style="13"/>
    <col min="2" max="2" width="14" style="13" customWidth="1"/>
    <col min="3" max="10" width="12" style="13" bestFit="1" customWidth="1"/>
    <col min="11" max="16384" width="9.140625" style="13"/>
  </cols>
  <sheetData>
    <row r="1" spans="2:14" x14ac:dyDescent="0.3">
      <c r="B1" s="151" t="s">
        <v>272</v>
      </c>
      <c r="C1" s="138"/>
      <c r="D1" s="138"/>
      <c r="E1" s="138"/>
      <c r="F1" s="138"/>
      <c r="G1" s="138"/>
      <c r="H1" s="138"/>
      <c r="I1" s="138"/>
      <c r="J1" s="138"/>
      <c r="N1" s="151" t="s">
        <v>273</v>
      </c>
    </row>
    <row r="2" spans="2:14" x14ac:dyDescent="0.3">
      <c r="B2" s="138"/>
      <c r="C2" s="138"/>
      <c r="D2" s="138"/>
      <c r="E2" s="138"/>
      <c r="F2" s="138"/>
      <c r="G2" s="138"/>
      <c r="H2" s="138"/>
      <c r="I2" s="138"/>
      <c r="J2" s="138"/>
    </row>
    <row r="3" spans="2:14" x14ac:dyDescent="0.3">
      <c r="B3" s="138"/>
      <c r="C3" s="138"/>
      <c r="D3" s="138"/>
      <c r="E3" s="138"/>
      <c r="F3" s="138"/>
      <c r="G3" s="138"/>
      <c r="H3" s="138"/>
      <c r="I3" s="138"/>
      <c r="J3" s="138"/>
    </row>
    <row r="4" spans="2:14" x14ac:dyDescent="0.3">
      <c r="B4" s="138"/>
      <c r="C4" s="138"/>
      <c r="D4" s="138"/>
      <c r="E4" s="138"/>
      <c r="F4" s="138"/>
      <c r="G4" s="138"/>
      <c r="H4" s="138"/>
      <c r="I4" s="138"/>
      <c r="J4" s="138"/>
    </row>
    <row r="5" spans="2:14" x14ac:dyDescent="0.3">
      <c r="B5" s="138"/>
      <c r="C5" s="138"/>
      <c r="D5" s="138"/>
      <c r="E5" s="138"/>
      <c r="F5" s="138"/>
      <c r="G5" s="138"/>
      <c r="H5" s="138"/>
      <c r="I5" s="138"/>
      <c r="J5" s="138"/>
    </row>
    <row r="6" spans="2:14" x14ac:dyDescent="0.3">
      <c r="B6" s="138"/>
      <c r="C6" s="138"/>
      <c r="D6" s="138"/>
      <c r="E6" s="138"/>
      <c r="F6" s="138"/>
      <c r="G6" s="138"/>
      <c r="H6" s="138"/>
      <c r="I6" s="138"/>
      <c r="J6" s="138"/>
    </row>
    <row r="7" spans="2:14" x14ac:dyDescent="0.3">
      <c r="B7" s="138"/>
      <c r="C7" s="138"/>
      <c r="D7" s="138"/>
      <c r="E7" s="138"/>
      <c r="F7" s="138"/>
      <c r="G7" s="138"/>
      <c r="H7" s="138"/>
      <c r="I7" s="138"/>
      <c r="J7" s="138"/>
    </row>
    <row r="8" spans="2:14" x14ac:dyDescent="0.3">
      <c r="B8" s="138"/>
      <c r="C8" s="138"/>
      <c r="D8" s="138"/>
      <c r="E8" s="138"/>
      <c r="F8" s="138"/>
      <c r="G8" s="138"/>
      <c r="H8" s="138"/>
      <c r="I8" s="138"/>
      <c r="J8" s="138"/>
    </row>
    <row r="9" spans="2:14" x14ac:dyDescent="0.3">
      <c r="B9" s="138"/>
      <c r="C9" s="138"/>
      <c r="D9" s="138"/>
      <c r="E9" s="138"/>
      <c r="F9" s="138"/>
      <c r="G9" s="138"/>
      <c r="H9" s="138"/>
      <c r="I9" s="138"/>
      <c r="J9" s="138"/>
    </row>
    <row r="10" spans="2:14" x14ac:dyDescent="0.3">
      <c r="B10" s="138"/>
      <c r="C10" s="138"/>
      <c r="D10" s="138"/>
      <c r="E10" s="138"/>
      <c r="F10" s="138"/>
      <c r="G10" s="138"/>
      <c r="H10" s="138"/>
      <c r="I10" s="138"/>
      <c r="J10" s="138"/>
    </row>
    <row r="11" spans="2:14" x14ac:dyDescent="0.3">
      <c r="B11" s="138"/>
      <c r="C11" s="138"/>
      <c r="D11" s="138"/>
      <c r="E11" s="138"/>
      <c r="F11" s="138"/>
      <c r="G11" s="138"/>
      <c r="H11" s="138"/>
      <c r="I11" s="138"/>
      <c r="J11" s="138"/>
    </row>
    <row r="12" spans="2:14" x14ac:dyDescent="0.3">
      <c r="B12" s="138"/>
      <c r="C12" s="138"/>
      <c r="D12" s="138"/>
      <c r="E12" s="138"/>
      <c r="F12" s="138"/>
      <c r="G12" s="138"/>
      <c r="H12" s="138"/>
      <c r="I12" s="138"/>
      <c r="J12" s="138"/>
    </row>
    <row r="13" spans="2:14" x14ac:dyDescent="0.3">
      <c r="B13" s="138"/>
      <c r="C13" s="138"/>
      <c r="D13" s="138"/>
      <c r="E13" s="138"/>
      <c r="F13" s="138"/>
      <c r="G13" s="138"/>
      <c r="H13" s="138"/>
      <c r="I13" s="138"/>
      <c r="J13" s="138"/>
    </row>
    <row r="14" spans="2:14" x14ac:dyDescent="0.3">
      <c r="B14" s="138"/>
      <c r="C14" s="138"/>
      <c r="D14" s="138"/>
      <c r="E14" s="138"/>
      <c r="F14" s="138"/>
      <c r="G14" s="138"/>
      <c r="H14" s="138"/>
      <c r="I14" s="138"/>
      <c r="J14" s="138"/>
    </row>
    <row r="15" spans="2:14" x14ac:dyDescent="0.3">
      <c r="B15" s="138"/>
      <c r="C15" s="138"/>
      <c r="D15" s="138"/>
      <c r="E15" s="138"/>
      <c r="F15" s="138"/>
      <c r="G15" s="138"/>
      <c r="H15" s="138"/>
      <c r="I15" s="138"/>
      <c r="J15" s="138"/>
    </row>
    <row r="16" spans="2:14" x14ac:dyDescent="0.3">
      <c r="B16" s="138"/>
      <c r="C16" s="138"/>
      <c r="D16" s="138"/>
      <c r="E16" s="138"/>
      <c r="F16" s="138"/>
      <c r="G16" s="138"/>
      <c r="H16" s="138"/>
      <c r="I16" s="138"/>
      <c r="J16" s="138"/>
    </row>
    <row r="17" spans="2:14" x14ac:dyDescent="0.3">
      <c r="B17" s="138"/>
      <c r="C17" s="138"/>
      <c r="D17" s="138"/>
      <c r="E17" s="138"/>
      <c r="F17" s="138"/>
      <c r="G17" s="138"/>
      <c r="H17" s="138"/>
      <c r="I17" s="138"/>
      <c r="J17" s="138"/>
    </row>
    <row r="18" spans="2:14" x14ac:dyDescent="0.3">
      <c r="B18" s="138"/>
      <c r="C18" s="138"/>
      <c r="D18" s="138"/>
      <c r="E18" s="138"/>
      <c r="F18" s="138"/>
      <c r="G18" s="138"/>
      <c r="H18" s="138"/>
      <c r="I18" s="138"/>
      <c r="J18" s="138"/>
    </row>
    <row r="19" spans="2:14" x14ac:dyDescent="0.3">
      <c r="B19" s="138"/>
      <c r="C19" s="138"/>
      <c r="D19" s="138"/>
      <c r="E19" s="138"/>
      <c r="F19" s="138"/>
      <c r="G19" s="138"/>
      <c r="H19" s="138"/>
      <c r="I19" s="138"/>
      <c r="J19" s="138"/>
    </row>
    <row r="20" spans="2:14" x14ac:dyDescent="0.3">
      <c r="B20" s="138"/>
      <c r="C20" s="138"/>
      <c r="D20" s="138"/>
      <c r="E20" s="138"/>
      <c r="F20" s="138"/>
      <c r="G20" s="138"/>
      <c r="H20" s="138"/>
      <c r="I20" s="138"/>
      <c r="J20" s="138"/>
    </row>
    <row r="21" spans="2:14" x14ac:dyDescent="0.3">
      <c r="B21" s="138"/>
      <c r="C21" s="138"/>
      <c r="D21" s="138"/>
      <c r="E21" s="138"/>
      <c r="F21" s="138"/>
      <c r="G21" s="138"/>
      <c r="H21" s="138"/>
      <c r="I21" s="138"/>
      <c r="J21" s="138"/>
    </row>
    <row r="22" spans="2:14" x14ac:dyDescent="0.3">
      <c r="B22" s="138"/>
      <c r="C22" s="136">
        <v>2009</v>
      </c>
      <c r="D22" s="136">
        <v>2010</v>
      </c>
      <c r="E22" s="136">
        <v>2011</v>
      </c>
      <c r="F22" s="136">
        <v>2012</v>
      </c>
      <c r="G22" s="140">
        <v>2013</v>
      </c>
      <c r="H22" s="136">
        <v>2014</v>
      </c>
      <c r="I22" s="136">
        <v>2015</v>
      </c>
      <c r="J22" s="136">
        <v>2016</v>
      </c>
    </row>
    <row r="23" spans="2:14" x14ac:dyDescent="0.3">
      <c r="B23" s="138"/>
      <c r="C23" s="136"/>
      <c r="D23" s="136"/>
      <c r="E23" s="136"/>
      <c r="F23" s="136"/>
      <c r="G23" s="140"/>
      <c r="H23" s="136"/>
      <c r="I23" s="136"/>
      <c r="J23" s="136"/>
    </row>
    <row r="24" spans="2:14" x14ac:dyDescent="0.3">
      <c r="B24" s="148" t="s">
        <v>274</v>
      </c>
      <c r="C24" s="136"/>
      <c r="D24" s="136"/>
      <c r="E24" s="136"/>
      <c r="F24" s="136"/>
      <c r="G24" s="140"/>
      <c r="H24" s="136"/>
      <c r="I24" s="136"/>
      <c r="J24" s="136"/>
      <c r="N24" s="151" t="s">
        <v>275</v>
      </c>
    </row>
    <row r="25" spans="2:14" x14ac:dyDescent="0.3">
      <c r="B25" s="138"/>
      <c r="C25" s="136"/>
      <c r="D25" s="136"/>
      <c r="E25" s="136"/>
      <c r="F25" s="136"/>
      <c r="G25" s="140"/>
      <c r="H25" s="136"/>
      <c r="I25" s="136"/>
      <c r="J25" s="136"/>
    </row>
    <row r="26" spans="2:14" x14ac:dyDescent="0.3">
      <c r="B26" s="138"/>
      <c r="C26" s="136"/>
      <c r="D26" s="136"/>
      <c r="E26" s="136"/>
      <c r="F26" s="136"/>
      <c r="G26" s="140"/>
      <c r="H26" s="136"/>
      <c r="I26" s="136"/>
      <c r="J26" s="136"/>
    </row>
    <row r="27" spans="2:14" x14ac:dyDescent="0.3">
      <c r="B27" s="138"/>
      <c r="C27" s="136"/>
      <c r="D27" s="136"/>
      <c r="E27" s="136"/>
      <c r="F27" s="136"/>
      <c r="G27" s="140"/>
      <c r="H27" s="136"/>
      <c r="I27" s="136"/>
      <c r="J27" s="136"/>
    </row>
    <row r="28" spans="2:14" x14ac:dyDescent="0.3">
      <c r="B28" s="138"/>
      <c r="C28" s="136"/>
      <c r="D28" s="136"/>
      <c r="E28" s="136"/>
      <c r="F28" s="136"/>
      <c r="G28" s="140"/>
      <c r="H28" s="136"/>
      <c r="I28" s="136"/>
      <c r="J28" s="136"/>
    </row>
    <row r="29" spans="2:14" x14ac:dyDescent="0.3">
      <c r="B29" s="152" t="s">
        <v>237</v>
      </c>
      <c r="C29" s="153">
        <f t="shared" ref="C29:C34" si="0">C68/$C$74</f>
        <v>5.0577728852609595E-3</v>
      </c>
      <c r="D29" s="153">
        <f t="shared" ref="D29:D34" si="1">D68/$D$74</f>
        <v>3.8894651534683881E-3</v>
      </c>
      <c r="E29" s="153">
        <f t="shared" ref="E29:E34" si="2">E68/$E$74</f>
        <v>3.9180603538493978E-3</v>
      </c>
      <c r="F29" s="153">
        <f t="shared" ref="F29:F34" si="3">F68/$F$74</f>
        <v>3.6631988337988137E-3</v>
      </c>
      <c r="G29" s="153">
        <f t="shared" ref="G29:G34" si="4">G68/$G$74</f>
        <v>4.2256508467202764E-3</v>
      </c>
      <c r="H29" s="153">
        <f t="shared" ref="H29:H34" si="5">H68/$H$74</f>
        <v>5.2184074707592541E-3</v>
      </c>
      <c r="I29" s="153">
        <f t="shared" ref="I29:I34" si="6">I68/$I$74</f>
        <v>5.1013478252127297E-3</v>
      </c>
      <c r="J29" s="153">
        <f t="shared" ref="J29:J34" si="7">J68/$J$74</f>
        <v>4.984565823493158E-3</v>
      </c>
    </row>
    <row r="30" spans="2:14" x14ac:dyDescent="0.3">
      <c r="B30" s="155"/>
      <c r="C30" s="153">
        <f t="shared" si="0"/>
        <v>3.9697504951032844E-2</v>
      </c>
      <c r="D30" s="153">
        <f t="shared" si="1"/>
        <v>3.5854657798849575E-2</v>
      </c>
      <c r="E30" s="153">
        <f t="shared" si="2"/>
        <v>2.8200255667033835E-2</v>
      </c>
      <c r="F30" s="153">
        <f t="shared" si="3"/>
        <v>2.9164852412826184E-2</v>
      </c>
      <c r="G30" s="153">
        <f t="shared" si="4"/>
        <v>2.916719829066507E-2</v>
      </c>
      <c r="H30" s="153">
        <f t="shared" si="5"/>
        <v>3.0755928142555091E-2</v>
      </c>
      <c r="I30" s="153">
        <f t="shared" si="6"/>
        <v>3.2061418089827841E-2</v>
      </c>
      <c r="J30" s="153">
        <f t="shared" si="7"/>
        <v>2.4425054485060816E-2</v>
      </c>
    </row>
    <row r="31" spans="2:14" x14ac:dyDescent="0.3">
      <c r="B31" s="152" t="s">
        <v>250</v>
      </c>
      <c r="C31" s="153">
        <f t="shared" si="0"/>
        <v>4.4755277836293808E-2</v>
      </c>
      <c r="D31" s="153">
        <f t="shared" si="1"/>
        <v>3.974412295231796E-2</v>
      </c>
      <c r="E31" s="153">
        <f t="shared" si="2"/>
        <v>3.2118316020883234E-2</v>
      </c>
      <c r="F31" s="153">
        <f t="shared" si="3"/>
        <v>3.2828051246624995E-2</v>
      </c>
      <c r="G31" s="153">
        <f t="shared" si="4"/>
        <v>3.3392849137385348E-2</v>
      </c>
      <c r="H31" s="153">
        <f t="shared" si="5"/>
        <v>3.597433561331434E-2</v>
      </c>
      <c r="I31" s="153">
        <f t="shared" si="6"/>
        <v>3.7162765915040571E-2</v>
      </c>
      <c r="J31" s="153">
        <f t="shared" si="7"/>
        <v>2.9409620308553975E-2</v>
      </c>
    </row>
    <row r="32" spans="2:14" x14ac:dyDescent="0.3">
      <c r="B32" s="152" t="s">
        <v>240</v>
      </c>
      <c r="C32" s="153">
        <f t="shared" si="0"/>
        <v>0.15576522907172111</v>
      </c>
      <c r="D32" s="153">
        <f t="shared" si="1"/>
        <v>0.11500379744279141</v>
      </c>
      <c r="E32" s="153">
        <f t="shared" si="2"/>
        <v>0.13505068559212932</v>
      </c>
      <c r="F32" s="153">
        <f t="shared" si="3"/>
        <v>0.10931359839893451</v>
      </c>
      <c r="G32" s="153">
        <f t="shared" si="4"/>
        <v>0.11809191691484872</v>
      </c>
      <c r="H32" s="153">
        <f t="shared" si="5"/>
        <v>8.6695672556697578E-2</v>
      </c>
      <c r="I32" s="153">
        <f t="shared" si="6"/>
        <v>9.4306313636915301E-2</v>
      </c>
      <c r="J32" s="153">
        <f t="shared" si="7"/>
        <v>7.6476318957244396E-2</v>
      </c>
    </row>
    <row r="33" spans="2:10" x14ac:dyDescent="0.3">
      <c r="B33" s="152" t="s">
        <v>241</v>
      </c>
      <c r="C33" s="153">
        <f t="shared" si="0"/>
        <v>0.11263955517898205</v>
      </c>
      <c r="D33" s="153">
        <f t="shared" si="1"/>
        <v>0.11644949337306611</v>
      </c>
      <c r="E33" s="153">
        <f t="shared" si="2"/>
        <v>0.11073614539511294</v>
      </c>
      <c r="F33" s="153">
        <f t="shared" si="3"/>
        <v>9.4219734057626944E-2</v>
      </c>
      <c r="G33" s="153">
        <f t="shared" si="4"/>
        <v>0.11989426522855211</v>
      </c>
      <c r="H33" s="153">
        <f t="shared" si="5"/>
        <v>0.12167732113267252</v>
      </c>
      <c r="I33" s="153">
        <f t="shared" si="6"/>
        <v>5.8020479867159941E-2</v>
      </c>
      <c r="J33" s="153">
        <f t="shared" si="7"/>
        <v>9.051482549684868E-2</v>
      </c>
    </row>
    <row r="34" spans="2:10" x14ac:dyDescent="0.3">
      <c r="B34" s="152" t="s">
        <v>238</v>
      </c>
      <c r="C34" s="153">
        <f t="shared" si="0"/>
        <v>0.68683993791300302</v>
      </c>
      <c r="D34" s="153">
        <f t="shared" si="1"/>
        <v>0.72880258623182448</v>
      </c>
      <c r="E34" s="153">
        <f t="shared" si="2"/>
        <v>0.72209485299187448</v>
      </c>
      <c r="F34" s="153">
        <f t="shared" si="3"/>
        <v>0.76363861629681351</v>
      </c>
      <c r="G34" s="153">
        <f t="shared" si="4"/>
        <v>0.72862096871921389</v>
      </c>
      <c r="H34" s="153">
        <f t="shared" si="5"/>
        <v>0.75565267069731556</v>
      </c>
      <c r="I34" s="153">
        <f t="shared" si="6"/>
        <v>0.81051044058088417</v>
      </c>
      <c r="J34" s="153">
        <f t="shared" si="7"/>
        <v>0.80359923523735299</v>
      </c>
    </row>
    <row r="35" spans="2:10" x14ac:dyDescent="0.3">
      <c r="B35" s="138"/>
      <c r="C35" s="154">
        <f>SUM(C31:C34)</f>
        <v>1</v>
      </c>
      <c r="D35" s="154">
        <f t="shared" ref="D35:J35" si="8">SUM(D31:D34)</f>
        <v>1</v>
      </c>
      <c r="E35" s="154">
        <f t="shared" si="8"/>
        <v>1</v>
      </c>
      <c r="F35" s="154">
        <f t="shared" si="8"/>
        <v>1</v>
      </c>
      <c r="G35" s="154">
        <f t="shared" si="8"/>
        <v>1</v>
      </c>
      <c r="H35" s="154">
        <f t="shared" si="8"/>
        <v>1</v>
      </c>
      <c r="I35" s="154">
        <f t="shared" si="8"/>
        <v>1</v>
      </c>
      <c r="J35" s="154">
        <f t="shared" si="8"/>
        <v>1</v>
      </c>
    </row>
    <row r="36" spans="2:10" x14ac:dyDescent="0.3">
      <c r="B36" s="138"/>
      <c r="C36" s="154"/>
      <c r="D36" s="154"/>
      <c r="E36" s="154"/>
      <c r="F36" s="154"/>
      <c r="G36" s="154"/>
      <c r="H36" s="154"/>
      <c r="I36" s="154"/>
      <c r="J36" s="154"/>
    </row>
    <row r="37" spans="2:10" x14ac:dyDescent="0.3">
      <c r="B37" s="138"/>
      <c r="C37" s="138"/>
      <c r="D37" s="138"/>
      <c r="E37" s="138"/>
      <c r="F37" s="138"/>
      <c r="G37" s="138"/>
      <c r="H37" s="138"/>
      <c r="I37" s="138"/>
      <c r="J37" s="138"/>
    </row>
    <row r="38" spans="2:10" x14ac:dyDescent="0.3">
      <c r="B38" s="138"/>
      <c r="C38" s="138"/>
      <c r="D38" s="138"/>
      <c r="E38" s="138"/>
      <c r="F38" s="138"/>
      <c r="G38" s="138"/>
      <c r="H38" s="138"/>
      <c r="I38" s="138"/>
      <c r="J38" s="138"/>
    </row>
    <row r="39" spans="2:10" x14ac:dyDescent="0.3">
      <c r="B39" s="138"/>
      <c r="C39" s="138"/>
      <c r="D39" s="138"/>
      <c r="E39" s="138"/>
      <c r="F39" s="138"/>
      <c r="G39" s="138"/>
      <c r="H39" s="138"/>
      <c r="I39" s="138"/>
      <c r="J39" s="138"/>
    </row>
    <row r="40" spans="2:10" x14ac:dyDescent="0.3">
      <c r="B40" s="138"/>
      <c r="C40" s="138"/>
      <c r="D40" s="138"/>
      <c r="E40" s="138"/>
      <c r="F40" s="138"/>
      <c r="G40" s="138"/>
      <c r="H40" s="138"/>
      <c r="I40" s="138"/>
      <c r="J40" s="138"/>
    </row>
    <row r="41" spans="2:10" x14ac:dyDescent="0.3">
      <c r="B41" s="138"/>
      <c r="C41" s="138"/>
      <c r="D41" s="138"/>
      <c r="E41" s="138"/>
      <c r="F41" s="138"/>
      <c r="G41" s="138"/>
      <c r="H41" s="138"/>
      <c r="I41" s="138"/>
      <c r="J41" s="138"/>
    </row>
    <row r="42" spans="2:10" x14ac:dyDescent="0.3">
      <c r="B42" s="138"/>
      <c r="C42" s="138"/>
      <c r="D42" s="138"/>
      <c r="E42" s="138"/>
      <c r="F42" s="138"/>
      <c r="G42" s="138"/>
      <c r="H42" s="138"/>
      <c r="I42" s="138"/>
      <c r="J42" s="138"/>
    </row>
    <row r="43" spans="2:10" x14ac:dyDescent="0.3">
      <c r="B43" s="138"/>
      <c r="C43" s="138"/>
      <c r="D43" s="138"/>
      <c r="E43" s="138"/>
      <c r="F43" s="138"/>
      <c r="G43" s="138"/>
      <c r="H43" s="138"/>
      <c r="I43" s="138"/>
      <c r="J43" s="138"/>
    </row>
    <row r="44" spans="2:10" x14ac:dyDescent="0.3">
      <c r="B44" s="138"/>
      <c r="C44" s="138"/>
      <c r="D44" s="138"/>
      <c r="E44" s="138"/>
      <c r="F44" s="138"/>
      <c r="G44" s="138"/>
      <c r="H44" s="138"/>
      <c r="I44" s="138"/>
      <c r="J44" s="138"/>
    </row>
    <row r="45" spans="2:10" x14ac:dyDescent="0.3">
      <c r="B45" s="138"/>
      <c r="C45" s="138"/>
      <c r="D45" s="138"/>
      <c r="E45" s="138"/>
      <c r="F45" s="138"/>
      <c r="G45" s="138"/>
      <c r="H45" s="138"/>
      <c r="I45" s="138"/>
      <c r="J45" s="138"/>
    </row>
    <row r="46" spans="2:10" x14ac:dyDescent="0.3">
      <c r="B46" s="152" t="s">
        <v>242</v>
      </c>
      <c r="C46" s="136">
        <v>2009</v>
      </c>
      <c r="D46" s="136">
        <v>2010</v>
      </c>
      <c r="E46" s="136">
        <v>2011</v>
      </c>
      <c r="F46" s="136">
        <v>2012</v>
      </c>
      <c r="G46" s="136">
        <v>2013</v>
      </c>
      <c r="H46" s="136">
        <v>2014</v>
      </c>
      <c r="I46" s="136">
        <v>2015</v>
      </c>
      <c r="J46" s="136">
        <v>2016</v>
      </c>
    </row>
    <row r="47" spans="2:10" x14ac:dyDescent="0.3">
      <c r="B47" s="152" t="s">
        <v>237</v>
      </c>
      <c r="C47" s="153">
        <f t="shared" ref="C47:C52" si="9">C86/$C$92</f>
        <v>1.2450989643884466E-2</v>
      </c>
      <c r="D47" s="153">
        <f t="shared" ref="D47:D52" si="10">D86/$D$92</f>
        <v>6.2059517185014713E-3</v>
      </c>
      <c r="E47" s="153">
        <f t="shared" ref="E47:E52" si="11">E86/$E$92</f>
        <v>1.0291799328937527E-2</v>
      </c>
      <c r="F47" s="153">
        <f t="shared" ref="F47:F52" si="12">F86/$F$92</f>
        <v>9.6776962965243636E-3</v>
      </c>
      <c r="G47" s="153">
        <f t="shared" ref="G47:G52" si="13">G86/$G$92</f>
        <v>8.3651543566122307E-3</v>
      </c>
      <c r="H47" s="153">
        <f t="shared" ref="H47:H52" si="14">H86/$H$92</f>
        <v>1.0456486263231082E-2</v>
      </c>
      <c r="I47" s="153">
        <f t="shared" ref="I47:I52" si="15">I86/$I$92</f>
        <v>8.5307959979991337E-3</v>
      </c>
      <c r="J47" s="153">
        <f t="shared" ref="J47:J52" si="16">J86/$J$92</f>
        <v>7.9350828658889018E-3</v>
      </c>
    </row>
    <row r="48" spans="2:10" x14ac:dyDescent="0.3">
      <c r="B48" s="152" t="s">
        <v>239</v>
      </c>
      <c r="C48" s="153">
        <f t="shared" si="9"/>
        <v>6.4879885942701748E-2</v>
      </c>
      <c r="D48" s="153">
        <f t="shared" si="10"/>
        <v>2.8238900274912587E-2</v>
      </c>
      <c r="E48" s="153">
        <f t="shared" si="11"/>
        <v>5.3340352872029331E-2</v>
      </c>
      <c r="F48" s="153">
        <f t="shared" si="12"/>
        <v>3.8691877322201883E-2</v>
      </c>
      <c r="G48" s="153">
        <f t="shared" si="13"/>
        <v>1.6419043473642349E-2</v>
      </c>
      <c r="H48" s="153">
        <f t="shared" si="14"/>
        <v>5.3574251319665249E-2</v>
      </c>
      <c r="I48" s="153">
        <f t="shared" si="15"/>
        <v>3.749105843069709E-2</v>
      </c>
      <c r="J48" s="153">
        <f t="shared" si="16"/>
        <v>2.7271514590319491E-2</v>
      </c>
    </row>
    <row r="49" spans="2:13" x14ac:dyDescent="0.3">
      <c r="B49" s="152" t="s">
        <v>250</v>
      </c>
      <c r="C49" s="153">
        <f t="shared" si="9"/>
        <v>7.7330875586586217E-2</v>
      </c>
      <c r="D49" s="153">
        <f t="shared" si="10"/>
        <v>3.4444851993414058E-2</v>
      </c>
      <c r="E49" s="153">
        <f t="shared" si="11"/>
        <v>6.3632152200966866E-2</v>
      </c>
      <c r="F49" s="153">
        <f t="shared" si="12"/>
        <v>4.8369573618726243E-2</v>
      </c>
      <c r="G49" s="153">
        <f t="shared" si="13"/>
        <v>2.4784197830254578E-2</v>
      </c>
      <c r="H49" s="153">
        <f t="shared" si="14"/>
        <v>6.4030737582896333E-2</v>
      </c>
      <c r="I49" s="153">
        <f t="shared" si="15"/>
        <v>4.6021854428696218E-2</v>
      </c>
      <c r="J49" s="153">
        <f t="shared" si="16"/>
        <v>3.520659745620839E-2</v>
      </c>
    </row>
    <row r="50" spans="2:13" x14ac:dyDescent="0.3">
      <c r="B50" s="152" t="s">
        <v>240</v>
      </c>
      <c r="C50" s="153">
        <f t="shared" si="9"/>
        <v>0.12172017306660991</v>
      </c>
      <c r="D50" s="153">
        <f t="shared" si="10"/>
        <v>8.1886523677448878E-2</v>
      </c>
      <c r="E50" s="153">
        <f t="shared" si="11"/>
        <v>9.3954343147344951E-2</v>
      </c>
      <c r="F50" s="153">
        <f t="shared" si="12"/>
        <v>0.17242515456220567</v>
      </c>
      <c r="G50" s="153">
        <f t="shared" si="13"/>
        <v>0.13652025037672091</v>
      </c>
      <c r="H50" s="153">
        <f t="shared" si="14"/>
        <v>0.10896480481703064</v>
      </c>
      <c r="I50" s="153">
        <f t="shared" si="15"/>
        <v>0.10294927899673981</v>
      </c>
      <c r="J50" s="153">
        <f t="shared" si="16"/>
        <v>7.3929077161630524E-2</v>
      </c>
    </row>
    <row r="51" spans="2:13" x14ac:dyDescent="0.3">
      <c r="B51" s="152" t="s">
        <v>241</v>
      </c>
      <c r="C51" s="153">
        <f t="shared" si="9"/>
        <v>4.1468566717566296E-2</v>
      </c>
      <c r="D51" s="153">
        <f t="shared" si="10"/>
        <v>7.0144753244757219E-2</v>
      </c>
      <c r="E51" s="153">
        <f t="shared" si="11"/>
        <v>6.282221412623365E-2</v>
      </c>
      <c r="F51" s="153">
        <f t="shared" si="12"/>
        <v>9.3361219025756975E-2</v>
      </c>
      <c r="G51" s="153">
        <f t="shared" si="13"/>
        <v>2.560057638405798E-2</v>
      </c>
      <c r="H51" s="153">
        <f t="shared" si="14"/>
        <v>0.22752107018077244</v>
      </c>
      <c r="I51" s="153">
        <f t="shared" si="15"/>
        <v>0.1022951527861141</v>
      </c>
      <c r="J51" s="153">
        <f t="shared" si="16"/>
        <v>0.12331704633405406</v>
      </c>
    </row>
    <row r="52" spans="2:13" x14ac:dyDescent="0.3">
      <c r="B52" s="152" t="s">
        <v>238</v>
      </c>
      <c r="C52" s="153">
        <f t="shared" si="9"/>
        <v>0.75948038462923761</v>
      </c>
      <c r="D52" s="153">
        <f t="shared" si="10"/>
        <v>0.81352387108437985</v>
      </c>
      <c r="E52" s="153">
        <f t="shared" si="11"/>
        <v>0.77959129052545451</v>
      </c>
      <c r="F52" s="153">
        <f t="shared" si="12"/>
        <v>0.68584405279331107</v>
      </c>
      <c r="G52" s="153">
        <f t="shared" si="13"/>
        <v>0.81309497540896658</v>
      </c>
      <c r="H52" s="153">
        <f t="shared" si="14"/>
        <v>0.59948338741930063</v>
      </c>
      <c r="I52" s="153">
        <f t="shared" si="15"/>
        <v>0.74873371378844988</v>
      </c>
      <c r="J52" s="153">
        <f t="shared" si="16"/>
        <v>0.76754727904810705</v>
      </c>
    </row>
    <row r="53" spans="2:13" x14ac:dyDescent="0.3">
      <c r="B53" s="138"/>
      <c r="C53" s="154">
        <f>SUM(C49:C52)</f>
        <v>1</v>
      </c>
      <c r="D53" s="154">
        <f t="shared" ref="D53:J53" si="17">SUM(D49:D52)</f>
        <v>1</v>
      </c>
      <c r="E53" s="154">
        <f t="shared" si="17"/>
        <v>1</v>
      </c>
      <c r="F53" s="154">
        <f t="shared" si="17"/>
        <v>1</v>
      </c>
      <c r="G53" s="154">
        <f t="shared" si="17"/>
        <v>1</v>
      </c>
      <c r="H53" s="154">
        <f t="shared" si="17"/>
        <v>1</v>
      </c>
      <c r="I53" s="154">
        <f t="shared" si="17"/>
        <v>1</v>
      </c>
      <c r="J53" s="154">
        <f t="shared" si="17"/>
        <v>1</v>
      </c>
    </row>
    <row r="54" spans="2:13" x14ac:dyDescent="0.3">
      <c r="B54" s="138"/>
      <c r="C54" s="138"/>
      <c r="D54" s="138"/>
      <c r="E54" s="138"/>
      <c r="F54" s="138"/>
      <c r="G54" s="138"/>
      <c r="H54" s="138"/>
      <c r="I54" s="138"/>
      <c r="J54" s="138"/>
    </row>
    <row r="55" spans="2:13" x14ac:dyDescent="0.3">
      <c r="B55" s="138"/>
      <c r="C55" s="138"/>
      <c r="D55" s="138"/>
      <c r="E55" s="138"/>
      <c r="F55" s="138"/>
      <c r="G55" s="138"/>
      <c r="H55" s="138"/>
      <c r="I55" s="138"/>
      <c r="J55" s="138"/>
    </row>
    <row r="56" spans="2:13" x14ac:dyDescent="0.3">
      <c r="B56" s="138"/>
      <c r="C56" s="138"/>
      <c r="D56" s="138"/>
      <c r="E56" s="138"/>
      <c r="F56" s="138"/>
      <c r="G56" s="138"/>
      <c r="H56" s="138"/>
      <c r="I56" s="138"/>
      <c r="J56" s="138"/>
    </row>
    <row r="57" spans="2:13" x14ac:dyDescent="0.3">
      <c r="B57" s="138"/>
      <c r="C57" s="138"/>
      <c r="D57" s="138"/>
      <c r="E57" s="138"/>
      <c r="F57" s="138"/>
      <c r="G57" s="138"/>
      <c r="H57" s="138"/>
      <c r="I57" s="138"/>
      <c r="J57" s="138"/>
    </row>
    <row r="58" spans="2:13" x14ac:dyDescent="0.3">
      <c r="B58" s="138"/>
      <c r="C58" s="138"/>
      <c r="D58" s="138"/>
      <c r="E58" s="138"/>
      <c r="F58" s="138"/>
      <c r="G58" s="138"/>
      <c r="H58" s="138"/>
      <c r="I58" s="138"/>
      <c r="J58" s="138"/>
    </row>
    <row r="59" spans="2:13" x14ac:dyDescent="0.3">
      <c r="B59" s="138"/>
      <c r="C59" s="138"/>
      <c r="D59" s="138"/>
      <c r="E59" s="138"/>
      <c r="F59" s="138"/>
      <c r="G59" s="138"/>
      <c r="H59" s="138"/>
      <c r="I59" s="138"/>
      <c r="J59" s="138"/>
    </row>
    <row r="60" spans="2:13" x14ac:dyDescent="0.3">
      <c r="B60" s="138"/>
      <c r="C60" s="138"/>
      <c r="D60" s="138"/>
      <c r="E60" s="138"/>
      <c r="F60" s="138"/>
      <c r="G60" s="138"/>
      <c r="H60" s="138"/>
      <c r="I60" s="138"/>
      <c r="J60" s="138"/>
    </row>
    <row r="61" spans="2:13" x14ac:dyDescent="0.3">
      <c r="B61" s="277"/>
      <c r="C61" s="278">
        <v>2009</v>
      </c>
      <c r="D61" s="278">
        <v>2010</v>
      </c>
      <c r="E61" s="278">
        <v>2011</v>
      </c>
      <c r="F61" s="278">
        <v>2012</v>
      </c>
      <c r="G61" s="278">
        <v>2013</v>
      </c>
      <c r="H61" s="278">
        <v>2014</v>
      </c>
      <c r="I61" s="278">
        <v>2015</v>
      </c>
      <c r="J61" s="278">
        <v>2016</v>
      </c>
      <c r="K61" s="277"/>
      <c r="L61" s="277"/>
      <c r="M61" s="277"/>
    </row>
    <row r="62" spans="2:13" x14ac:dyDescent="0.3">
      <c r="B62" s="277"/>
      <c r="C62" s="278"/>
      <c r="D62" s="278"/>
      <c r="E62" s="278"/>
      <c r="F62" s="278"/>
      <c r="G62" s="278"/>
      <c r="H62" s="278"/>
      <c r="I62" s="278"/>
      <c r="J62" s="278"/>
      <c r="K62" s="277"/>
      <c r="L62" s="277"/>
      <c r="M62" s="277"/>
    </row>
    <row r="63" spans="2:13" x14ac:dyDescent="0.3">
      <c r="B63" s="277"/>
      <c r="C63" s="278"/>
      <c r="D63" s="278"/>
      <c r="E63" s="278"/>
      <c r="F63" s="278"/>
      <c r="G63" s="278"/>
      <c r="H63" s="278"/>
      <c r="I63" s="278"/>
      <c r="J63" s="278"/>
      <c r="K63" s="277"/>
      <c r="L63" s="277"/>
      <c r="M63" s="277"/>
    </row>
    <row r="64" spans="2:13" x14ac:dyDescent="0.3">
      <c r="B64" s="277"/>
      <c r="C64" s="278"/>
      <c r="D64" s="278"/>
      <c r="E64" s="278"/>
      <c r="F64" s="278"/>
      <c r="G64" s="278"/>
      <c r="H64" s="278"/>
      <c r="I64" s="278"/>
      <c r="J64" s="278"/>
      <c r="K64" s="277"/>
      <c r="L64" s="277"/>
      <c r="M64" s="277"/>
    </row>
    <row r="65" spans="2:13" x14ac:dyDescent="0.3">
      <c r="B65" s="277"/>
      <c r="C65" s="278"/>
      <c r="D65" s="278"/>
      <c r="E65" s="278"/>
      <c r="F65" s="278"/>
      <c r="G65" s="278"/>
      <c r="H65" s="278"/>
      <c r="I65" s="278"/>
      <c r="J65" s="278"/>
      <c r="K65" s="277"/>
      <c r="L65" s="277"/>
      <c r="M65" s="277"/>
    </row>
    <row r="66" spans="2:13" x14ac:dyDescent="0.3">
      <c r="B66" s="277"/>
      <c r="C66" s="278"/>
      <c r="D66" s="278"/>
      <c r="E66" s="278"/>
      <c r="F66" s="278"/>
      <c r="G66" s="278"/>
      <c r="H66" s="278"/>
      <c r="I66" s="278"/>
      <c r="J66" s="278"/>
      <c r="K66" s="277"/>
      <c r="L66" s="277"/>
      <c r="M66" s="277"/>
    </row>
    <row r="67" spans="2:13" x14ac:dyDescent="0.3">
      <c r="B67" s="277"/>
      <c r="C67" s="278"/>
      <c r="D67" s="278"/>
      <c r="E67" s="278"/>
      <c r="F67" s="278"/>
      <c r="G67" s="278"/>
      <c r="H67" s="278"/>
      <c r="I67" s="278"/>
      <c r="J67" s="278"/>
      <c r="K67" s="277"/>
      <c r="L67" s="277"/>
      <c r="M67" s="277"/>
    </row>
    <row r="68" spans="2:13" x14ac:dyDescent="0.3">
      <c r="B68" s="279" t="s">
        <v>237</v>
      </c>
      <c r="C68" s="280">
        <v>569864</v>
      </c>
      <c r="D68" s="280">
        <v>524443</v>
      </c>
      <c r="E68" s="280">
        <v>561092</v>
      </c>
      <c r="F68" s="280">
        <v>537019</v>
      </c>
      <c r="G68" s="280">
        <v>631812</v>
      </c>
      <c r="H68" s="280">
        <v>812052</v>
      </c>
      <c r="I68" s="280">
        <v>882648</v>
      </c>
      <c r="J68" s="280">
        <v>918777</v>
      </c>
      <c r="K68" s="277"/>
      <c r="L68" s="277"/>
      <c r="M68" s="277"/>
    </row>
    <row r="69" spans="2:13" x14ac:dyDescent="0.3">
      <c r="B69" s="279" t="s">
        <v>239</v>
      </c>
      <c r="C69" s="280">
        <v>4472755</v>
      </c>
      <c r="D69" s="280">
        <v>4834527</v>
      </c>
      <c r="E69" s="280">
        <v>4038462</v>
      </c>
      <c r="F69" s="280">
        <v>4275520</v>
      </c>
      <c r="G69" s="280">
        <v>4361029</v>
      </c>
      <c r="H69" s="280">
        <v>4786022</v>
      </c>
      <c r="I69" s="280">
        <v>5547347</v>
      </c>
      <c r="J69" s="280">
        <v>4502133</v>
      </c>
      <c r="K69" s="277"/>
      <c r="L69" s="277"/>
      <c r="M69" s="277"/>
    </row>
    <row r="70" spans="2:13" x14ac:dyDescent="0.3">
      <c r="B70" s="279"/>
      <c r="C70" s="280">
        <f t="shared" ref="C70:J70" si="18">SUM(C68:C69)</f>
        <v>5042619</v>
      </c>
      <c r="D70" s="280">
        <f t="shared" si="18"/>
        <v>5358970</v>
      </c>
      <c r="E70" s="280">
        <f t="shared" si="18"/>
        <v>4599554</v>
      </c>
      <c r="F70" s="280">
        <f t="shared" si="18"/>
        <v>4812539</v>
      </c>
      <c r="G70" s="280">
        <f t="shared" si="18"/>
        <v>4992841</v>
      </c>
      <c r="H70" s="280">
        <f t="shared" si="18"/>
        <v>5598074</v>
      </c>
      <c r="I70" s="280">
        <f t="shared" si="18"/>
        <v>6429995</v>
      </c>
      <c r="J70" s="280">
        <f t="shared" si="18"/>
        <v>5420910</v>
      </c>
      <c r="K70" s="277"/>
      <c r="L70" s="277"/>
      <c r="M70" s="277"/>
    </row>
    <row r="71" spans="2:13" x14ac:dyDescent="0.3">
      <c r="B71" s="279" t="s">
        <v>240</v>
      </c>
      <c r="C71" s="280">
        <v>17550214</v>
      </c>
      <c r="D71" s="280">
        <v>15506743</v>
      </c>
      <c r="E71" s="280">
        <v>19340146</v>
      </c>
      <c r="F71" s="280">
        <v>16025196</v>
      </c>
      <c r="G71" s="280">
        <v>17656899</v>
      </c>
      <c r="H71" s="280">
        <v>13490973</v>
      </c>
      <c r="I71" s="280">
        <v>16317115</v>
      </c>
      <c r="J71" s="280">
        <v>14096450</v>
      </c>
      <c r="K71" s="277"/>
      <c r="L71" s="277"/>
      <c r="M71" s="277"/>
    </row>
    <row r="72" spans="2:13" x14ac:dyDescent="0.3">
      <c r="B72" s="279" t="s">
        <v>241</v>
      </c>
      <c r="C72" s="280">
        <v>12691204</v>
      </c>
      <c r="D72" s="280">
        <v>15701676</v>
      </c>
      <c r="E72" s="280">
        <v>15858144</v>
      </c>
      <c r="F72" s="280">
        <v>13812460</v>
      </c>
      <c r="G72" s="280">
        <v>17926383</v>
      </c>
      <c r="H72" s="280">
        <v>18934572</v>
      </c>
      <c r="I72" s="280">
        <v>10038849</v>
      </c>
      <c r="J72" s="280">
        <v>16684089</v>
      </c>
      <c r="K72" s="277"/>
      <c r="L72" s="277"/>
      <c r="M72" s="277"/>
    </row>
    <row r="73" spans="2:13" x14ac:dyDescent="0.3">
      <c r="B73" s="279" t="s">
        <v>238</v>
      </c>
      <c r="C73" s="280">
        <v>77386898</v>
      </c>
      <c r="D73" s="280">
        <v>98269402</v>
      </c>
      <c r="E73" s="280">
        <v>103408730</v>
      </c>
      <c r="F73" s="280">
        <v>111948181</v>
      </c>
      <c r="G73" s="280">
        <v>108942146</v>
      </c>
      <c r="H73" s="280">
        <v>117589373</v>
      </c>
      <c r="I73" s="280">
        <v>140236550</v>
      </c>
      <c r="J73" s="280">
        <v>148122930</v>
      </c>
      <c r="K73" s="277"/>
      <c r="L73" s="277"/>
      <c r="M73" s="277"/>
    </row>
    <row r="74" spans="2:13" x14ac:dyDescent="0.3">
      <c r="B74" s="279"/>
      <c r="C74" s="281">
        <f>SUM(C70:C73)</f>
        <v>112670935</v>
      </c>
      <c r="D74" s="281">
        <f t="shared" ref="D74" si="19">SUM(D70:D73)</f>
        <v>134836791</v>
      </c>
      <c r="E74" s="281">
        <f t="shared" ref="E74:J74" si="20">SUM(E70:E73)</f>
        <v>143206574</v>
      </c>
      <c r="F74" s="281">
        <f t="shared" si="20"/>
        <v>146598376</v>
      </c>
      <c r="G74" s="281">
        <f t="shared" si="20"/>
        <v>149518269</v>
      </c>
      <c r="H74" s="281">
        <f t="shared" si="20"/>
        <v>155612992</v>
      </c>
      <c r="I74" s="281">
        <f t="shared" si="20"/>
        <v>173022509</v>
      </c>
      <c r="J74" s="281">
        <f t="shared" si="20"/>
        <v>184324379</v>
      </c>
      <c r="K74" s="277"/>
      <c r="L74" s="277"/>
      <c r="M74" s="277"/>
    </row>
    <row r="75" spans="2:13" x14ac:dyDescent="0.3">
      <c r="B75" s="279"/>
      <c r="C75" s="281"/>
      <c r="D75" s="281"/>
      <c r="E75" s="281"/>
      <c r="F75" s="281"/>
      <c r="G75" s="281"/>
      <c r="H75" s="281"/>
      <c r="I75" s="281"/>
      <c r="J75" s="281"/>
      <c r="K75" s="277"/>
      <c r="L75" s="277"/>
      <c r="M75" s="277"/>
    </row>
    <row r="76" spans="2:13" x14ac:dyDescent="0.3">
      <c r="B76" s="277"/>
      <c r="C76" s="278">
        <v>2009</v>
      </c>
      <c r="D76" s="278">
        <v>2010</v>
      </c>
      <c r="E76" s="278">
        <v>2011</v>
      </c>
      <c r="F76" s="278">
        <v>2012</v>
      </c>
      <c r="G76" s="278">
        <v>2013</v>
      </c>
      <c r="H76" s="278">
        <v>2014</v>
      </c>
      <c r="I76" s="278">
        <v>2015</v>
      </c>
      <c r="J76" s="278">
        <v>2016</v>
      </c>
      <c r="K76" s="277"/>
      <c r="L76" s="277"/>
      <c r="M76" s="277"/>
    </row>
    <row r="77" spans="2:13" x14ac:dyDescent="0.3">
      <c r="B77" s="279" t="s">
        <v>237</v>
      </c>
      <c r="C77" s="282">
        <v>343</v>
      </c>
      <c r="D77" s="282">
        <v>268</v>
      </c>
      <c r="E77" s="282">
        <v>300</v>
      </c>
      <c r="F77" s="282">
        <v>276</v>
      </c>
      <c r="G77" s="282">
        <v>314</v>
      </c>
      <c r="H77" s="282">
        <v>417</v>
      </c>
      <c r="I77" s="282">
        <v>515</v>
      </c>
      <c r="J77" s="282">
        <v>499</v>
      </c>
      <c r="K77" s="277"/>
      <c r="L77" s="277"/>
      <c r="M77" s="277"/>
    </row>
    <row r="78" spans="2:13" x14ac:dyDescent="0.3">
      <c r="B78" s="279" t="s">
        <v>239</v>
      </c>
      <c r="C78" s="282">
        <v>121</v>
      </c>
      <c r="D78" s="282">
        <v>126</v>
      </c>
      <c r="E78" s="282">
        <v>121</v>
      </c>
      <c r="F78" s="282">
        <v>112</v>
      </c>
      <c r="G78" s="282">
        <v>120</v>
      </c>
      <c r="H78" s="282">
        <v>135</v>
      </c>
      <c r="I78" s="282">
        <v>157</v>
      </c>
      <c r="J78" s="282">
        <v>137</v>
      </c>
      <c r="K78" s="277"/>
      <c r="L78" s="277"/>
      <c r="M78" s="277"/>
    </row>
    <row r="79" spans="2:13" x14ac:dyDescent="0.3">
      <c r="B79" s="279" t="s">
        <v>250</v>
      </c>
      <c r="C79" s="283">
        <f t="shared" ref="C79:J79" si="21">SUM(C77:C78)</f>
        <v>464</v>
      </c>
      <c r="D79" s="283">
        <f t="shared" si="21"/>
        <v>394</v>
      </c>
      <c r="E79" s="283">
        <f t="shared" si="21"/>
        <v>421</v>
      </c>
      <c r="F79" s="283">
        <f t="shared" si="21"/>
        <v>388</v>
      </c>
      <c r="G79" s="283">
        <f t="shared" si="21"/>
        <v>434</v>
      </c>
      <c r="H79" s="283">
        <f t="shared" si="21"/>
        <v>552</v>
      </c>
      <c r="I79" s="283">
        <f t="shared" si="21"/>
        <v>672</v>
      </c>
      <c r="J79" s="283">
        <f t="shared" si="21"/>
        <v>636</v>
      </c>
      <c r="K79" s="277"/>
      <c r="L79" s="277"/>
      <c r="M79" s="277"/>
    </row>
    <row r="80" spans="2:13" x14ac:dyDescent="0.3">
      <c r="B80" s="279" t="s">
        <v>240</v>
      </c>
      <c r="C80" s="282">
        <v>75</v>
      </c>
      <c r="D80" s="282">
        <v>61</v>
      </c>
      <c r="E80" s="282">
        <v>74</v>
      </c>
      <c r="F80" s="282">
        <v>70</v>
      </c>
      <c r="G80" s="282">
        <v>70</v>
      </c>
      <c r="H80" s="282">
        <v>52</v>
      </c>
      <c r="I80" s="282">
        <v>60</v>
      </c>
      <c r="J80" s="282">
        <v>56</v>
      </c>
      <c r="K80" s="277"/>
      <c r="L80" s="277"/>
      <c r="M80" s="277"/>
    </row>
    <row r="81" spans="2:13" x14ac:dyDescent="0.3">
      <c r="B81" s="279" t="s">
        <v>241</v>
      </c>
      <c r="C81" s="282">
        <v>18</v>
      </c>
      <c r="D81" s="282">
        <v>21</v>
      </c>
      <c r="E81" s="282">
        <v>23</v>
      </c>
      <c r="F81" s="282">
        <v>19</v>
      </c>
      <c r="G81" s="282">
        <v>25</v>
      </c>
      <c r="H81" s="282">
        <v>29</v>
      </c>
      <c r="I81" s="282">
        <v>15</v>
      </c>
      <c r="J81" s="282">
        <v>25</v>
      </c>
      <c r="K81" s="277"/>
      <c r="L81" s="277"/>
      <c r="M81" s="277"/>
    </row>
    <row r="82" spans="2:13" x14ac:dyDescent="0.3">
      <c r="B82" s="279" t="s">
        <v>238</v>
      </c>
      <c r="C82" s="282">
        <v>31</v>
      </c>
      <c r="D82" s="282">
        <v>34</v>
      </c>
      <c r="E82" s="282">
        <v>42</v>
      </c>
      <c r="F82" s="282">
        <v>40</v>
      </c>
      <c r="G82" s="282">
        <v>44</v>
      </c>
      <c r="H82" s="282">
        <v>43</v>
      </c>
      <c r="I82" s="282">
        <v>46</v>
      </c>
      <c r="J82" s="282">
        <v>47</v>
      </c>
      <c r="K82" s="277"/>
      <c r="L82" s="277"/>
      <c r="M82" s="277"/>
    </row>
    <row r="83" spans="2:13" x14ac:dyDescent="0.3">
      <c r="B83" s="277"/>
      <c r="C83" s="284">
        <f>SUM(C79:C82)</f>
        <v>588</v>
      </c>
      <c r="D83" s="284">
        <f t="shared" ref="D83" si="22">SUM(D79:D82)</f>
        <v>510</v>
      </c>
      <c r="E83" s="284">
        <f t="shared" ref="E83:J83" si="23">SUM(E79:E82)</f>
        <v>560</v>
      </c>
      <c r="F83" s="284">
        <f t="shared" si="23"/>
        <v>517</v>
      </c>
      <c r="G83" s="284">
        <f t="shared" si="23"/>
        <v>573</v>
      </c>
      <c r="H83" s="284">
        <f t="shared" si="23"/>
        <v>676</v>
      </c>
      <c r="I83" s="284">
        <f t="shared" si="23"/>
        <v>793</v>
      </c>
      <c r="J83" s="284">
        <f t="shared" si="23"/>
        <v>764</v>
      </c>
      <c r="K83" s="277"/>
      <c r="L83" s="277"/>
      <c r="M83" s="277"/>
    </row>
    <row r="84" spans="2:13" x14ac:dyDescent="0.3"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</row>
    <row r="85" spans="2:13" x14ac:dyDescent="0.3">
      <c r="B85" s="279" t="s">
        <v>242</v>
      </c>
      <c r="C85" s="278">
        <v>2009</v>
      </c>
      <c r="D85" s="278">
        <v>2010</v>
      </c>
      <c r="E85" s="278">
        <v>2011</v>
      </c>
      <c r="F85" s="278">
        <v>2012</v>
      </c>
      <c r="G85" s="278">
        <v>2013</v>
      </c>
      <c r="H85" s="278">
        <v>2014</v>
      </c>
      <c r="I85" s="278">
        <v>2015</v>
      </c>
      <c r="J85" s="278">
        <v>2016</v>
      </c>
      <c r="K85" s="277"/>
      <c r="L85" s="277"/>
      <c r="M85" s="277"/>
    </row>
    <row r="86" spans="2:13" x14ac:dyDescent="0.3">
      <c r="B86" s="279" t="s">
        <v>237</v>
      </c>
      <c r="C86" s="280">
        <v>200155</v>
      </c>
      <c r="D86" s="280">
        <v>159415</v>
      </c>
      <c r="E86" s="280">
        <v>182039</v>
      </c>
      <c r="F86" s="280">
        <v>151503</v>
      </c>
      <c r="G86" s="280">
        <v>232466</v>
      </c>
      <c r="H86" s="280">
        <v>199308</v>
      </c>
      <c r="I86" s="280">
        <v>191945</v>
      </c>
      <c r="J86" s="280">
        <v>241333</v>
      </c>
      <c r="K86" s="277"/>
      <c r="L86" s="277"/>
      <c r="M86" s="277"/>
    </row>
    <row r="87" spans="2:13" x14ac:dyDescent="0.3">
      <c r="B87" s="279" t="s">
        <v>239</v>
      </c>
      <c r="C87" s="280">
        <v>1042972</v>
      </c>
      <c r="D87" s="280">
        <v>725385</v>
      </c>
      <c r="E87" s="280">
        <v>943472</v>
      </c>
      <c r="F87" s="280">
        <v>605716</v>
      </c>
      <c r="G87" s="280">
        <v>456282</v>
      </c>
      <c r="H87" s="280">
        <v>1021163</v>
      </c>
      <c r="I87" s="280">
        <v>843558</v>
      </c>
      <c r="J87" s="280">
        <v>829420</v>
      </c>
      <c r="K87" s="277"/>
      <c r="L87" s="277"/>
      <c r="M87" s="277"/>
    </row>
    <row r="88" spans="2:13" x14ac:dyDescent="0.3">
      <c r="B88" s="279"/>
      <c r="C88" s="280">
        <f t="shared" ref="C88:J88" si="24">SUM(C86:C87)</f>
        <v>1243127</v>
      </c>
      <c r="D88" s="280">
        <f t="shared" si="24"/>
        <v>884800</v>
      </c>
      <c r="E88" s="280">
        <f t="shared" si="24"/>
        <v>1125511</v>
      </c>
      <c r="F88" s="280">
        <f t="shared" si="24"/>
        <v>757219</v>
      </c>
      <c r="G88" s="280">
        <f t="shared" si="24"/>
        <v>688748</v>
      </c>
      <c r="H88" s="280">
        <f t="shared" si="24"/>
        <v>1220471</v>
      </c>
      <c r="I88" s="280">
        <f t="shared" si="24"/>
        <v>1035503</v>
      </c>
      <c r="J88" s="280">
        <f t="shared" si="24"/>
        <v>1070753</v>
      </c>
      <c r="K88" s="277"/>
      <c r="L88" s="277"/>
      <c r="M88" s="277"/>
    </row>
    <row r="89" spans="2:13" x14ac:dyDescent="0.3">
      <c r="B89" s="279" t="s">
        <v>240</v>
      </c>
      <c r="C89" s="280">
        <v>1956704</v>
      </c>
      <c r="D89" s="280">
        <v>2103455</v>
      </c>
      <c r="E89" s="280">
        <v>1661843</v>
      </c>
      <c r="F89" s="280">
        <v>2699292</v>
      </c>
      <c r="G89" s="280">
        <v>3793871</v>
      </c>
      <c r="H89" s="280">
        <v>2076946</v>
      </c>
      <c r="I89" s="280">
        <v>2316384</v>
      </c>
      <c r="J89" s="280">
        <v>2248436</v>
      </c>
      <c r="K89" s="277"/>
      <c r="L89" s="277"/>
      <c r="M89" s="277"/>
    </row>
    <row r="90" spans="2:13" x14ac:dyDescent="0.3">
      <c r="B90" s="279" t="s">
        <v>241</v>
      </c>
      <c r="C90" s="280">
        <v>666625</v>
      </c>
      <c r="D90" s="280">
        <v>1801839</v>
      </c>
      <c r="E90" s="280">
        <v>1111185</v>
      </c>
      <c r="F90" s="280">
        <v>1461557</v>
      </c>
      <c r="G90" s="280">
        <v>711435</v>
      </c>
      <c r="H90" s="280">
        <v>4336712</v>
      </c>
      <c r="I90" s="280">
        <v>2301666</v>
      </c>
      <c r="J90" s="280">
        <v>3750493</v>
      </c>
      <c r="K90" s="277"/>
      <c r="L90" s="277"/>
      <c r="M90" s="277"/>
    </row>
    <row r="91" spans="2:13" x14ac:dyDescent="0.3">
      <c r="B91" s="279" t="s">
        <v>238</v>
      </c>
      <c r="C91" s="280">
        <v>12208973</v>
      </c>
      <c r="D91" s="280">
        <v>20897344</v>
      </c>
      <c r="E91" s="280">
        <v>13789233</v>
      </c>
      <c r="F91" s="280">
        <v>10736794</v>
      </c>
      <c r="G91" s="280">
        <v>22595750</v>
      </c>
      <c r="H91" s="280">
        <v>11426576</v>
      </c>
      <c r="I91" s="280">
        <v>16846692</v>
      </c>
      <c r="J91" s="280">
        <v>23343737</v>
      </c>
      <c r="K91" s="277"/>
      <c r="L91" s="277"/>
      <c r="M91" s="277"/>
    </row>
    <row r="92" spans="2:13" x14ac:dyDescent="0.3">
      <c r="B92" s="277"/>
      <c r="C92" s="281">
        <f>SUM(C88:C91)</f>
        <v>16075429</v>
      </c>
      <c r="D92" s="281">
        <f t="shared" ref="D92" si="25">SUM(D88:D91)</f>
        <v>25687438</v>
      </c>
      <c r="E92" s="281">
        <f t="shared" ref="E92:J92" si="26">SUM(E88:E91)</f>
        <v>17687772</v>
      </c>
      <c r="F92" s="281">
        <f t="shared" si="26"/>
        <v>15654862</v>
      </c>
      <c r="G92" s="281">
        <f t="shared" si="26"/>
        <v>27789804</v>
      </c>
      <c r="H92" s="281">
        <f t="shared" si="26"/>
        <v>19060705</v>
      </c>
      <c r="I92" s="281">
        <f t="shared" si="26"/>
        <v>22500245</v>
      </c>
      <c r="J92" s="281">
        <f t="shared" si="26"/>
        <v>30413419</v>
      </c>
      <c r="K92" s="277"/>
      <c r="L92" s="277"/>
      <c r="M92" s="277"/>
    </row>
    <row r="93" spans="2:13" x14ac:dyDescent="0.3"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</row>
    <row r="94" spans="2:13" x14ac:dyDescent="0.3">
      <c r="B94" s="279" t="s">
        <v>242</v>
      </c>
      <c r="C94" s="278">
        <v>2009</v>
      </c>
      <c r="D94" s="278">
        <v>2010</v>
      </c>
      <c r="E94" s="278">
        <v>2011</v>
      </c>
      <c r="F94" s="278">
        <v>2012</v>
      </c>
      <c r="G94" s="278">
        <v>2013</v>
      </c>
      <c r="H94" s="278">
        <v>2014</v>
      </c>
      <c r="I94" s="278">
        <v>2015</v>
      </c>
      <c r="J94" s="278">
        <v>2016</v>
      </c>
      <c r="K94" s="277"/>
      <c r="L94" s="277"/>
      <c r="M94" s="277"/>
    </row>
    <row r="95" spans="2:13" x14ac:dyDescent="0.3">
      <c r="B95" s="279" t="s">
        <v>237</v>
      </c>
      <c r="C95" s="282">
        <v>134</v>
      </c>
      <c r="D95" s="282">
        <v>98</v>
      </c>
      <c r="E95" s="282">
        <v>114</v>
      </c>
      <c r="F95" s="282">
        <v>103</v>
      </c>
      <c r="G95" s="282">
        <v>129</v>
      </c>
      <c r="H95" s="282">
        <v>135</v>
      </c>
      <c r="I95" s="282">
        <v>167</v>
      </c>
      <c r="J95" s="282">
        <v>166</v>
      </c>
      <c r="K95" s="277"/>
      <c r="L95" s="277"/>
      <c r="M95" s="277"/>
    </row>
    <row r="96" spans="2:13" x14ac:dyDescent="0.3">
      <c r="B96" s="279" t="s">
        <v>239</v>
      </c>
      <c r="C96" s="282">
        <v>29</v>
      </c>
      <c r="D96" s="282">
        <v>23</v>
      </c>
      <c r="E96" s="282">
        <v>33</v>
      </c>
      <c r="F96" s="282">
        <v>16</v>
      </c>
      <c r="G96" s="282">
        <v>14</v>
      </c>
      <c r="H96" s="282">
        <v>24</v>
      </c>
      <c r="I96" s="282">
        <v>29</v>
      </c>
      <c r="J96" s="282">
        <v>28</v>
      </c>
      <c r="K96" s="277"/>
      <c r="L96" s="277"/>
      <c r="M96" s="277"/>
    </row>
    <row r="97" spans="2:13" x14ac:dyDescent="0.3">
      <c r="B97" s="279" t="s">
        <v>250</v>
      </c>
      <c r="C97" s="283">
        <f>SUM(C95:C96)</f>
        <v>163</v>
      </c>
      <c r="D97" s="283">
        <f>SUM(D95:D96)</f>
        <v>121</v>
      </c>
      <c r="E97" s="283">
        <f t="shared" ref="E97" si="27">SUM(E95:E96)</f>
        <v>147</v>
      </c>
      <c r="F97" s="283">
        <f>SUM(F95:F96)</f>
        <v>119</v>
      </c>
      <c r="G97" s="283">
        <f t="shared" ref="G97:I97" si="28">SUM(G95:G96)</f>
        <v>143</v>
      </c>
      <c r="H97" s="283">
        <f t="shared" si="28"/>
        <v>159</v>
      </c>
      <c r="I97" s="283">
        <f t="shared" si="28"/>
        <v>196</v>
      </c>
      <c r="J97" s="283">
        <f>SUM(J95:J96)</f>
        <v>194</v>
      </c>
      <c r="K97" s="277"/>
      <c r="L97" s="277"/>
      <c r="M97" s="277"/>
    </row>
    <row r="98" spans="2:13" x14ac:dyDescent="0.3">
      <c r="B98" s="279" t="s">
        <v>240</v>
      </c>
      <c r="C98" s="282">
        <v>7</v>
      </c>
      <c r="D98" s="282">
        <v>9</v>
      </c>
      <c r="E98" s="282">
        <v>9</v>
      </c>
      <c r="F98" s="282">
        <v>10</v>
      </c>
      <c r="G98" s="282">
        <v>13</v>
      </c>
      <c r="H98" s="282">
        <v>9</v>
      </c>
      <c r="I98" s="282">
        <v>8</v>
      </c>
      <c r="J98" s="282">
        <v>10</v>
      </c>
      <c r="K98" s="277"/>
      <c r="L98" s="277"/>
      <c r="M98" s="277"/>
    </row>
    <row r="99" spans="2:13" x14ac:dyDescent="0.3">
      <c r="B99" s="279" t="s">
        <v>241</v>
      </c>
      <c r="C99" s="282">
        <v>1</v>
      </c>
      <c r="D99" s="282">
        <v>2</v>
      </c>
      <c r="E99" s="282">
        <v>2</v>
      </c>
      <c r="F99" s="282">
        <v>2</v>
      </c>
      <c r="G99" s="282">
        <v>1</v>
      </c>
      <c r="H99" s="282">
        <v>6</v>
      </c>
      <c r="I99" s="282">
        <v>3</v>
      </c>
      <c r="J99" s="282">
        <v>6</v>
      </c>
      <c r="K99" s="277"/>
      <c r="L99" s="277"/>
      <c r="M99" s="277"/>
    </row>
    <row r="100" spans="2:13" x14ac:dyDescent="0.3">
      <c r="B100" s="279" t="s">
        <v>238</v>
      </c>
      <c r="C100" s="282">
        <v>4</v>
      </c>
      <c r="D100" s="282">
        <v>5</v>
      </c>
      <c r="E100" s="282">
        <v>7</v>
      </c>
      <c r="F100" s="282">
        <v>5</v>
      </c>
      <c r="G100" s="282">
        <v>10</v>
      </c>
      <c r="H100" s="282">
        <v>6</v>
      </c>
      <c r="I100" s="282">
        <v>7</v>
      </c>
      <c r="J100" s="282">
        <v>7</v>
      </c>
      <c r="K100" s="277"/>
      <c r="L100" s="277"/>
      <c r="M100" s="277"/>
    </row>
    <row r="101" spans="2:13" x14ac:dyDescent="0.3">
      <c r="B101" s="277"/>
      <c r="C101" s="284">
        <f>SUM(C97:C100)</f>
        <v>175</v>
      </c>
      <c r="D101" s="284">
        <f t="shared" ref="D101" si="29">SUM(D97:D100)</f>
        <v>137</v>
      </c>
      <c r="E101" s="284">
        <f t="shared" ref="E101:J101" si="30">SUM(E97:E100)</f>
        <v>165</v>
      </c>
      <c r="F101" s="284">
        <f t="shared" si="30"/>
        <v>136</v>
      </c>
      <c r="G101" s="284">
        <f t="shared" si="30"/>
        <v>167</v>
      </c>
      <c r="H101" s="284">
        <f t="shared" si="30"/>
        <v>180</v>
      </c>
      <c r="I101" s="284">
        <f t="shared" si="30"/>
        <v>214</v>
      </c>
      <c r="J101" s="284">
        <f t="shared" si="30"/>
        <v>217</v>
      </c>
      <c r="K101" s="277"/>
      <c r="L101" s="277"/>
      <c r="M101" s="277"/>
    </row>
    <row r="102" spans="2:13" x14ac:dyDescent="0.3"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</row>
    <row r="103" spans="2:13" x14ac:dyDescent="0.3"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</row>
    <row r="104" spans="2:13" x14ac:dyDescent="0.3"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</row>
    <row r="105" spans="2:13" x14ac:dyDescent="0.3"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L24"/>
  <sheetViews>
    <sheetView showGridLines="0" workbookViewId="0">
      <selection activeCell="J21" sqref="J21"/>
    </sheetView>
  </sheetViews>
  <sheetFormatPr defaultColWidth="9.140625" defaultRowHeight="15" x14ac:dyDescent="0.3"/>
  <cols>
    <col min="1" max="1" width="23.140625" style="5" bestFit="1" customWidth="1"/>
    <col min="2" max="2" width="12.85546875" style="5" bestFit="1" customWidth="1"/>
    <col min="3" max="3" width="14.85546875" style="5" bestFit="1" customWidth="1"/>
    <col min="4" max="4" width="14.85546875" style="5" customWidth="1"/>
    <col min="5" max="5" width="12" style="5" customWidth="1"/>
    <col min="6" max="6" width="12.140625" style="5" customWidth="1"/>
    <col min="7" max="7" width="10.42578125" style="5" customWidth="1"/>
    <col min="8" max="8" width="9.85546875" style="5" customWidth="1"/>
    <col min="9" max="9" width="9.5703125" style="5" customWidth="1"/>
    <col min="10" max="10" width="9.42578125" style="93" customWidth="1"/>
    <col min="11" max="11" width="8.42578125" style="93" customWidth="1"/>
    <col min="12" max="12" width="3" style="5" bestFit="1" customWidth="1"/>
    <col min="13" max="16384" width="9.140625" style="5"/>
  </cols>
  <sheetData>
    <row r="1" spans="1:12" ht="16.5" x14ac:dyDescent="0.3">
      <c r="A1" s="27" t="s">
        <v>50</v>
      </c>
    </row>
    <row r="2" spans="1:12" ht="28.5" x14ac:dyDescent="0.3">
      <c r="A2" s="201" t="s">
        <v>3</v>
      </c>
      <c r="B2" s="236" t="s">
        <v>2</v>
      </c>
      <c r="C2" s="236" t="s">
        <v>4</v>
      </c>
      <c r="D2" s="236" t="s">
        <v>5</v>
      </c>
      <c r="E2" s="236" t="s">
        <v>6</v>
      </c>
      <c r="F2" s="236" t="s">
        <v>36</v>
      </c>
      <c r="G2" s="236" t="s">
        <v>8</v>
      </c>
      <c r="H2" s="202" t="s">
        <v>9</v>
      </c>
      <c r="I2" s="204"/>
      <c r="J2" s="239"/>
    </row>
    <row r="3" spans="1:12" x14ac:dyDescent="0.3">
      <c r="A3" s="232" t="s">
        <v>10</v>
      </c>
      <c r="B3" s="222">
        <v>30413419</v>
      </c>
      <c r="C3" s="223">
        <v>362776085.94999999</v>
      </c>
      <c r="D3" s="224">
        <v>0.16500000000000001</v>
      </c>
      <c r="E3" s="224">
        <v>0.14000000000000001</v>
      </c>
      <c r="F3" s="225">
        <v>11.93</v>
      </c>
      <c r="G3" s="226">
        <v>217</v>
      </c>
      <c r="H3" s="237">
        <v>142</v>
      </c>
      <c r="I3" s="204"/>
      <c r="J3" s="240"/>
    </row>
    <row r="4" spans="1:12" x14ac:dyDescent="0.3">
      <c r="A4" s="235" t="s">
        <v>11</v>
      </c>
      <c r="B4" s="227">
        <v>153910960</v>
      </c>
      <c r="C4" s="228">
        <v>2236474957.8000002</v>
      </c>
      <c r="D4" s="229">
        <v>0.83499999999999996</v>
      </c>
      <c r="E4" s="229">
        <v>0.86</v>
      </c>
      <c r="F4" s="230">
        <v>14.53</v>
      </c>
      <c r="G4" s="231">
        <v>547</v>
      </c>
      <c r="H4" s="238">
        <v>315</v>
      </c>
      <c r="I4" s="204"/>
      <c r="J4" s="240"/>
    </row>
    <row r="5" spans="1:12" x14ac:dyDescent="0.3">
      <c r="A5" s="205" t="s">
        <v>12</v>
      </c>
      <c r="B5" s="244">
        <v>184324379</v>
      </c>
      <c r="C5" s="244">
        <v>2599251044</v>
      </c>
      <c r="D5" s="245">
        <v>1</v>
      </c>
      <c r="E5" s="245">
        <v>1</v>
      </c>
      <c r="F5" s="246">
        <v>14.1</v>
      </c>
      <c r="G5" s="247">
        <v>764</v>
      </c>
      <c r="H5" s="248">
        <v>457</v>
      </c>
      <c r="I5" s="204"/>
      <c r="J5" s="240"/>
      <c r="K5" s="97"/>
      <c r="L5" s="91"/>
    </row>
    <row r="6" spans="1:12" s="98" customFormat="1" x14ac:dyDescent="0.3">
      <c r="A6" s="204"/>
      <c r="B6" s="211"/>
      <c r="C6" s="206"/>
      <c r="D6" s="206"/>
      <c r="E6" s="207"/>
      <c r="F6" s="207"/>
      <c r="G6" s="208"/>
      <c r="H6" s="209"/>
      <c r="I6" s="210"/>
      <c r="J6" s="241"/>
      <c r="K6" s="99"/>
    </row>
    <row r="7" spans="1:12" s="98" customFormat="1" x14ac:dyDescent="0.3">
      <c r="A7" s="204"/>
      <c r="B7" s="211"/>
      <c r="C7" s="212"/>
      <c r="D7" s="206"/>
      <c r="E7" s="207"/>
      <c r="F7" s="207"/>
      <c r="G7" s="208"/>
      <c r="H7" s="209"/>
      <c r="I7" s="210"/>
      <c r="J7" s="241"/>
      <c r="K7" s="99"/>
    </row>
    <row r="8" spans="1:12" ht="16.5" x14ac:dyDescent="0.3">
      <c r="A8" s="141" t="s">
        <v>49</v>
      </c>
      <c r="B8" s="203"/>
      <c r="C8" s="203"/>
      <c r="D8" s="203"/>
      <c r="E8" s="203"/>
      <c r="F8" s="203"/>
      <c r="G8" s="203"/>
      <c r="H8" s="203"/>
      <c r="I8" s="204"/>
      <c r="J8" s="239"/>
    </row>
    <row r="9" spans="1:12" ht="28.5" x14ac:dyDescent="0.3">
      <c r="A9" s="213" t="s">
        <v>3</v>
      </c>
      <c r="B9" s="233" t="s">
        <v>2</v>
      </c>
      <c r="C9" s="233" t="s">
        <v>4</v>
      </c>
      <c r="D9" s="233" t="s">
        <v>5</v>
      </c>
      <c r="E9" s="233" t="s">
        <v>6</v>
      </c>
      <c r="F9" s="233" t="s">
        <v>36</v>
      </c>
      <c r="G9" s="233" t="s">
        <v>8</v>
      </c>
      <c r="H9" s="234" t="s">
        <v>9</v>
      </c>
      <c r="I9" s="204"/>
      <c r="J9" s="239"/>
    </row>
    <row r="10" spans="1:12" ht="16.5" x14ac:dyDescent="0.3">
      <c r="A10" s="232" t="s">
        <v>10</v>
      </c>
      <c r="B10" s="222">
        <v>22500245</v>
      </c>
      <c r="C10" s="223">
        <v>277808326.13</v>
      </c>
      <c r="D10" s="224">
        <v>0.13</v>
      </c>
      <c r="E10" s="224">
        <v>0.11799999999999999</v>
      </c>
      <c r="F10" s="225">
        <v>12.35</v>
      </c>
      <c r="G10" s="226">
        <v>214</v>
      </c>
      <c r="H10" s="237">
        <v>132</v>
      </c>
      <c r="I10" s="204"/>
      <c r="J10" s="239"/>
      <c r="K10" s="100"/>
      <c r="L10" s="101"/>
    </row>
    <row r="11" spans="1:12" ht="16.5" x14ac:dyDescent="0.3">
      <c r="A11" s="232" t="s">
        <v>11</v>
      </c>
      <c r="B11" s="227">
        <v>150522264</v>
      </c>
      <c r="C11" s="228">
        <v>2073777533.1900001</v>
      </c>
      <c r="D11" s="229">
        <v>0.87</v>
      </c>
      <c r="E11" s="229">
        <v>0.88200000000000001</v>
      </c>
      <c r="F11" s="230">
        <v>13.78</v>
      </c>
      <c r="G11" s="231">
        <v>579</v>
      </c>
      <c r="H11" s="238">
        <v>322</v>
      </c>
      <c r="I11" s="204"/>
      <c r="J11" s="239"/>
      <c r="K11" s="100"/>
      <c r="L11" s="102"/>
    </row>
    <row r="12" spans="1:12" x14ac:dyDescent="0.3">
      <c r="A12" s="205" t="s">
        <v>12</v>
      </c>
      <c r="B12" s="244">
        <v>173022509</v>
      </c>
      <c r="C12" s="244">
        <v>2351585859</v>
      </c>
      <c r="D12" s="245">
        <v>1</v>
      </c>
      <c r="E12" s="245">
        <v>1</v>
      </c>
      <c r="F12" s="246">
        <v>13.59</v>
      </c>
      <c r="G12" s="247">
        <v>793</v>
      </c>
      <c r="H12" s="248">
        <v>454</v>
      </c>
      <c r="I12" s="204"/>
      <c r="J12" s="239"/>
    </row>
    <row r="13" spans="1:12" x14ac:dyDescent="0.3">
      <c r="A13" s="203"/>
      <c r="B13" s="204"/>
      <c r="C13" s="204"/>
      <c r="D13" s="204"/>
      <c r="E13" s="204"/>
      <c r="F13" s="204"/>
      <c r="G13" s="204"/>
      <c r="H13" s="204"/>
      <c r="I13" s="204"/>
      <c r="J13" s="239"/>
    </row>
    <row r="14" spans="1:12" x14ac:dyDescent="0.3">
      <c r="A14" s="203"/>
      <c r="B14" s="203"/>
      <c r="C14" s="203"/>
      <c r="D14" s="203"/>
      <c r="E14" s="203"/>
      <c r="F14" s="203"/>
      <c r="G14" s="203"/>
      <c r="H14" s="203"/>
      <c r="I14" s="204"/>
      <c r="J14" s="239"/>
    </row>
    <row r="15" spans="1:12" ht="16.5" x14ac:dyDescent="0.3">
      <c r="A15" s="141" t="s">
        <v>43</v>
      </c>
      <c r="B15" s="203"/>
      <c r="C15" s="203"/>
      <c r="D15" s="203"/>
      <c r="E15" s="203"/>
      <c r="F15" s="203"/>
      <c r="G15" s="203"/>
      <c r="H15" s="203"/>
      <c r="I15" s="204"/>
      <c r="J15" s="239"/>
    </row>
    <row r="16" spans="1:12" ht="26.25" customHeight="1" x14ac:dyDescent="0.3">
      <c r="A16" s="214" t="s">
        <v>13</v>
      </c>
      <c r="B16" s="215" t="s">
        <v>2</v>
      </c>
      <c r="C16" s="215" t="s">
        <v>14</v>
      </c>
      <c r="D16" s="215" t="s">
        <v>7</v>
      </c>
      <c r="E16" s="215" t="s">
        <v>8</v>
      </c>
      <c r="F16" s="216" t="s">
        <v>9</v>
      </c>
      <c r="G16" s="204"/>
      <c r="H16" s="203"/>
      <c r="I16" s="204"/>
      <c r="J16" s="239"/>
    </row>
    <row r="17" spans="1:10" x14ac:dyDescent="0.3">
      <c r="A17" s="217" t="s">
        <v>10</v>
      </c>
      <c r="B17" s="218">
        <f t="shared" ref="B17:C19" si="0">B3/B10-1</f>
        <v>0.35169279267847964</v>
      </c>
      <c r="C17" s="218">
        <f t="shared" si="0"/>
        <v>0.3058502997503374</v>
      </c>
      <c r="D17" s="218">
        <f t="shared" ref="D17:F19" si="1">F3/F10-1</f>
        <v>-3.4008097165991846E-2</v>
      </c>
      <c r="E17" s="218">
        <f t="shared" si="1"/>
        <v>1.4018691588784993E-2</v>
      </c>
      <c r="F17" s="242">
        <f t="shared" si="1"/>
        <v>7.575757575757569E-2</v>
      </c>
      <c r="G17" s="204"/>
      <c r="H17" s="203"/>
      <c r="I17" s="204"/>
      <c r="J17" s="239"/>
    </row>
    <row r="18" spans="1:10" x14ac:dyDescent="0.3">
      <c r="A18" s="217" t="s">
        <v>11</v>
      </c>
      <c r="B18" s="218">
        <f t="shared" si="0"/>
        <v>2.251292207510236E-2</v>
      </c>
      <c r="C18" s="218">
        <f t="shared" si="0"/>
        <v>7.8454618205709759E-2</v>
      </c>
      <c r="D18" s="218">
        <f t="shared" si="1"/>
        <v>5.4426705370101525E-2</v>
      </c>
      <c r="E18" s="218">
        <f t="shared" si="1"/>
        <v>-5.526770293609673E-2</v>
      </c>
      <c r="F18" s="242">
        <f t="shared" si="1"/>
        <v>-2.1739130434782594E-2</v>
      </c>
      <c r="G18" s="204"/>
      <c r="H18" s="203"/>
      <c r="I18" s="204"/>
      <c r="J18" s="239"/>
    </row>
    <row r="19" spans="1:10" x14ac:dyDescent="0.3">
      <c r="A19" s="219" t="s">
        <v>12</v>
      </c>
      <c r="B19" s="220">
        <f t="shared" si="0"/>
        <v>6.5320229519963746E-2</v>
      </c>
      <c r="C19" s="220">
        <f t="shared" si="0"/>
        <v>0.10531836805028183</v>
      </c>
      <c r="D19" s="220">
        <f t="shared" si="1"/>
        <v>3.7527593818984517E-2</v>
      </c>
      <c r="E19" s="221">
        <f t="shared" si="1"/>
        <v>-3.6569987389659553E-2</v>
      </c>
      <c r="F19" s="243">
        <f t="shared" si="1"/>
        <v>6.6079295154184425E-3</v>
      </c>
      <c r="G19" s="204"/>
      <c r="H19" s="203"/>
      <c r="I19" s="203"/>
    </row>
    <row r="20" spans="1:10" x14ac:dyDescent="0.3">
      <c r="A20" s="203"/>
      <c r="B20" s="203"/>
      <c r="C20" s="203"/>
      <c r="D20" s="203"/>
      <c r="E20" s="203"/>
      <c r="F20" s="203"/>
      <c r="G20" s="204"/>
      <c r="H20" s="203"/>
      <c r="I20" s="203"/>
    </row>
    <row r="24" spans="1:10" x14ac:dyDescent="0.3">
      <c r="A24" s="103"/>
    </row>
  </sheetData>
  <pageMargins left="0.5" right="0.5" top="0.5" bottom="0.5" header="0.4921259845" footer="0.492125984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27"/>
  <sheetViews>
    <sheetView workbookViewId="0">
      <selection activeCell="L22" sqref="L22"/>
    </sheetView>
  </sheetViews>
  <sheetFormatPr defaultRowHeight="16.5" x14ac:dyDescent="0.3"/>
  <cols>
    <col min="1" max="1" width="35.140625" style="13" bestFit="1" customWidth="1"/>
    <col min="2" max="16384" width="9.140625" style="13"/>
  </cols>
  <sheetData>
    <row r="1" spans="1:16" s="1" customFormat="1" ht="22.5" customHeight="1" x14ac:dyDescent="0.3">
      <c r="A1" s="18" t="s">
        <v>276</v>
      </c>
    </row>
    <row r="2" spans="1:16" x14ac:dyDescent="0.3">
      <c r="P2" s="3"/>
    </row>
    <row r="3" spans="1:16" x14ac:dyDescent="0.3">
      <c r="A3" s="138" t="s">
        <v>225</v>
      </c>
      <c r="B3" s="156">
        <v>2009</v>
      </c>
      <c r="C3" s="156">
        <v>2010</v>
      </c>
      <c r="D3" s="156">
        <v>2011</v>
      </c>
      <c r="E3" s="156">
        <v>2012</v>
      </c>
      <c r="F3" s="156">
        <v>2013</v>
      </c>
      <c r="G3" s="156">
        <v>2014</v>
      </c>
      <c r="H3" s="156">
        <v>2015</v>
      </c>
      <c r="I3" s="156">
        <v>2016</v>
      </c>
    </row>
    <row r="4" spans="1:16" x14ac:dyDescent="0.3">
      <c r="A4" s="138" t="s">
        <v>224</v>
      </c>
      <c r="B4" s="157"/>
      <c r="C4" s="157"/>
      <c r="D4" s="157"/>
      <c r="E4" s="157"/>
      <c r="F4" s="157"/>
      <c r="G4" s="157"/>
      <c r="H4" s="157"/>
      <c r="I4" s="157"/>
      <c r="J4" s="32"/>
      <c r="K4" s="32"/>
    </row>
    <row r="5" spans="1:16" x14ac:dyDescent="0.3">
      <c r="A5" s="138" t="s">
        <v>222</v>
      </c>
      <c r="B5" s="158">
        <f t="shared" ref="B5:I5" si="0">B7-B6</f>
        <v>43</v>
      </c>
      <c r="C5" s="158">
        <f t="shared" si="0"/>
        <v>42</v>
      </c>
      <c r="D5" s="158">
        <f t="shared" si="0"/>
        <v>50</v>
      </c>
      <c r="E5" s="158">
        <f t="shared" si="0"/>
        <v>52</v>
      </c>
      <c r="F5" s="158">
        <f t="shared" si="0"/>
        <v>60</v>
      </c>
      <c r="G5" s="158">
        <f t="shared" si="0"/>
        <v>58</v>
      </c>
      <c r="H5" s="158">
        <f t="shared" si="0"/>
        <v>64</v>
      </c>
      <c r="I5" s="158">
        <f t="shared" si="0"/>
        <v>67</v>
      </c>
      <c r="J5" s="32"/>
      <c r="K5" s="32"/>
    </row>
    <row r="6" spans="1:16" s="40" customFormat="1" x14ac:dyDescent="0.3">
      <c r="A6" s="138" t="s">
        <v>223</v>
      </c>
      <c r="B6" s="158">
        <v>16</v>
      </c>
      <c r="C6" s="158">
        <v>18</v>
      </c>
      <c r="D6" s="158">
        <v>17</v>
      </c>
      <c r="E6" s="158">
        <v>27</v>
      </c>
      <c r="F6" s="158">
        <v>35</v>
      </c>
      <c r="G6" s="158">
        <v>20</v>
      </c>
      <c r="H6" s="158">
        <v>28</v>
      </c>
      <c r="I6" s="158">
        <v>43</v>
      </c>
      <c r="J6" s="41"/>
      <c r="K6" s="41"/>
    </row>
    <row r="7" spans="1:16" s="33" customFormat="1" x14ac:dyDescent="0.3">
      <c r="A7" s="136" t="s">
        <v>227</v>
      </c>
      <c r="B7" s="159">
        <v>59</v>
      </c>
      <c r="C7" s="159">
        <v>60</v>
      </c>
      <c r="D7" s="159">
        <v>67</v>
      </c>
      <c r="E7" s="159">
        <v>79</v>
      </c>
      <c r="F7" s="159">
        <v>95</v>
      </c>
      <c r="G7" s="159">
        <v>78</v>
      </c>
      <c r="H7" s="159">
        <v>92</v>
      </c>
      <c r="I7" s="159">
        <v>110</v>
      </c>
      <c r="J7" s="34"/>
      <c r="K7" s="34"/>
    </row>
    <row r="8" spans="1:16" s="33" customFormat="1" x14ac:dyDescent="0.3">
      <c r="A8" s="136"/>
      <c r="B8" s="160">
        <f>B6/B7</f>
        <v>0.2711864406779661</v>
      </c>
      <c r="C8" s="160">
        <f t="shared" ref="C8:I8" si="1">C6/C7</f>
        <v>0.3</v>
      </c>
      <c r="D8" s="160">
        <f t="shared" si="1"/>
        <v>0.2537313432835821</v>
      </c>
      <c r="E8" s="160">
        <f t="shared" si="1"/>
        <v>0.34177215189873417</v>
      </c>
      <c r="F8" s="160">
        <f t="shared" si="1"/>
        <v>0.36842105263157893</v>
      </c>
      <c r="G8" s="160">
        <f t="shared" si="1"/>
        <v>0.25641025641025639</v>
      </c>
      <c r="H8" s="160">
        <f t="shared" si="1"/>
        <v>0.30434782608695654</v>
      </c>
      <c r="I8" s="160">
        <f t="shared" si="1"/>
        <v>0.39090909090909093</v>
      </c>
      <c r="J8" s="34"/>
      <c r="K8" s="34"/>
    </row>
    <row r="9" spans="1:16" x14ac:dyDescent="0.3">
      <c r="A9" s="138" t="s">
        <v>226</v>
      </c>
      <c r="B9" s="157"/>
      <c r="C9" s="157"/>
      <c r="D9" s="157"/>
      <c r="E9" s="157"/>
      <c r="F9" s="157"/>
      <c r="G9" s="157"/>
      <c r="H9" s="157"/>
      <c r="I9" s="157"/>
      <c r="J9" s="32"/>
      <c r="K9" s="32"/>
    </row>
    <row r="10" spans="1:16" x14ac:dyDescent="0.3">
      <c r="A10" s="138"/>
      <c r="B10" s="157">
        <v>43</v>
      </c>
      <c r="C10" s="157">
        <v>43</v>
      </c>
      <c r="D10" s="157">
        <v>54</v>
      </c>
      <c r="E10" s="157">
        <v>54</v>
      </c>
      <c r="F10" s="157">
        <v>64</v>
      </c>
      <c r="G10" s="157">
        <v>59</v>
      </c>
      <c r="H10" s="157"/>
      <c r="I10" s="157"/>
      <c r="J10" s="32"/>
      <c r="K10" s="32"/>
    </row>
    <row r="11" spans="1:16" x14ac:dyDescent="0.3">
      <c r="A11" s="138"/>
      <c r="B11" s="157">
        <v>16</v>
      </c>
      <c r="C11" s="157">
        <v>17</v>
      </c>
      <c r="D11" s="157">
        <v>12</v>
      </c>
      <c r="E11" s="157">
        <v>26</v>
      </c>
      <c r="F11" s="157">
        <v>30</v>
      </c>
      <c r="G11" s="157">
        <v>18</v>
      </c>
      <c r="H11" s="157"/>
      <c r="I11" s="157"/>
      <c r="J11" s="32"/>
      <c r="K11" s="32"/>
    </row>
    <row r="12" spans="1:16" x14ac:dyDescent="0.3">
      <c r="A12" s="138"/>
      <c r="B12" s="157"/>
      <c r="C12" s="157"/>
      <c r="D12" s="157"/>
      <c r="E12" s="157"/>
      <c r="F12" s="157"/>
      <c r="G12" s="157"/>
      <c r="H12" s="157"/>
      <c r="I12" s="157"/>
      <c r="J12" s="32"/>
      <c r="K12" s="32"/>
    </row>
    <row r="13" spans="1:16" x14ac:dyDescent="0.3">
      <c r="A13" s="138"/>
      <c r="B13" s="157"/>
      <c r="C13" s="157"/>
      <c r="D13" s="157"/>
      <c r="E13" s="157"/>
      <c r="F13" s="157"/>
      <c r="G13" s="157"/>
      <c r="H13" s="157"/>
      <c r="I13" s="157"/>
      <c r="J13" s="32"/>
      <c r="K13" s="32"/>
    </row>
    <row r="14" spans="1:16" x14ac:dyDescent="0.3">
      <c r="A14" s="138"/>
      <c r="B14" s="157"/>
      <c r="C14" s="157"/>
      <c r="D14" s="157"/>
      <c r="E14" s="157"/>
      <c r="F14" s="157"/>
      <c r="G14" s="157"/>
      <c r="H14" s="157"/>
      <c r="I14" s="157"/>
      <c r="J14" s="32"/>
    </row>
    <row r="15" spans="1:16" x14ac:dyDescent="0.3">
      <c r="A15" s="138"/>
      <c r="B15" s="157"/>
      <c r="C15" s="157"/>
      <c r="D15" s="157"/>
      <c r="E15" s="157"/>
      <c r="F15" s="157"/>
      <c r="G15" s="157"/>
      <c r="H15" s="157"/>
      <c r="I15" s="157"/>
      <c r="J15" s="32"/>
    </row>
    <row r="16" spans="1:16" x14ac:dyDescent="0.3">
      <c r="A16" s="138"/>
      <c r="B16" s="157"/>
      <c r="C16" s="157"/>
      <c r="D16" s="157"/>
      <c r="E16" s="157"/>
      <c r="F16" s="157"/>
      <c r="G16" s="157"/>
      <c r="H16" s="157"/>
      <c r="I16" s="157"/>
      <c r="J16" s="32"/>
    </row>
    <row r="17" spans="1:11" x14ac:dyDescent="0.3">
      <c r="B17" s="32"/>
      <c r="C17" s="32"/>
      <c r="D17" s="32"/>
      <c r="E17" s="32"/>
      <c r="F17" s="32"/>
      <c r="G17" s="32"/>
      <c r="H17" s="32"/>
      <c r="I17" s="32"/>
      <c r="J17" s="32"/>
    </row>
    <row r="18" spans="1:11" s="33" customFormat="1" x14ac:dyDescent="0.3">
      <c r="A18" s="13"/>
      <c r="B18" s="32"/>
      <c r="C18" s="32"/>
      <c r="D18" s="32"/>
      <c r="E18" s="32"/>
      <c r="F18" s="32"/>
      <c r="G18" s="32"/>
      <c r="H18" s="32"/>
      <c r="I18" s="32"/>
      <c r="J18" s="32"/>
      <c r="K18" s="34"/>
    </row>
    <row r="19" spans="1:11" x14ac:dyDescent="0.3">
      <c r="B19" s="32"/>
      <c r="C19" s="32"/>
      <c r="D19" s="32"/>
      <c r="E19" s="32"/>
      <c r="F19" s="32"/>
      <c r="G19" s="32"/>
      <c r="H19" s="32"/>
      <c r="I19" s="32"/>
      <c r="J19" s="32"/>
    </row>
    <row r="20" spans="1:11" x14ac:dyDescent="0.3">
      <c r="B20" s="32"/>
      <c r="C20" s="32"/>
      <c r="D20" s="32"/>
      <c r="E20" s="32"/>
      <c r="F20" s="32"/>
      <c r="G20" s="32"/>
      <c r="H20" s="32"/>
      <c r="I20" s="32"/>
      <c r="J20" s="32"/>
    </row>
    <row r="21" spans="1:11" x14ac:dyDescent="0.3">
      <c r="B21" s="32"/>
      <c r="C21" s="32"/>
      <c r="D21" s="32"/>
      <c r="E21" s="32"/>
      <c r="F21" s="32"/>
      <c r="G21" s="32"/>
      <c r="H21" s="32"/>
      <c r="I21" s="32"/>
      <c r="J21" s="32"/>
    </row>
    <row r="22" spans="1:11" x14ac:dyDescent="0.3">
      <c r="B22" s="32"/>
      <c r="C22" s="32"/>
      <c r="D22" s="32"/>
      <c r="E22" s="32"/>
      <c r="F22" s="32"/>
      <c r="G22" s="32"/>
      <c r="H22" s="32"/>
      <c r="I22" s="32"/>
      <c r="J22" s="32"/>
    </row>
    <row r="23" spans="1:11" x14ac:dyDescent="0.3">
      <c r="B23" s="32"/>
      <c r="C23" s="32"/>
      <c r="D23" s="32"/>
      <c r="E23" s="32"/>
      <c r="F23" s="32"/>
      <c r="G23" s="32"/>
      <c r="H23" s="32"/>
      <c r="I23" s="32"/>
      <c r="J23" s="32"/>
    </row>
    <row r="24" spans="1:11" x14ac:dyDescent="0.3">
      <c r="B24" s="32"/>
      <c r="C24" s="32"/>
      <c r="D24" s="32"/>
      <c r="E24" s="32"/>
      <c r="F24" s="32"/>
      <c r="G24" s="32"/>
      <c r="H24" s="32"/>
      <c r="I24" s="32"/>
      <c r="J24" s="32"/>
    </row>
    <row r="25" spans="1:11" x14ac:dyDescent="0.3">
      <c r="B25" s="32"/>
      <c r="C25" s="32"/>
      <c r="D25" s="32"/>
      <c r="E25" s="32"/>
      <c r="F25" s="32"/>
      <c r="G25" s="32"/>
      <c r="H25" s="32"/>
      <c r="I25" s="32"/>
      <c r="J25" s="32"/>
    </row>
    <row r="26" spans="1:11" x14ac:dyDescent="0.3">
      <c r="B26" s="32"/>
      <c r="C26" s="32"/>
      <c r="D26" s="32"/>
      <c r="E26" s="32"/>
      <c r="F26" s="32"/>
      <c r="G26" s="32"/>
      <c r="H26" s="32"/>
      <c r="I26" s="32"/>
      <c r="J26" s="32"/>
    </row>
    <row r="27" spans="1:11" x14ac:dyDescent="0.3">
      <c r="B27" s="32"/>
      <c r="C27" s="32"/>
      <c r="D27" s="32"/>
      <c r="E27" s="32"/>
      <c r="F27" s="32"/>
      <c r="G27" s="32"/>
      <c r="H27" s="32"/>
      <c r="I27" s="32"/>
      <c r="J27" s="3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G15"/>
  <sheetViews>
    <sheetView showGridLines="0" zoomScale="90" zoomScaleNormal="90" workbookViewId="0">
      <selection activeCell="P23" sqref="P23"/>
    </sheetView>
  </sheetViews>
  <sheetFormatPr defaultColWidth="9.140625" defaultRowHeight="15" x14ac:dyDescent="0.3"/>
  <cols>
    <col min="1" max="1" width="9.85546875" style="1" customWidth="1"/>
    <col min="2" max="2" width="14.42578125" style="1" bestFit="1" customWidth="1"/>
    <col min="3" max="3" width="11.7109375" style="1" customWidth="1"/>
    <col min="4" max="4" width="18.85546875" style="1" customWidth="1"/>
    <col min="5" max="5" width="9.140625" style="21"/>
    <col min="6" max="16384" width="9.140625" style="1"/>
  </cols>
  <sheetData>
    <row r="1" spans="1:7" ht="22.5" customHeight="1" x14ac:dyDescent="0.3">
      <c r="A1" s="18" t="s">
        <v>277</v>
      </c>
      <c r="E1" s="1"/>
    </row>
    <row r="3" spans="1:7" ht="60" x14ac:dyDescent="0.3">
      <c r="A3" s="161" t="s">
        <v>1</v>
      </c>
      <c r="B3" s="161" t="s">
        <v>251</v>
      </c>
      <c r="C3" s="161" t="s">
        <v>252</v>
      </c>
      <c r="D3" s="162"/>
    </row>
    <row r="4" spans="1:7" x14ac:dyDescent="0.3">
      <c r="A4" s="163">
        <v>2009</v>
      </c>
      <c r="B4" s="164">
        <v>588</v>
      </c>
      <c r="C4" s="164">
        <v>175</v>
      </c>
      <c r="D4" s="165"/>
    </row>
    <row r="5" spans="1:7" x14ac:dyDescent="0.3">
      <c r="A5" s="163">
        <v>2010</v>
      </c>
      <c r="B5" s="164">
        <v>510</v>
      </c>
      <c r="C5" s="164">
        <v>137</v>
      </c>
      <c r="D5" s="165"/>
      <c r="F5" s="21"/>
      <c r="G5" s="21"/>
    </row>
    <row r="6" spans="1:7" x14ac:dyDescent="0.3">
      <c r="A6" s="163">
        <v>2011</v>
      </c>
      <c r="B6" s="164">
        <v>560</v>
      </c>
      <c r="C6" s="164">
        <v>165</v>
      </c>
      <c r="D6" s="165"/>
      <c r="F6" s="21"/>
      <c r="G6" s="21"/>
    </row>
    <row r="7" spans="1:7" x14ac:dyDescent="0.3">
      <c r="A7" s="163">
        <v>2012</v>
      </c>
      <c r="B7" s="164">
        <v>517</v>
      </c>
      <c r="C7" s="164">
        <v>136</v>
      </c>
      <c r="D7" s="165"/>
      <c r="F7" s="21"/>
      <c r="G7" s="21"/>
    </row>
    <row r="8" spans="1:7" x14ac:dyDescent="0.3">
      <c r="A8" s="163">
        <v>2013</v>
      </c>
      <c r="B8" s="164">
        <v>573</v>
      </c>
      <c r="C8" s="164">
        <v>167</v>
      </c>
      <c r="D8" s="165"/>
      <c r="F8" s="21"/>
      <c r="G8" s="21"/>
    </row>
    <row r="9" spans="1:7" x14ac:dyDescent="0.3">
      <c r="A9" s="163">
        <v>2014</v>
      </c>
      <c r="B9" s="164">
        <v>676</v>
      </c>
      <c r="C9" s="164">
        <v>180</v>
      </c>
      <c r="D9" s="165"/>
      <c r="F9" s="21"/>
      <c r="G9" s="21"/>
    </row>
    <row r="10" spans="1:7" x14ac:dyDescent="0.3">
      <c r="A10" s="163">
        <v>2015</v>
      </c>
      <c r="B10" s="164">
        <v>793</v>
      </c>
      <c r="C10" s="164">
        <v>214</v>
      </c>
      <c r="D10" s="165"/>
      <c r="F10" s="21"/>
      <c r="G10" s="21"/>
    </row>
    <row r="11" spans="1:7" x14ac:dyDescent="0.3">
      <c r="A11" s="163">
        <v>2016</v>
      </c>
      <c r="B11" s="164">
        <v>764</v>
      </c>
      <c r="C11" s="164">
        <v>217</v>
      </c>
      <c r="D11" s="165"/>
      <c r="F11" s="21"/>
      <c r="G11" s="21"/>
    </row>
    <row r="12" spans="1:7" x14ac:dyDescent="0.3">
      <c r="A12" s="165"/>
      <c r="B12" s="165"/>
      <c r="C12" s="165"/>
      <c r="D12" s="165"/>
      <c r="F12" s="21"/>
      <c r="G12" s="21"/>
    </row>
    <row r="13" spans="1:7" ht="16.5" x14ac:dyDescent="0.3">
      <c r="A13" s="138"/>
      <c r="B13" s="165" t="b">
        <f>B11='Tabelas 1 a 3'!G5</f>
        <v>1</v>
      </c>
      <c r="C13" s="165" t="b">
        <f>C10='Tabelas 1 a 3'!G10</f>
        <v>1</v>
      </c>
      <c r="D13" s="165"/>
      <c r="F13" s="21"/>
      <c r="G13" s="21"/>
    </row>
    <row r="14" spans="1:7" x14ac:dyDescent="0.3">
      <c r="A14" s="165"/>
      <c r="B14" s="165" t="b">
        <f>B10='Tabelas 1 a 3'!G12</f>
        <v>1</v>
      </c>
      <c r="C14" s="165" t="b">
        <f>C11='Tabelas 1 a 3'!G3</f>
        <v>1</v>
      </c>
      <c r="D14" s="165"/>
      <c r="F14" s="21"/>
      <c r="G14" s="21"/>
    </row>
    <row r="15" spans="1:7" x14ac:dyDescent="0.3">
      <c r="A15" s="165"/>
      <c r="B15" s="165"/>
      <c r="C15" s="165"/>
      <c r="D15" s="165"/>
      <c r="F15" s="21"/>
      <c r="G15" s="21"/>
    </row>
  </sheetData>
  <pageMargins left="0.5" right="0.5" top="0.5" bottom="0.5" header="0.4921259845" footer="0.492125984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J22"/>
  <sheetViews>
    <sheetView showGridLines="0" zoomScale="115" zoomScaleNormal="115" zoomScaleSheetLayoutView="95" workbookViewId="0">
      <selection activeCell="P13" sqref="P13"/>
    </sheetView>
  </sheetViews>
  <sheetFormatPr defaultColWidth="9.140625" defaultRowHeight="15" x14ac:dyDescent="0.3"/>
  <cols>
    <col min="1" max="1" width="15.42578125" style="1" customWidth="1"/>
    <col min="2" max="2" width="13.140625" style="1" customWidth="1"/>
    <col min="3" max="3" width="11.140625" style="1" bestFit="1" customWidth="1"/>
    <col min="4" max="4" width="13" style="1" bestFit="1" customWidth="1"/>
    <col min="5" max="5" width="13" style="1" customWidth="1"/>
    <col min="6" max="6" width="7.42578125" style="1" bestFit="1" customWidth="1"/>
    <col min="7" max="9" width="9.28515625" style="1" bestFit="1" customWidth="1"/>
    <col min="10" max="16384" width="9.140625" style="1"/>
  </cols>
  <sheetData>
    <row r="1" spans="1:10" ht="22.5" customHeight="1" x14ac:dyDescent="0.3">
      <c r="A1" t="s">
        <v>278</v>
      </c>
      <c r="C1" s="18"/>
      <c r="D1" s="18"/>
      <c r="E1" s="18"/>
      <c r="F1" s="18"/>
    </row>
    <row r="2" spans="1:10" ht="10.5" customHeight="1" x14ac:dyDescent="0.3"/>
    <row r="3" spans="1:10" ht="15.75" x14ac:dyDescent="0.3">
      <c r="A3"/>
      <c r="B3"/>
      <c r="C3"/>
      <c r="D3"/>
      <c r="E3"/>
      <c r="F3"/>
      <c r="G3"/>
      <c r="H3"/>
      <c r="I3"/>
      <c r="J3"/>
    </row>
    <row r="4" spans="1:10" ht="15.75" x14ac:dyDescent="0.3">
      <c r="A4"/>
      <c r="B4"/>
      <c r="C4"/>
      <c r="D4"/>
      <c r="E4"/>
      <c r="F4"/>
      <c r="G4"/>
      <c r="H4"/>
      <c r="I4"/>
      <c r="J4"/>
    </row>
    <row r="5" spans="1:10" ht="15.75" x14ac:dyDescent="0.3">
      <c r="A5"/>
      <c r="B5"/>
      <c r="C5"/>
      <c r="D5"/>
      <c r="E5"/>
      <c r="F5"/>
      <c r="G5"/>
      <c r="H5"/>
      <c r="I5"/>
      <c r="J5"/>
    </row>
    <row r="6" spans="1:10" ht="15.75" x14ac:dyDescent="0.3">
      <c r="A6"/>
      <c r="B6"/>
      <c r="C6"/>
      <c r="D6"/>
      <c r="E6"/>
      <c r="F6"/>
      <c r="G6"/>
      <c r="H6"/>
      <c r="I6"/>
      <c r="J6"/>
    </row>
    <row r="7" spans="1:10" ht="15.75" x14ac:dyDescent="0.3">
      <c r="A7"/>
      <c r="B7"/>
      <c r="C7"/>
      <c r="D7"/>
      <c r="E7"/>
      <c r="F7"/>
      <c r="G7"/>
      <c r="H7"/>
      <c r="I7"/>
      <c r="J7"/>
    </row>
    <row r="8" spans="1:10" s="20" customFormat="1" ht="22.5" customHeight="1" x14ac:dyDescent="0.3">
      <c r="A8"/>
      <c r="B8"/>
      <c r="C8"/>
      <c r="D8"/>
      <c r="E8"/>
      <c r="F8"/>
      <c r="G8"/>
      <c r="H8"/>
      <c r="I8"/>
      <c r="J8"/>
    </row>
    <row r="9" spans="1:10" ht="13.5" customHeight="1" x14ac:dyDescent="0.3">
      <c r="A9"/>
      <c r="B9"/>
      <c r="C9"/>
      <c r="D9"/>
      <c r="E9"/>
      <c r="F9"/>
      <c r="G9"/>
      <c r="H9"/>
      <c r="I9"/>
      <c r="J9"/>
    </row>
    <row r="10" spans="1:10" ht="15.75" x14ac:dyDescent="0.3">
      <c r="A10"/>
      <c r="B10"/>
      <c r="C10"/>
      <c r="D10"/>
      <c r="E10"/>
      <c r="F10"/>
      <c r="G10"/>
      <c r="H10"/>
      <c r="I10"/>
      <c r="J10"/>
    </row>
    <row r="11" spans="1:10" ht="15.75" x14ac:dyDescent="0.3">
      <c r="A11"/>
      <c r="B11"/>
      <c r="C11"/>
      <c r="D11"/>
      <c r="E11"/>
      <c r="F11"/>
      <c r="G11"/>
      <c r="H11"/>
      <c r="I11"/>
      <c r="J11"/>
    </row>
    <row r="12" spans="1:10" ht="15.75" x14ac:dyDescent="0.3">
      <c r="A12"/>
      <c r="B12"/>
      <c r="C12"/>
      <c r="D12"/>
      <c r="E12"/>
      <c r="F12"/>
      <c r="G12"/>
      <c r="H12"/>
      <c r="I12"/>
      <c r="J12"/>
    </row>
    <row r="13" spans="1:10" ht="15.75" x14ac:dyDescent="0.3">
      <c r="A13"/>
      <c r="B13"/>
      <c r="C13"/>
      <c r="D13"/>
      <c r="E13"/>
      <c r="F13"/>
      <c r="G13"/>
      <c r="H13"/>
      <c r="I13"/>
      <c r="J13"/>
    </row>
    <row r="14" spans="1:10" ht="15.75" x14ac:dyDescent="0.3">
      <c r="A14"/>
      <c r="B14"/>
      <c r="C14"/>
      <c r="D14"/>
      <c r="E14"/>
      <c r="F14"/>
      <c r="G14"/>
      <c r="H14"/>
      <c r="I14"/>
      <c r="J14"/>
    </row>
    <row r="15" spans="1:10" ht="15.75" x14ac:dyDescent="0.3">
      <c r="A15"/>
      <c r="B15"/>
      <c r="C15"/>
      <c r="D15"/>
      <c r="E15"/>
      <c r="F15"/>
      <c r="G15"/>
      <c r="H15"/>
      <c r="I15"/>
      <c r="J15"/>
    </row>
    <row r="16" spans="1:10" s="20" customFormat="1" ht="22.5" customHeight="1" x14ac:dyDescent="0.3">
      <c r="A16"/>
      <c r="B16"/>
      <c r="C16"/>
      <c r="D16"/>
      <c r="E16"/>
      <c r="F16"/>
      <c r="G16"/>
      <c r="H16"/>
      <c r="I16"/>
      <c r="J16"/>
    </row>
    <row r="17" spans="1:10" ht="15.75" x14ac:dyDescent="0.3">
      <c r="A17"/>
      <c r="B17"/>
      <c r="C17"/>
      <c r="D17"/>
      <c r="E17"/>
      <c r="F17"/>
      <c r="G17"/>
      <c r="H17"/>
      <c r="I17"/>
      <c r="J17"/>
    </row>
    <row r="18" spans="1:10" ht="15.75" x14ac:dyDescent="0.3">
      <c r="A18"/>
      <c r="B18"/>
      <c r="C18"/>
      <c r="D18"/>
      <c r="E18"/>
      <c r="F18"/>
      <c r="G18"/>
      <c r="H18"/>
      <c r="I18"/>
      <c r="J18"/>
    </row>
    <row r="19" spans="1:10" ht="15.75" x14ac:dyDescent="0.3">
      <c r="A19" s="148" t="s">
        <v>279</v>
      </c>
      <c r="B19"/>
      <c r="C19"/>
      <c r="D19"/>
      <c r="E19"/>
      <c r="F19"/>
      <c r="G19"/>
      <c r="H19"/>
      <c r="I19"/>
      <c r="J19"/>
    </row>
    <row r="20" spans="1:10" ht="15.75" x14ac:dyDescent="0.3">
      <c r="A20"/>
      <c r="B20"/>
      <c r="C20"/>
      <c r="D20"/>
      <c r="E20"/>
      <c r="F20"/>
      <c r="G20"/>
      <c r="H20"/>
      <c r="I20"/>
      <c r="J20"/>
    </row>
    <row r="21" spans="1:10" ht="15.75" x14ac:dyDescent="0.3">
      <c r="A21"/>
      <c r="B21"/>
      <c r="C21"/>
      <c r="D21"/>
      <c r="E21"/>
      <c r="F21"/>
      <c r="G21"/>
      <c r="H21"/>
      <c r="I21"/>
      <c r="J21"/>
    </row>
    <row r="22" spans="1:10" ht="15.75" x14ac:dyDescent="0.3">
      <c r="A22"/>
      <c r="B22"/>
      <c r="C22"/>
      <c r="D22"/>
      <c r="E22"/>
      <c r="F22"/>
      <c r="G22"/>
      <c r="H22"/>
      <c r="I22"/>
      <c r="J22"/>
    </row>
  </sheetData>
  <pageMargins left="0.5" right="0.5" top="0.5" bottom="0.5" header="0.4921259845" footer="0.4921259845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Q120"/>
  <sheetViews>
    <sheetView showGridLines="0" zoomScaleNormal="100" workbookViewId="0"/>
  </sheetViews>
  <sheetFormatPr defaultColWidth="9.140625" defaultRowHeight="15" x14ac:dyDescent="0.3"/>
  <cols>
    <col min="1" max="2" width="36.5703125" style="2" bestFit="1" customWidth="1"/>
    <col min="3" max="3" width="14.28515625" style="2" customWidth="1"/>
    <col min="4" max="14" width="9.140625" style="2"/>
    <col min="15" max="15" width="14" style="2" customWidth="1"/>
    <col min="16" max="16384" width="9.140625" style="2"/>
  </cols>
  <sheetData>
    <row r="1" spans="1:17" ht="22.5" customHeight="1" x14ac:dyDescent="0.3">
      <c r="A1" s="146" t="s">
        <v>280</v>
      </c>
      <c r="B1" s="22"/>
      <c r="C1" s="18"/>
      <c r="O1"/>
      <c r="P1"/>
      <c r="Q1"/>
    </row>
    <row r="2" spans="1:17" ht="10.5" customHeight="1" x14ac:dyDescent="0.3">
      <c r="O2"/>
      <c r="P2"/>
      <c r="Q2"/>
    </row>
    <row r="3" spans="1:17" ht="16.5" x14ac:dyDescent="0.3">
      <c r="A3" s="137" t="b">
        <f>B3=B118</f>
        <v>0</v>
      </c>
      <c r="B3" s="167">
        <f>'Tabelas 1 a 3'!C5</f>
        <v>2599251044</v>
      </c>
      <c r="C3" s="168"/>
      <c r="D3" s="137"/>
      <c r="E3" s="137"/>
      <c r="F3" s="25"/>
      <c r="H3" s="35"/>
      <c r="O3"/>
      <c r="P3"/>
      <c r="Q3"/>
    </row>
    <row r="4" spans="1:17" ht="15.75" x14ac:dyDescent="0.3">
      <c r="A4" s="298"/>
      <c r="B4" s="298"/>
      <c r="C4" s="298"/>
      <c r="D4" s="137"/>
      <c r="E4" s="137"/>
      <c r="F4" s="25"/>
      <c r="O4"/>
      <c r="P4"/>
      <c r="Q4"/>
    </row>
    <row r="5" spans="1:17" ht="15.75" x14ac:dyDescent="0.3">
      <c r="A5" s="137" t="b">
        <f>B5=B3</f>
        <v>0</v>
      </c>
      <c r="B5" s="169">
        <f>SUM(B7:B15)</f>
        <v>2599251043.75</v>
      </c>
      <c r="C5" s="137"/>
      <c r="D5" s="137"/>
      <c r="E5" s="137"/>
      <c r="F5" s="25"/>
      <c r="O5"/>
      <c r="P5"/>
      <c r="Q5"/>
    </row>
    <row r="6" spans="1:17" ht="15.75" x14ac:dyDescent="0.3">
      <c r="A6" s="166" t="s">
        <v>33</v>
      </c>
      <c r="B6" s="170" t="s">
        <v>37</v>
      </c>
      <c r="C6" s="137" t="s">
        <v>34</v>
      </c>
      <c r="D6" s="137"/>
      <c r="E6" s="137"/>
      <c r="O6"/>
      <c r="P6"/>
      <c r="Q6"/>
    </row>
    <row r="7" spans="1:17" ht="16.5" x14ac:dyDescent="0.3">
      <c r="A7" s="171" t="s">
        <v>58</v>
      </c>
      <c r="B7" s="172">
        <v>572064184</v>
      </c>
      <c r="C7" s="173">
        <f>B7/$B$5</f>
        <v>0.22008808474870117</v>
      </c>
      <c r="D7" s="174"/>
      <c r="E7" s="137"/>
      <c r="O7"/>
      <c r="P7"/>
      <c r="Q7"/>
    </row>
    <row r="8" spans="1:17" ht="16.5" x14ac:dyDescent="0.3">
      <c r="A8" s="171" t="s">
        <v>60</v>
      </c>
      <c r="B8" s="172">
        <v>536615467</v>
      </c>
      <c r="C8" s="173">
        <f t="shared" ref="C8:C71" si="0">B8/$B$5</f>
        <v>0.20645003424748554</v>
      </c>
      <c r="D8" s="174"/>
      <c r="E8" s="137"/>
      <c r="O8"/>
      <c r="P8"/>
      <c r="Q8"/>
    </row>
    <row r="9" spans="1:17" ht="16.5" x14ac:dyDescent="0.3">
      <c r="A9" s="171" t="s">
        <v>64</v>
      </c>
      <c r="B9" s="172">
        <v>426992965.46999997</v>
      </c>
      <c r="C9" s="173">
        <f t="shared" si="0"/>
        <v>0.1642753848254562</v>
      </c>
      <c r="D9" s="174"/>
      <c r="E9" s="137"/>
      <c r="O9"/>
      <c r="P9"/>
      <c r="Q9"/>
    </row>
    <row r="10" spans="1:17" ht="16.5" x14ac:dyDescent="0.3">
      <c r="A10" s="171" t="s">
        <v>55</v>
      </c>
      <c r="B10" s="172">
        <v>289438135.45999992</v>
      </c>
      <c r="C10" s="173">
        <f t="shared" si="0"/>
        <v>0.11135443656201087</v>
      </c>
      <c r="D10" s="174"/>
      <c r="E10" s="137"/>
      <c r="O10"/>
      <c r="P10"/>
      <c r="Q10"/>
    </row>
    <row r="11" spans="1:17" ht="16.5" x14ac:dyDescent="0.3">
      <c r="A11" s="171" t="s">
        <v>68</v>
      </c>
      <c r="B11" s="172">
        <v>231635386.06000009</v>
      </c>
      <c r="C11" s="173">
        <f t="shared" si="0"/>
        <v>8.9116203922270751E-2</v>
      </c>
      <c r="D11" s="174"/>
      <c r="E11" s="137"/>
      <c r="O11"/>
      <c r="P11"/>
      <c r="Q11"/>
    </row>
    <row r="12" spans="1:17" ht="16.5" x14ac:dyDescent="0.3">
      <c r="A12" s="171" t="s">
        <v>118</v>
      </c>
      <c r="B12" s="172">
        <v>158922836.41999993</v>
      </c>
      <c r="C12" s="173">
        <f t="shared" si="0"/>
        <v>6.1141780360975923E-2</v>
      </c>
      <c r="D12" s="174"/>
      <c r="E12" s="137"/>
      <c r="O12"/>
      <c r="P12"/>
      <c r="Q12"/>
    </row>
    <row r="13" spans="1:17" ht="16.5" x14ac:dyDescent="0.3">
      <c r="A13" s="171" t="s">
        <v>106</v>
      </c>
      <c r="B13" s="172">
        <v>114148242.02000004</v>
      </c>
      <c r="C13" s="173">
        <f t="shared" si="0"/>
        <v>4.3915820403140328E-2</v>
      </c>
      <c r="D13" s="174"/>
      <c r="E13" s="137"/>
      <c r="O13"/>
      <c r="P13"/>
      <c r="Q13"/>
    </row>
    <row r="14" spans="1:17" ht="16.5" x14ac:dyDescent="0.3">
      <c r="A14" s="171" t="s">
        <v>113</v>
      </c>
      <c r="B14" s="172">
        <v>95517233</v>
      </c>
      <c r="C14" s="173">
        <f t="shared" si="0"/>
        <v>3.6747982935190077E-2</v>
      </c>
      <c r="D14" s="174"/>
      <c r="E14" s="137"/>
      <c r="O14"/>
      <c r="P14"/>
      <c r="Q14"/>
    </row>
    <row r="15" spans="1:17" ht="16.5" x14ac:dyDescent="0.3">
      <c r="A15" s="166" t="s">
        <v>143</v>
      </c>
      <c r="B15" s="167">
        <f>SUM(B16:B117)</f>
        <v>173916594.31999999</v>
      </c>
      <c r="C15" s="173">
        <f t="shared" si="0"/>
        <v>6.6910271994769108E-2</v>
      </c>
      <c r="D15" s="137"/>
      <c r="E15" s="137"/>
      <c r="O15"/>
      <c r="P15"/>
      <c r="Q15"/>
    </row>
    <row r="16" spans="1:17" ht="16.5" x14ac:dyDescent="0.3">
      <c r="A16" s="171" t="s">
        <v>81</v>
      </c>
      <c r="B16" s="172">
        <v>81263187.120000049</v>
      </c>
      <c r="C16" s="173">
        <f t="shared" si="0"/>
        <v>3.1264077902517548E-2</v>
      </c>
      <c r="D16" s="137"/>
      <c r="E16" s="137"/>
      <c r="O16"/>
      <c r="P16"/>
      <c r="Q16"/>
    </row>
    <row r="17" spans="1:17" ht="16.5" x14ac:dyDescent="0.3">
      <c r="A17" s="171" t="s">
        <v>98</v>
      </c>
      <c r="B17" s="172">
        <v>31939855.389999997</v>
      </c>
      <c r="C17" s="173">
        <f t="shared" si="0"/>
        <v>1.2288099476501363E-2</v>
      </c>
      <c r="D17" s="137"/>
      <c r="E17" s="137"/>
      <c r="O17"/>
      <c r="P17"/>
      <c r="Q17"/>
    </row>
    <row r="18" spans="1:17" ht="16.5" x14ac:dyDescent="0.3">
      <c r="A18" s="171" t="s">
        <v>121</v>
      </c>
      <c r="B18" s="172">
        <v>9867160.9800000023</v>
      </c>
      <c r="C18" s="173">
        <f t="shared" si="0"/>
        <v>3.7961554362846072E-3</v>
      </c>
      <c r="D18" s="137"/>
      <c r="E18" s="137"/>
      <c r="O18"/>
      <c r="P18"/>
      <c r="Q18"/>
    </row>
    <row r="19" spans="1:17" ht="16.5" x14ac:dyDescent="0.3">
      <c r="A19" s="171" t="s">
        <v>122</v>
      </c>
      <c r="B19" s="172">
        <v>7842748.1200000038</v>
      </c>
      <c r="C19" s="173">
        <f t="shared" si="0"/>
        <v>3.0173107514405721E-3</v>
      </c>
      <c r="D19" s="137"/>
      <c r="E19" s="137"/>
      <c r="O19"/>
      <c r="P19"/>
      <c r="Q19"/>
    </row>
    <row r="20" spans="1:17" ht="16.5" x14ac:dyDescent="0.3">
      <c r="A20" s="171" t="s">
        <v>94</v>
      </c>
      <c r="B20" s="172">
        <v>6893881.1100000022</v>
      </c>
      <c r="C20" s="173">
        <f t="shared" si="0"/>
        <v>2.652256743948072E-3</v>
      </c>
      <c r="D20" s="137"/>
      <c r="E20" s="137"/>
      <c r="O20"/>
      <c r="P20"/>
      <c r="Q20"/>
    </row>
    <row r="21" spans="1:17" ht="16.5" x14ac:dyDescent="0.3">
      <c r="A21" s="171" t="s">
        <v>119</v>
      </c>
      <c r="B21" s="172">
        <v>6823667.9999999972</v>
      </c>
      <c r="C21" s="173">
        <f t="shared" si="0"/>
        <v>2.6252439203238069E-3</v>
      </c>
      <c r="D21" s="137"/>
      <c r="E21" s="137"/>
      <c r="O21"/>
      <c r="P21"/>
      <c r="Q21"/>
    </row>
    <row r="22" spans="1:17" ht="16.5" x14ac:dyDescent="0.3">
      <c r="A22" s="171" t="s">
        <v>120</v>
      </c>
      <c r="B22" s="172">
        <v>5946795.9099999983</v>
      </c>
      <c r="C22" s="173">
        <f t="shared" si="0"/>
        <v>2.2878882454618224E-3</v>
      </c>
      <c r="D22" s="137"/>
      <c r="E22" s="137"/>
      <c r="O22"/>
      <c r="P22"/>
      <c r="Q22"/>
    </row>
    <row r="23" spans="1:17" ht="16.5" x14ac:dyDescent="0.3">
      <c r="A23" s="171" t="s">
        <v>132</v>
      </c>
      <c r="B23" s="172">
        <v>3896024.6900000004</v>
      </c>
      <c r="C23" s="173">
        <f t="shared" si="0"/>
        <v>1.4989028087025848E-3</v>
      </c>
      <c r="D23" s="137"/>
      <c r="E23" s="137"/>
      <c r="O23"/>
      <c r="P23"/>
      <c r="Q23"/>
    </row>
    <row r="24" spans="1:17" ht="16.5" x14ac:dyDescent="0.3">
      <c r="A24" s="171" t="s">
        <v>123</v>
      </c>
      <c r="B24" s="172">
        <v>3560118.02</v>
      </c>
      <c r="C24" s="173">
        <f t="shared" si="0"/>
        <v>1.3696707090145993E-3</v>
      </c>
      <c r="D24" s="137"/>
      <c r="E24" s="137"/>
      <c r="O24"/>
      <c r="P24"/>
      <c r="Q24"/>
    </row>
    <row r="25" spans="1:17" ht="16.5" x14ac:dyDescent="0.3">
      <c r="A25" s="171" t="s">
        <v>144</v>
      </c>
      <c r="B25" s="172">
        <v>3126790.28</v>
      </c>
      <c r="C25" s="173">
        <f t="shared" si="0"/>
        <v>1.2029581704000806E-3</v>
      </c>
      <c r="D25" s="137"/>
      <c r="E25" s="137"/>
      <c r="O25"/>
      <c r="P25"/>
      <c r="Q25"/>
    </row>
    <row r="26" spans="1:17" ht="16.5" x14ac:dyDescent="0.3">
      <c r="A26" s="171" t="s">
        <v>130</v>
      </c>
      <c r="B26" s="172">
        <v>1896752.9399999997</v>
      </c>
      <c r="C26" s="173">
        <f t="shared" si="0"/>
        <v>7.2973056779598714E-4</v>
      </c>
      <c r="D26" s="137"/>
      <c r="E26" s="137"/>
      <c r="O26"/>
      <c r="P26"/>
      <c r="Q26"/>
    </row>
    <row r="27" spans="1:17" ht="16.5" x14ac:dyDescent="0.3">
      <c r="A27" s="171" t="s">
        <v>125</v>
      </c>
      <c r="B27" s="172">
        <v>1144227.1399999997</v>
      </c>
      <c r="C27" s="173">
        <f t="shared" si="0"/>
        <v>4.4021416967450613E-4</v>
      </c>
      <c r="D27" s="137"/>
      <c r="E27" s="137"/>
      <c r="O27"/>
      <c r="P27"/>
      <c r="Q27"/>
    </row>
    <row r="28" spans="1:17" ht="16.5" x14ac:dyDescent="0.3">
      <c r="A28" s="171" t="s">
        <v>145</v>
      </c>
      <c r="B28" s="172">
        <v>1016161.8900000002</v>
      </c>
      <c r="C28" s="173">
        <f t="shared" si="0"/>
        <v>3.9094411155221078E-4</v>
      </c>
      <c r="D28" s="137"/>
      <c r="E28" s="137"/>
      <c r="O28"/>
      <c r="P28"/>
      <c r="Q28"/>
    </row>
    <row r="29" spans="1:17" ht="16.5" x14ac:dyDescent="0.3">
      <c r="A29" s="171" t="s">
        <v>127</v>
      </c>
      <c r="B29" s="172">
        <v>915145.20000000019</v>
      </c>
      <c r="C29" s="173">
        <f t="shared" si="0"/>
        <v>3.5208034337448949E-4</v>
      </c>
      <c r="D29" s="137"/>
      <c r="E29" s="137"/>
      <c r="O29"/>
      <c r="P29"/>
      <c r="Q29"/>
    </row>
    <row r="30" spans="1:17" ht="16.5" x14ac:dyDescent="0.3">
      <c r="A30" s="171" t="s">
        <v>146</v>
      </c>
      <c r="B30" s="172">
        <v>893822.57000000007</v>
      </c>
      <c r="C30" s="173">
        <f t="shared" si="0"/>
        <v>3.4387696877115088E-4</v>
      </c>
      <c r="D30" s="137"/>
      <c r="E30" s="137"/>
      <c r="O30"/>
      <c r="P30"/>
      <c r="Q30"/>
    </row>
    <row r="31" spans="1:17" ht="16.5" x14ac:dyDescent="0.3">
      <c r="A31" s="171" t="s">
        <v>139</v>
      </c>
      <c r="B31" s="172">
        <v>723846.79</v>
      </c>
      <c r="C31" s="173">
        <f t="shared" si="0"/>
        <v>2.7848283132963158E-4</v>
      </c>
      <c r="D31" s="137"/>
      <c r="E31" s="137"/>
      <c r="O31"/>
      <c r="P31"/>
      <c r="Q31"/>
    </row>
    <row r="32" spans="1:17" ht="16.5" x14ac:dyDescent="0.3">
      <c r="A32" s="171" t="s">
        <v>136</v>
      </c>
      <c r="B32" s="172">
        <v>622283.28000000014</v>
      </c>
      <c r="C32" s="173">
        <f t="shared" si="0"/>
        <v>2.3940868716636833E-4</v>
      </c>
      <c r="D32" s="137"/>
      <c r="E32" s="137"/>
      <c r="O32"/>
      <c r="P32"/>
      <c r="Q32"/>
    </row>
    <row r="33" spans="1:17" ht="16.5" x14ac:dyDescent="0.3">
      <c r="A33" s="171" t="s">
        <v>147</v>
      </c>
      <c r="B33" s="172">
        <v>546877.62999999989</v>
      </c>
      <c r="C33" s="173">
        <f t="shared" si="0"/>
        <v>2.1039815731342624E-4</v>
      </c>
      <c r="D33" s="137"/>
      <c r="E33" s="137"/>
      <c r="O33"/>
      <c r="P33"/>
      <c r="Q33"/>
    </row>
    <row r="34" spans="1:17" ht="16.5" x14ac:dyDescent="0.3">
      <c r="A34" s="171" t="s">
        <v>128</v>
      </c>
      <c r="B34" s="172">
        <v>521800.76999999996</v>
      </c>
      <c r="C34" s="173">
        <f t="shared" si="0"/>
        <v>2.0075043203490874E-4</v>
      </c>
      <c r="D34" s="137"/>
      <c r="E34" s="137"/>
      <c r="O34"/>
      <c r="P34"/>
      <c r="Q34"/>
    </row>
    <row r="35" spans="1:17" ht="16.5" x14ac:dyDescent="0.3">
      <c r="A35" s="171" t="s">
        <v>148</v>
      </c>
      <c r="B35" s="172">
        <v>502659.36</v>
      </c>
      <c r="C35" s="173">
        <f t="shared" si="0"/>
        <v>1.9338622993291237E-4</v>
      </c>
      <c r="D35" s="137"/>
      <c r="E35" s="137"/>
      <c r="O35"/>
      <c r="P35"/>
      <c r="Q35"/>
    </row>
    <row r="36" spans="1:17" ht="16.5" x14ac:dyDescent="0.3">
      <c r="A36" s="171" t="s">
        <v>126</v>
      </c>
      <c r="B36" s="172">
        <v>424727.11999999994</v>
      </c>
      <c r="C36" s="173">
        <f t="shared" si="0"/>
        <v>1.6340365468786586E-4</v>
      </c>
      <c r="D36" s="137"/>
      <c r="E36" s="137"/>
      <c r="O36"/>
      <c r="P36"/>
      <c r="Q36"/>
    </row>
    <row r="37" spans="1:17" ht="16.5" x14ac:dyDescent="0.3">
      <c r="A37" s="171" t="s">
        <v>124</v>
      </c>
      <c r="B37" s="172">
        <v>358359.07</v>
      </c>
      <c r="C37" s="173">
        <f t="shared" si="0"/>
        <v>1.3787012642033493E-4</v>
      </c>
      <c r="D37" s="137"/>
      <c r="E37" s="137"/>
      <c r="O37"/>
      <c r="P37"/>
      <c r="Q37"/>
    </row>
    <row r="38" spans="1:17" ht="16.5" x14ac:dyDescent="0.3">
      <c r="A38" s="171" t="s">
        <v>149</v>
      </c>
      <c r="B38" s="172">
        <v>234170.91</v>
      </c>
      <c r="C38" s="173">
        <f t="shared" si="0"/>
        <v>9.009168643524182E-5</v>
      </c>
      <c r="D38" s="137"/>
      <c r="E38" s="137"/>
      <c r="O38"/>
      <c r="P38"/>
      <c r="Q38"/>
    </row>
    <row r="39" spans="1:17" ht="16.5" x14ac:dyDescent="0.3">
      <c r="A39" s="171" t="s">
        <v>150</v>
      </c>
      <c r="B39" s="172">
        <v>200762.88</v>
      </c>
      <c r="C39" s="173">
        <f t="shared" si="0"/>
        <v>7.7238741707055252E-5</v>
      </c>
      <c r="D39" s="137"/>
      <c r="E39" s="137"/>
      <c r="O39"/>
      <c r="P39"/>
      <c r="Q39"/>
    </row>
    <row r="40" spans="1:17" ht="16.5" x14ac:dyDescent="0.3">
      <c r="A40" s="171" t="s">
        <v>151</v>
      </c>
      <c r="B40" s="172">
        <v>199975.69</v>
      </c>
      <c r="C40" s="173">
        <f t="shared" si="0"/>
        <v>7.6935889082683758E-5</v>
      </c>
      <c r="D40" s="137"/>
      <c r="E40" s="137"/>
      <c r="O40"/>
      <c r="P40"/>
      <c r="Q40"/>
    </row>
    <row r="41" spans="1:17" ht="16.5" x14ac:dyDescent="0.3">
      <c r="A41" s="171" t="s">
        <v>152</v>
      </c>
      <c r="B41" s="172">
        <v>196126</v>
      </c>
      <c r="C41" s="173">
        <f t="shared" si="0"/>
        <v>7.5454812443604701E-5</v>
      </c>
      <c r="D41" s="137"/>
      <c r="E41" s="137"/>
      <c r="O41"/>
      <c r="P41"/>
      <c r="Q41"/>
    </row>
    <row r="42" spans="1:17" ht="16.5" x14ac:dyDescent="0.3">
      <c r="A42" s="171" t="s">
        <v>153</v>
      </c>
      <c r="B42" s="172">
        <v>167481.20000000001</v>
      </c>
      <c r="C42" s="173">
        <f t="shared" si="0"/>
        <v>6.4434407135361191E-5</v>
      </c>
      <c r="D42" s="137"/>
      <c r="E42" s="137"/>
      <c r="O42"/>
      <c r="P42"/>
      <c r="Q42"/>
    </row>
    <row r="43" spans="1:17" ht="16.5" x14ac:dyDescent="0.3">
      <c r="A43" s="171" t="s">
        <v>154</v>
      </c>
      <c r="B43" s="172">
        <v>164805.20000000001</v>
      </c>
      <c r="C43" s="173">
        <f t="shared" si="0"/>
        <v>6.3404879800387306E-5</v>
      </c>
      <c r="D43" s="137"/>
      <c r="E43" s="137"/>
      <c r="O43"/>
      <c r="P43"/>
      <c r="Q43"/>
    </row>
    <row r="44" spans="1:17" ht="16.5" x14ac:dyDescent="0.3">
      <c r="A44" s="171" t="s">
        <v>155</v>
      </c>
      <c r="B44" s="172">
        <v>162426.12999999998</v>
      </c>
      <c r="C44" s="173">
        <f t="shared" si="0"/>
        <v>6.2489589218617383E-5</v>
      </c>
      <c r="D44" s="137"/>
      <c r="E44" s="137"/>
      <c r="O44"/>
      <c r="P44"/>
      <c r="Q44"/>
    </row>
    <row r="45" spans="1:17" ht="16.5" x14ac:dyDescent="0.3">
      <c r="A45" s="171" t="s">
        <v>156</v>
      </c>
      <c r="B45" s="172">
        <v>153015.07999999996</v>
      </c>
      <c r="C45" s="173">
        <f t="shared" si="0"/>
        <v>5.8868911630498581E-5</v>
      </c>
      <c r="D45" s="137"/>
      <c r="E45" s="137"/>
      <c r="O45"/>
      <c r="P45"/>
      <c r="Q45"/>
    </row>
    <row r="46" spans="1:17" ht="16.5" x14ac:dyDescent="0.3">
      <c r="A46" s="171" t="s">
        <v>157</v>
      </c>
      <c r="B46" s="172">
        <v>140584.94</v>
      </c>
      <c r="C46" s="173">
        <f t="shared" si="0"/>
        <v>5.4086710992399887E-5</v>
      </c>
      <c r="D46" s="137"/>
      <c r="E46" s="137"/>
      <c r="O46"/>
      <c r="P46"/>
      <c r="Q46"/>
    </row>
    <row r="47" spans="1:17" ht="16.5" x14ac:dyDescent="0.3">
      <c r="A47" s="171" t="s">
        <v>129</v>
      </c>
      <c r="B47" s="172">
        <v>133956</v>
      </c>
      <c r="C47" s="173">
        <f t="shared" si="0"/>
        <v>5.1536384037279661E-5</v>
      </c>
      <c r="D47" s="137"/>
      <c r="E47" s="137"/>
      <c r="O47"/>
      <c r="P47"/>
      <c r="Q47"/>
    </row>
    <row r="48" spans="1:17" ht="16.5" x14ac:dyDescent="0.3">
      <c r="A48" s="171" t="s">
        <v>158</v>
      </c>
      <c r="B48" s="172">
        <v>129821.65999999999</v>
      </c>
      <c r="C48" s="173">
        <f t="shared" si="0"/>
        <v>4.9945795082841732E-5</v>
      </c>
      <c r="D48" s="137"/>
      <c r="E48" s="137"/>
      <c r="O48"/>
      <c r="P48"/>
      <c r="Q48"/>
    </row>
    <row r="49" spans="1:17" ht="16.5" x14ac:dyDescent="0.3">
      <c r="A49" s="171" t="s">
        <v>134</v>
      </c>
      <c r="B49" s="172">
        <v>127775.88</v>
      </c>
      <c r="C49" s="173">
        <f t="shared" si="0"/>
        <v>4.9158729899230804E-5</v>
      </c>
      <c r="D49" s="137"/>
      <c r="E49" s="137"/>
      <c r="O49"/>
      <c r="P49"/>
      <c r="Q49"/>
    </row>
    <row r="50" spans="1:17" ht="16.5" x14ac:dyDescent="0.3">
      <c r="A50" s="171" t="s">
        <v>133</v>
      </c>
      <c r="B50" s="172">
        <v>90292.23</v>
      </c>
      <c r="C50" s="173">
        <f t="shared" si="0"/>
        <v>3.4737787339591984E-5</v>
      </c>
      <c r="D50" s="137"/>
      <c r="E50" s="137"/>
      <c r="O50"/>
      <c r="P50"/>
      <c r="Q50"/>
    </row>
    <row r="51" spans="1:17" ht="16.5" x14ac:dyDescent="0.3">
      <c r="A51" s="171" t="s">
        <v>131</v>
      </c>
      <c r="B51" s="172">
        <v>88537.600000000006</v>
      </c>
      <c r="C51" s="173">
        <f t="shared" si="0"/>
        <v>3.4062735191697662E-5</v>
      </c>
      <c r="D51" s="137"/>
      <c r="E51" s="137"/>
      <c r="O51"/>
      <c r="P51"/>
      <c r="Q51"/>
    </row>
    <row r="52" spans="1:17" ht="16.5" x14ac:dyDescent="0.3">
      <c r="A52" s="171" t="s">
        <v>159</v>
      </c>
      <c r="B52" s="172">
        <v>82195.079999999987</v>
      </c>
      <c r="C52" s="173">
        <f t="shared" si="0"/>
        <v>3.1622601517326017E-5</v>
      </c>
      <c r="D52" s="137"/>
      <c r="E52" s="137"/>
      <c r="O52"/>
      <c r="P52"/>
      <c r="Q52"/>
    </row>
    <row r="53" spans="1:17" ht="16.5" x14ac:dyDescent="0.3">
      <c r="A53" s="171" t="s">
        <v>160</v>
      </c>
      <c r="B53" s="172">
        <v>80640.5</v>
      </c>
      <c r="C53" s="173">
        <f t="shared" si="0"/>
        <v>3.1024513847518964E-5</v>
      </c>
      <c r="D53" s="137"/>
      <c r="E53" s="137"/>
      <c r="O53"/>
      <c r="P53"/>
      <c r="Q53"/>
    </row>
    <row r="54" spans="1:17" ht="16.5" x14ac:dyDescent="0.3">
      <c r="A54" s="171" t="s">
        <v>161</v>
      </c>
      <c r="B54" s="172">
        <v>66005.51999999999</v>
      </c>
      <c r="C54" s="173">
        <f t="shared" si="0"/>
        <v>2.5394053475024208E-5</v>
      </c>
      <c r="D54" s="137"/>
      <c r="E54" s="137"/>
      <c r="O54"/>
      <c r="P54"/>
      <c r="Q54"/>
    </row>
    <row r="55" spans="1:17" ht="16.5" x14ac:dyDescent="0.3">
      <c r="A55" s="171" t="s">
        <v>140</v>
      </c>
      <c r="B55" s="172">
        <v>64085.11</v>
      </c>
      <c r="C55" s="173">
        <f t="shared" si="0"/>
        <v>2.4655221416221082E-5</v>
      </c>
      <c r="D55" s="137"/>
      <c r="E55" s="137"/>
      <c r="O55"/>
      <c r="P55"/>
      <c r="Q55"/>
    </row>
    <row r="56" spans="1:17" ht="16.5" x14ac:dyDescent="0.3">
      <c r="A56" s="171" t="s">
        <v>162</v>
      </c>
      <c r="B56" s="172">
        <v>51830.41</v>
      </c>
      <c r="C56" s="173">
        <f t="shared" si="0"/>
        <v>1.9940517144208995E-5</v>
      </c>
      <c r="D56" s="137"/>
      <c r="E56" s="137"/>
      <c r="O56"/>
      <c r="P56"/>
      <c r="Q56"/>
    </row>
    <row r="57" spans="1:17" ht="16.5" x14ac:dyDescent="0.3">
      <c r="A57" s="171" t="s">
        <v>138</v>
      </c>
      <c r="B57" s="172">
        <v>51584.67</v>
      </c>
      <c r="C57" s="173">
        <f t="shared" si="0"/>
        <v>1.9845974525637813E-5</v>
      </c>
      <c r="D57" s="137"/>
      <c r="E57" s="137"/>
      <c r="O57"/>
      <c r="P57"/>
      <c r="Q57"/>
    </row>
    <row r="58" spans="1:17" ht="16.5" x14ac:dyDescent="0.3">
      <c r="A58" s="171" t="s">
        <v>163</v>
      </c>
      <c r="B58" s="172">
        <v>49975</v>
      </c>
      <c r="C58" s="173">
        <f t="shared" si="0"/>
        <v>1.922669228898333E-5</v>
      </c>
      <c r="D58" s="137"/>
      <c r="E58" s="137"/>
      <c r="O58"/>
      <c r="P58"/>
      <c r="Q58"/>
    </row>
    <row r="59" spans="1:17" ht="16.5" x14ac:dyDescent="0.3">
      <c r="A59" s="171" t="s">
        <v>164</v>
      </c>
      <c r="B59" s="172">
        <v>48018.21</v>
      </c>
      <c r="C59" s="173">
        <f t="shared" si="0"/>
        <v>1.8473863890700997E-5</v>
      </c>
      <c r="D59" s="137"/>
      <c r="E59" s="137"/>
      <c r="O59"/>
      <c r="P59"/>
      <c r="Q59"/>
    </row>
    <row r="60" spans="1:17" ht="16.5" x14ac:dyDescent="0.3">
      <c r="A60" s="171" t="s">
        <v>135</v>
      </c>
      <c r="B60" s="172">
        <v>46431.780000000006</v>
      </c>
      <c r="C60" s="173">
        <f t="shared" si="0"/>
        <v>1.7863522691140981E-5</v>
      </c>
      <c r="D60" s="137"/>
      <c r="E60" s="137"/>
      <c r="O60"/>
      <c r="P60"/>
      <c r="Q60"/>
    </row>
    <row r="61" spans="1:17" ht="16.5" x14ac:dyDescent="0.3">
      <c r="A61" s="171" t="s">
        <v>165</v>
      </c>
      <c r="B61" s="172">
        <v>44764.81</v>
      </c>
      <c r="C61" s="173">
        <f t="shared" si="0"/>
        <v>1.7222195642717435E-5</v>
      </c>
      <c r="D61" s="137"/>
      <c r="E61" s="137"/>
      <c r="O61"/>
      <c r="P61"/>
      <c r="Q61"/>
    </row>
    <row r="62" spans="1:17" ht="16.5" x14ac:dyDescent="0.3">
      <c r="A62" s="171" t="s">
        <v>102</v>
      </c>
      <c r="B62" s="172">
        <v>42132.53</v>
      </c>
      <c r="C62" s="173">
        <f t="shared" si="0"/>
        <v>1.6209488537595974E-5</v>
      </c>
      <c r="D62" s="137"/>
      <c r="E62" s="137"/>
      <c r="O62"/>
      <c r="P62"/>
      <c r="Q62"/>
    </row>
    <row r="63" spans="1:17" ht="16.5" x14ac:dyDescent="0.3">
      <c r="A63" s="171" t="s">
        <v>166</v>
      </c>
      <c r="B63" s="172">
        <v>33682.11</v>
      </c>
      <c r="C63" s="173">
        <f t="shared" si="0"/>
        <v>1.2958390487517526E-5</v>
      </c>
      <c r="D63" s="137"/>
      <c r="E63" s="137"/>
      <c r="O63"/>
      <c r="P63"/>
      <c r="Q63"/>
    </row>
    <row r="64" spans="1:17" ht="16.5" x14ac:dyDescent="0.3">
      <c r="A64" s="171" t="s">
        <v>167</v>
      </c>
      <c r="B64" s="172">
        <v>26093.25</v>
      </c>
      <c r="C64" s="173">
        <f t="shared" si="0"/>
        <v>1.0038757149965269E-5</v>
      </c>
      <c r="D64" s="137"/>
      <c r="E64" s="137"/>
      <c r="O64"/>
      <c r="P64"/>
      <c r="Q64"/>
    </row>
    <row r="65" spans="1:17" ht="16.5" x14ac:dyDescent="0.3">
      <c r="A65" s="171" t="s">
        <v>168</v>
      </c>
      <c r="B65" s="172">
        <v>23196.639999999999</v>
      </c>
      <c r="C65" s="173">
        <f t="shared" si="0"/>
        <v>8.9243553660494698E-6</v>
      </c>
      <c r="D65" s="137"/>
      <c r="E65" s="137"/>
      <c r="O65"/>
      <c r="P65"/>
      <c r="Q65"/>
    </row>
    <row r="66" spans="1:17" ht="16.5" x14ac:dyDescent="0.3">
      <c r="A66" s="171" t="s">
        <v>169</v>
      </c>
      <c r="B66" s="172">
        <v>22999</v>
      </c>
      <c r="C66" s="173">
        <f t="shared" si="0"/>
        <v>8.8483180781256152E-6</v>
      </c>
      <c r="D66" s="167"/>
      <c r="E66" s="137"/>
      <c r="O66"/>
      <c r="P66"/>
      <c r="Q66"/>
    </row>
    <row r="67" spans="1:17" ht="16.5" x14ac:dyDescent="0.3">
      <c r="A67" s="171" t="s">
        <v>170</v>
      </c>
      <c r="B67" s="172">
        <v>21342.540000000005</v>
      </c>
      <c r="C67" s="173">
        <f t="shared" si="0"/>
        <v>8.2110345021574463E-6</v>
      </c>
      <c r="D67" s="167"/>
      <c r="E67" s="137"/>
      <c r="O67"/>
      <c r="P67"/>
      <c r="Q67"/>
    </row>
    <row r="68" spans="1:17" ht="16.5" x14ac:dyDescent="0.3">
      <c r="A68" s="171" t="s">
        <v>171</v>
      </c>
      <c r="B68" s="172">
        <v>19675.8</v>
      </c>
      <c r="C68" s="173">
        <f t="shared" si="0"/>
        <v>7.5697959407619451E-6</v>
      </c>
      <c r="D68" s="167"/>
      <c r="E68" s="137"/>
      <c r="O68"/>
      <c r="P68"/>
      <c r="Q68"/>
    </row>
    <row r="69" spans="1:17" ht="16.5" x14ac:dyDescent="0.3">
      <c r="A69" s="171" t="s">
        <v>172</v>
      </c>
      <c r="B69" s="172">
        <v>17546.91</v>
      </c>
      <c r="C69" s="173">
        <f t="shared" si="0"/>
        <v>6.7507561619306549E-6</v>
      </c>
      <c r="D69" s="167"/>
      <c r="E69" s="137"/>
      <c r="O69"/>
      <c r="P69"/>
      <c r="Q69"/>
    </row>
    <row r="70" spans="1:17" ht="16.5" x14ac:dyDescent="0.3">
      <c r="A70" s="171" t="s">
        <v>173</v>
      </c>
      <c r="B70" s="172">
        <v>16942.560000000001</v>
      </c>
      <c r="C70" s="173">
        <f t="shared" si="0"/>
        <v>6.5182468775915452E-6</v>
      </c>
      <c r="D70" s="167"/>
      <c r="E70" s="137"/>
      <c r="O70"/>
      <c r="P70"/>
      <c r="Q70"/>
    </row>
    <row r="71" spans="1:17" ht="16.5" x14ac:dyDescent="0.3">
      <c r="A71" s="171" t="s">
        <v>174</v>
      </c>
      <c r="B71" s="172">
        <v>16904.189999999999</v>
      </c>
      <c r="C71" s="173">
        <f t="shared" si="0"/>
        <v>6.5034849329566607E-6</v>
      </c>
      <c r="D71" s="167"/>
      <c r="E71" s="137"/>
      <c r="O71"/>
      <c r="P71"/>
      <c r="Q71"/>
    </row>
    <row r="72" spans="1:17" ht="16.5" x14ac:dyDescent="0.3">
      <c r="A72" s="171" t="s">
        <v>141</v>
      </c>
      <c r="B72" s="172">
        <v>15140.149999999998</v>
      </c>
      <c r="C72" s="173">
        <f t="shared" ref="C72:C118" si="1">B72/$B$5</f>
        <v>5.8248125114367368E-6</v>
      </c>
      <c r="D72" s="167"/>
      <c r="E72" s="137"/>
      <c r="O72"/>
      <c r="P72"/>
      <c r="Q72"/>
    </row>
    <row r="73" spans="1:17" ht="16.5" x14ac:dyDescent="0.3">
      <c r="A73" s="171" t="s">
        <v>175</v>
      </c>
      <c r="B73" s="172">
        <v>14428.81</v>
      </c>
      <c r="C73" s="173">
        <f t="shared" si="1"/>
        <v>5.5511413700091158E-6</v>
      </c>
      <c r="D73" s="137"/>
      <c r="E73" s="137"/>
      <c r="O73"/>
      <c r="P73"/>
      <c r="Q73"/>
    </row>
    <row r="74" spans="1:17" ht="16.5" x14ac:dyDescent="0.3">
      <c r="A74" s="171" t="s">
        <v>176</v>
      </c>
      <c r="B74" s="172">
        <v>11006.35</v>
      </c>
      <c r="C74" s="173">
        <f t="shared" si="1"/>
        <v>4.23443130915161E-6</v>
      </c>
      <c r="D74" s="137"/>
      <c r="E74" s="137"/>
      <c r="O74"/>
      <c r="P74"/>
      <c r="Q74"/>
    </row>
    <row r="75" spans="1:17" ht="16.5" x14ac:dyDescent="0.3">
      <c r="A75" s="171" t="s">
        <v>137</v>
      </c>
      <c r="B75" s="172">
        <v>9472.18</v>
      </c>
      <c r="C75" s="173">
        <f t="shared" si="1"/>
        <v>3.6441959012678768E-6</v>
      </c>
      <c r="D75" s="137"/>
      <c r="E75" s="137"/>
      <c r="O75"/>
      <c r="P75"/>
      <c r="Q75"/>
    </row>
    <row r="76" spans="1:17" ht="16.5" x14ac:dyDescent="0.3">
      <c r="A76" s="171" t="s">
        <v>177</v>
      </c>
      <c r="B76" s="172">
        <v>9434</v>
      </c>
      <c r="C76" s="173">
        <f t="shared" si="1"/>
        <v>3.6295070546126811E-6</v>
      </c>
      <c r="D76" s="137"/>
      <c r="E76" s="137"/>
      <c r="O76"/>
      <c r="P76"/>
      <c r="Q76"/>
    </row>
    <row r="77" spans="1:17" ht="16.5" x14ac:dyDescent="0.3">
      <c r="A77" s="171" t="s">
        <v>178</v>
      </c>
      <c r="B77" s="172">
        <v>8526.2199999999993</v>
      </c>
      <c r="C77" s="173">
        <f t="shared" si="1"/>
        <v>3.2802602967118648E-6</v>
      </c>
      <c r="D77" s="137"/>
      <c r="E77" s="137"/>
      <c r="O77"/>
      <c r="P77"/>
      <c r="Q77"/>
    </row>
    <row r="78" spans="1:17" ht="16.5" x14ac:dyDescent="0.3">
      <c r="A78" s="171" t="s">
        <v>179</v>
      </c>
      <c r="B78" s="172">
        <v>8447.5499999999993</v>
      </c>
      <c r="C78" s="173">
        <f t="shared" si="1"/>
        <v>3.2499938858589519E-6</v>
      </c>
      <c r="D78" s="137"/>
      <c r="E78" s="137"/>
      <c r="O78"/>
      <c r="P78"/>
      <c r="Q78"/>
    </row>
    <row r="79" spans="1:17" ht="16.5" x14ac:dyDescent="0.3">
      <c r="A79" s="171" t="s">
        <v>180</v>
      </c>
      <c r="B79" s="172">
        <v>7139.27</v>
      </c>
      <c r="C79" s="173">
        <f t="shared" si="1"/>
        <v>2.7466642813000506E-6</v>
      </c>
      <c r="D79" s="137"/>
      <c r="E79" s="137"/>
      <c r="O79"/>
      <c r="P79"/>
      <c r="Q79"/>
    </row>
    <row r="80" spans="1:17" ht="16.5" x14ac:dyDescent="0.3">
      <c r="A80" s="171" t="s">
        <v>181</v>
      </c>
      <c r="B80" s="172">
        <v>6344.4400000000005</v>
      </c>
      <c r="C80" s="173">
        <f t="shared" si="1"/>
        <v>2.4408723486926945E-6</v>
      </c>
      <c r="D80" s="137"/>
      <c r="E80" s="137"/>
      <c r="O80"/>
      <c r="P80"/>
      <c r="Q80"/>
    </row>
    <row r="81" spans="1:17" ht="16.5" x14ac:dyDescent="0.3">
      <c r="A81" s="171" t="s">
        <v>182</v>
      </c>
      <c r="B81" s="172">
        <v>5801.88</v>
      </c>
      <c r="C81" s="173">
        <f t="shared" si="1"/>
        <v>2.2321352968005324E-6</v>
      </c>
      <c r="D81" s="137"/>
      <c r="E81" s="137"/>
      <c r="O81"/>
      <c r="P81"/>
      <c r="Q81"/>
    </row>
    <row r="82" spans="1:17" ht="16.5" x14ac:dyDescent="0.3">
      <c r="A82" s="171" t="s">
        <v>142</v>
      </c>
      <c r="B82" s="172">
        <v>5307</v>
      </c>
      <c r="C82" s="173">
        <f t="shared" si="1"/>
        <v>2.0417419905479646E-6</v>
      </c>
      <c r="D82" s="137"/>
      <c r="E82" s="137"/>
      <c r="O82"/>
      <c r="P82"/>
      <c r="Q82"/>
    </row>
    <row r="83" spans="1:17" ht="16.5" x14ac:dyDescent="0.3">
      <c r="A83" s="171" t="s">
        <v>183</v>
      </c>
      <c r="B83" s="172">
        <v>4836.01</v>
      </c>
      <c r="C83" s="173">
        <f t="shared" si="1"/>
        <v>1.8605397934256386E-6</v>
      </c>
      <c r="D83" s="137"/>
      <c r="E83" s="137"/>
      <c r="O83"/>
      <c r="P83"/>
      <c r="Q83"/>
    </row>
    <row r="84" spans="1:17" ht="16.5" x14ac:dyDescent="0.3">
      <c r="A84" s="171" t="s">
        <v>184</v>
      </c>
      <c r="B84" s="172">
        <v>4791.2700000000004</v>
      </c>
      <c r="C84" s="173">
        <f t="shared" si="1"/>
        <v>1.8433271428401635E-6</v>
      </c>
      <c r="D84" s="137"/>
      <c r="E84" s="137"/>
      <c r="O84"/>
      <c r="P84"/>
      <c r="Q84"/>
    </row>
    <row r="85" spans="1:17" ht="16.5" x14ac:dyDescent="0.3">
      <c r="A85" s="171" t="s">
        <v>185</v>
      </c>
      <c r="B85" s="172">
        <v>4657.7700000000004</v>
      </c>
      <c r="C85" s="173">
        <f t="shared" si="1"/>
        <v>1.791966193954135E-6</v>
      </c>
      <c r="D85" s="137"/>
      <c r="E85" s="137"/>
      <c r="O85"/>
      <c r="P85"/>
      <c r="Q85"/>
    </row>
    <row r="86" spans="1:17" ht="16.5" x14ac:dyDescent="0.3">
      <c r="A86" s="171" t="s">
        <v>186</v>
      </c>
      <c r="B86" s="172">
        <v>3913</v>
      </c>
      <c r="C86" s="173">
        <f t="shared" si="1"/>
        <v>1.5054336553635173E-6</v>
      </c>
      <c r="D86" s="137"/>
      <c r="E86" s="137"/>
      <c r="O86"/>
      <c r="P86"/>
      <c r="Q86"/>
    </row>
    <row r="87" spans="1:17" ht="16.5" x14ac:dyDescent="0.3">
      <c r="A87" s="171" t="s">
        <v>187</v>
      </c>
      <c r="B87" s="172">
        <v>3675</v>
      </c>
      <c r="C87" s="173">
        <f t="shared" si="1"/>
        <v>1.4138688176490993E-6</v>
      </c>
      <c r="D87" s="137"/>
      <c r="E87" s="137"/>
      <c r="O87"/>
      <c r="P87"/>
      <c r="Q87"/>
    </row>
    <row r="88" spans="1:17" ht="16.5" x14ac:dyDescent="0.3">
      <c r="A88" s="171" t="s">
        <v>188</v>
      </c>
      <c r="B88" s="172">
        <v>3547.1</v>
      </c>
      <c r="C88" s="173">
        <f t="shared" si="1"/>
        <v>1.3646623355328219E-6</v>
      </c>
      <c r="D88" s="137"/>
      <c r="E88" s="137"/>
      <c r="O88"/>
      <c r="P88"/>
      <c r="Q88"/>
    </row>
    <row r="89" spans="1:17" ht="16.5" x14ac:dyDescent="0.3">
      <c r="A89" s="171" t="s">
        <v>189</v>
      </c>
      <c r="B89" s="172">
        <v>3511.8900000000003</v>
      </c>
      <c r="C89" s="173">
        <f t="shared" si="1"/>
        <v>1.3511161257180125E-6</v>
      </c>
      <c r="D89" s="137"/>
      <c r="E89" s="137"/>
      <c r="O89"/>
      <c r="P89"/>
      <c r="Q89"/>
    </row>
    <row r="90" spans="1:17" ht="16.5" x14ac:dyDescent="0.3">
      <c r="A90" s="171" t="s">
        <v>190</v>
      </c>
      <c r="B90" s="172">
        <v>3155.83</v>
      </c>
      <c r="C90" s="173">
        <f t="shared" si="1"/>
        <v>1.2141305117827366E-6</v>
      </c>
      <c r="D90" s="137"/>
      <c r="E90" s="137"/>
      <c r="O90"/>
      <c r="P90"/>
      <c r="Q90"/>
    </row>
    <row r="91" spans="1:17" ht="16.5" x14ac:dyDescent="0.3">
      <c r="A91" s="171" t="s">
        <v>191</v>
      </c>
      <c r="B91" s="172">
        <v>2936</v>
      </c>
      <c r="C91" s="173">
        <f t="shared" si="1"/>
        <v>1.1295561492837431E-6</v>
      </c>
      <c r="D91" s="137"/>
      <c r="E91" s="137"/>
      <c r="O91"/>
      <c r="P91"/>
      <c r="Q91"/>
    </row>
    <row r="92" spans="1:17" ht="16.5" x14ac:dyDescent="0.3">
      <c r="A92" s="171" t="s">
        <v>192</v>
      </c>
      <c r="B92" s="172">
        <v>2919.5</v>
      </c>
      <c r="C92" s="173">
        <f t="shared" si="1"/>
        <v>1.1232081668371554E-6</v>
      </c>
      <c r="D92" s="137"/>
      <c r="E92" s="137"/>
      <c r="O92"/>
      <c r="P92"/>
      <c r="Q92"/>
    </row>
    <row r="93" spans="1:17" ht="16.5" x14ac:dyDescent="0.3">
      <c r="A93" s="171" t="s">
        <v>193</v>
      </c>
      <c r="B93" s="172">
        <v>2905.88</v>
      </c>
      <c r="C93" s="173">
        <f t="shared" si="1"/>
        <v>1.1179681958721537E-6</v>
      </c>
      <c r="D93" s="137"/>
      <c r="E93" s="137"/>
      <c r="O93"/>
      <c r="P93"/>
      <c r="Q93"/>
    </row>
    <row r="94" spans="1:17" ht="16.5" x14ac:dyDescent="0.3">
      <c r="A94" s="171" t="s">
        <v>194</v>
      </c>
      <c r="B94" s="172">
        <v>2828.49</v>
      </c>
      <c r="C94" s="173">
        <f t="shared" si="1"/>
        <v>1.0881942345666124E-6</v>
      </c>
      <c r="D94" s="137"/>
      <c r="E94" s="137"/>
      <c r="O94"/>
      <c r="P94"/>
      <c r="Q94"/>
    </row>
    <row r="95" spans="1:17" ht="16.5" x14ac:dyDescent="0.3">
      <c r="A95" s="171" t="s">
        <v>195</v>
      </c>
      <c r="B95" s="172">
        <v>2775.6400000000003</v>
      </c>
      <c r="C95" s="173">
        <f t="shared" si="1"/>
        <v>1.0678614544270875E-6</v>
      </c>
      <c r="D95" s="137"/>
      <c r="E95" s="137"/>
      <c r="O95"/>
      <c r="P95"/>
      <c r="Q95"/>
    </row>
    <row r="96" spans="1:17" ht="16.5" x14ac:dyDescent="0.3">
      <c r="A96" s="171" t="s">
        <v>196</v>
      </c>
      <c r="B96" s="172">
        <v>2758</v>
      </c>
      <c r="C96" s="173">
        <f t="shared" si="1"/>
        <v>1.0610748841023718E-6</v>
      </c>
      <c r="D96" s="137"/>
      <c r="E96" s="137"/>
      <c r="O96"/>
      <c r="P96"/>
      <c r="Q96"/>
    </row>
    <row r="97" spans="1:17" ht="16.5" x14ac:dyDescent="0.3">
      <c r="A97" s="171" t="s">
        <v>197</v>
      </c>
      <c r="B97" s="172">
        <v>2635.08</v>
      </c>
      <c r="C97" s="173">
        <f t="shared" si="1"/>
        <v>1.0137843385063371E-6</v>
      </c>
      <c r="D97" s="137"/>
      <c r="E97" s="137"/>
      <c r="O97"/>
      <c r="P97"/>
      <c r="Q97"/>
    </row>
    <row r="98" spans="1:17" ht="16.5" x14ac:dyDescent="0.3">
      <c r="A98" s="171" t="s">
        <v>198</v>
      </c>
      <c r="B98" s="172">
        <v>2600</v>
      </c>
      <c r="C98" s="173">
        <f t="shared" si="1"/>
        <v>1.0002881430986826E-6</v>
      </c>
      <c r="D98" s="137"/>
      <c r="E98" s="137"/>
      <c r="O98"/>
      <c r="P98"/>
      <c r="Q98"/>
    </row>
    <row r="99" spans="1:17" ht="16.5" x14ac:dyDescent="0.3">
      <c r="A99" s="171" t="s">
        <v>199</v>
      </c>
      <c r="B99" s="172">
        <v>2504</v>
      </c>
      <c r="C99" s="173">
        <f t="shared" si="1"/>
        <v>9.633544270458081E-7</v>
      </c>
      <c r="D99" s="137"/>
      <c r="E99" s="137"/>
      <c r="O99"/>
      <c r="P99"/>
      <c r="Q99"/>
    </row>
    <row r="100" spans="1:17" ht="16.5" x14ac:dyDescent="0.3">
      <c r="A100" s="171" t="s">
        <v>200</v>
      </c>
      <c r="B100" s="172">
        <v>2354.7600000000002</v>
      </c>
      <c r="C100" s="173">
        <f t="shared" si="1"/>
        <v>9.0593788763194384E-7</v>
      </c>
      <c r="D100" s="137"/>
      <c r="E100" s="137"/>
      <c r="O100"/>
      <c r="P100"/>
      <c r="Q100"/>
    </row>
    <row r="101" spans="1:17" ht="16.5" x14ac:dyDescent="0.3">
      <c r="A101" s="171" t="s">
        <v>201</v>
      </c>
      <c r="B101" s="172">
        <v>2160</v>
      </c>
      <c r="C101" s="173">
        <f t="shared" si="1"/>
        <v>8.3100861118967478E-7</v>
      </c>
      <c r="D101" s="137"/>
      <c r="E101" s="137"/>
      <c r="O101"/>
      <c r="P101"/>
      <c r="Q101"/>
    </row>
    <row r="102" spans="1:17" ht="16.5" x14ac:dyDescent="0.3">
      <c r="A102" s="171" t="s">
        <v>202</v>
      </c>
      <c r="B102" s="172">
        <v>2042.63</v>
      </c>
      <c r="C102" s="173">
        <f t="shared" si="1"/>
        <v>7.8585329605294692E-7</v>
      </c>
      <c r="D102" s="137"/>
      <c r="E102" s="137"/>
      <c r="O102"/>
      <c r="P102"/>
      <c r="Q102"/>
    </row>
    <row r="103" spans="1:17" ht="16.5" x14ac:dyDescent="0.3">
      <c r="A103" s="171" t="s">
        <v>203</v>
      </c>
      <c r="B103" s="172">
        <v>2042.26</v>
      </c>
      <c r="C103" s="173">
        <f t="shared" si="1"/>
        <v>7.8571094735565977E-7</v>
      </c>
      <c r="D103" s="137"/>
      <c r="E103" s="137"/>
      <c r="O103"/>
      <c r="P103"/>
      <c r="Q103"/>
    </row>
    <row r="104" spans="1:17" ht="16.5" x14ac:dyDescent="0.3">
      <c r="A104" s="171" t="s">
        <v>204</v>
      </c>
      <c r="B104" s="172">
        <v>1634</v>
      </c>
      <c r="C104" s="173">
        <f t="shared" si="1"/>
        <v>6.2864262531663356E-7</v>
      </c>
      <c r="D104" s="137"/>
      <c r="E104" s="137"/>
      <c r="O104"/>
      <c r="P104"/>
      <c r="Q104"/>
    </row>
    <row r="105" spans="1:17" ht="16.5" x14ac:dyDescent="0.3">
      <c r="A105" s="171" t="s">
        <v>205</v>
      </c>
      <c r="B105" s="172">
        <v>1520.34</v>
      </c>
      <c r="C105" s="173">
        <f t="shared" si="1"/>
        <v>5.849146444148658E-7</v>
      </c>
      <c r="D105" s="137"/>
      <c r="E105" s="137"/>
      <c r="O105"/>
      <c r="P105"/>
      <c r="Q105"/>
    </row>
    <row r="106" spans="1:17" ht="16.5" x14ac:dyDescent="0.3">
      <c r="A106" s="171" t="s">
        <v>206</v>
      </c>
      <c r="B106" s="172">
        <v>870.09999999999991</v>
      </c>
      <c r="C106" s="173">
        <f t="shared" si="1"/>
        <v>3.3475027435006293E-7</v>
      </c>
      <c r="D106" s="137"/>
      <c r="E106" s="137"/>
      <c r="O106"/>
      <c r="P106"/>
      <c r="Q106"/>
    </row>
    <row r="107" spans="1:17" ht="16.5" x14ac:dyDescent="0.3">
      <c r="A107" s="171" t="s">
        <v>207</v>
      </c>
      <c r="B107" s="172">
        <v>597</v>
      </c>
      <c r="C107" s="173">
        <f t="shared" si="1"/>
        <v>2.2968154670381288E-7</v>
      </c>
      <c r="D107" s="137"/>
      <c r="E107" s="137"/>
      <c r="O107"/>
      <c r="P107"/>
      <c r="Q107"/>
    </row>
    <row r="108" spans="1:17" ht="16.5" x14ac:dyDescent="0.3">
      <c r="A108" s="171" t="s">
        <v>208</v>
      </c>
      <c r="B108" s="172">
        <v>520.64</v>
      </c>
      <c r="C108" s="173">
        <f t="shared" si="1"/>
        <v>2.0030385339342233E-7</v>
      </c>
      <c r="D108" s="137"/>
      <c r="E108" s="137"/>
      <c r="O108"/>
      <c r="P108"/>
      <c r="Q108"/>
    </row>
    <row r="109" spans="1:17" ht="16.5" x14ac:dyDescent="0.3">
      <c r="A109" s="171" t="s">
        <v>209</v>
      </c>
      <c r="B109" s="172">
        <v>437</v>
      </c>
      <c r="C109" s="173">
        <f t="shared" si="1"/>
        <v>1.6812535328235548E-7</v>
      </c>
      <c r="D109" s="137"/>
      <c r="E109" s="137"/>
      <c r="O109"/>
      <c r="P109"/>
      <c r="Q109"/>
    </row>
    <row r="110" spans="1:17" ht="16.5" x14ac:dyDescent="0.3">
      <c r="A110" s="171" t="s">
        <v>210</v>
      </c>
      <c r="B110" s="172">
        <v>321.75</v>
      </c>
      <c r="C110" s="173">
        <f t="shared" si="1"/>
        <v>1.2378565770846198E-7</v>
      </c>
      <c r="D110" s="137"/>
      <c r="E110" s="137"/>
      <c r="O110"/>
      <c r="P110"/>
      <c r="Q110"/>
    </row>
    <row r="111" spans="1:17" ht="16.5" x14ac:dyDescent="0.3">
      <c r="A111" s="171" t="s">
        <v>211</v>
      </c>
      <c r="B111" s="172">
        <v>320</v>
      </c>
      <c r="C111" s="173">
        <f t="shared" si="1"/>
        <v>1.2311238684291477E-7</v>
      </c>
      <c r="D111" s="137"/>
      <c r="E111" s="137"/>
      <c r="O111"/>
      <c r="P111"/>
      <c r="Q111"/>
    </row>
    <row r="112" spans="1:17" ht="16.5" x14ac:dyDescent="0.3">
      <c r="A112" s="171" t="s">
        <v>212</v>
      </c>
      <c r="B112" s="172">
        <v>282.73</v>
      </c>
      <c r="C112" s="173">
        <f t="shared" si="1"/>
        <v>1.0877364103780406E-7</v>
      </c>
      <c r="D112" s="137"/>
      <c r="E112" s="137"/>
      <c r="O112"/>
      <c r="P112"/>
      <c r="Q112"/>
    </row>
    <row r="113" spans="1:17" ht="16.5" x14ac:dyDescent="0.3">
      <c r="A113" s="171" t="s">
        <v>213</v>
      </c>
      <c r="B113" s="172">
        <v>270</v>
      </c>
      <c r="C113" s="173">
        <f t="shared" si="1"/>
        <v>1.0387607639870935E-7</v>
      </c>
      <c r="D113" s="137"/>
      <c r="E113" s="137"/>
      <c r="O113"/>
      <c r="P113"/>
      <c r="Q113"/>
    </row>
    <row r="114" spans="1:17" ht="16.5" x14ac:dyDescent="0.3">
      <c r="A114" s="171" t="s">
        <v>214</v>
      </c>
      <c r="B114" s="172">
        <v>268</v>
      </c>
      <c r="C114" s="173">
        <f t="shared" si="1"/>
        <v>1.0310662398094112E-7</v>
      </c>
      <c r="D114" s="137"/>
      <c r="E114" s="137"/>
      <c r="O114"/>
      <c r="P114"/>
      <c r="Q114"/>
    </row>
    <row r="115" spans="1:17" ht="16.5" x14ac:dyDescent="0.3">
      <c r="A115" s="171" t="s">
        <v>215</v>
      </c>
      <c r="B115" s="172">
        <v>140</v>
      </c>
      <c r="C115" s="173">
        <f t="shared" si="1"/>
        <v>5.3861669243775215E-8</v>
      </c>
      <c r="D115" s="137"/>
      <c r="E115" s="137"/>
      <c r="O115"/>
      <c r="P115"/>
      <c r="Q115"/>
    </row>
    <row r="116" spans="1:17" ht="16.5" x14ac:dyDescent="0.3">
      <c r="A116" s="171" t="s">
        <v>216</v>
      </c>
      <c r="B116" s="172">
        <v>120</v>
      </c>
      <c r="C116" s="173">
        <f t="shared" si="1"/>
        <v>4.6167145066093043E-8</v>
      </c>
      <c r="D116" s="137"/>
      <c r="E116" s="137"/>
      <c r="O116"/>
      <c r="P116"/>
      <c r="Q116"/>
    </row>
    <row r="117" spans="1:17" ht="16.5" x14ac:dyDescent="0.3">
      <c r="A117" s="171" t="s">
        <v>217</v>
      </c>
      <c r="B117" s="172">
        <v>23.4</v>
      </c>
      <c r="C117" s="173">
        <f t="shared" si="1"/>
        <v>9.0025932878881426E-9</v>
      </c>
      <c r="D117" s="137"/>
      <c r="E117" s="137"/>
    </row>
    <row r="118" spans="1:17" ht="16.5" x14ac:dyDescent="0.3">
      <c r="A118" s="137" t="s">
        <v>32</v>
      </c>
      <c r="B118" s="167">
        <v>2599251043.7500005</v>
      </c>
      <c r="C118" s="173">
        <f t="shared" si="1"/>
        <v>1.0000000000000002</v>
      </c>
      <c r="D118" s="137"/>
      <c r="E118" s="137"/>
    </row>
    <row r="119" spans="1:17" x14ac:dyDescent="0.3">
      <c r="A119" s="137"/>
      <c r="B119" s="137"/>
      <c r="C119" s="137"/>
      <c r="D119" s="137"/>
      <c r="E119" s="137"/>
    </row>
    <row r="120" spans="1:17" x14ac:dyDescent="0.3">
      <c r="A120" s="137"/>
      <c r="B120" s="137"/>
      <c r="C120" s="137"/>
      <c r="D120" s="137"/>
      <c r="E120" s="137"/>
    </row>
  </sheetData>
  <mergeCells count="1">
    <mergeCell ref="A4:C4"/>
  </mergeCells>
  <pageMargins left="0.5" right="0.5" top="0.5" bottom="0.5" header="0.4921259845" footer="0.492125984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4"/>
  <sheetViews>
    <sheetView topLeftCell="B1" workbookViewId="0">
      <selection activeCell="Y20" sqref="Y20"/>
    </sheetView>
  </sheetViews>
  <sheetFormatPr defaultRowHeight="16.5" x14ac:dyDescent="0.3"/>
  <cols>
    <col min="1" max="1" width="27" style="13" bestFit="1" customWidth="1"/>
    <col min="2" max="8" width="9.140625" style="13"/>
    <col min="9" max="9" width="9.5703125" style="13" bestFit="1" customWidth="1"/>
    <col min="10" max="16384" width="9.140625" style="13"/>
  </cols>
  <sheetData>
    <row r="1" spans="1:16" x14ac:dyDescent="0.3">
      <c r="B1" s="146" t="s">
        <v>281</v>
      </c>
    </row>
    <row r="2" spans="1:16" x14ac:dyDescent="0.3">
      <c r="A2" s="13" t="s">
        <v>228</v>
      </c>
      <c r="P2" s="3"/>
    </row>
    <row r="3" spans="1:16" x14ac:dyDescent="0.3">
      <c r="A3" s="13" t="s">
        <v>229</v>
      </c>
    </row>
    <row r="4" spans="1:16" x14ac:dyDescent="0.3">
      <c r="A4" s="13" t="s">
        <v>231</v>
      </c>
    </row>
    <row r="5" spans="1:16" x14ac:dyDescent="0.3">
      <c r="A5" s="13" t="s">
        <v>232</v>
      </c>
    </row>
    <row r="11" spans="1:16" x14ac:dyDescent="0.3">
      <c r="A11" s="13" t="s">
        <v>228</v>
      </c>
    </row>
    <row r="12" spans="1:16" x14ac:dyDescent="0.3">
      <c r="A12" s="13" t="s">
        <v>229</v>
      </c>
    </row>
    <row r="13" spans="1:16" x14ac:dyDescent="0.3">
      <c r="A13" s="13" t="s">
        <v>230</v>
      </c>
    </row>
    <row r="14" spans="1:16" x14ac:dyDescent="0.3">
      <c r="A14" s="13" t="s">
        <v>231</v>
      </c>
    </row>
    <row r="15" spans="1:16" x14ac:dyDescent="0.3">
      <c r="A15" s="13" t="s">
        <v>232</v>
      </c>
    </row>
    <row r="23" spans="1:9" x14ac:dyDescent="0.3">
      <c r="A23" s="29"/>
      <c r="C23" s="29"/>
      <c r="D23" s="29"/>
      <c r="E23" s="29"/>
      <c r="F23" s="29"/>
      <c r="G23" s="29"/>
      <c r="H23" s="29"/>
      <c r="I23" s="29"/>
    </row>
    <row r="24" spans="1:9" x14ac:dyDescent="0.3">
      <c r="A24" s="29"/>
      <c r="C24" s="29"/>
      <c r="D24" s="29"/>
      <c r="E24" s="29"/>
      <c r="F24" s="29"/>
      <c r="G24" s="29"/>
      <c r="H24" s="29"/>
      <c r="I24" s="29"/>
    </row>
    <row r="25" spans="1:9" x14ac:dyDescent="0.3">
      <c r="A25" s="29"/>
      <c r="C25" s="29"/>
      <c r="D25" s="29"/>
      <c r="E25" s="29"/>
      <c r="F25" s="29"/>
      <c r="G25" s="29"/>
      <c r="H25" s="29"/>
      <c r="I25" s="29"/>
    </row>
    <row r="26" spans="1:9" x14ac:dyDescent="0.3">
      <c r="A26" s="29"/>
      <c r="C26" s="29"/>
      <c r="D26" s="29"/>
      <c r="E26" s="29"/>
      <c r="F26" s="29"/>
      <c r="G26" s="29"/>
      <c r="H26" s="29"/>
      <c r="I26" s="29"/>
    </row>
    <row r="27" spans="1:9" x14ac:dyDescent="0.3">
      <c r="A27" s="29"/>
      <c r="B27" s="175">
        <v>2009</v>
      </c>
      <c r="C27" s="175">
        <v>2010</v>
      </c>
      <c r="D27" s="175">
        <v>2011</v>
      </c>
      <c r="E27" s="175">
        <v>2012</v>
      </c>
      <c r="F27" s="175">
        <v>2013</v>
      </c>
      <c r="G27" s="175">
        <v>2014</v>
      </c>
      <c r="H27" s="175">
        <v>2015</v>
      </c>
      <c r="I27" s="175">
        <v>2016</v>
      </c>
    </row>
    <row r="28" spans="1:9" x14ac:dyDescent="0.3">
      <c r="A28" s="29"/>
      <c r="B28" s="153">
        <v>0.63604892440439298</v>
      </c>
      <c r="C28" s="153">
        <v>0.53634814014525922</v>
      </c>
      <c r="D28" s="153">
        <v>0.47258180805352062</v>
      </c>
      <c r="E28" s="153">
        <v>0.41800169005545362</v>
      </c>
      <c r="F28" s="153">
        <v>0.40904272628741606</v>
      </c>
      <c r="G28" s="153">
        <v>0.5058174375079777</v>
      </c>
      <c r="H28" s="153">
        <v>0.54356757967137381</v>
      </c>
      <c r="I28" s="153">
        <v>0.59081350382164288</v>
      </c>
    </row>
    <row r="29" spans="1:9" x14ac:dyDescent="0.3">
      <c r="A29" s="29"/>
      <c r="B29" s="153">
        <v>0.70432101969062177</v>
      </c>
      <c r="C29" s="153">
        <v>0.66686674781679978</v>
      </c>
      <c r="D29" s="153">
        <v>0.60000294630828177</v>
      </c>
      <c r="E29" s="153">
        <v>0.54027274382940527</v>
      </c>
      <c r="F29" s="153">
        <v>0.50719334950469253</v>
      </c>
      <c r="G29" s="153">
        <v>0.62137435495753623</v>
      </c>
      <c r="H29" s="153">
        <v>0.62958474515071194</v>
      </c>
      <c r="I29" s="153">
        <v>0.70216794038365371</v>
      </c>
    </row>
    <row r="30" spans="1:9" x14ac:dyDescent="0.3">
      <c r="A30" s="29"/>
      <c r="B30" s="153">
        <v>0.94277653530124228</v>
      </c>
      <c r="C30" s="153">
        <v>0.89456412573176325</v>
      </c>
      <c r="D30" s="153">
        <v>0.88936929491839911</v>
      </c>
      <c r="E30" s="153">
        <v>0.89314812658675224</v>
      </c>
      <c r="F30" s="153">
        <v>0.84287521149250955</v>
      </c>
      <c r="G30" s="153">
        <v>0.88879978680187</v>
      </c>
      <c r="H30" s="153">
        <v>0.90082772147327139</v>
      </c>
      <c r="I30" s="153">
        <v>0.93308972800523093</v>
      </c>
    </row>
    <row r="31" spans="1:9" x14ac:dyDescent="0.3">
      <c r="B31" s="153">
        <v>0.97848163382127851</v>
      </c>
      <c r="C31" s="153">
        <v>0.94984804928622979</v>
      </c>
      <c r="D31" s="153">
        <v>0.93276734799101202</v>
      </c>
      <c r="E31" s="153">
        <v>0.96576213920827758</v>
      </c>
      <c r="F31" s="153">
        <v>0.92993659967736386</v>
      </c>
      <c r="G31" s="153">
        <v>0.94789534821589594</v>
      </c>
      <c r="H31" s="153">
        <v>0.94196960000454322</v>
      </c>
      <c r="I31" s="153">
        <v>0.97664190538424978</v>
      </c>
    </row>
    <row r="32" spans="1:9" x14ac:dyDescent="0.3">
      <c r="B32" s="154">
        <f t="shared" ref="B32:H33" si="0">B28-B37</f>
        <v>0</v>
      </c>
      <c r="C32" s="154">
        <f t="shared" si="0"/>
        <v>0</v>
      </c>
      <c r="D32" s="154">
        <f t="shared" si="0"/>
        <v>-2.8091646085798838E-3</v>
      </c>
      <c r="E32" s="154">
        <f t="shared" si="0"/>
        <v>0</v>
      </c>
      <c r="F32" s="154">
        <f t="shared" si="0"/>
        <v>0</v>
      </c>
      <c r="G32" s="154">
        <f t="shared" si="0"/>
        <v>-8.760924579354068E-6</v>
      </c>
      <c r="H32" s="154">
        <f t="shared" si="0"/>
        <v>3.7005458220424892E-3</v>
      </c>
      <c r="I32" s="138"/>
    </row>
    <row r="33" spans="2:9" x14ac:dyDescent="0.3">
      <c r="B33" s="154">
        <f t="shared" si="0"/>
        <v>0</v>
      </c>
      <c r="C33" s="154">
        <f t="shared" si="0"/>
        <v>0</v>
      </c>
      <c r="D33" s="154">
        <f t="shared" si="0"/>
        <v>-2.8091646085799393E-3</v>
      </c>
      <c r="E33" s="154">
        <f t="shared" si="0"/>
        <v>0</v>
      </c>
      <c r="F33" s="154">
        <f t="shared" si="0"/>
        <v>0</v>
      </c>
      <c r="G33" s="154">
        <f t="shared" si="0"/>
        <v>-1.0762408441555849E-5</v>
      </c>
      <c r="H33" s="154">
        <f t="shared" si="0"/>
        <v>3.6484062654966731E-3</v>
      </c>
      <c r="I33" s="138"/>
    </row>
    <row r="34" spans="2:9" x14ac:dyDescent="0.3">
      <c r="B34" s="154" t="e">
        <f>#REF!-B39</f>
        <v>#REF!</v>
      </c>
      <c r="C34" s="154" t="e">
        <f>#REF!-C39</f>
        <v>#REF!</v>
      </c>
      <c r="D34" s="154" t="e">
        <f>#REF!-D39</f>
        <v>#REF!</v>
      </c>
      <c r="E34" s="154" t="e">
        <f>#REF!-E39</f>
        <v>#REF!</v>
      </c>
      <c r="F34" s="154" t="e">
        <f>#REF!-F39</f>
        <v>#REF!</v>
      </c>
      <c r="G34" s="154" t="e">
        <f>#REF!-G39</f>
        <v>#REF!</v>
      </c>
      <c r="H34" s="154" t="e">
        <f>#REF!-H39</f>
        <v>#REF!</v>
      </c>
      <c r="I34" s="138"/>
    </row>
    <row r="35" spans="2:9" x14ac:dyDescent="0.3">
      <c r="B35" s="154">
        <f t="shared" ref="B35:H35" si="1">B30-B40</f>
        <v>0</v>
      </c>
      <c r="C35" s="154">
        <f t="shared" si="1"/>
        <v>0</v>
      </c>
      <c r="D35" s="154">
        <f t="shared" si="1"/>
        <v>0</v>
      </c>
      <c r="E35" s="154">
        <f t="shared" si="1"/>
        <v>-7.7446269464154227E-7</v>
      </c>
      <c r="F35" s="154">
        <f t="shared" si="1"/>
        <v>0</v>
      </c>
      <c r="G35" s="154">
        <f t="shared" si="1"/>
        <v>5.6902094810606929E-4</v>
      </c>
      <c r="H35" s="154">
        <f t="shared" si="1"/>
        <v>-4.9678365074956599E-4</v>
      </c>
      <c r="I35" s="138"/>
    </row>
    <row r="36" spans="2:9" x14ac:dyDescent="0.3">
      <c r="B36" s="175">
        <v>2009</v>
      </c>
      <c r="C36" s="175">
        <v>2010</v>
      </c>
      <c r="D36" s="175">
        <v>2011</v>
      </c>
      <c r="E36" s="175">
        <v>2012</v>
      </c>
      <c r="F36" s="175">
        <v>2013</v>
      </c>
      <c r="G36" s="175">
        <v>2014</v>
      </c>
      <c r="H36" s="175">
        <v>2015</v>
      </c>
      <c r="I36" s="138"/>
    </row>
    <row r="37" spans="2:9" x14ac:dyDescent="0.3">
      <c r="B37" s="153">
        <v>0.63604892440439309</v>
      </c>
      <c r="C37" s="153">
        <v>0.53634814014525933</v>
      </c>
      <c r="D37" s="153">
        <v>0.47539097266210051</v>
      </c>
      <c r="E37" s="153">
        <v>0.41800169005545373</v>
      </c>
      <c r="F37" s="153">
        <v>0.40904272628741606</v>
      </c>
      <c r="G37" s="153">
        <v>0.50582619843255705</v>
      </c>
      <c r="H37" s="153">
        <v>0.53986703384933132</v>
      </c>
      <c r="I37" s="138"/>
    </row>
    <row r="38" spans="2:9" x14ac:dyDescent="0.3">
      <c r="B38" s="153">
        <v>0.704321019690622</v>
      </c>
      <c r="C38" s="153">
        <v>0.66686674781679978</v>
      </c>
      <c r="D38" s="153">
        <v>0.60281211091686171</v>
      </c>
      <c r="E38" s="153">
        <v>0.54027274382940549</v>
      </c>
      <c r="F38" s="153">
        <v>0.50719334950469253</v>
      </c>
      <c r="G38" s="153">
        <v>0.62138511736597779</v>
      </c>
      <c r="H38" s="153">
        <v>0.62593633888521527</v>
      </c>
      <c r="I38" s="138"/>
    </row>
    <row r="39" spans="2:9" x14ac:dyDescent="0.3">
      <c r="B39" s="153">
        <v>0.77257183049204559</v>
      </c>
      <c r="C39" s="153">
        <v>0.74804910014780024</v>
      </c>
      <c r="D39" s="153">
        <v>0.69729010689221116</v>
      </c>
      <c r="E39" s="153">
        <v>0.6576924689232162</v>
      </c>
      <c r="F39" s="153">
        <v>0.59962101050577088</v>
      </c>
      <c r="G39" s="153">
        <v>0.69415852466173456</v>
      </c>
      <c r="H39" s="153">
        <v>0.71065937486838415</v>
      </c>
      <c r="I39" s="138"/>
    </row>
    <row r="40" spans="2:9" x14ac:dyDescent="0.3">
      <c r="B40" s="153">
        <v>0.9427765353012425</v>
      </c>
      <c r="C40" s="153">
        <v>0.89456412573176314</v>
      </c>
      <c r="D40" s="153">
        <v>0.88936929491839911</v>
      </c>
      <c r="E40" s="153">
        <v>0.89314890104944689</v>
      </c>
      <c r="F40" s="153">
        <v>0.84287521149250955</v>
      </c>
      <c r="G40" s="153">
        <v>0.88823076585376393</v>
      </c>
      <c r="H40" s="153">
        <v>0.90132450512402096</v>
      </c>
      <c r="I40" s="138"/>
    </row>
    <row r="41" spans="2:9" x14ac:dyDescent="0.3">
      <c r="B41" s="153">
        <v>0.97848163382127873</v>
      </c>
      <c r="C41" s="153">
        <v>0.94984804928622968</v>
      </c>
      <c r="D41" s="153">
        <v>0.93276734799101202</v>
      </c>
      <c r="E41" s="153">
        <v>0.96576213920827758</v>
      </c>
      <c r="F41" s="153">
        <v>0.92993659967736375</v>
      </c>
      <c r="G41" s="153">
        <v>0.9473273508223734</v>
      </c>
      <c r="H41" s="153">
        <v>0.94245094586694167</v>
      </c>
      <c r="I41" s="138"/>
    </row>
    <row r="42" spans="2:9" x14ac:dyDescent="0.3">
      <c r="B42" s="138"/>
      <c r="C42" s="138"/>
      <c r="D42" s="138"/>
      <c r="E42" s="138"/>
      <c r="F42" s="138"/>
      <c r="G42" s="138"/>
      <c r="H42" s="138"/>
      <c r="I42" s="138"/>
    </row>
    <row r="43" spans="2:9" x14ac:dyDescent="0.3">
      <c r="B43" s="138"/>
      <c r="C43" s="138"/>
      <c r="D43" s="138"/>
      <c r="E43" s="138"/>
      <c r="F43" s="138"/>
      <c r="G43" s="154" t="s">
        <v>235</v>
      </c>
      <c r="H43" s="154" t="s">
        <v>236</v>
      </c>
      <c r="I43" s="138"/>
    </row>
    <row r="44" spans="2:9" x14ac:dyDescent="0.3">
      <c r="B44" s="138"/>
      <c r="C44" s="138"/>
      <c r="D44" s="138"/>
      <c r="E44" s="138"/>
      <c r="F44" s="138"/>
      <c r="G44" s="138"/>
      <c r="H44" s="138"/>
      <c r="I44" s="138"/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T99"/>
  <sheetViews>
    <sheetView showGridLines="0" zoomScale="80" zoomScaleNormal="80" workbookViewId="0">
      <selection activeCell="A36" sqref="A36"/>
    </sheetView>
  </sheetViews>
  <sheetFormatPr defaultColWidth="9.140625" defaultRowHeight="15" x14ac:dyDescent="0.3"/>
  <cols>
    <col min="1" max="1" width="36.5703125" style="1" bestFit="1" customWidth="1"/>
    <col min="2" max="2" width="17.28515625" style="1" customWidth="1"/>
    <col min="3" max="3" width="17.140625" style="1" customWidth="1"/>
    <col min="4" max="4" width="16.85546875" style="1" customWidth="1"/>
    <col min="5" max="5" width="17.7109375" style="1" customWidth="1"/>
    <col min="6" max="6" width="16.140625" style="1" customWidth="1"/>
    <col min="7" max="7" width="16.28515625" style="1" customWidth="1"/>
    <col min="8" max="9" width="19.28515625" style="1" bestFit="1" customWidth="1"/>
    <col min="10" max="10" width="13.42578125" style="1" bestFit="1" customWidth="1"/>
    <col min="11" max="20" width="9.28515625" style="1" bestFit="1" customWidth="1"/>
    <col min="21" max="16384" width="9.140625" style="1"/>
  </cols>
  <sheetData>
    <row r="1" spans="1:11" ht="22.5" customHeight="1" x14ac:dyDescent="0.3">
      <c r="A1" s="13" t="s">
        <v>282</v>
      </c>
      <c r="B1" s="18"/>
      <c r="C1" s="18"/>
      <c r="D1" s="18"/>
      <c r="E1" s="18"/>
      <c r="F1" s="18"/>
      <c r="G1" s="18"/>
      <c r="H1" s="18"/>
      <c r="I1" s="18"/>
      <c r="J1" s="149" t="s">
        <v>283</v>
      </c>
      <c r="K1" s="18"/>
    </row>
    <row r="2" spans="1:11" ht="10.5" customHeight="1" x14ac:dyDescent="0.3"/>
    <row r="20" spans="11:11" x14ac:dyDescent="0.3">
      <c r="K20" s="9"/>
    </row>
    <row r="21" spans="11:11" x14ac:dyDescent="0.3">
      <c r="K21" s="9"/>
    </row>
    <row r="22" spans="11:11" x14ac:dyDescent="0.3">
      <c r="K22" s="9"/>
    </row>
    <row r="23" spans="11:11" x14ac:dyDescent="0.3">
      <c r="K23" s="9"/>
    </row>
    <row r="24" spans="11:11" x14ac:dyDescent="0.3">
      <c r="K24" s="9"/>
    </row>
    <row r="25" spans="11:11" x14ac:dyDescent="0.3">
      <c r="K25" s="9"/>
    </row>
    <row r="26" spans="11:11" x14ac:dyDescent="0.3">
      <c r="K26" s="9"/>
    </row>
    <row r="27" spans="11:11" x14ac:dyDescent="0.3">
      <c r="K27" s="9"/>
    </row>
    <row r="36" spans="1:7" ht="16.5" x14ac:dyDescent="0.3">
      <c r="A36" s="149" t="s">
        <v>284</v>
      </c>
    </row>
    <row r="41" spans="1:7" ht="16.5" x14ac:dyDescent="0.3">
      <c r="A41" s="104"/>
      <c r="B41" s="187"/>
      <c r="C41" s="187"/>
      <c r="D41" s="187"/>
      <c r="E41" s="187"/>
      <c r="F41" s="187"/>
      <c r="G41" s="104"/>
    </row>
    <row r="42" spans="1:7" ht="16.5" x14ac:dyDescent="0.3">
      <c r="A42" s="104"/>
      <c r="B42" s="187"/>
      <c r="C42" s="187"/>
      <c r="D42" s="187"/>
      <c r="E42" s="187"/>
      <c r="F42" s="187"/>
      <c r="G42" s="104"/>
    </row>
    <row r="43" spans="1:7" ht="16.5" x14ac:dyDescent="0.3">
      <c r="A43" s="104"/>
      <c r="B43" s="187"/>
      <c r="C43" s="187"/>
      <c r="D43" s="187"/>
      <c r="E43" s="187"/>
      <c r="F43" s="187"/>
      <c r="G43" s="104"/>
    </row>
    <row r="44" spans="1:7" ht="16.5" x14ac:dyDescent="0.3">
      <c r="A44" s="104"/>
      <c r="B44" s="188"/>
      <c r="C44" s="188"/>
      <c r="D44" s="188"/>
      <c r="E44" s="188"/>
      <c r="F44" s="188"/>
      <c r="G44" s="104"/>
    </row>
    <row r="45" spans="1:7" x14ac:dyDescent="0.3">
      <c r="B45" s="12"/>
      <c r="C45" s="12"/>
      <c r="D45" s="12"/>
      <c r="E45" s="12"/>
      <c r="F45" s="12"/>
    </row>
    <row r="46" spans="1:7" x14ac:dyDescent="0.3">
      <c r="B46" s="12"/>
      <c r="C46" s="12"/>
      <c r="D46" s="12"/>
      <c r="E46" s="12"/>
      <c r="F46" s="12"/>
    </row>
    <row r="47" spans="1:7" x14ac:dyDescent="0.3">
      <c r="B47" s="12"/>
      <c r="C47" s="12"/>
      <c r="D47" s="12"/>
      <c r="E47" s="12"/>
      <c r="F47" s="12"/>
    </row>
    <row r="48" spans="1:7" x14ac:dyDescent="0.3">
      <c r="B48" s="12"/>
      <c r="C48" s="12"/>
      <c r="D48" s="12"/>
      <c r="E48" s="12"/>
      <c r="F48" s="12"/>
    </row>
    <row r="49" spans="2:6" x14ac:dyDescent="0.3">
      <c r="B49" s="12"/>
      <c r="C49" s="12"/>
      <c r="D49" s="12"/>
      <c r="E49" s="12"/>
      <c r="F49" s="12"/>
    </row>
    <row r="50" spans="2:6" x14ac:dyDescent="0.3">
      <c r="B50" s="12"/>
      <c r="C50" s="12"/>
      <c r="D50" s="12"/>
      <c r="E50" s="12"/>
      <c r="F50" s="12"/>
    </row>
    <row r="51" spans="2:6" x14ac:dyDescent="0.3">
      <c r="B51" s="12"/>
      <c r="C51" s="12"/>
      <c r="D51" s="12"/>
      <c r="E51" s="12"/>
      <c r="F51" s="12"/>
    </row>
    <row r="86" spans="1:20" s="165" customFormat="1" x14ac:dyDescent="0.3">
      <c r="A86" s="176" t="s">
        <v>30</v>
      </c>
      <c r="B86" s="299" t="s">
        <v>37</v>
      </c>
      <c r="C86" s="299"/>
      <c r="D86" s="299"/>
      <c r="E86" s="299"/>
      <c r="F86" s="299"/>
      <c r="G86" s="299"/>
      <c r="H86" s="299"/>
      <c r="I86" s="299"/>
      <c r="J86" s="299"/>
    </row>
    <row r="87" spans="1:20" s="165" customFormat="1" x14ac:dyDescent="0.3">
      <c r="A87" s="176" t="s">
        <v>31</v>
      </c>
      <c r="B87" s="176">
        <v>2009</v>
      </c>
      <c r="C87" s="176">
        <v>2010</v>
      </c>
      <c r="D87" s="176">
        <v>2011</v>
      </c>
      <c r="E87" s="176">
        <v>2012</v>
      </c>
      <c r="F87" s="176">
        <v>2013</v>
      </c>
      <c r="G87" s="176">
        <v>2014</v>
      </c>
      <c r="H87" s="176">
        <v>2015</v>
      </c>
      <c r="I87" s="176">
        <v>2016</v>
      </c>
      <c r="J87" s="177" t="s">
        <v>12</v>
      </c>
      <c r="K87" s="176">
        <v>2009</v>
      </c>
      <c r="L87" s="176">
        <v>2010</v>
      </c>
      <c r="M87" s="176">
        <v>2011</v>
      </c>
      <c r="N87" s="176">
        <v>2012</v>
      </c>
      <c r="O87" s="176">
        <v>2013</v>
      </c>
      <c r="P87" s="176">
        <v>2014</v>
      </c>
      <c r="Q87" s="176">
        <v>2015</v>
      </c>
      <c r="R87" s="176">
        <v>2016</v>
      </c>
    </row>
    <row r="88" spans="1:20" s="165" customFormat="1" ht="16.5" x14ac:dyDescent="0.3">
      <c r="A88" s="176" t="s">
        <v>27</v>
      </c>
      <c r="B88" s="167">
        <v>741722837.70000005</v>
      </c>
      <c r="C88" s="167">
        <v>906282424.03000057</v>
      </c>
      <c r="D88" s="167">
        <v>1056522188.6999995</v>
      </c>
      <c r="E88" s="167">
        <v>1110201318.9300003</v>
      </c>
      <c r="F88" s="167">
        <v>1191214550.5</v>
      </c>
      <c r="G88" s="167">
        <v>1432863087.8</v>
      </c>
      <c r="H88" s="167">
        <v>1771827202.7600014</v>
      </c>
      <c r="I88" s="167">
        <v>2021748071.9500005</v>
      </c>
      <c r="J88" s="178"/>
      <c r="K88" s="179">
        <f t="shared" ref="K88:R91" si="0">B88/B$91</f>
        <v>0.76482350304559821</v>
      </c>
      <c r="L88" s="179">
        <f t="shared" si="0"/>
        <v>0.71905841449656061</v>
      </c>
      <c r="M88" s="179">
        <f t="shared" si="0"/>
        <v>0.72863718757389084</v>
      </c>
      <c r="N88" s="179">
        <f t="shared" si="0"/>
        <v>0.68784760409518508</v>
      </c>
      <c r="O88" s="179">
        <f t="shared" si="0"/>
        <v>0.67945138145637463</v>
      </c>
      <c r="P88" s="179">
        <f t="shared" si="0"/>
        <v>0.73256872416294705</v>
      </c>
      <c r="Q88" s="179">
        <f t="shared" si="0"/>
        <v>0.75346056183224086</v>
      </c>
      <c r="R88" s="179">
        <f t="shared" si="0"/>
        <v>0.77781947104007976</v>
      </c>
    </row>
    <row r="89" spans="1:20" s="165" customFormat="1" ht="16.5" x14ac:dyDescent="0.3">
      <c r="A89" s="176" t="s">
        <v>28</v>
      </c>
      <c r="B89" s="167">
        <v>225433086.62000033</v>
      </c>
      <c r="C89" s="167">
        <v>320210269.50999993</v>
      </c>
      <c r="D89" s="167">
        <v>393450625.99999982</v>
      </c>
      <c r="E89" s="167">
        <v>499384723.47999966</v>
      </c>
      <c r="F89" s="167">
        <v>538667578.67000079</v>
      </c>
      <c r="G89" s="167">
        <v>523080485.18999934</v>
      </c>
      <c r="H89" s="167">
        <v>558650596.00000024</v>
      </c>
      <c r="I89" s="167">
        <v>577491965.44999993</v>
      </c>
      <c r="J89" s="178"/>
      <c r="K89" s="179">
        <f t="shared" si="0"/>
        <v>0.23245411122264334</v>
      </c>
      <c r="L89" s="179">
        <f t="shared" si="0"/>
        <v>0.25405975289194727</v>
      </c>
      <c r="M89" s="179">
        <f t="shared" si="0"/>
        <v>0.27134570446700812</v>
      </c>
      <c r="N89" s="179">
        <f t="shared" si="0"/>
        <v>0.30940387091101307</v>
      </c>
      <c r="O89" s="179">
        <f t="shared" si="0"/>
        <v>0.30724811942522723</v>
      </c>
      <c r="P89" s="179">
        <f t="shared" si="0"/>
        <v>0.2674312758370529</v>
      </c>
      <c r="Q89" s="179">
        <f t="shared" si="0"/>
        <v>0.23756334211056318</v>
      </c>
      <c r="R89" s="179">
        <f t="shared" si="0"/>
        <v>0.2221762945286111</v>
      </c>
    </row>
    <row r="90" spans="1:20" s="165" customFormat="1" ht="14.25" customHeight="1" x14ac:dyDescent="0.3">
      <c r="A90" s="176" t="s">
        <v>29</v>
      </c>
      <c r="B90" s="167">
        <v>2640159.02</v>
      </c>
      <c r="C90" s="167">
        <v>33881158.93</v>
      </c>
      <c r="D90" s="167">
        <v>24806.5</v>
      </c>
      <c r="E90" s="167">
        <v>4436180.42</v>
      </c>
      <c r="F90" s="167">
        <v>23318442.66</v>
      </c>
      <c r="G90" s="167">
        <v>0</v>
      </c>
      <c r="H90" s="167">
        <v>21108060.560000002</v>
      </c>
      <c r="I90" s="167">
        <v>11006.35</v>
      </c>
      <c r="J90" s="178"/>
      <c r="K90" s="180">
        <f t="shared" si="0"/>
        <v>2.7223857317584029E-3</v>
      </c>
      <c r="L90" s="180">
        <f t="shared" si="0"/>
        <v>2.6881832611492105E-2</v>
      </c>
      <c r="M90" s="180">
        <f t="shared" si="0"/>
        <v>1.7107959100974565E-5</v>
      </c>
      <c r="N90" s="180">
        <f t="shared" si="0"/>
        <v>2.7485249938019284E-3</v>
      </c>
      <c r="O90" s="180">
        <f t="shared" si="0"/>
        <v>1.3300499118398116E-2</v>
      </c>
      <c r="P90" s="180">
        <f t="shared" si="0"/>
        <v>0</v>
      </c>
      <c r="Q90" s="180">
        <f t="shared" si="0"/>
        <v>8.9760960571959435E-3</v>
      </c>
      <c r="R90" s="180">
        <f t="shared" si="0"/>
        <v>4.2344313091516092E-6</v>
      </c>
    </row>
    <row r="91" spans="1:20" s="165" customFormat="1" x14ac:dyDescent="0.3">
      <c r="A91" s="181" t="s">
        <v>12</v>
      </c>
      <c r="B91" s="182">
        <f>SUM(B88:B90)</f>
        <v>969796083.34000039</v>
      </c>
      <c r="C91" s="182">
        <f t="shared" ref="C91:G91" si="1">SUM(C88:C90)</f>
        <v>1260373852.4700005</v>
      </c>
      <c r="D91" s="182">
        <f t="shared" si="1"/>
        <v>1449997621.1999993</v>
      </c>
      <c r="E91" s="182">
        <f t="shared" si="1"/>
        <v>1614022222.8299999</v>
      </c>
      <c r="F91" s="182">
        <f>SUM(F88:F90)</f>
        <v>1753200571.8300009</v>
      </c>
      <c r="G91" s="182">
        <f t="shared" si="1"/>
        <v>1955943572.9899993</v>
      </c>
      <c r="H91" s="182">
        <f>SUM(H88:H90)</f>
        <v>2351585859.3200016</v>
      </c>
      <c r="I91" s="182">
        <f>SUM(I88:I90)</f>
        <v>2599251043.7500005</v>
      </c>
      <c r="J91" s="178"/>
      <c r="K91" s="183">
        <f t="shared" si="0"/>
        <v>1</v>
      </c>
      <c r="L91" s="183">
        <f t="shared" si="0"/>
        <v>1</v>
      </c>
      <c r="M91" s="183">
        <f t="shared" si="0"/>
        <v>1</v>
      </c>
      <c r="N91" s="183">
        <f t="shared" si="0"/>
        <v>1</v>
      </c>
      <c r="O91" s="183">
        <f t="shared" si="0"/>
        <v>1</v>
      </c>
      <c r="P91" s="183">
        <f t="shared" si="0"/>
        <v>1</v>
      </c>
      <c r="Q91" s="183">
        <f t="shared" si="0"/>
        <v>1</v>
      </c>
      <c r="R91" s="183">
        <f t="shared" si="0"/>
        <v>1</v>
      </c>
    </row>
    <row r="92" spans="1:20" s="165" customFormat="1" x14ac:dyDescent="0.3">
      <c r="H92" s="165" t="b">
        <f>H91='Tabelas 1 a 3'!C12</f>
        <v>0</v>
      </c>
      <c r="I92" s="165" t="b">
        <f>I91='Tabelas 1 a 3'!C5</f>
        <v>0</v>
      </c>
    </row>
    <row r="93" spans="1:20" s="165" customFormat="1" x14ac:dyDescent="0.3">
      <c r="B93" s="184">
        <f>B90/B91</f>
        <v>2.7223857317584029E-3</v>
      </c>
      <c r="C93" s="184">
        <f t="shared" ref="C93:D93" si="2">C90/C91</f>
        <v>2.6881832611492105E-2</v>
      </c>
      <c r="D93" s="184">
        <f t="shared" si="2"/>
        <v>1.7107959100974565E-5</v>
      </c>
      <c r="E93" s="184">
        <f>E90/E91</f>
        <v>2.7485249938019284E-3</v>
      </c>
      <c r="F93" s="184">
        <f>F90/F91</f>
        <v>1.3300499118398116E-2</v>
      </c>
      <c r="G93" s="184">
        <f t="shared" ref="G93:I93" si="3">G90/G91</f>
        <v>0</v>
      </c>
      <c r="H93" s="184">
        <f t="shared" si="3"/>
        <v>8.9760960571959435E-3</v>
      </c>
      <c r="I93" s="184">
        <f t="shared" si="3"/>
        <v>4.2344313091516092E-6</v>
      </c>
    </row>
    <row r="94" spans="1:20" s="165" customFormat="1" x14ac:dyDescent="0.3"/>
    <row r="95" spans="1:20" s="165" customFormat="1" ht="51" x14ac:dyDescent="0.3">
      <c r="A95" s="176" t="s">
        <v>27</v>
      </c>
      <c r="B95" s="185">
        <f>B88/1000000</f>
        <v>741.72283770000001</v>
      </c>
      <c r="C95" s="185">
        <f t="shared" ref="C95:I95" si="4">C88/1000000</f>
        <v>906.28242403000058</v>
      </c>
      <c r="D95" s="185">
        <f t="shared" si="4"/>
        <v>1056.5221886999996</v>
      </c>
      <c r="E95" s="185">
        <f t="shared" si="4"/>
        <v>1110.2013189300003</v>
      </c>
      <c r="F95" s="185">
        <f t="shared" si="4"/>
        <v>1191.2145505000001</v>
      </c>
      <c r="G95" s="185">
        <f t="shared" si="4"/>
        <v>1432.8630877999999</v>
      </c>
      <c r="H95" s="185">
        <f t="shared" si="4"/>
        <v>1771.8272027600015</v>
      </c>
      <c r="I95" s="185">
        <f t="shared" si="4"/>
        <v>2021.7480719500006</v>
      </c>
      <c r="J95" s="185"/>
      <c r="K95" s="185"/>
      <c r="L95" s="176" t="s">
        <v>31</v>
      </c>
      <c r="M95" s="176">
        <v>2009</v>
      </c>
      <c r="N95" s="176">
        <v>2010</v>
      </c>
      <c r="O95" s="176">
        <v>2011</v>
      </c>
      <c r="P95" s="176">
        <v>2012</v>
      </c>
      <c r="Q95" s="176">
        <v>2013</v>
      </c>
      <c r="R95" s="176">
        <v>2014</v>
      </c>
      <c r="S95" s="176">
        <v>2015</v>
      </c>
      <c r="T95" s="176">
        <v>2016</v>
      </c>
    </row>
    <row r="96" spans="1:20" s="165" customFormat="1" ht="51" x14ac:dyDescent="0.3">
      <c r="A96" s="176" t="s">
        <v>28</v>
      </c>
      <c r="B96" s="185">
        <f t="shared" ref="B96:I97" si="5">B89/1000000</f>
        <v>225.43308662000032</v>
      </c>
      <c r="C96" s="185">
        <f t="shared" si="5"/>
        <v>320.21026950999993</v>
      </c>
      <c r="D96" s="185">
        <f t="shared" si="5"/>
        <v>393.45062599999983</v>
      </c>
      <c r="E96" s="185">
        <f t="shared" si="5"/>
        <v>499.38472347999965</v>
      </c>
      <c r="F96" s="185">
        <f t="shared" si="5"/>
        <v>538.66757867000081</v>
      </c>
      <c r="G96" s="185">
        <f t="shared" si="5"/>
        <v>523.08048518999931</v>
      </c>
      <c r="H96" s="185">
        <f t="shared" si="5"/>
        <v>558.65059600000029</v>
      </c>
      <c r="I96" s="185">
        <f t="shared" si="5"/>
        <v>577.49196544999995</v>
      </c>
      <c r="J96" s="185"/>
      <c r="K96" s="185"/>
      <c r="L96" s="176" t="s">
        <v>27</v>
      </c>
      <c r="M96" s="165">
        <v>170</v>
      </c>
      <c r="N96" s="165">
        <v>150</v>
      </c>
      <c r="O96" s="165">
        <v>159</v>
      </c>
      <c r="P96" s="165">
        <v>127</v>
      </c>
      <c r="Q96" s="165">
        <v>110</v>
      </c>
      <c r="R96" s="165">
        <v>140</v>
      </c>
      <c r="S96" s="165">
        <v>169</v>
      </c>
      <c r="T96" s="165">
        <v>171</v>
      </c>
    </row>
    <row r="97" spans="1:20" s="165" customFormat="1" ht="38.25" x14ac:dyDescent="0.3">
      <c r="A97" s="176" t="s">
        <v>29</v>
      </c>
      <c r="B97" s="185">
        <f t="shared" si="5"/>
        <v>2.64015902</v>
      </c>
      <c r="C97" s="185">
        <f t="shared" si="5"/>
        <v>33.881158929999998</v>
      </c>
      <c r="D97" s="185">
        <f t="shared" si="5"/>
        <v>2.4806499999999999E-2</v>
      </c>
      <c r="E97" s="185">
        <f t="shared" si="5"/>
        <v>4.4361804200000003</v>
      </c>
      <c r="F97" s="185">
        <f t="shared" si="5"/>
        <v>23.318442659999999</v>
      </c>
      <c r="G97" s="185">
        <f t="shared" si="5"/>
        <v>0</v>
      </c>
      <c r="H97" s="185">
        <f t="shared" si="5"/>
        <v>21.108060560000002</v>
      </c>
      <c r="I97" s="185">
        <f t="shared" si="5"/>
        <v>1.100635E-2</v>
      </c>
      <c r="J97" s="185"/>
      <c r="K97" s="185"/>
      <c r="L97" s="176" t="s">
        <v>28</v>
      </c>
      <c r="M97" s="165">
        <v>417</v>
      </c>
      <c r="N97" s="165">
        <v>356</v>
      </c>
      <c r="O97" s="165">
        <v>398</v>
      </c>
      <c r="P97" s="165">
        <v>387</v>
      </c>
      <c r="Q97" s="165">
        <v>458</v>
      </c>
      <c r="R97" s="165">
        <v>536</v>
      </c>
      <c r="S97" s="165">
        <v>623</v>
      </c>
      <c r="T97" s="165">
        <v>592</v>
      </c>
    </row>
    <row r="98" spans="1:20" s="165" customFormat="1" ht="63.75" x14ac:dyDescent="0.3">
      <c r="A98" s="165" t="s">
        <v>243</v>
      </c>
      <c r="H98" s="165" t="e">
        <f>H88=#REF!</f>
        <v>#REF!</v>
      </c>
      <c r="I98" s="165" t="e">
        <f>I88=#REF!</f>
        <v>#REF!</v>
      </c>
      <c r="L98" s="176" t="s">
        <v>29</v>
      </c>
      <c r="M98" s="165">
        <v>1</v>
      </c>
      <c r="N98" s="165">
        <v>4</v>
      </c>
      <c r="O98" s="165">
        <v>3</v>
      </c>
      <c r="P98" s="165">
        <v>3</v>
      </c>
      <c r="Q98" s="165">
        <v>5</v>
      </c>
      <c r="R98" s="165">
        <v>0</v>
      </c>
      <c r="S98" s="165">
        <v>1</v>
      </c>
      <c r="T98" s="165">
        <v>1</v>
      </c>
    </row>
    <row r="99" spans="1:20" s="165" customFormat="1" x14ac:dyDescent="0.3">
      <c r="H99" s="165" t="e">
        <f>H89=#REF!</f>
        <v>#REF!</v>
      </c>
      <c r="I99" s="165" t="e">
        <f>I89=#REF!</f>
        <v>#REF!</v>
      </c>
      <c r="M99" s="186">
        <f>SUM(M96:M98)</f>
        <v>588</v>
      </c>
      <c r="N99" s="186">
        <f t="shared" ref="N99:T99" si="6">SUM(N96:N98)</f>
        <v>510</v>
      </c>
      <c r="O99" s="186">
        <f t="shared" si="6"/>
        <v>560</v>
      </c>
      <c r="P99" s="186">
        <f t="shared" si="6"/>
        <v>517</v>
      </c>
      <c r="Q99" s="186">
        <f t="shared" si="6"/>
        <v>573</v>
      </c>
      <c r="R99" s="186">
        <f t="shared" si="6"/>
        <v>676</v>
      </c>
      <c r="S99" s="186">
        <f t="shared" si="6"/>
        <v>793</v>
      </c>
      <c r="T99" s="186">
        <f t="shared" si="6"/>
        <v>764</v>
      </c>
    </row>
  </sheetData>
  <mergeCells count="1">
    <mergeCell ref="B86:J86"/>
  </mergeCells>
  <pageMargins left="0.5" right="0.5" top="0.5" bottom="0.5" header="0.4921259845" footer="0.4921259845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9"/>
  <sheetViews>
    <sheetView workbookViewId="0">
      <selection activeCell="I10" sqref="I10"/>
    </sheetView>
  </sheetViews>
  <sheetFormatPr defaultRowHeight="16.5" x14ac:dyDescent="0.3"/>
  <cols>
    <col min="1" max="1" width="35.140625" style="13" bestFit="1" customWidth="1"/>
    <col min="2" max="16384" width="9.140625" style="13"/>
  </cols>
  <sheetData>
    <row r="1" spans="1:16" s="2" customFormat="1" ht="22.5" customHeight="1" x14ac:dyDescent="0.3">
      <c r="A1" s="22" t="s">
        <v>285</v>
      </c>
      <c r="B1" s="22"/>
      <c r="C1" s="18"/>
      <c r="O1" s="24"/>
    </row>
    <row r="2" spans="1:16" x14ac:dyDescent="0.3">
      <c r="B2" s="32"/>
      <c r="C2" s="32"/>
      <c r="D2" s="32"/>
      <c r="E2" s="32"/>
      <c r="F2" s="32"/>
      <c r="G2" s="32"/>
      <c r="H2" s="32"/>
      <c r="I2" s="32"/>
      <c r="J2" s="32"/>
      <c r="K2" s="32"/>
      <c r="P2" s="3"/>
    </row>
    <row r="8" spans="1:16" s="33" customFormat="1" x14ac:dyDescent="0.3"/>
    <row r="32" spans="1:12" x14ac:dyDescent="0.3">
      <c r="A32" s="138" t="s">
        <v>225</v>
      </c>
      <c r="B32" s="156">
        <v>2009</v>
      </c>
      <c r="C32" s="156">
        <v>2010</v>
      </c>
      <c r="D32" s="156">
        <v>2011</v>
      </c>
      <c r="E32" s="156">
        <v>2012</v>
      </c>
      <c r="F32" s="156">
        <v>2013</v>
      </c>
      <c r="G32" s="156">
        <v>2014</v>
      </c>
      <c r="H32" s="156">
        <v>2015</v>
      </c>
      <c r="I32" s="156">
        <v>2016</v>
      </c>
      <c r="J32" s="157"/>
      <c r="K32" s="157"/>
      <c r="L32" s="138"/>
    </row>
    <row r="33" spans="1:12" x14ac:dyDescent="0.3">
      <c r="A33" s="138" t="s">
        <v>29</v>
      </c>
      <c r="B33" s="157">
        <v>1</v>
      </c>
      <c r="C33" s="157">
        <v>3</v>
      </c>
      <c r="D33" s="157">
        <v>3</v>
      </c>
      <c r="E33" s="157">
        <v>2</v>
      </c>
      <c r="F33" s="157">
        <v>4</v>
      </c>
      <c r="G33" s="157">
        <v>0</v>
      </c>
      <c r="H33" s="157">
        <v>1</v>
      </c>
      <c r="I33" s="157">
        <v>1</v>
      </c>
      <c r="J33" s="138"/>
      <c r="K33" s="138"/>
      <c r="L33" s="138"/>
    </row>
    <row r="34" spans="1:12" x14ac:dyDescent="0.3">
      <c r="A34" s="138" t="s">
        <v>27</v>
      </c>
      <c r="B34" s="157">
        <v>5</v>
      </c>
      <c r="C34" s="157">
        <v>5</v>
      </c>
      <c r="D34" s="157">
        <v>6</v>
      </c>
      <c r="E34" s="157">
        <v>6</v>
      </c>
      <c r="F34" s="157">
        <v>6</v>
      </c>
      <c r="G34" s="157">
        <v>6</v>
      </c>
      <c r="H34" s="157">
        <v>6</v>
      </c>
      <c r="I34" s="157">
        <v>6</v>
      </c>
      <c r="J34" s="138"/>
      <c r="K34" s="138"/>
      <c r="L34" s="138"/>
    </row>
    <row r="35" spans="1:12" x14ac:dyDescent="0.3">
      <c r="A35" s="138" t="s">
        <v>28</v>
      </c>
      <c r="B35" s="157">
        <v>53</v>
      </c>
      <c r="C35" s="157">
        <v>52</v>
      </c>
      <c r="D35" s="157">
        <v>58</v>
      </c>
      <c r="E35" s="157">
        <v>71</v>
      </c>
      <c r="F35" s="157">
        <v>84</v>
      </c>
      <c r="G35" s="157">
        <v>72</v>
      </c>
      <c r="H35" s="157">
        <v>85</v>
      </c>
      <c r="I35" s="157">
        <v>103</v>
      </c>
      <c r="J35" s="138"/>
      <c r="K35" s="138"/>
      <c r="L35" s="138"/>
    </row>
    <row r="36" spans="1:12" x14ac:dyDescent="0.3">
      <c r="A36" s="136" t="s">
        <v>227</v>
      </c>
      <c r="B36" s="159">
        <f t="shared" ref="B36:H36" si="0">SUM(B33:B35)</f>
        <v>59</v>
      </c>
      <c r="C36" s="159">
        <f t="shared" si="0"/>
        <v>60</v>
      </c>
      <c r="D36" s="159">
        <f t="shared" si="0"/>
        <v>67</v>
      </c>
      <c r="E36" s="159">
        <f t="shared" si="0"/>
        <v>79</v>
      </c>
      <c r="F36" s="159">
        <f t="shared" si="0"/>
        <v>94</v>
      </c>
      <c r="G36" s="159">
        <f t="shared" si="0"/>
        <v>78</v>
      </c>
      <c r="H36" s="159">
        <f t="shared" si="0"/>
        <v>92</v>
      </c>
      <c r="I36" s="159">
        <f>SUM(I33:I35)</f>
        <v>110</v>
      </c>
      <c r="J36" s="138"/>
      <c r="K36" s="138"/>
      <c r="L36" s="138"/>
    </row>
    <row r="37" spans="1:12" x14ac:dyDescent="0.3">
      <c r="A37" s="138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36"/>
    </row>
    <row r="38" spans="1:12" x14ac:dyDescent="0.3">
      <c r="A38" s="138"/>
      <c r="B38" s="138" t="s">
        <v>233</v>
      </c>
      <c r="C38" s="138" t="s">
        <v>233</v>
      </c>
      <c r="D38" s="157"/>
      <c r="E38" s="157"/>
      <c r="F38" s="157"/>
      <c r="G38" s="157"/>
      <c r="H38" s="157"/>
      <c r="I38" s="157"/>
      <c r="J38" s="138"/>
      <c r="K38" s="138"/>
      <c r="L38" s="138"/>
    </row>
    <row r="39" spans="1:12" x14ac:dyDescent="0.3">
      <c r="A39" s="138"/>
      <c r="B39" s="152" t="s">
        <v>234</v>
      </c>
      <c r="C39" s="157" t="s">
        <v>234</v>
      </c>
      <c r="D39" s="157"/>
      <c r="E39" s="157"/>
      <c r="F39" s="157"/>
      <c r="G39" s="157"/>
      <c r="H39" s="157"/>
      <c r="I39" s="157"/>
      <c r="J39" s="138"/>
      <c r="K39" s="138"/>
      <c r="L39" s="13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S116"/>
  <sheetViews>
    <sheetView showGridLines="0" zoomScale="80" zoomScaleNormal="80" workbookViewId="0">
      <selection activeCell="I18" sqref="I18"/>
    </sheetView>
  </sheetViews>
  <sheetFormatPr defaultColWidth="9.140625" defaultRowHeight="15" x14ac:dyDescent="0.3"/>
  <cols>
    <col min="1" max="1" width="36.5703125" style="2" bestFit="1" customWidth="1"/>
    <col min="2" max="2" width="17.42578125" style="2" customWidth="1"/>
    <col min="3" max="3" width="36.5703125" style="2" bestFit="1" customWidth="1"/>
    <col min="4" max="4" width="5.7109375" style="2" bestFit="1" customWidth="1"/>
    <col min="5" max="5" width="16.42578125" style="2" customWidth="1"/>
    <col min="6" max="16" width="9.140625" style="2"/>
    <col min="17" max="17" width="22.28515625" style="2" customWidth="1"/>
    <col min="18" max="18" width="12.140625" style="2" bestFit="1" customWidth="1"/>
    <col min="19" max="16384" width="9.140625" style="2"/>
  </cols>
  <sheetData>
    <row r="1" spans="1:19" ht="22.5" customHeight="1" x14ac:dyDescent="0.5">
      <c r="A1" s="149" t="s">
        <v>286</v>
      </c>
      <c r="B1" s="22"/>
      <c r="C1" s="22"/>
      <c r="D1" s="23"/>
      <c r="Q1" s="189"/>
      <c r="R1" s="139"/>
      <c r="S1" s="139"/>
    </row>
    <row r="2" spans="1:19" ht="10.5" customHeight="1" x14ac:dyDescent="0.3">
      <c r="F2" s="25"/>
      <c r="P2" s="298" t="s">
        <v>26</v>
      </c>
      <c r="Q2" s="298"/>
      <c r="R2" s="298"/>
      <c r="S2" s="298"/>
    </row>
    <row r="3" spans="1:19" x14ac:dyDescent="0.3">
      <c r="P3" s="190"/>
      <c r="Q3" s="191">
        <f>'Tabelas 1 a 3'!C3</f>
        <v>362776085.94999999</v>
      </c>
      <c r="R3" s="192">
        <f>Q96</f>
        <v>362776085.94999975</v>
      </c>
      <c r="S3" s="190"/>
    </row>
    <row r="4" spans="1:19" x14ac:dyDescent="0.3">
      <c r="P4" s="137"/>
      <c r="Q4" s="193">
        <f>SUM(Q6:Q10)</f>
        <v>362776085.94999999</v>
      </c>
      <c r="R4" s="169">
        <f>R3-Q3</f>
        <v>0</v>
      </c>
      <c r="S4" s="137"/>
    </row>
    <row r="5" spans="1:19" ht="39" x14ac:dyDescent="0.3">
      <c r="P5" s="166" t="s">
        <v>33</v>
      </c>
      <c r="Q5" s="170" t="s">
        <v>37</v>
      </c>
      <c r="R5" s="170" t="s">
        <v>38</v>
      </c>
      <c r="S5" s="137"/>
    </row>
    <row r="6" spans="1:19" ht="16.5" x14ac:dyDescent="0.3">
      <c r="E6" s="26"/>
      <c r="P6" s="138" t="s">
        <v>55</v>
      </c>
      <c r="Q6" s="167">
        <v>289438135.45999992</v>
      </c>
      <c r="R6" s="194">
        <f t="shared" ref="R6:R37" si="0">Q6/$Q$4</f>
        <v>0.79784237900370325</v>
      </c>
      <c r="S6" s="195"/>
    </row>
    <row r="7" spans="1:19" ht="16.5" x14ac:dyDescent="0.3">
      <c r="P7" s="138" t="s">
        <v>81</v>
      </c>
      <c r="Q7" s="167">
        <v>40889679.109999999</v>
      </c>
      <c r="R7" s="194">
        <f t="shared" si="0"/>
        <v>0.11271327050933469</v>
      </c>
      <c r="S7" s="137"/>
    </row>
    <row r="8" spans="1:19" ht="16.5" x14ac:dyDescent="0.3">
      <c r="E8" s="28"/>
      <c r="P8" s="138" t="s">
        <v>60</v>
      </c>
      <c r="Q8" s="167">
        <v>9220289</v>
      </c>
      <c r="R8" s="194">
        <f t="shared" si="0"/>
        <v>2.5415922816011627E-2</v>
      </c>
      <c r="S8" s="137"/>
    </row>
    <row r="9" spans="1:19" ht="16.5" x14ac:dyDescent="0.3">
      <c r="P9" s="138" t="s">
        <v>94</v>
      </c>
      <c r="Q9" s="167">
        <v>6576737.9699999988</v>
      </c>
      <c r="R9" s="194">
        <f t="shared" si="0"/>
        <v>1.8128918152853231E-2</v>
      </c>
      <c r="S9" s="196"/>
    </row>
    <row r="10" spans="1:19" ht="16.5" x14ac:dyDescent="0.3">
      <c r="E10" s="26"/>
      <c r="P10" s="166" t="s">
        <v>143</v>
      </c>
      <c r="Q10" s="167">
        <f>SUM(Q11:Q95)</f>
        <v>16651244.410000008</v>
      </c>
      <c r="R10" s="194">
        <f t="shared" si="0"/>
        <v>4.5899509518097022E-2</v>
      </c>
      <c r="S10" s="137"/>
    </row>
    <row r="11" spans="1:19" ht="16.5" x14ac:dyDescent="0.3">
      <c r="P11" s="138" t="s">
        <v>64</v>
      </c>
      <c r="Q11" s="167">
        <v>3205158</v>
      </c>
      <c r="R11" s="194">
        <f t="shared" si="0"/>
        <v>8.835086225727002E-3</v>
      </c>
      <c r="S11" s="137"/>
    </row>
    <row r="12" spans="1:19" ht="16.5" x14ac:dyDescent="0.3">
      <c r="P12" s="138" t="s">
        <v>98</v>
      </c>
      <c r="Q12" s="167">
        <v>2801546.6000000006</v>
      </c>
      <c r="R12" s="194">
        <f t="shared" si="0"/>
        <v>7.7225228136623284E-3</v>
      </c>
      <c r="S12" s="137"/>
    </row>
    <row r="13" spans="1:19" ht="16.5" x14ac:dyDescent="0.3">
      <c r="P13" s="138" t="s">
        <v>58</v>
      </c>
      <c r="Q13" s="167">
        <v>1935131</v>
      </c>
      <c r="R13" s="194">
        <f t="shared" si="0"/>
        <v>5.3342297768401185E-3</v>
      </c>
      <c r="S13" s="137"/>
    </row>
    <row r="14" spans="1:19" ht="16.5" x14ac:dyDescent="0.3">
      <c r="P14" s="138" t="s">
        <v>145</v>
      </c>
      <c r="Q14" s="167">
        <v>1016161.8899999999</v>
      </c>
      <c r="R14" s="194">
        <f t="shared" si="0"/>
        <v>2.8010718714795704E-3</v>
      </c>
      <c r="S14" s="137"/>
    </row>
    <row r="15" spans="1:19" ht="16.5" x14ac:dyDescent="0.3">
      <c r="P15" s="138" t="s">
        <v>146</v>
      </c>
      <c r="Q15" s="167">
        <v>893822.57000000007</v>
      </c>
      <c r="R15" s="194">
        <f t="shared" si="0"/>
        <v>2.4638409327873726E-3</v>
      </c>
      <c r="S15" s="137"/>
    </row>
    <row r="16" spans="1:19" ht="16.5" x14ac:dyDescent="0.3">
      <c r="P16" s="138" t="s">
        <v>132</v>
      </c>
      <c r="Q16" s="167">
        <v>881272.99</v>
      </c>
      <c r="R16" s="194">
        <f t="shared" si="0"/>
        <v>2.4292477484898563E-3</v>
      </c>
      <c r="S16" s="137"/>
    </row>
    <row r="17" spans="5:19" ht="16.5" x14ac:dyDescent="0.3">
      <c r="P17" s="138" t="s">
        <v>118</v>
      </c>
      <c r="Q17" s="167">
        <v>730339.2200000002</v>
      </c>
      <c r="R17" s="194">
        <f t="shared" si="0"/>
        <v>2.0131955999455266E-3</v>
      </c>
      <c r="S17" s="137"/>
    </row>
    <row r="18" spans="5:19" ht="16.5" x14ac:dyDescent="0.3">
      <c r="E18" s="30"/>
      <c r="P18" s="138" t="s">
        <v>139</v>
      </c>
      <c r="Q18" s="167">
        <v>723846.79</v>
      </c>
      <c r="R18" s="194">
        <f t="shared" si="0"/>
        <v>1.9952990785058666E-3</v>
      </c>
      <c r="S18" s="137"/>
    </row>
    <row r="19" spans="5:19" ht="16.5" x14ac:dyDescent="0.3">
      <c r="P19" s="138" t="s">
        <v>136</v>
      </c>
      <c r="Q19" s="167">
        <v>622283.27999999991</v>
      </c>
      <c r="R19" s="194">
        <f t="shared" si="0"/>
        <v>1.7153371021423028E-3</v>
      </c>
      <c r="S19" s="137"/>
    </row>
    <row r="20" spans="5:19" ht="16.5" x14ac:dyDescent="0.3">
      <c r="P20" s="138" t="s">
        <v>120</v>
      </c>
      <c r="Q20" s="167">
        <v>594585.81999999995</v>
      </c>
      <c r="R20" s="194">
        <f t="shared" si="0"/>
        <v>1.6389884643111493E-3</v>
      </c>
      <c r="S20" s="137"/>
    </row>
    <row r="21" spans="5:19" ht="16.5" x14ac:dyDescent="0.3">
      <c r="P21" s="138" t="s">
        <v>147</v>
      </c>
      <c r="Q21" s="167">
        <v>456905.29999999993</v>
      </c>
      <c r="R21" s="194">
        <f t="shared" si="0"/>
        <v>1.2594691813918887E-3</v>
      </c>
      <c r="S21" s="137"/>
    </row>
    <row r="22" spans="5:19" ht="16.5" x14ac:dyDescent="0.3">
      <c r="P22" s="138" t="s">
        <v>124</v>
      </c>
      <c r="Q22" s="167">
        <v>358359.07</v>
      </c>
      <c r="R22" s="194">
        <f t="shared" si="0"/>
        <v>9.8782440154942088E-4</v>
      </c>
      <c r="S22" s="137"/>
    </row>
    <row r="23" spans="5:19" ht="16.5" x14ac:dyDescent="0.3">
      <c r="P23" s="138" t="s">
        <v>123</v>
      </c>
      <c r="Q23" s="167">
        <v>240442.23999999999</v>
      </c>
      <c r="R23" s="194">
        <f t="shared" si="0"/>
        <v>6.6278415064310273E-4</v>
      </c>
      <c r="S23" s="137"/>
    </row>
    <row r="24" spans="5:19" ht="16.5" x14ac:dyDescent="0.3">
      <c r="P24" s="138" t="s">
        <v>149</v>
      </c>
      <c r="Q24" s="167">
        <v>234170.91</v>
      </c>
      <c r="R24" s="194">
        <f t="shared" si="0"/>
        <v>6.4549709605796581E-4</v>
      </c>
      <c r="S24" s="137"/>
    </row>
    <row r="25" spans="5:19" ht="16.5" x14ac:dyDescent="0.3">
      <c r="P25" s="138" t="s">
        <v>127</v>
      </c>
      <c r="Q25" s="167">
        <v>209170.77</v>
      </c>
      <c r="R25" s="194">
        <f t="shared" si="0"/>
        <v>5.7658367819986127E-4</v>
      </c>
      <c r="S25" s="137"/>
    </row>
    <row r="26" spans="5:19" ht="16.5" x14ac:dyDescent="0.3">
      <c r="P26" s="138" t="s">
        <v>153</v>
      </c>
      <c r="Q26" s="167">
        <v>167481.20000000001</v>
      </c>
      <c r="R26" s="194">
        <f t="shared" si="0"/>
        <v>4.616654914323192E-4</v>
      </c>
      <c r="S26" s="137"/>
    </row>
    <row r="27" spans="5:19" ht="16.5" x14ac:dyDescent="0.3">
      <c r="P27" s="138" t="s">
        <v>156</v>
      </c>
      <c r="Q27" s="167">
        <v>153015.08000000002</v>
      </c>
      <c r="R27" s="194">
        <f t="shared" si="0"/>
        <v>4.2178932384503835E-4</v>
      </c>
      <c r="S27" s="137"/>
    </row>
    <row r="28" spans="5:19" ht="16.5" x14ac:dyDescent="0.3">
      <c r="P28" s="138" t="s">
        <v>157</v>
      </c>
      <c r="Q28" s="167">
        <v>140584.93999999997</v>
      </c>
      <c r="R28" s="194">
        <f t="shared" si="0"/>
        <v>3.8752537844894287E-4</v>
      </c>
      <c r="S28" s="137"/>
    </row>
    <row r="29" spans="5:19" ht="16.5" x14ac:dyDescent="0.3">
      <c r="P29" s="138" t="s">
        <v>129</v>
      </c>
      <c r="Q29" s="167">
        <v>133956</v>
      </c>
      <c r="R29" s="194">
        <f t="shared" si="0"/>
        <v>3.6925256428965009E-4</v>
      </c>
      <c r="S29" s="137"/>
    </row>
    <row r="30" spans="5:19" ht="16.5" x14ac:dyDescent="0.3">
      <c r="P30" s="138" t="s">
        <v>158</v>
      </c>
      <c r="Q30" s="167">
        <v>129821.65999999999</v>
      </c>
      <c r="R30" s="194">
        <f t="shared" si="0"/>
        <v>3.5785616810996961E-4</v>
      </c>
      <c r="S30" s="137"/>
    </row>
    <row r="31" spans="5:19" ht="16.5" x14ac:dyDescent="0.3">
      <c r="P31" s="138" t="s">
        <v>130</v>
      </c>
      <c r="Q31" s="167">
        <v>88387.65</v>
      </c>
      <c r="R31" s="194">
        <f t="shared" si="0"/>
        <v>2.436424379201834E-4</v>
      </c>
      <c r="S31" s="137"/>
    </row>
    <row r="32" spans="5:19" ht="16.5" x14ac:dyDescent="0.3">
      <c r="P32" s="138" t="s">
        <v>159</v>
      </c>
      <c r="Q32" s="167">
        <v>82195.079999999987</v>
      </c>
      <c r="R32" s="194">
        <f t="shared" si="0"/>
        <v>2.2657248695088632E-4</v>
      </c>
      <c r="S32" s="137"/>
    </row>
    <row r="33" spans="16:19" ht="16.5" x14ac:dyDescent="0.3">
      <c r="P33" s="138" t="s">
        <v>160</v>
      </c>
      <c r="Q33" s="167">
        <v>80640.5</v>
      </c>
      <c r="R33" s="194">
        <f t="shared" si="0"/>
        <v>2.2228725410283623E-4</v>
      </c>
      <c r="S33" s="137"/>
    </row>
    <row r="34" spans="16:19" ht="16.5" x14ac:dyDescent="0.3">
      <c r="P34" s="138" t="s">
        <v>161</v>
      </c>
      <c r="Q34" s="167">
        <v>66005.51999999999</v>
      </c>
      <c r="R34" s="194">
        <f t="shared" si="0"/>
        <v>1.8194562033258519E-4</v>
      </c>
      <c r="S34" s="137"/>
    </row>
    <row r="35" spans="16:19" ht="16.5" x14ac:dyDescent="0.3">
      <c r="P35" s="138" t="s">
        <v>140</v>
      </c>
      <c r="Q35" s="167">
        <v>64085.11</v>
      </c>
      <c r="R35" s="194">
        <f t="shared" si="0"/>
        <v>1.7665196930547567E-4</v>
      </c>
      <c r="S35" s="137"/>
    </row>
    <row r="36" spans="16:19" ht="16.5" x14ac:dyDescent="0.3">
      <c r="P36" s="138" t="s">
        <v>163</v>
      </c>
      <c r="Q36" s="167">
        <v>49975</v>
      </c>
      <c r="R36" s="194">
        <f t="shared" si="0"/>
        <v>1.377571508583062E-4</v>
      </c>
      <c r="S36" s="137"/>
    </row>
    <row r="37" spans="16:19" ht="16.5" x14ac:dyDescent="0.3">
      <c r="P37" s="138" t="s">
        <v>164</v>
      </c>
      <c r="Q37" s="167">
        <v>48018.21</v>
      </c>
      <c r="R37" s="194">
        <f t="shared" si="0"/>
        <v>1.3236321758711009E-4</v>
      </c>
      <c r="S37" s="137"/>
    </row>
    <row r="38" spans="16:19" ht="16.5" x14ac:dyDescent="0.3">
      <c r="P38" s="138" t="s">
        <v>165</v>
      </c>
      <c r="Q38" s="167">
        <v>44764.81</v>
      </c>
      <c r="R38" s="194">
        <f t="shared" ref="R38:R69" si="1">Q38/$Q$4</f>
        <v>1.2339515126189921E-4</v>
      </c>
      <c r="S38" s="137"/>
    </row>
    <row r="39" spans="16:19" ht="16.5" x14ac:dyDescent="0.3">
      <c r="P39" s="138" t="s">
        <v>102</v>
      </c>
      <c r="Q39" s="167">
        <v>42132.53</v>
      </c>
      <c r="R39" s="194">
        <f t="shared" si="1"/>
        <v>1.1613921543275859E-4</v>
      </c>
      <c r="S39" s="137"/>
    </row>
    <row r="40" spans="16:19" ht="16.5" x14ac:dyDescent="0.3">
      <c r="P40" s="138" t="s">
        <v>138</v>
      </c>
      <c r="Q40" s="167">
        <v>40144.9</v>
      </c>
      <c r="R40" s="194">
        <f t="shared" si="1"/>
        <v>1.10660271045355E-4</v>
      </c>
      <c r="S40" s="137"/>
    </row>
    <row r="41" spans="16:19" ht="16.5" x14ac:dyDescent="0.3">
      <c r="P41" s="138" t="s">
        <v>135</v>
      </c>
      <c r="Q41" s="167">
        <v>36586.770000000004</v>
      </c>
      <c r="R41" s="194">
        <f t="shared" si="1"/>
        <v>1.0085220999115861E-4</v>
      </c>
      <c r="S41" s="137"/>
    </row>
    <row r="42" spans="16:19" ht="16.5" x14ac:dyDescent="0.3">
      <c r="P42" s="138" t="s">
        <v>166</v>
      </c>
      <c r="Q42" s="167">
        <v>33682.11</v>
      </c>
      <c r="R42" s="194">
        <f t="shared" si="1"/>
        <v>9.2845452896369451E-5</v>
      </c>
      <c r="S42" s="137"/>
    </row>
    <row r="43" spans="16:19" ht="16.5" x14ac:dyDescent="0.3">
      <c r="P43" s="138" t="s">
        <v>167</v>
      </c>
      <c r="Q43" s="167">
        <v>26093.25</v>
      </c>
      <c r="R43" s="194">
        <f t="shared" si="1"/>
        <v>7.1926598832085999E-5</v>
      </c>
      <c r="S43" s="137"/>
    </row>
    <row r="44" spans="16:19" ht="16.5" x14ac:dyDescent="0.3">
      <c r="P44" s="138" t="s">
        <v>134</v>
      </c>
      <c r="Q44" s="167">
        <v>25203.21</v>
      </c>
      <c r="R44" s="194">
        <f t="shared" si="1"/>
        <v>6.9473184633988413E-5</v>
      </c>
      <c r="S44" s="137"/>
    </row>
    <row r="45" spans="16:19" ht="16.5" x14ac:dyDescent="0.3">
      <c r="P45" s="138" t="s">
        <v>168</v>
      </c>
      <c r="Q45" s="167">
        <v>23196.639999999999</v>
      </c>
      <c r="R45" s="194">
        <f t="shared" si="1"/>
        <v>6.3942031733583187E-5</v>
      </c>
      <c r="S45" s="137"/>
    </row>
    <row r="46" spans="16:19" ht="16.5" x14ac:dyDescent="0.3">
      <c r="P46" s="138" t="s">
        <v>169</v>
      </c>
      <c r="Q46" s="167">
        <v>22999</v>
      </c>
      <c r="R46" s="194">
        <f t="shared" si="1"/>
        <v>6.3397232868237798E-5</v>
      </c>
      <c r="S46" s="137"/>
    </row>
    <row r="47" spans="16:19" ht="16.5" x14ac:dyDescent="0.3">
      <c r="P47" s="138" t="s">
        <v>106</v>
      </c>
      <c r="Q47" s="167">
        <v>20568.47</v>
      </c>
      <c r="R47" s="194">
        <f t="shared" si="1"/>
        <v>5.6697425206894349E-5</v>
      </c>
      <c r="S47" s="137"/>
    </row>
    <row r="48" spans="16:19" ht="16.5" x14ac:dyDescent="0.3">
      <c r="P48" s="138" t="s">
        <v>171</v>
      </c>
      <c r="Q48" s="167">
        <v>19675.799999999996</v>
      </c>
      <c r="R48" s="194">
        <f t="shared" si="1"/>
        <v>5.4236761357836125E-5</v>
      </c>
      <c r="S48" s="137"/>
    </row>
    <row r="49" spans="16:19" ht="16.5" x14ac:dyDescent="0.3">
      <c r="P49" s="138" t="s">
        <v>172</v>
      </c>
      <c r="Q49" s="167">
        <v>17546.91</v>
      </c>
      <c r="R49" s="194">
        <f t="shared" si="1"/>
        <v>4.8368430774729793E-5</v>
      </c>
      <c r="S49" s="137"/>
    </row>
    <row r="50" spans="16:19" ht="16.5" x14ac:dyDescent="0.3">
      <c r="P50" s="138" t="s">
        <v>162</v>
      </c>
      <c r="Q50" s="167">
        <v>17491.5</v>
      </c>
      <c r="R50" s="194">
        <f t="shared" si="1"/>
        <v>4.8215691930726615E-5</v>
      </c>
      <c r="S50" s="137"/>
    </row>
    <row r="51" spans="16:19" ht="16.5" x14ac:dyDescent="0.3">
      <c r="P51" s="138" t="s">
        <v>174</v>
      </c>
      <c r="Q51" s="167">
        <v>16904.189999999999</v>
      </c>
      <c r="R51" s="194">
        <f t="shared" si="1"/>
        <v>4.6596759419058941E-5</v>
      </c>
      <c r="S51" s="137"/>
    </row>
    <row r="52" spans="16:19" ht="16.5" x14ac:dyDescent="0.3">
      <c r="P52" s="138" t="s">
        <v>141</v>
      </c>
      <c r="Q52" s="167">
        <v>15140.149999999998</v>
      </c>
      <c r="R52" s="194">
        <f t="shared" si="1"/>
        <v>4.1734145624159762E-5</v>
      </c>
      <c r="S52" s="137"/>
    </row>
    <row r="53" spans="16:19" ht="16.5" x14ac:dyDescent="0.3">
      <c r="P53" s="138" t="s">
        <v>175</v>
      </c>
      <c r="Q53" s="167">
        <v>14428.81</v>
      </c>
      <c r="R53" s="194">
        <f t="shared" si="1"/>
        <v>3.9773321778405936E-5</v>
      </c>
      <c r="S53" s="137"/>
    </row>
    <row r="54" spans="16:19" ht="16.5" x14ac:dyDescent="0.3">
      <c r="P54" s="138" t="s">
        <v>176</v>
      </c>
      <c r="Q54" s="167">
        <v>11006.35</v>
      </c>
      <c r="R54" s="194">
        <f t="shared" si="1"/>
        <v>3.0339237965969353E-5</v>
      </c>
      <c r="S54" s="137"/>
    </row>
    <row r="55" spans="16:19" ht="16.5" x14ac:dyDescent="0.3">
      <c r="P55" s="138" t="s">
        <v>137</v>
      </c>
      <c r="Q55" s="167">
        <v>9472.18</v>
      </c>
      <c r="R55" s="194">
        <f t="shared" si="1"/>
        <v>2.6110265717199216E-5</v>
      </c>
      <c r="S55" s="137"/>
    </row>
    <row r="56" spans="16:19" ht="16.5" x14ac:dyDescent="0.3">
      <c r="P56" s="138" t="s">
        <v>179</v>
      </c>
      <c r="Q56" s="167">
        <v>8447.5499999999993</v>
      </c>
      <c r="R56" s="194">
        <f t="shared" si="1"/>
        <v>2.3285851320321846E-5</v>
      </c>
      <c r="S56" s="137"/>
    </row>
    <row r="57" spans="16:19" ht="16.5" x14ac:dyDescent="0.3">
      <c r="P57" s="138" t="s">
        <v>180</v>
      </c>
      <c r="Q57" s="167">
        <v>7139.27</v>
      </c>
      <c r="R57" s="194">
        <f t="shared" si="1"/>
        <v>1.9679549662995091E-5</v>
      </c>
      <c r="S57" s="137"/>
    </row>
    <row r="58" spans="16:19" ht="16.5" x14ac:dyDescent="0.3">
      <c r="P58" s="138" t="s">
        <v>181</v>
      </c>
      <c r="Q58" s="167">
        <v>6344.4400000000005</v>
      </c>
      <c r="R58" s="194">
        <f t="shared" si="1"/>
        <v>1.7488583855757323E-5</v>
      </c>
      <c r="S58" s="137"/>
    </row>
    <row r="59" spans="16:19" ht="16.5" x14ac:dyDescent="0.3">
      <c r="P59" s="138" t="s">
        <v>182</v>
      </c>
      <c r="Q59" s="167">
        <v>5801.88</v>
      </c>
      <c r="R59" s="194">
        <f t="shared" si="1"/>
        <v>1.5993005671271427E-5</v>
      </c>
      <c r="S59" s="137"/>
    </row>
    <row r="60" spans="16:19" ht="16.5" x14ac:dyDescent="0.3">
      <c r="P60" s="138" t="s">
        <v>142</v>
      </c>
      <c r="Q60" s="167">
        <v>5307</v>
      </c>
      <c r="R60" s="194">
        <f t="shared" si="1"/>
        <v>1.4628858421311274E-5</v>
      </c>
      <c r="S60" s="137"/>
    </row>
    <row r="61" spans="16:19" ht="16.5" x14ac:dyDescent="0.3">
      <c r="P61" s="138" t="s">
        <v>183</v>
      </c>
      <c r="Q61" s="167">
        <v>4836.01</v>
      </c>
      <c r="R61" s="194">
        <f t="shared" si="1"/>
        <v>1.3330564464677886E-5</v>
      </c>
      <c r="S61" s="137"/>
    </row>
    <row r="62" spans="16:19" ht="16.5" x14ac:dyDescent="0.3">
      <c r="P62" s="138" t="s">
        <v>184</v>
      </c>
      <c r="Q62" s="167">
        <v>4791.2700000000004</v>
      </c>
      <c r="R62" s="194">
        <f t="shared" si="1"/>
        <v>1.320723770270889E-5</v>
      </c>
      <c r="S62" s="137"/>
    </row>
    <row r="63" spans="16:19" ht="16.5" x14ac:dyDescent="0.3">
      <c r="P63" s="138" t="s">
        <v>185</v>
      </c>
      <c r="Q63" s="167">
        <v>4657.7700000000004</v>
      </c>
      <c r="R63" s="194">
        <f t="shared" si="1"/>
        <v>1.2839242112121918E-5</v>
      </c>
      <c r="S63" s="137"/>
    </row>
    <row r="64" spans="16:19" ht="16.5" x14ac:dyDescent="0.3">
      <c r="P64" s="138" t="s">
        <v>178</v>
      </c>
      <c r="Q64" s="167">
        <v>4604.2199999999993</v>
      </c>
      <c r="R64" s="194">
        <f t="shared" si="1"/>
        <v>1.2691630397695456E-5</v>
      </c>
      <c r="S64" s="137"/>
    </row>
    <row r="65" spans="16:19" ht="16.5" x14ac:dyDescent="0.3">
      <c r="P65" s="138" t="s">
        <v>186</v>
      </c>
      <c r="Q65" s="167">
        <v>3913</v>
      </c>
      <c r="R65" s="194">
        <f t="shared" si="1"/>
        <v>1.0786267760051068E-5</v>
      </c>
      <c r="S65" s="137"/>
    </row>
    <row r="66" spans="16:19" ht="16.5" x14ac:dyDescent="0.3">
      <c r="P66" s="138" t="s">
        <v>188</v>
      </c>
      <c r="Q66" s="167">
        <v>3547.1</v>
      </c>
      <c r="R66" s="194">
        <f t="shared" si="1"/>
        <v>9.777656624502209E-6</v>
      </c>
      <c r="S66" s="137"/>
    </row>
    <row r="67" spans="16:19" ht="16.5" x14ac:dyDescent="0.3">
      <c r="P67" s="138" t="s">
        <v>189</v>
      </c>
      <c r="Q67" s="167">
        <v>3511.8900000000003</v>
      </c>
      <c r="R67" s="194">
        <f t="shared" si="1"/>
        <v>9.6805995103106953E-6</v>
      </c>
      <c r="S67" s="137"/>
    </row>
    <row r="68" spans="16:19" ht="16.5" x14ac:dyDescent="0.3">
      <c r="P68" s="138" t="s">
        <v>190</v>
      </c>
      <c r="Q68" s="167">
        <v>3155.83</v>
      </c>
      <c r="R68" s="194">
        <f t="shared" si="1"/>
        <v>8.6991125441354364E-6</v>
      </c>
      <c r="S68" s="137"/>
    </row>
    <row r="69" spans="16:19" ht="16.5" x14ac:dyDescent="0.3">
      <c r="P69" s="138" t="s">
        <v>191</v>
      </c>
      <c r="Q69" s="167">
        <v>2936</v>
      </c>
      <c r="R69" s="194">
        <f t="shared" si="1"/>
        <v>8.0931464716355578E-6</v>
      </c>
      <c r="S69" s="137"/>
    </row>
    <row r="70" spans="16:19" ht="16.5" x14ac:dyDescent="0.3">
      <c r="P70" s="138" t="s">
        <v>192</v>
      </c>
      <c r="Q70" s="167">
        <v>2919.5</v>
      </c>
      <c r="R70" s="194">
        <f t="shared" ref="R70:R101" si="2">Q70/$Q$4</f>
        <v>8.0476638705517738E-6</v>
      </c>
      <c r="S70" s="137"/>
    </row>
    <row r="71" spans="16:19" ht="16.5" x14ac:dyDescent="0.3">
      <c r="P71" s="138" t="s">
        <v>193</v>
      </c>
      <c r="Q71" s="167">
        <v>2905.88</v>
      </c>
      <c r="R71" s="194">
        <f t="shared" si="2"/>
        <v>8.0101200507480693E-6</v>
      </c>
      <c r="S71" s="137"/>
    </row>
    <row r="72" spans="16:19" ht="16.5" x14ac:dyDescent="0.3">
      <c r="P72" s="138" t="s">
        <v>194</v>
      </c>
      <c r="Q72" s="167">
        <v>2828.49</v>
      </c>
      <c r="R72" s="194">
        <f t="shared" si="2"/>
        <v>7.7967928690587374E-6</v>
      </c>
      <c r="S72" s="137"/>
    </row>
    <row r="73" spans="16:19" ht="16.5" x14ac:dyDescent="0.3">
      <c r="P73" s="138" t="s">
        <v>195</v>
      </c>
      <c r="Q73" s="167">
        <v>2775.6400000000003</v>
      </c>
      <c r="R73" s="194">
        <f t="shared" si="2"/>
        <v>7.6511107195267443E-6</v>
      </c>
      <c r="S73" s="137"/>
    </row>
    <row r="74" spans="16:19" ht="16.5" x14ac:dyDescent="0.3">
      <c r="P74" s="138" t="s">
        <v>196</v>
      </c>
      <c r="Q74" s="167">
        <v>2758</v>
      </c>
      <c r="R74" s="194">
        <f t="shared" si="2"/>
        <v>7.6024856841862623E-6</v>
      </c>
      <c r="S74" s="137"/>
    </row>
    <row r="75" spans="16:19" ht="16.5" x14ac:dyDescent="0.3">
      <c r="P75" s="138" t="s">
        <v>197</v>
      </c>
      <c r="Q75" s="167">
        <v>2635.08</v>
      </c>
      <c r="R75" s="194">
        <f t="shared" si="2"/>
        <v>7.2636540887184685E-6</v>
      </c>
      <c r="S75" s="137"/>
    </row>
    <row r="76" spans="16:19" ht="16.5" x14ac:dyDescent="0.3">
      <c r="P76" s="138" t="s">
        <v>198</v>
      </c>
      <c r="Q76" s="167">
        <v>2600</v>
      </c>
      <c r="R76" s="194">
        <f t="shared" si="2"/>
        <v>7.166955322293068E-6</v>
      </c>
      <c r="S76" s="137"/>
    </row>
    <row r="77" spans="16:19" ht="16.5" x14ac:dyDescent="0.3">
      <c r="P77" s="138" t="s">
        <v>199</v>
      </c>
      <c r="Q77" s="167">
        <v>2504</v>
      </c>
      <c r="R77" s="194">
        <f t="shared" si="2"/>
        <v>6.9023292796237855E-6</v>
      </c>
      <c r="S77" s="137"/>
    </row>
    <row r="78" spans="16:19" ht="16.5" x14ac:dyDescent="0.3">
      <c r="P78" s="138" t="s">
        <v>200</v>
      </c>
      <c r="Q78" s="167">
        <v>2354.7600000000002</v>
      </c>
      <c r="R78" s="194">
        <f t="shared" si="2"/>
        <v>6.4909460441241646E-6</v>
      </c>
      <c r="S78" s="137"/>
    </row>
    <row r="79" spans="16:19" ht="16.5" x14ac:dyDescent="0.3">
      <c r="P79" s="138" t="s">
        <v>201</v>
      </c>
      <c r="Q79" s="167">
        <v>2160</v>
      </c>
      <c r="R79" s="194">
        <f t="shared" si="2"/>
        <v>5.9540859600588571E-6</v>
      </c>
      <c r="S79" s="137"/>
    </row>
    <row r="80" spans="16:19" ht="16.5" x14ac:dyDescent="0.3">
      <c r="P80" s="138" t="s">
        <v>202</v>
      </c>
      <c r="Q80" s="167">
        <v>2042.63</v>
      </c>
      <c r="R80" s="194">
        <f t="shared" si="2"/>
        <v>5.6305530576828807E-6</v>
      </c>
      <c r="S80" s="137"/>
    </row>
    <row r="81" spans="16:19" ht="16.5" x14ac:dyDescent="0.3">
      <c r="P81" s="138" t="s">
        <v>203</v>
      </c>
      <c r="Q81" s="167">
        <v>2042.26</v>
      </c>
      <c r="R81" s="194">
        <f t="shared" si="2"/>
        <v>5.629533144810093E-6</v>
      </c>
      <c r="S81" s="137"/>
    </row>
    <row r="82" spans="16:19" ht="16.5" x14ac:dyDescent="0.3">
      <c r="P82" s="138" t="s">
        <v>204</v>
      </c>
      <c r="Q82" s="167">
        <v>1634</v>
      </c>
      <c r="R82" s="194">
        <f t="shared" si="2"/>
        <v>4.5041557679334127E-6</v>
      </c>
      <c r="S82" s="137"/>
    </row>
    <row r="83" spans="16:19" ht="16.5" x14ac:dyDescent="0.3">
      <c r="P83" s="138" t="s">
        <v>205</v>
      </c>
      <c r="Q83" s="167">
        <v>1520.34</v>
      </c>
      <c r="R83" s="194">
        <f t="shared" si="2"/>
        <v>4.1908495594980931E-6</v>
      </c>
      <c r="S83" s="137"/>
    </row>
    <row r="84" spans="16:19" ht="16.5" x14ac:dyDescent="0.3">
      <c r="P84" s="138" t="s">
        <v>206</v>
      </c>
      <c r="Q84" s="167">
        <v>870.09999999999991</v>
      </c>
      <c r="R84" s="194">
        <f t="shared" si="2"/>
        <v>2.3984491638181533E-6</v>
      </c>
      <c r="S84" s="137"/>
    </row>
    <row r="85" spans="16:19" ht="16.5" x14ac:dyDescent="0.3">
      <c r="P85" s="138" t="s">
        <v>207</v>
      </c>
      <c r="Q85" s="167">
        <v>597</v>
      </c>
      <c r="R85" s="194">
        <f t="shared" si="2"/>
        <v>1.6456432028496007E-6</v>
      </c>
      <c r="S85" s="137"/>
    </row>
    <row r="86" spans="16:19" ht="16.5" x14ac:dyDescent="0.3">
      <c r="P86" s="138" t="s">
        <v>208</v>
      </c>
      <c r="Q86" s="167">
        <v>520.64</v>
      </c>
      <c r="R86" s="194">
        <f t="shared" si="2"/>
        <v>1.4351552380764088E-6</v>
      </c>
      <c r="S86" s="137"/>
    </row>
    <row r="87" spans="16:19" ht="16.5" x14ac:dyDescent="0.3">
      <c r="P87" s="138" t="s">
        <v>209</v>
      </c>
      <c r="Q87" s="167">
        <v>437</v>
      </c>
      <c r="R87" s="194">
        <f t="shared" si="2"/>
        <v>1.2045997984007965E-6</v>
      </c>
      <c r="S87" s="137"/>
    </row>
    <row r="88" spans="16:19" ht="16.5" x14ac:dyDescent="0.3">
      <c r="P88" s="138" t="s">
        <v>210</v>
      </c>
      <c r="Q88" s="167">
        <v>321.75</v>
      </c>
      <c r="R88" s="194">
        <f t="shared" si="2"/>
        <v>8.8691072113376722E-7</v>
      </c>
      <c r="S88" s="137"/>
    </row>
    <row r="89" spans="16:19" ht="16.5" x14ac:dyDescent="0.3">
      <c r="P89" s="138" t="s">
        <v>211</v>
      </c>
      <c r="Q89" s="167">
        <v>320</v>
      </c>
      <c r="R89" s="194">
        <f t="shared" si="2"/>
        <v>8.8208680889760843E-7</v>
      </c>
      <c r="S89" s="137"/>
    </row>
    <row r="90" spans="16:19" ht="16.5" x14ac:dyDescent="0.3">
      <c r="P90" s="138" t="s">
        <v>212</v>
      </c>
      <c r="Q90" s="167">
        <v>282.73</v>
      </c>
      <c r="R90" s="194">
        <f t="shared" si="2"/>
        <v>7.7935126087381509E-7</v>
      </c>
      <c r="S90" s="137"/>
    </row>
    <row r="91" spans="16:19" ht="16.5" x14ac:dyDescent="0.3">
      <c r="P91" s="138" t="s">
        <v>213</v>
      </c>
      <c r="Q91" s="167">
        <v>270</v>
      </c>
      <c r="R91" s="194">
        <f t="shared" si="2"/>
        <v>7.4426074500735714E-7</v>
      </c>
      <c r="S91" s="137"/>
    </row>
    <row r="92" spans="16:19" ht="16.5" x14ac:dyDescent="0.3">
      <c r="P92" s="138" t="s">
        <v>214</v>
      </c>
      <c r="Q92" s="167">
        <v>268</v>
      </c>
      <c r="R92" s="194">
        <f t="shared" si="2"/>
        <v>7.3874770245174707E-7</v>
      </c>
      <c r="S92" s="137"/>
    </row>
    <row r="93" spans="16:19" ht="16.5" x14ac:dyDescent="0.3">
      <c r="P93" s="138" t="s">
        <v>215</v>
      </c>
      <c r="Q93" s="167">
        <v>140</v>
      </c>
      <c r="R93" s="194">
        <f t="shared" si="2"/>
        <v>3.8591297889270369E-7</v>
      </c>
      <c r="S93" s="137"/>
    </row>
    <row r="94" spans="16:19" ht="16.5" x14ac:dyDescent="0.3">
      <c r="P94" s="138" t="s">
        <v>216</v>
      </c>
      <c r="Q94" s="167">
        <v>120</v>
      </c>
      <c r="R94" s="194">
        <f t="shared" si="2"/>
        <v>3.3078255333660316E-7</v>
      </c>
      <c r="S94" s="137"/>
    </row>
    <row r="95" spans="16:19" ht="16.5" x14ac:dyDescent="0.3">
      <c r="P95" s="138" t="s">
        <v>217</v>
      </c>
      <c r="Q95" s="167">
        <v>23.4</v>
      </c>
      <c r="R95" s="194">
        <f t="shared" si="2"/>
        <v>6.4502597900637612E-8</v>
      </c>
      <c r="S95" s="137"/>
    </row>
    <row r="96" spans="16:19" ht="16.5" x14ac:dyDescent="0.3">
      <c r="P96" s="138" t="s">
        <v>32</v>
      </c>
      <c r="Q96" s="167">
        <v>362776085.94999975</v>
      </c>
      <c r="R96" s="194">
        <f t="shared" si="2"/>
        <v>0.99999999999999933</v>
      </c>
      <c r="S96" s="137"/>
    </row>
    <row r="97" spans="16:19" x14ac:dyDescent="0.3">
      <c r="P97" s="137"/>
      <c r="Q97" s="137"/>
      <c r="R97" s="137"/>
      <c r="S97" s="137"/>
    </row>
    <row r="98" spans="16:19" x14ac:dyDescent="0.3">
      <c r="P98" s="137"/>
      <c r="Q98" s="137"/>
      <c r="R98" s="137"/>
      <c r="S98" s="137"/>
    </row>
    <row r="99" spans="16:19" x14ac:dyDescent="0.3">
      <c r="P99" s="137"/>
      <c r="Q99" s="137"/>
      <c r="R99" s="137"/>
      <c r="S99" s="137"/>
    </row>
    <row r="100" spans="16:19" ht="16.5" x14ac:dyDescent="0.3">
      <c r="Q100" s="40"/>
      <c r="R100" s="40"/>
      <c r="S100" s="139"/>
    </row>
    <row r="101" spans="16:19" ht="16.5" x14ac:dyDescent="0.3">
      <c r="Q101" s="40"/>
      <c r="R101" s="40"/>
      <c r="S101" s="139"/>
    </row>
    <row r="102" spans="16:19" ht="16.5" x14ac:dyDescent="0.3">
      <c r="Q102" s="40"/>
      <c r="R102" s="40"/>
      <c r="S102" s="139"/>
    </row>
    <row r="103" spans="16:19" ht="16.5" x14ac:dyDescent="0.3">
      <c r="Q103" s="40"/>
      <c r="R103" s="40"/>
      <c r="S103" s="139"/>
    </row>
    <row r="104" spans="16:19" ht="16.5" x14ac:dyDescent="0.3">
      <c r="Q104" s="40"/>
      <c r="R104" s="40"/>
      <c r="S104" s="139"/>
    </row>
    <row r="105" spans="16:19" ht="16.5" x14ac:dyDescent="0.3">
      <c r="Q105" s="40"/>
      <c r="R105" s="40"/>
      <c r="S105" s="139"/>
    </row>
    <row r="106" spans="16:19" ht="16.5" x14ac:dyDescent="0.3">
      <c r="Q106" s="40"/>
      <c r="R106" s="40"/>
      <c r="S106" s="139"/>
    </row>
    <row r="107" spans="16:19" ht="16.5" x14ac:dyDescent="0.3">
      <c r="Q107" s="13"/>
      <c r="R107" s="13"/>
    </row>
    <row r="108" spans="16:19" ht="16.5" x14ac:dyDescent="0.3">
      <c r="Q108" s="13"/>
      <c r="R108" s="13"/>
    </row>
    <row r="109" spans="16:19" ht="16.5" x14ac:dyDescent="0.3">
      <c r="Q109" s="13"/>
      <c r="R109" s="13"/>
    </row>
    <row r="110" spans="16:19" ht="16.5" x14ac:dyDescent="0.3">
      <c r="Q110" s="13"/>
      <c r="R110" s="13"/>
    </row>
    <row r="111" spans="16:19" ht="16.5" x14ac:dyDescent="0.3">
      <c r="Q111" s="13"/>
      <c r="R111" s="13"/>
    </row>
    <row r="112" spans="16:19" ht="16.5" x14ac:dyDescent="0.3">
      <c r="Q112" s="13"/>
      <c r="R112" s="13"/>
    </row>
    <row r="113" spans="17:18" ht="16.5" x14ac:dyDescent="0.3">
      <c r="Q113" s="13"/>
      <c r="R113" s="13"/>
    </row>
    <row r="114" spans="17:18" ht="16.5" x14ac:dyDescent="0.3">
      <c r="Q114" s="13"/>
      <c r="R114" s="13"/>
    </row>
    <row r="115" spans="17:18" ht="16.5" x14ac:dyDescent="0.3">
      <c r="Q115" s="13"/>
      <c r="R115" s="13"/>
    </row>
    <row r="116" spans="17:18" x14ac:dyDescent="0.3">
      <c r="R116" s="31">
        <f>SUM(R100:R115)</f>
        <v>0</v>
      </c>
    </row>
  </sheetData>
  <mergeCells count="1">
    <mergeCell ref="P2:S2"/>
  </mergeCells>
  <pageMargins left="0.5" right="0.5" top="0.5" bottom="0.5" header="0.4921259845" footer="0.4921259845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U85"/>
  <sheetViews>
    <sheetView showGridLines="0" zoomScaleNormal="100" workbookViewId="0">
      <selection activeCell="W42" sqref="W42"/>
    </sheetView>
  </sheetViews>
  <sheetFormatPr defaultColWidth="9.140625" defaultRowHeight="15" x14ac:dyDescent="0.3"/>
  <cols>
    <col min="1" max="1" width="36.5703125" style="1" bestFit="1" customWidth="1"/>
    <col min="2" max="2" width="13.7109375" style="1" customWidth="1"/>
    <col min="3" max="3" width="15.140625" style="1" customWidth="1"/>
    <col min="4" max="4" width="17.28515625" style="1" customWidth="1"/>
    <col min="5" max="5" width="15" style="1" customWidth="1"/>
    <col min="6" max="6" width="15.140625" style="1" customWidth="1"/>
    <col min="7" max="7" width="13.5703125" style="1" customWidth="1"/>
    <col min="8" max="8" width="18.140625" style="1" customWidth="1"/>
    <col min="9" max="9" width="14.28515625" style="1" customWidth="1"/>
    <col min="10" max="10" width="13.42578125" style="1" bestFit="1" customWidth="1"/>
    <col min="11" max="11" width="18" style="1" customWidth="1"/>
    <col min="12" max="15" width="9.28515625" style="1" bestFit="1" customWidth="1"/>
    <col min="16" max="16" width="9.28515625" style="1" customWidth="1"/>
    <col min="17" max="17" width="9.28515625" style="1" bestFit="1" customWidth="1"/>
    <col min="18" max="16384" width="9.140625" style="1"/>
  </cols>
  <sheetData>
    <row r="1" spans="1:13" ht="30" customHeight="1" x14ac:dyDescent="0.3">
      <c r="A1" s="149" t="s">
        <v>287</v>
      </c>
      <c r="I1" s="149" t="s">
        <v>289</v>
      </c>
      <c r="L1" s="9"/>
      <c r="M1" s="9"/>
    </row>
    <row r="2" spans="1:13" x14ac:dyDescent="0.3">
      <c r="L2" s="9"/>
      <c r="M2" s="9"/>
    </row>
    <row r="3" spans="1:13" x14ac:dyDescent="0.3">
      <c r="L3" s="9"/>
      <c r="M3" s="9"/>
    </row>
    <row r="4" spans="1:13" x14ac:dyDescent="0.3">
      <c r="L4" s="9"/>
      <c r="M4" s="9"/>
    </row>
    <row r="5" spans="1:13" x14ac:dyDescent="0.3">
      <c r="L5" s="9"/>
      <c r="M5" s="9"/>
    </row>
    <row r="6" spans="1:13" x14ac:dyDescent="0.3">
      <c r="L6" s="9"/>
      <c r="M6" s="9"/>
    </row>
    <row r="7" spans="1:13" x14ac:dyDescent="0.3">
      <c r="L7" s="9"/>
      <c r="M7" s="9"/>
    </row>
    <row r="8" spans="1:13" x14ac:dyDescent="0.3">
      <c r="L8" s="9"/>
      <c r="M8" s="9"/>
    </row>
    <row r="22" spans="1:11" x14ac:dyDescent="0.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</row>
    <row r="23" spans="1:11" ht="16.5" x14ac:dyDescent="0.3">
      <c r="A23" s="104"/>
      <c r="B23" s="187"/>
      <c r="C23" s="187"/>
      <c r="D23" s="187"/>
      <c r="E23" s="187"/>
      <c r="F23" s="187"/>
      <c r="G23" s="104"/>
      <c r="H23" s="104"/>
      <c r="I23" s="104"/>
      <c r="J23" s="79"/>
      <c r="K23" s="79"/>
    </row>
    <row r="24" spans="1:11" ht="16.5" x14ac:dyDescent="0.3">
      <c r="A24" s="104"/>
      <c r="B24" s="187"/>
      <c r="C24" s="187"/>
      <c r="D24" s="187"/>
      <c r="E24" s="187"/>
      <c r="F24" s="187"/>
      <c r="G24" s="104"/>
      <c r="H24" s="104"/>
      <c r="I24" s="104"/>
      <c r="J24" s="79"/>
      <c r="K24" s="79"/>
    </row>
    <row r="25" spans="1:11" ht="16.5" x14ac:dyDescent="0.3">
      <c r="A25" s="104"/>
      <c r="B25" s="187"/>
      <c r="C25" s="187"/>
      <c r="D25" s="187"/>
      <c r="E25" s="187"/>
      <c r="F25" s="187"/>
      <c r="G25" s="104"/>
      <c r="H25" s="104"/>
      <c r="I25" s="104"/>
      <c r="J25" s="79"/>
      <c r="K25" s="79"/>
    </row>
    <row r="26" spans="1:11" ht="16.5" x14ac:dyDescent="0.3">
      <c r="A26" s="104"/>
      <c r="B26" s="188"/>
      <c r="C26" s="188"/>
      <c r="D26" s="188"/>
      <c r="E26" s="188"/>
      <c r="F26" s="188"/>
      <c r="G26" s="104"/>
      <c r="H26" s="104"/>
      <c r="I26" s="104"/>
      <c r="J26" s="79"/>
      <c r="K26" s="79"/>
    </row>
    <row r="27" spans="1:11" x14ac:dyDescent="0.3">
      <c r="A27" s="104"/>
      <c r="B27" s="197"/>
      <c r="C27" s="197"/>
      <c r="D27" s="197"/>
      <c r="E27" s="197"/>
      <c r="F27" s="197"/>
      <c r="G27" s="104"/>
      <c r="H27" s="104"/>
      <c r="I27" s="104"/>
      <c r="J27" s="79"/>
      <c r="K27" s="79"/>
    </row>
    <row r="28" spans="1:11" x14ac:dyDescent="0.3">
      <c r="A28" s="104"/>
      <c r="B28" s="197"/>
      <c r="C28" s="197"/>
      <c r="D28" s="197"/>
      <c r="E28" s="197"/>
      <c r="F28" s="197"/>
      <c r="G28" s="104"/>
      <c r="H28" s="104"/>
      <c r="I28" s="104"/>
      <c r="J28" s="79"/>
      <c r="K28" s="79"/>
    </row>
    <row r="29" spans="1:11" x14ac:dyDescent="0.3">
      <c r="A29" s="104"/>
      <c r="B29" s="197"/>
      <c r="C29" s="197"/>
      <c r="D29" s="197"/>
      <c r="E29" s="197"/>
      <c r="F29" s="197"/>
      <c r="G29" s="104"/>
      <c r="H29" s="104"/>
      <c r="I29" s="104"/>
      <c r="J29" s="79"/>
      <c r="K29" s="79"/>
    </row>
    <row r="30" spans="1:11" x14ac:dyDescent="0.3">
      <c r="A30" s="104"/>
      <c r="B30" s="197"/>
      <c r="C30" s="197"/>
      <c r="D30" s="197"/>
      <c r="E30" s="197"/>
      <c r="F30" s="197"/>
      <c r="G30" s="104"/>
      <c r="H30" s="104"/>
      <c r="I30" s="104"/>
      <c r="J30" s="79"/>
      <c r="K30" s="79"/>
    </row>
    <row r="31" spans="1:11" ht="16.5" x14ac:dyDescent="0.3">
      <c r="A31" s="149" t="s">
        <v>288</v>
      </c>
      <c r="B31" s="197"/>
      <c r="C31" s="197"/>
      <c r="D31" s="197"/>
      <c r="E31" s="197"/>
      <c r="F31" s="197"/>
      <c r="G31" s="104"/>
      <c r="H31" s="104"/>
      <c r="I31" s="104"/>
      <c r="J31" s="79"/>
      <c r="K31" s="79"/>
    </row>
    <row r="32" spans="1:11" x14ac:dyDescent="0.3">
      <c r="A32" s="104"/>
      <c r="B32" s="197"/>
      <c r="C32" s="197"/>
      <c r="D32" s="197"/>
      <c r="E32" s="197"/>
      <c r="F32" s="197"/>
      <c r="G32" s="104"/>
      <c r="H32" s="104"/>
      <c r="I32" s="104"/>
      <c r="J32" s="79"/>
      <c r="K32" s="79"/>
    </row>
    <row r="33" spans="1:11" x14ac:dyDescent="0.3">
      <c r="A33" s="104"/>
      <c r="B33" s="197"/>
      <c r="C33" s="197"/>
      <c r="D33" s="197"/>
      <c r="E33" s="197"/>
      <c r="F33" s="197"/>
      <c r="G33" s="104"/>
      <c r="H33" s="104"/>
      <c r="I33" s="104"/>
      <c r="J33" s="79"/>
      <c r="K33" s="79"/>
    </row>
    <row r="34" spans="1:11" x14ac:dyDescent="0.3">
      <c r="A34" s="104"/>
      <c r="B34" s="197"/>
      <c r="C34" s="197"/>
      <c r="D34" s="197"/>
      <c r="E34" s="197"/>
      <c r="F34" s="197"/>
      <c r="G34" s="104"/>
      <c r="H34" s="104"/>
      <c r="I34" s="104"/>
      <c r="J34" s="79"/>
      <c r="K34" s="79"/>
    </row>
    <row r="35" spans="1:1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</row>
    <row r="36" spans="1:11" x14ac:dyDescent="0.3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</row>
    <row r="37" spans="1:11" x14ac:dyDescent="0.3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</row>
    <row r="38" spans="1:11" x14ac:dyDescent="0.3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</row>
    <row r="71" spans="1:21" x14ac:dyDescent="0.3">
      <c r="A71" s="176" t="s">
        <v>30</v>
      </c>
      <c r="B71" s="299" t="s">
        <v>37</v>
      </c>
      <c r="C71" s="299"/>
      <c r="D71" s="299"/>
      <c r="E71" s="299"/>
      <c r="F71" s="299"/>
      <c r="G71" s="299"/>
      <c r="H71" s="299"/>
      <c r="I71" s="299"/>
      <c r="J71" s="299"/>
      <c r="K71" s="299" t="s">
        <v>39</v>
      </c>
      <c r="L71" s="299"/>
      <c r="M71" s="299"/>
      <c r="N71" s="299"/>
      <c r="O71" s="299"/>
      <c r="P71" s="299"/>
      <c r="Q71" s="299"/>
      <c r="R71" s="165"/>
      <c r="S71" s="165"/>
      <c r="T71" s="165"/>
      <c r="U71" s="165"/>
    </row>
    <row r="72" spans="1:21" x14ac:dyDescent="0.3">
      <c r="A72" s="176" t="s">
        <v>31</v>
      </c>
      <c r="B72" s="176">
        <v>2009</v>
      </c>
      <c r="C72" s="176">
        <v>2010</v>
      </c>
      <c r="D72" s="176">
        <v>2011</v>
      </c>
      <c r="E72" s="176">
        <v>2012</v>
      </c>
      <c r="F72" s="176">
        <v>2013</v>
      </c>
      <c r="G72" s="176">
        <v>2014</v>
      </c>
      <c r="H72" s="176">
        <v>2015</v>
      </c>
      <c r="I72" s="176">
        <v>2016</v>
      </c>
      <c r="J72" s="177" t="s">
        <v>12</v>
      </c>
      <c r="K72" s="176">
        <v>2009</v>
      </c>
      <c r="L72" s="176">
        <v>2010</v>
      </c>
      <c r="M72" s="176">
        <v>2011</v>
      </c>
      <c r="N72" s="176">
        <v>2012</v>
      </c>
      <c r="O72" s="176">
        <v>2013</v>
      </c>
      <c r="P72" s="176">
        <v>2014</v>
      </c>
      <c r="Q72" s="176">
        <v>2015</v>
      </c>
      <c r="R72" s="176">
        <v>2016</v>
      </c>
      <c r="S72" s="165"/>
      <c r="T72" s="165"/>
      <c r="U72" s="165"/>
    </row>
    <row r="73" spans="1:21" ht="16.5" x14ac:dyDescent="0.3">
      <c r="A73" s="176" t="s">
        <v>27</v>
      </c>
      <c r="B73" s="167">
        <v>81661927.449999988</v>
      </c>
      <c r="C73" s="167">
        <v>53083455.340000004</v>
      </c>
      <c r="D73" s="167">
        <v>50091498.350000024</v>
      </c>
      <c r="E73" s="167">
        <v>27893255.020000003</v>
      </c>
      <c r="F73" s="167">
        <v>17940985.75</v>
      </c>
      <c r="G73" s="167">
        <v>42937939.040000007</v>
      </c>
      <c r="H73" s="167">
        <v>19345600.409999993</v>
      </c>
      <c r="I73" s="167">
        <v>15090917.220000003</v>
      </c>
      <c r="J73" s="178"/>
      <c r="K73" s="198">
        <f t="shared" ref="K73:R76" si="0">B73/B$76</f>
        <v>0.61901125610796737</v>
      </c>
      <c r="L73" s="198">
        <f t="shared" si="0"/>
        <v>0.23492611066846891</v>
      </c>
      <c r="M73" s="198">
        <f t="shared" si="0"/>
        <v>0.31018892152762501</v>
      </c>
      <c r="N73" s="198">
        <f t="shared" si="0"/>
        <v>0.17642160869273715</v>
      </c>
      <c r="O73" s="198">
        <f t="shared" si="0"/>
        <v>6.0392707369866273E-2</v>
      </c>
      <c r="P73" s="198">
        <f t="shared" si="0"/>
        <v>0.19351263461279528</v>
      </c>
      <c r="Q73" s="198">
        <f t="shared" si="0"/>
        <v>6.9636503266454527E-2</v>
      </c>
      <c r="R73" s="198">
        <f t="shared" si="0"/>
        <v>4.1598434418524274E-2</v>
      </c>
      <c r="S73" s="165"/>
      <c r="T73" s="165"/>
      <c r="U73" s="165"/>
    </row>
    <row r="74" spans="1:21" ht="16.5" x14ac:dyDescent="0.3">
      <c r="A74" s="176" t="s">
        <v>28</v>
      </c>
      <c r="B74" s="167">
        <v>47621083.980000019</v>
      </c>
      <c r="C74" s="167">
        <v>138993476.08000001</v>
      </c>
      <c r="D74" s="167">
        <v>111370759.55999999</v>
      </c>
      <c r="E74" s="167">
        <v>125776225.34999995</v>
      </c>
      <c r="F74" s="167">
        <v>255812627.6599997</v>
      </c>
      <c r="G74" s="167">
        <v>178949066.55999973</v>
      </c>
      <c r="H74" s="167">
        <v>237354665.15999973</v>
      </c>
      <c r="I74" s="167">
        <v>347674162.38</v>
      </c>
      <c r="J74" s="178"/>
      <c r="K74" s="198">
        <f t="shared" si="0"/>
        <v>0.36097589087315646</v>
      </c>
      <c r="L74" s="198">
        <f t="shared" si="0"/>
        <v>0.61512945106194117</v>
      </c>
      <c r="M74" s="198">
        <f t="shared" si="0"/>
        <v>0.68965746554931739</v>
      </c>
      <c r="N74" s="198">
        <f t="shared" si="0"/>
        <v>0.7955200637443286</v>
      </c>
      <c r="O74" s="198">
        <f t="shared" si="0"/>
        <v>0.86111306140393762</v>
      </c>
      <c r="P74" s="198">
        <f t="shared" si="0"/>
        <v>0.80648736538720478</v>
      </c>
      <c r="Q74" s="198">
        <f t="shared" si="0"/>
        <v>0.85438283462004727</v>
      </c>
      <c r="R74" s="198">
        <f t="shared" si="0"/>
        <v>0.95837122634350957</v>
      </c>
      <c r="S74" s="165"/>
      <c r="T74" s="165"/>
      <c r="U74" s="165"/>
    </row>
    <row r="75" spans="1:21" ht="16.5" x14ac:dyDescent="0.3">
      <c r="A75" s="176" t="s">
        <v>29</v>
      </c>
      <c r="B75" s="167">
        <v>2640159.02</v>
      </c>
      <c r="C75" s="167">
        <v>33881158.93</v>
      </c>
      <c r="D75" s="167">
        <v>24806.5</v>
      </c>
      <c r="E75" s="167">
        <v>4436180.42</v>
      </c>
      <c r="F75" s="167">
        <v>23318442.66</v>
      </c>
      <c r="G75" s="167">
        <v>0</v>
      </c>
      <c r="H75" s="167">
        <v>21108060.560000002</v>
      </c>
      <c r="I75" s="167">
        <v>11006.35</v>
      </c>
      <c r="J75" s="178"/>
      <c r="K75" s="198">
        <f t="shared" si="0"/>
        <v>2.0012853018876186E-2</v>
      </c>
      <c r="L75" s="198">
        <f t="shared" si="0"/>
        <v>0.14994443826958992</v>
      </c>
      <c r="M75" s="198">
        <f t="shared" si="0"/>
        <v>1.5361292305753169E-4</v>
      </c>
      <c r="N75" s="198">
        <f t="shared" si="0"/>
        <v>2.8058327562934325E-2</v>
      </c>
      <c r="O75" s="198">
        <f t="shared" si="0"/>
        <v>7.8494231226195921E-2</v>
      </c>
      <c r="P75" s="198">
        <f t="shared" si="0"/>
        <v>0</v>
      </c>
      <c r="Q75" s="198">
        <f t="shared" si="0"/>
        <v>7.5980662113498118E-2</v>
      </c>
      <c r="R75" s="198">
        <f t="shared" si="0"/>
        <v>3.0339237965969347E-5</v>
      </c>
      <c r="S75" s="165"/>
      <c r="T75" s="165"/>
      <c r="U75" s="165"/>
    </row>
    <row r="76" spans="1:21" x14ac:dyDescent="0.3">
      <c r="A76" s="181" t="s">
        <v>12</v>
      </c>
      <c r="B76" s="182">
        <f t="shared" ref="B76:G76" si="1">SUM(B73:B75)</f>
        <v>131923170.45</v>
      </c>
      <c r="C76" s="182">
        <f t="shared" si="1"/>
        <v>225958090.35000002</v>
      </c>
      <c r="D76" s="182">
        <f t="shared" si="1"/>
        <v>161487064.41000003</v>
      </c>
      <c r="E76" s="182">
        <f t="shared" si="1"/>
        <v>158105660.78999993</v>
      </c>
      <c r="F76" s="182">
        <f t="shared" si="1"/>
        <v>297072056.06999975</v>
      </c>
      <c r="G76" s="182">
        <f t="shared" si="1"/>
        <v>221887005.59999973</v>
      </c>
      <c r="H76" s="182">
        <f>SUM(H73:H75)</f>
        <v>277808326.12999976</v>
      </c>
      <c r="I76" s="182">
        <f>SUM(I73:I75)</f>
        <v>362776085.95000005</v>
      </c>
      <c r="J76" s="178"/>
      <c r="K76" s="199">
        <f t="shared" si="0"/>
        <v>1</v>
      </c>
      <c r="L76" s="199">
        <f t="shared" si="0"/>
        <v>1</v>
      </c>
      <c r="M76" s="199">
        <f t="shared" si="0"/>
        <v>1</v>
      </c>
      <c r="N76" s="199">
        <f t="shared" si="0"/>
        <v>1</v>
      </c>
      <c r="O76" s="199">
        <f t="shared" si="0"/>
        <v>1</v>
      </c>
      <c r="P76" s="199">
        <f t="shared" si="0"/>
        <v>1</v>
      </c>
      <c r="Q76" s="199">
        <f t="shared" si="0"/>
        <v>1</v>
      </c>
      <c r="R76" s="199">
        <f t="shared" si="0"/>
        <v>1</v>
      </c>
      <c r="S76" s="165"/>
      <c r="T76" s="165"/>
      <c r="U76" s="165"/>
    </row>
    <row r="77" spans="1:21" x14ac:dyDescent="0.3">
      <c r="A77" s="165"/>
      <c r="B77" s="165"/>
      <c r="C77" s="165"/>
      <c r="D77" s="165"/>
      <c r="E77" s="165"/>
      <c r="F77" s="165"/>
      <c r="G77" s="179"/>
      <c r="H77" s="180"/>
      <c r="I77" s="180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</row>
    <row r="78" spans="1:21" x14ac:dyDescent="0.3">
      <c r="A78" s="165"/>
      <c r="B78" s="165"/>
      <c r="C78" s="165"/>
      <c r="D78" s="165"/>
      <c r="E78" s="165"/>
      <c r="F78" s="165"/>
      <c r="G78" s="179"/>
      <c r="H78" s="179"/>
      <c r="I78" s="179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</row>
    <row r="79" spans="1:21" ht="25.5" x14ac:dyDescent="0.3">
      <c r="A79" s="165"/>
      <c r="B79" s="200"/>
      <c r="C79" s="200"/>
      <c r="D79" s="200"/>
      <c r="E79" s="200"/>
      <c r="F79" s="200"/>
      <c r="G79" s="200"/>
      <c r="H79" s="200"/>
      <c r="I79" s="200"/>
      <c r="J79" s="165"/>
      <c r="K79" s="176" t="s">
        <v>31</v>
      </c>
      <c r="L79" s="156">
        <v>2009</v>
      </c>
      <c r="M79" s="156">
        <v>2010</v>
      </c>
      <c r="N79" s="156">
        <v>2011</v>
      </c>
      <c r="O79" s="156">
        <v>2012</v>
      </c>
      <c r="P79" s="156">
        <v>2013</v>
      </c>
      <c r="Q79" s="156">
        <v>2014</v>
      </c>
      <c r="R79" s="156">
        <v>2015</v>
      </c>
      <c r="S79" s="156">
        <v>2016</v>
      </c>
      <c r="T79" s="165"/>
      <c r="U79" s="165"/>
    </row>
    <row r="80" spans="1:21" ht="25.5" x14ac:dyDescent="0.3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76" t="s">
        <v>27</v>
      </c>
      <c r="L80" s="164">
        <v>37</v>
      </c>
      <c r="M80" s="164">
        <v>26</v>
      </c>
      <c r="N80" s="164">
        <v>26</v>
      </c>
      <c r="O80" s="164">
        <v>11</v>
      </c>
      <c r="P80" s="164">
        <v>7</v>
      </c>
      <c r="Q80" s="164">
        <v>9</v>
      </c>
      <c r="R80" s="164">
        <v>7</v>
      </c>
      <c r="S80" s="164">
        <v>7</v>
      </c>
      <c r="T80" s="165"/>
      <c r="U80" s="165"/>
    </row>
    <row r="81" spans="1:21" ht="25.5" x14ac:dyDescent="0.3">
      <c r="A81" s="176" t="s">
        <v>27</v>
      </c>
      <c r="B81" s="185">
        <f t="shared" ref="B81:I83" si="2">B73/1000000</f>
        <v>81.661927449999993</v>
      </c>
      <c r="C81" s="185">
        <f t="shared" si="2"/>
        <v>53.08345534</v>
      </c>
      <c r="D81" s="185">
        <f t="shared" si="2"/>
        <v>50.091498350000023</v>
      </c>
      <c r="E81" s="185">
        <f t="shared" si="2"/>
        <v>27.893255020000002</v>
      </c>
      <c r="F81" s="185">
        <f t="shared" si="2"/>
        <v>17.940985749999999</v>
      </c>
      <c r="G81" s="185">
        <f t="shared" si="2"/>
        <v>42.937939040000003</v>
      </c>
      <c r="H81" s="185">
        <f t="shared" si="2"/>
        <v>19.345600409999992</v>
      </c>
      <c r="I81" s="185">
        <f t="shared" si="2"/>
        <v>15.090917220000003</v>
      </c>
      <c r="J81" s="165"/>
      <c r="K81" s="176" t="s">
        <v>28</v>
      </c>
      <c r="L81" s="164">
        <v>137</v>
      </c>
      <c r="M81" s="164">
        <v>107</v>
      </c>
      <c r="N81" s="164">
        <v>136</v>
      </c>
      <c r="O81" s="164">
        <v>122</v>
      </c>
      <c r="P81" s="164">
        <v>155</v>
      </c>
      <c r="Q81" s="164">
        <v>171</v>
      </c>
      <c r="R81" s="164">
        <v>206</v>
      </c>
      <c r="S81" s="164">
        <v>209</v>
      </c>
      <c r="T81" s="165"/>
      <c r="U81" s="165"/>
    </row>
    <row r="82" spans="1:21" ht="38.25" x14ac:dyDescent="0.3">
      <c r="A82" s="176" t="s">
        <v>28</v>
      </c>
      <c r="B82" s="185">
        <f t="shared" si="2"/>
        <v>47.621083980000016</v>
      </c>
      <c r="C82" s="185">
        <f t="shared" si="2"/>
        <v>138.99347608000002</v>
      </c>
      <c r="D82" s="185">
        <f t="shared" si="2"/>
        <v>111.37075955999998</v>
      </c>
      <c r="E82" s="185">
        <f t="shared" si="2"/>
        <v>125.77622534999995</v>
      </c>
      <c r="F82" s="185">
        <f t="shared" si="2"/>
        <v>255.81262765999969</v>
      </c>
      <c r="G82" s="185">
        <f t="shared" si="2"/>
        <v>178.94906655999972</v>
      </c>
      <c r="H82" s="185">
        <f t="shared" si="2"/>
        <v>237.35466515999974</v>
      </c>
      <c r="I82" s="185">
        <f t="shared" si="2"/>
        <v>347.67416237999998</v>
      </c>
      <c r="J82" s="165"/>
      <c r="K82" s="176" t="s">
        <v>29</v>
      </c>
      <c r="L82" s="164">
        <v>1</v>
      </c>
      <c r="M82" s="164">
        <v>4</v>
      </c>
      <c r="N82" s="164">
        <v>3</v>
      </c>
      <c r="O82" s="164">
        <v>3</v>
      </c>
      <c r="P82" s="164">
        <v>5</v>
      </c>
      <c r="Q82" s="164">
        <v>0</v>
      </c>
      <c r="R82" s="164">
        <v>1</v>
      </c>
      <c r="S82" s="164">
        <v>1</v>
      </c>
      <c r="T82" s="165"/>
      <c r="U82" s="165"/>
    </row>
    <row r="83" spans="1:21" x14ac:dyDescent="0.3">
      <c r="A83" s="176" t="s">
        <v>29</v>
      </c>
      <c r="B83" s="185">
        <f t="shared" si="2"/>
        <v>2.64015902</v>
      </c>
      <c r="C83" s="185">
        <f t="shared" si="2"/>
        <v>33.881158929999998</v>
      </c>
      <c r="D83" s="185">
        <f t="shared" si="2"/>
        <v>2.4806499999999999E-2</v>
      </c>
      <c r="E83" s="185">
        <f t="shared" si="2"/>
        <v>4.4361804200000003</v>
      </c>
      <c r="F83" s="185">
        <f t="shared" si="2"/>
        <v>23.318442659999999</v>
      </c>
      <c r="G83" s="185">
        <f t="shared" si="2"/>
        <v>0</v>
      </c>
      <c r="H83" s="185">
        <f t="shared" si="2"/>
        <v>21.108060560000002</v>
      </c>
      <c r="I83" s="185">
        <f t="shared" si="2"/>
        <v>1.100635E-2</v>
      </c>
      <c r="J83" s="165"/>
      <c r="K83" s="165"/>
      <c r="L83" s="186">
        <f>SUM(L80:L82)</f>
        <v>175</v>
      </c>
      <c r="M83" s="186">
        <f t="shared" ref="M83:S83" si="3">SUM(M80:M82)</f>
        <v>137</v>
      </c>
      <c r="N83" s="186">
        <f t="shared" si="3"/>
        <v>165</v>
      </c>
      <c r="O83" s="186">
        <f t="shared" si="3"/>
        <v>136</v>
      </c>
      <c r="P83" s="186">
        <f t="shared" si="3"/>
        <v>167</v>
      </c>
      <c r="Q83" s="186">
        <f t="shared" si="3"/>
        <v>180</v>
      </c>
      <c r="R83" s="186">
        <f t="shared" si="3"/>
        <v>214</v>
      </c>
      <c r="S83" s="186">
        <f t="shared" si="3"/>
        <v>217</v>
      </c>
      <c r="T83" s="165"/>
      <c r="U83" s="165"/>
    </row>
    <row r="84" spans="1:21" x14ac:dyDescent="0.3">
      <c r="A84" s="165" t="s">
        <v>243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85" spans="1:21" x14ac:dyDescent="0.3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>
        <v>175</v>
      </c>
      <c r="M85" s="165"/>
      <c r="N85" s="165"/>
      <c r="O85" s="165"/>
      <c r="P85" s="165"/>
      <c r="Q85" s="165"/>
      <c r="R85" s="165"/>
      <c r="S85" s="165"/>
      <c r="T85" s="165"/>
      <c r="U85" s="165"/>
    </row>
  </sheetData>
  <mergeCells count="2">
    <mergeCell ref="B71:J71"/>
    <mergeCell ref="K71:Q71"/>
  </mergeCells>
  <pageMargins left="0.5" right="0.5" top="0.5" bottom="0.5" header="0.4921259845" footer="0.492125984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R52"/>
  <sheetViews>
    <sheetView showGridLines="0" zoomScaleNormal="100" workbookViewId="0"/>
  </sheetViews>
  <sheetFormatPr defaultColWidth="9.140625" defaultRowHeight="15" x14ac:dyDescent="0.3"/>
  <cols>
    <col min="1" max="1" width="15" style="1" bestFit="1" customWidth="1"/>
    <col min="2" max="2" width="15.28515625" style="1" customWidth="1"/>
    <col min="3" max="3" width="18" style="1" customWidth="1"/>
    <col min="4" max="4" width="9.85546875" style="1" customWidth="1"/>
    <col min="5" max="5" width="14.42578125" style="1" bestFit="1" customWidth="1"/>
    <col min="6" max="6" width="15.85546875" style="1" customWidth="1"/>
    <col min="7" max="7" width="18.85546875" style="1" customWidth="1"/>
    <col min="8" max="8" width="14.85546875" style="94" customWidth="1"/>
    <col min="9" max="9" width="2.28515625" style="1" customWidth="1"/>
    <col min="10" max="10" width="10" style="1" bestFit="1" customWidth="1"/>
    <col min="11" max="11" width="6.140625" style="1" bestFit="1" customWidth="1"/>
    <col min="12" max="16" width="9.140625" style="21"/>
    <col min="17" max="16384" width="9.140625" style="1"/>
  </cols>
  <sheetData>
    <row r="1" spans="1:16" s="5" customFormat="1" ht="16.5" x14ac:dyDescent="0.3">
      <c r="A1" s="27" t="s">
        <v>254</v>
      </c>
      <c r="J1" s="93"/>
      <c r="K1" s="93"/>
    </row>
    <row r="2" spans="1:16" x14ac:dyDescent="0.3">
      <c r="P2" s="1"/>
    </row>
    <row r="3" spans="1:16" x14ac:dyDescent="0.3">
      <c r="A3" s="109" t="s">
        <v>245</v>
      </c>
      <c r="B3" s="109" t="s">
        <v>7</v>
      </c>
      <c r="C3" s="109" t="s">
        <v>253</v>
      </c>
      <c r="D3" s="110"/>
    </row>
    <row r="4" spans="1:16" x14ac:dyDescent="0.3">
      <c r="A4" s="109">
        <v>2009</v>
      </c>
      <c r="B4" s="111">
        <v>8.6073314589960503</v>
      </c>
      <c r="C4" s="111">
        <v>13.622139803196402</v>
      </c>
      <c r="D4" s="110"/>
      <c r="E4" s="94"/>
      <c r="H4" s="1"/>
      <c r="I4" s="21"/>
      <c r="J4" s="21"/>
      <c r="K4" s="21"/>
      <c r="N4" s="1"/>
      <c r="O4" s="1"/>
      <c r="P4" s="1"/>
    </row>
    <row r="5" spans="1:16" x14ac:dyDescent="0.3">
      <c r="A5" s="109">
        <v>2010</v>
      </c>
      <c r="B5" s="111">
        <v>9.3474032059247243</v>
      </c>
      <c r="C5" s="112">
        <v>13.968063196960692</v>
      </c>
      <c r="D5" s="110"/>
      <c r="E5" s="96"/>
      <c r="G5" s="89"/>
      <c r="H5" s="9"/>
      <c r="I5" s="21"/>
      <c r="J5" s="21"/>
      <c r="K5" s="21"/>
      <c r="N5" s="1"/>
      <c r="O5" s="1"/>
      <c r="P5" s="1"/>
    </row>
    <row r="6" spans="1:16" x14ac:dyDescent="0.3">
      <c r="A6" s="109">
        <v>2011</v>
      </c>
      <c r="B6" s="111">
        <v>10.125216885643814</v>
      </c>
      <c r="C6" s="112">
        <v>14.206472981337873</v>
      </c>
      <c r="D6" s="110"/>
      <c r="E6" s="96"/>
      <c r="G6" s="89"/>
      <c r="H6" s="95"/>
      <c r="I6" s="21"/>
      <c r="J6" s="21"/>
      <c r="K6" s="21"/>
      <c r="N6" s="1"/>
      <c r="O6" s="1"/>
      <c r="P6" s="1"/>
    </row>
    <row r="7" spans="1:16" x14ac:dyDescent="0.3">
      <c r="A7" s="109">
        <v>2012</v>
      </c>
      <c r="B7" s="111">
        <v>11.009823347770229</v>
      </c>
      <c r="C7" s="112">
        <v>14.595474581798626</v>
      </c>
      <c r="D7" s="110"/>
      <c r="E7" s="96"/>
      <c r="G7" s="89"/>
      <c r="H7" s="95"/>
      <c r="I7" s="21"/>
      <c r="J7" s="21"/>
      <c r="K7" s="21"/>
      <c r="N7" s="1"/>
      <c r="O7" s="1"/>
      <c r="P7" s="1"/>
    </row>
    <row r="8" spans="1:16" x14ac:dyDescent="0.3">
      <c r="A8" s="109">
        <v>2013</v>
      </c>
      <c r="B8" s="111">
        <v>11.725661242306124</v>
      </c>
      <c r="C8" s="112">
        <v>14.676937454593464</v>
      </c>
      <c r="D8" s="110"/>
      <c r="E8" s="96"/>
      <c r="G8" s="89"/>
      <c r="H8" s="95"/>
      <c r="I8" s="21"/>
      <c r="J8" s="21"/>
      <c r="K8" s="21"/>
      <c r="N8" s="1"/>
      <c r="O8" s="1"/>
      <c r="P8" s="1"/>
    </row>
    <row r="9" spans="1:16" x14ac:dyDescent="0.3">
      <c r="A9" s="109">
        <v>2014</v>
      </c>
      <c r="B9" s="111">
        <v>12.569281959375212</v>
      </c>
      <c r="C9" s="112">
        <v>14.785514735332795</v>
      </c>
      <c r="D9" s="110"/>
      <c r="E9" s="96"/>
      <c r="G9" s="89"/>
      <c r="H9" s="95"/>
      <c r="I9" s="21"/>
      <c r="J9" s="21"/>
      <c r="K9" s="21"/>
      <c r="N9" s="1"/>
      <c r="O9" s="1"/>
      <c r="P9" s="1"/>
    </row>
    <row r="10" spans="1:16" x14ac:dyDescent="0.3">
      <c r="A10" s="109">
        <v>2015</v>
      </c>
      <c r="B10" s="111">
        <v>13.591213495349312</v>
      </c>
      <c r="C10" s="112">
        <v>14.445827397970632</v>
      </c>
      <c r="D10" s="110"/>
      <c r="E10" s="96"/>
      <c r="G10" s="89"/>
      <c r="H10" s="95"/>
      <c r="I10" s="21"/>
      <c r="J10" s="21"/>
      <c r="K10" s="21"/>
      <c r="N10" s="1"/>
      <c r="O10" s="1"/>
      <c r="P10" s="1"/>
    </row>
    <row r="11" spans="1:16" x14ac:dyDescent="0.3">
      <c r="A11" s="109">
        <v>2016</v>
      </c>
      <c r="B11" s="111">
        <v>14.101504412229708</v>
      </c>
      <c r="C11" s="112">
        <v>14.101504412229708</v>
      </c>
      <c r="D11" s="110"/>
      <c r="E11" s="96"/>
      <c r="G11" s="89"/>
      <c r="H11" s="95"/>
      <c r="I11" s="21"/>
      <c r="J11" s="21"/>
      <c r="K11" s="21"/>
      <c r="N11" s="1"/>
      <c r="O11" s="1"/>
      <c r="P11" s="1"/>
    </row>
    <row r="12" spans="1:16" x14ac:dyDescent="0.3">
      <c r="A12" s="113"/>
      <c r="B12" s="110"/>
      <c r="C12" s="110"/>
      <c r="D12" s="110"/>
      <c r="E12" s="96"/>
      <c r="G12" s="89"/>
      <c r="H12" s="95"/>
      <c r="I12" s="21"/>
      <c r="J12" s="21"/>
      <c r="K12" s="21"/>
      <c r="N12" s="1"/>
      <c r="O12" s="1"/>
      <c r="P12" s="1"/>
    </row>
    <row r="13" spans="1:16" x14ac:dyDescent="0.3">
      <c r="A13" s="110"/>
      <c r="B13" s="110"/>
      <c r="C13" s="110"/>
      <c r="D13" s="110"/>
      <c r="E13" s="94"/>
      <c r="H13" s="9"/>
      <c r="I13" s="21"/>
      <c r="J13" s="21"/>
      <c r="K13" s="21"/>
      <c r="N13" s="1"/>
      <c r="O13" s="1"/>
      <c r="P13" s="1"/>
    </row>
    <row r="14" spans="1:16" x14ac:dyDescent="0.3">
      <c r="E14" s="94"/>
      <c r="H14" s="9"/>
      <c r="I14" s="21"/>
      <c r="J14" s="21"/>
      <c r="K14" s="21"/>
      <c r="N14" s="1"/>
      <c r="O14" s="1"/>
      <c r="P14" s="1"/>
    </row>
    <row r="15" spans="1:16" x14ac:dyDescent="0.3">
      <c r="E15" s="94"/>
      <c r="H15" s="9"/>
      <c r="I15" s="21"/>
      <c r="J15" s="21"/>
      <c r="K15" s="21"/>
      <c r="N15" s="1"/>
      <c r="O15" s="1"/>
      <c r="P15" s="1"/>
    </row>
    <row r="16" spans="1:16" x14ac:dyDescent="0.3">
      <c r="E16" s="94"/>
      <c r="H16" s="9"/>
      <c r="I16" s="21"/>
      <c r="J16" s="21"/>
      <c r="K16" s="21"/>
      <c r="N16" s="1"/>
      <c r="O16" s="1"/>
      <c r="P16" s="1"/>
    </row>
    <row r="17" spans="2:18" ht="16.5" x14ac:dyDescent="0.3">
      <c r="B17" s="9"/>
      <c r="D17" s="32"/>
      <c r="E17" s="94"/>
      <c r="H17" s="9"/>
      <c r="I17" s="21"/>
      <c r="J17" s="21"/>
      <c r="K17" s="21"/>
      <c r="P17" s="1"/>
    </row>
    <row r="18" spans="2:18" x14ac:dyDescent="0.3">
      <c r="E18" s="94"/>
      <c r="H18" s="1"/>
      <c r="I18" s="21"/>
      <c r="J18" s="21"/>
      <c r="K18" s="21"/>
      <c r="P18" s="1"/>
    </row>
    <row r="19" spans="2:18" ht="16.5" x14ac:dyDescent="0.3">
      <c r="B19" s="9"/>
      <c r="D19" s="32"/>
      <c r="E19" s="94"/>
      <c r="H19" s="1"/>
      <c r="I19" s="21"/>
      <c r="J19" s="21"/>
      <c r="K19" s="21"/>
      <c r="P19" s="1"/>
    </row>
    <row r="20" spans="2:18" x14ac:dyDescent="0.3">
      <c r="E20" s="94"/>
      <c r="H20" s="1"/>
      <c r="I20" s="21"/>
      <c r="J20" s="21"/>
      <c r="K20" s="21"/>
      <c r="P20" s="1"/>
    </row>
    <row r="21" spans="2:18" ht="16.5" x14ac:dyDescent="0.3">
      <c r="B21" s="9"/>
      <c r="D21" s="32"/>
      <c r="E21" s="94"/>
      <c r="H21" s="1"/>
      <c r="I21" s="21"/>
      <c r="J21" s="21"/>
      <c r="K21" s="21"/>
      <c r="P21" s="1"/>
    </row>
    <row r="22" spans="2:18" x14ac:dyDescent="0.3">
      <c r="E22" s="94"/>
      <c r="H22" s="1"/>
      <c r="I22" s="21"/>
      <c r="J22" s="21"/>
      <c r="K22" s="21"/>
      <c r="P22" s="1"/>
    </row>
    <row r="23" spans="2:18" ht="16.5" x14ac:dyDescent="0.3">
      <c r="B23" s="9"/>
      <c r="D23" s="32"/>
      <c r="E23" s="94"/>
      <c r="H23" s="1"/>
      <c r="I23" s="21"/>
      <c r="J23" s="21"/>
      <c r="K23" s="21"/>
      <c r="P23" s="1"/>
    </row>
    <row r="24" spans="2:18" x14ac:dyDescent="0.3">
      <c r="Q24" s="21"/>
      <c r="R24" s="21"/>
    </row>
    <row r="25" spans="2:18" ht="16.5" x14ac:dyDescent="0.3">
      <c r="E25" s="9"/>
      <c r="G25" s="32"/>
      <c r="Q25" s="21"/>
      <c r="R25" s="21"/>
    </row>
    <row r="26" spans="2:18" x14ac:dyDescent="0.3">
      <c r="Q26" s="21"/>
      <c r="R26" s="21"/>
    </row>
    <row r="27" spans="2:18" ht="16.5" x14ac:dyDescent="0.3">
      <c r="E27" s="9"/>
      <c r="G27" s="32"/>
      <c r="Q27" s="21"/>
      <c r="R27" s="21"/>
    </row>
    <row r="29" spans="2:18" ht="16.5" x14ac:dyDescent="0.3">
      <c r="E29" s="9"/>
      <c r="G29" s="32"/>
    </row>
    <row r="31" spans="2:18" ht="16.5" x14ac:dyDescent="0.3">
      <c r="E31" s="9"/>
      <c r="G31" s="32"/>
    </row>
    <row r="52" spans="1:1" x14ac:dyDescent="0.3">
      <c r="A52" s="1" t="s">
        <v>246</v>
      </c>
    </row>
  </sheetData>
  <pageMargins left="0.5" right="0.5" top="0.5" bottom="0.5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2"/>
  <sheetViews>
    <sheetView zoomScaleNormal="100" workbookViewId="0">
      <selection activeCell="F22" sqref="F22"/>
    </sheetView>
  </sheetViews>
  <sheetFormatPr defaultRowHeight="16.5" x14ac:dyDescent="0.3"/>
  <cols>
    <col min="1" max="1" width="9.140625" style="13"/>
    <col min="2" max="2" width="14.85546875" style="13" customWidth="1"/>
    <col min="3" max="3" width="13.28515625" style="13" bestFit="1" customWidth="1"/>
    <col min="4" max="4" width="16.42578125" style="13" customWidth="1"/>
    <col min="5" max="5" width="14" style="13" customWidth="1"/>
    <col min="6" max="16384" width="9.140625" style="13"/>
  </cols>
  <sheetData>
    <row r="1" spans="1:16" x14ac:dyDescent="0.3">
      <c r="A1" s="13" t="s">
        <v>260</v>
      </c>
    </row>
    <row r="2" spans="1:16" x14ac:dyDescent="0.3">
      <c r="P2" s="3"/>
    </row>
    <row r="3" spans="1:16" x14ac:dyDescent="0.3">
      <c r="A3"/>
      <c r="B3"/>
      <c r="C3"/>
      <c r="D3"/>
      <c r="E3"/>
      <c r="F3"/>
      <c r="G3"/>
      <c r="H3"/>
      <c r="I3"/>
    </row>
    <row r="4" spans="1:16" x14ac:dyDescent="0.3">
      <c r="A4"/>
      <c r="B4"/>
      <c r="C4"/>
      <c r="D4"/>
      <c r="E4"/>
      <c r="F4"/>
      <c r="G4"/>
      <c r="H4"/>
      <c r="I4"/>
    </row>
    <row r="5" spans="1:16" x14ac:dyDescent="0.3">
      <c r="A5"/>
      <c r="B5"/>
      <c r="C5"/>
      <c r="D5"/>
      <c r="E5"/>
      <c r="F5"/>
      <c r="G5"/>
      <c r="H5"/>
      <c r="I5"/>
    </row>
    <row r="6" spans="1:16" x14ac:dyDescent="0.3">
      <c r="A6"/>
      <c r="B6"/>
      <c r="C6"/>
      <c r="D6"/>
      <c r="E6"/>
      <c r="F6"/>
      <c r="G6"/>
      <c r="H6"/>
      <c r="I6"/>
    </row>
    <row r="7" spans="1:16" x14ac:dyDescent="0.3">
      <c r="A7"/>
      <c r="B7"/>
      <c r="C7"/>
      <c r="D7"/>
      <c r="E7"/>
      <c r="F7"/>
      <c r="G7"/>
      <c r="H7"/>
      <c r="I7"/>
    </row>
    <row r="8" spans="1:16" x14ac:dyDescent="0.3">
      <c r="A8"/>
      <c r="B8"/>
      <c r="C8"/>
      <c r="D8"/>
      <c r="E8"/>
      <c r="F8"/>
      <c r="G8"/>
      <c r="H8"/>
      <c r="I8"/>
    </row>
    <row r="9" spans="1:16" x14ac:dyDescent="0.3">
      <c r="A9"/>
      <c r="B9"/>
      <c r="C9"/>
      <c r="D9"/>
      <c r="E9"/>
      <c r="F9"/>
      <c r="G9"/>
      <c r="H9"/>
      <c r="I9"/>
    </row>
    <row r="10" spans="1:16" x14ac:dyDescent="0.3">
      <c r="A10"/>
      <c r="B10"/>
      <c r="C10"/>
      <c r="D10"/>
      <c r="E10"/>
      <c r="F10"/>
      <c r="G10"/>
      <c r="H10"/>
      <c r="I10"/>
    </row>
    <row r="11" spans="1:16" x14ac:dyDescent="0.3">
      <c r="A11"/>
      <c r="B11"/>
      <c r="C11"/>
      <c r="D11"/>
      <c r="E11"/>
      <c r="F11"/>
      <c r="G11"/>
      <c r="H11"/>
      <c r="I11"/>
    </row>
    <row r="12" spans="1:16" x14ac:dyDescent="0.3">
      <c r="A12"/>
      <c r="B12"/>
      <c r="C12"/>
      <c r="D12"/>
      <c r="E12"/>
      <c r="F12"/>
      <c r="G12"/>
      <c r="H12"/>
      <c r="I12"/>
    </row>
    <row r="13" spans="1:16" x14ac:dyDescent="0.3">
      <c r="A13"/>
      <c r="B13"/>
      <c r="C13"/>
      <c r="D13"/>
      <c r="E13"/>
      <c r="F13"/>
      <c r="G13"/>
      <c r="H13"/>
      <c r="I13"/>
    </row>
    <row r="14" spans="1:16" x14ac:dyDescent="0.3">
      <c r="A14"/>
      <c r="B14"/>
      <c r="C14"/>
      <c r="D14"/>
      <c r="E14"/>
      <c r="F14"/>
      <c r="G14"/>
      <c r="H14"/>
      <c r="I14"/>
    </row>
    <row r="15" spans="1:16" x14ac:dyDescent="0.3">
      <c r="A15"/>
      <c r="B15"/>
      <c r="C15"/>
      <c r="D15"/>
      <c r="E15"/>
      <c r="F15"/>
      <c r="G15"/>
      <c r="H15"/>
      <c r="I15"/>
    </row>
    <row r="16" spans="1:16" x14ac:dyDescent="0.3">
      <c r="A16"/>
      <c r="B16"/>
      <c r="C16"/>
      <c r="D16"/>
      <c r="E16"/>
      <c r="F16"/>
      <c r="G16"/>
      <c r="H16"/>
      <c r="I16"/>
    </row>
    <row r="17" spans="1:9" x14ac:dyDescent="0.3">
      <c r="A17"/>
      <c r="B17"/>
      <c r="C17"/>
      <c r="D17"/>
      <c r="E17"/>
      <c r="F17"/>
      <c r="G17"/>
      <c r="H17"/>
      <c r="I17"/>
    </row>
    <row r="18" spans="1:9" x14ac:dyDescent="0.3">
      <c r="A18"/>
      <c r="B18"/>
      <c r="C18"/>
      <c r="D18"/>
      <c r="E18"/>
      <c r="F18"/>
      <c r="G18"/>
      <c r="H18"/>
      <c r="I18"/>
    </row>
    <row r="19" spans="1:9" x14ac:dyDescent="0.3">
      <c r="A19"/>
      <c r="B19"/>
      <c r="C19"/>
      <c r="D19"/>
      <c r="E19"/>
      <c r="F19"/>
      <c r="G19"/>
      <c r="H19"/>
      <c r="I19"/>
    </row>
    <row r="20" spans="1:9" x14ac:dyDescent="0.3">
      <c r="A20"/>
      <c r="B20"/>
      <c r="C20"/>
      <c r="D20"/>
      <c r="E20"/>
      <c r="F20"/>
      <c r="G20"/>
      <c r="H20"/>
      <c r="I20"/>
    </row>
    <row r="21" spans="1:9" x14ac:dyDescent="0.3">
      <c r="A21"/>
      <c r="B21"/>
      <c r="C21"/>
      <c r="D21"/>
      <c r="E21"/>
      <c r="F21"/>
      <c r="G21"/>
      <c r="H21"/>
      <c r="I21"/>
    </row>
    <row r="22" spans="1:9" x14ac:dyDescent="0.3">
      <c r="A22"/>
      <c r="B22"/>
      <c r="C22"/>
      <c r="D22"/>
      <c r="E22"/>
      <c r="F22"/>
      <c r="G22"/>
      <c r="H22"/>
      <c r="I22"/>
    </row>
    <row r="23" spans="1:9" x14ac:dyDescent="0.3">
      <c r="A23"/>
      <c r="B23"/>
      <c r="C23"/>
      <c r="D23"/>
      <c r="E23"/>
      <c r="F23"/>
      <c r="G23"/>
      <c r="H23"/>
      <c r="I23"/>
    </row>
    <row r="24" spans="1:9" x14ac:dyDescent="0.3">
      <c r="A24"/>
      <c r="B24"/>
      <c r="C24"/>
      <c r="D24"/>
      <c r="E24"/>
      <c r="F24"/>
      <c r="G24"/>
      <c r="H24"/>
      <c r="I24"/>
    </row>
    <row r="25" spans="1:9" x14ac:dyDescent="0.3">
      <c r="D25" s="92"/>
    </row>
    <row r="26" spans="1:9" x14ac:dyDescent="0.3">
      <c r="D26" s="92"/>
    </row>
    <row r="27" spans="1:9" x14ac:dyDescent="0.3">
      <c r="D27" s="92"/>
    </row>
    <row r="28" spans="1:9" x14ac:dyDescent="0.3">
      <c r="D28" s="92"/>
    </row>
    <row r="29" spans="1:9" x14ac:dyDescent="0.3">
      <c r="D29" s="92"/>
    </row>
    <row r="30" spans="1:9" x14ac:dyDescent="0.3">
      <c r="D30" s="92"/>
    </row>
    <row r="31" spans="1:9" x14ac:dyDescent="0.3">
      <c r="D31" s="92"/>
    </row>
    <row r="32" spans="1:9" x14ac:dyDescent="0.3">
      <c r="D32" s="9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E29"/>
  <sheetViews>
    <sheetView showGridLines="0" zoomScaleNormal="100" workbookViewId="0"/>
  </sheetViews>
  <sheetFormatPr defaultColWidth="9.140625" defaultRowHeight="15" x14ac:dyDescent="0.3"/>
  <cols>
    <col min="1" max="1" width="15" style="5" bestFit="1" customWidth="1"/>
    <col min="2" max="2" width="17.5703125" style="5" customWidth="1"/>
    <col min="3" max="3" width="25.42578125" style="5" customWidth="1"/>
    <col min="4" max="4" width="13.42578125" style="5" customWidth="1"/>
    <col min="5" max="5" width="13.28515625" style="5" bestFit="1" customWidth="1"/>
    <col min="6" max="16384" width="9.140625" style="5"/>
  </cols>
  <sheetData>
    <row r="1" spans="1:4" ht="16.5" x14ac:dyDescent="0.3">
      <c r="A1" s="65" t="s">
        <v>47</v>
      </c>
      <c r="B1" s="65"/>
      <c r="C1" s="65"/>
      <c r="D1" s="65"/>
    </row>
    <row r="2" spans="1:4" ht="10.5" customHeight="1" x14ac:dyDescent="0.3"/>
    <row r="3" spans="1:4" ht="20.25" customHeight="1" x14ac:dyDescent="0.3">
      <c r="A3" s="292"/>
      <c r="B3" s="292"/>
      <c r="C3" s="292"/>
      <c r="D3" s="292"/>
    </row>
    <row r="4" spans="1:4" x14ac:dyDescent="0.3">
      <c r="A4" s="292"/>
      <c r="B4" s="292"/>
      <c r="C4" s="292"/>
      <c r="D4" s="292"/>
    </row>
    <row r="6" spans="1:4" ht="10.5" customHeight="1" x14ac:dyDescent="0.3">
      <c r="A6" s="293"/>
      <c r="B6" s="293"/>
      <c r="C6" s="293"/>
      <c r="D6" s="293"/>
    </row>
    <row r="7" spans="1:4" ht="3.75" customHeight="1" x14ac:dyDescent="0.3">
      <c r="A7" s="294"/>
      <c r="B7" s="294"/>
      <c r="C7" s="294"/>
      <c r="D7" s="294"/>
    </row>
    <row r="8" spans="1:4" ht="10.5" hidden="1" customHeight="1" x14ac:dyDescent="0.3"/>
    <row r="9" spans="1:4" ht="30" customHeight="1" x14ac:dyDescent="0.3">
      <c r="A9" s="84" t="s">
        <v>1</v>
      </c>
      <c r="B9" s="85" t="s">
        <v>44</v>
      </c>
      <c r="C9" s="86" t="s">
        <v>15</v>
      </c>
    </row>
    <row r="10" spans="1:4" x14ac:dyDescent="0.3">
      <c r="A10" s="87">
        <v>2009</v>
      </c>
      <c r="B10" s="88">
        <v>16075429</v>
      </c>
      <c r="C10" s="38">
        <f>B10/D20</f>
        <v>0.14267591726295695</v>
      </c>
    </row>
    <row r="11" spans="1:4" x14ac:dyDescent="0.3">
      <c r="A11" s="87">
        <v>2010</v>
      </c>
      <c r="B11" s="88">
        <v>25687438</v>
      </c>
      <c r="C11" s="38">
        <f t="shared" ref="C11:C17" si="0">B11/D21</f>
        <v>0.1905076337807535</v>
      </c>
    </row>
    <row r="12" spans="1:4" x14ac:dyDescent="0.3">
      <c r="A12" s="87">
        <v>2011</v>
      </c>
      <c r="B12" s="88">
        <v>17687772</v>
      </c>
      <c r="C12" s="38">
        <f t="shared" si="0"/>
        <v>0.12351229071369307</v>
      </c>
    </row>
    <row r="13" spans="1:4" x14ac:dyDescent="0.3">
      <c r="A13" s="87">
        <v>2012</v>
      </c>
      <c r="B13" s="88">
        <v>15654862</v>
      </c>
      <c r="C13" s="38">
        <f t="shared" si="0"/>
        <v>0.1067874176177777</v>
      </c>
    </row>
    <row r="14" spans="1:4" x14ac:dyDescent="0.3">
      <c r="A14" s="87">
        <v>2013</v>
      </c>
      <c r="B14" s="88">
        <v>27789804</v>
      </c>
      <c r="C14" s="38">
        <f t="shared" si="0"/>
        <v>0.18586226409563369</v>
      </c>
    </row>
    <row r="15" spans="1:4" x14ac:dyDescent="0.3">
      <c r="A15" s="87">
        <v>2014</v>
      </c>
      <c r="B15" s="88">
        <v>19060705</v>
      </c>
      <c r="C15" s="38">
        <f t="shared" si="0"/>
        <v>0.12248787684771205</v>
      </c>
    </row>
    <row r="16" spans="1:4" x14ac:dyDescent="0.3">
      <c r="A16" s="87">
        <v>2015</v>
      </c>
      <c r="B16" s="88">
        <v>22500245</v>
      </c>
      <c r="C16" s="38">
        <f t="shared" si="0"/>
        <v>0.13004229987209351</v>
      </c>
    </row>
    <row r="17" spans="1:5" x14ac:dyDescent="0.3">
      <c r="A17" s="87">
        <v>2016</v>
      </c>
      <c r="B17" s="88">
        <v>30413419</v>
      </c>
      <c r="C17" s="38">
        <f t="shared" si="0"/>
        <v>0.16499943830001998</v>
      </c>
    </row>
    <row r="19" spans="1:5" ht="16.5" x14ac:dyDescent="0.3">
      <c r="A19" s="42" t="s">
        <v>35</v>
      </c>
      <c r="B19" s="42" t="s">
        <v>10</v>
      </c>
      <c r="C19" s="42" t="s">
        <v>11</v>
      </c>
      <c r="D19" s="42" t="s">
        <v>32</v>
      </c>
    </row>
    <row r="20" spans="1:5" ht="16.5" x14ac:dyDescent="0.3">
      <c r="A20" s="13">
        <v>2009</v>
      </c>
      <c r="B20" s="88">
        <v>16075429</v>
      </c>
      <c r="C20" s="89">
        <v>96595506</v>
      </c>
      <c r="D20" s="90">
        <v>112670935</v>
      </c>
      <c r="E20" s="26">
        <f>B20/D20</f>
        <v>0.14267591726295695</v>
      </c>
    </row>
    <row r="21" spans="1:5" ht="16.5" x14ac:dyDescent="0.3">
      <c r="A21" s="13">
        <v>2010</v>
      </c>
      <c r="B21" s="88">
        <v>25687438</v>
      </c>
      <c r="C21" s="89">
        <v>109149353</v>
      </c>
      <c r="D21" s="90">
        <v>134836791</v>
      </c>
      <c r="E21" s="26">
        <f t="shared" ref="E21:E27" si="1">B21/D21</f>
        <v>0.1905076337807535</v>
      </c>
    </row>
    <row r="22" spans="1:5" ht="16.5" x14ac:dyDescent="0.3">
      <c r="A22" s="13">
        <v>2011</v>
      </c>
      <c r="B22" s="88">
        <v>17687772</v>
      </c>
      <c r="C22" s="89">
        <v>125518802</v>
      </c>
      <c r="D22" s="90">
        <v>143206574</v>
      </c>
      <c r="E22" s="26">
        <f t="shared" si="1"/>
        <v>0.12351229071369307</v>
      </c>
    </row>
    <row r="23" spans="1:5" ht="16.5" x14ac:dyDescent="0.3">
      <c r="A23" s="13">
        <v>2012</v>
      </c>
      <c r="B23" s="88">
        <v>15654862</v>
      </c>
      <c r="C23" s="89">
        <v>130943514</v>
      </c>
      <c r="D23" s="90">
        <v>146598376</v>
      </c>
      <c r="E23" s="26">
        <f t="shared" si="1"/>
        <v>0.1067874176177777</v>
      </c>
    </row>
    <row r="24" spans="1:5" ht="16.5" x14ac:dyDescent="0.3">
      <c r="A24" s="13">
        <v>2013</v>
      </c>
      <c r="B24" s="88">
        <v>27789804</v>
      </c>
      <c r="C24" s="89">
        <v>121728465</v>
      </c>
      <c r="D24" s="90">
        <v>149518269</v>
      </c>
      <c r="E24" s="26">
        <f t="shared" si="1"/>
        <v>0.18586226409563369</v>
      </c>
    </row>
    <row r="25" spans="1:5" ht="16.5" x14ac:dyDescent="0.3">
      <c r="A25" s="13">
        <v>2014</v>
      </c>
      <c r="B25" s="88">
        <v>19060705</v>
      </c>
      <c r="C25" s="89">
        <v>136552287</v>
      </c>
      <c r="D25" s="90">
        <v>155612992</v>
      </c>
      <c r="E25" s="26">
        <f t="shared" si="1"/>
        <v>0.12248787684771205</v>
      </c>
    </row>
    <row r="26" spans="1:5" ht="16.5" x14ac:dyDescent="0.3">
      <c r="A26" s="13">
        <v>2015</v>
      </c>
      <c r="B26" s="88">
        <v>22500245</v>
      </c>
      <c r="C26" s="89">
        <v>150522264</v>
      </c>
      <c r="D26" s="90">
        <v>173022509</v>
      </c>
      <c r="E26" s="26">
        <f t="shared" si="1"/>
        <v>0.13004229987209351</v>
      </c>
    </row>
    <row r="27" spans="1:5" ht="16.5" x14ac:dyDescent="0.3">
      <c r="A27" s="13">
        <v>2016</v>
      </c>
      <c r="B27" s="88">
        <v>30413419</v>
      </c>
      <c r="C27" s="89">
        <v>153910960</v>
      </c>
      <c r="D27" s="5">
        <v>184324379</v>
      </c>
      <c r="E27" s="26">
        <f t="shared" si="1"/>
        <v>0.16499943830001998</v>
      </c>
    </row>
    <row r="29" spans="1:5" x14ac:dyDescent="0.3">
      <c r="C29" s="91"/>
    </row>
  </sheetData>
  <mergeCells count="4">
    <mergeCell ref="A3:D3"/>
    <mergeCell ref="A4:D4"/>
    <mergeCell ref="A6:D6"/>
    <mergeCell ref="A7:D7"/>
  </mergeCells>
  <pageMargins left="0.5" right="0.5" top="0.5" bottom="0.5" header="0.4921259845" footer="0.492125984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7"/>
  <sheetViews>
    <sheetView showGridLines="0" workbookViewId="0">
      <selection activeCell="E29" sqref="E29"/>
    </sheetView>
  </sheetViews>
  <sheetFormatPr defaultColWidth="9.140625" defaultRowHeight="15" x14ac:dyDescent="0.3"/>
  <cols>
    <col min="1" max="1" width="3" style="1" bestFit="1" customWidth="1"/>
    <col min="2" max="2" width="42.42578125" style="1" bestFit="1" customWidth="1"/>
    <col min="3" max="3" width="14.85546875" style="1" bestFit="1" customWidth="1"/>
    <col min="4" max="4" width="9.85546875" style="1" bestFit="1" customWidth="1"/>
    <col min="5" max="5" width="19.42578125" style="1" bestFit="1" customWidth="1"/>
    <col min="6" max="6" width="13.140625" style="1" customWidth="1"/>
    <col min="7" max="7" width="15.140625" style="1" customWidth="1"/>
    <col min="8" max="8" width="9.85546875" style="1" bestFit="1" customWidth="1"/>
    <col min="9" max="9" width="12.42578125" style="1" bestFit="1" customWidth="1"/>
    <col min="10" max="10" width="2.7109375" style="1" customWidth="1"/>
    <col min="11" max="16384" width="9.140625" style="1"/>
  </cols>
  <sheetData>
    <row r="1" spans="1:9" ht="16.5" x14ac:dyDescent="0.3">
      <c r="A1" s="64" t="s">
        <v>255</v>
      </c>
      <c r="B1" s="64"/>
      <c r="C1" s="64"/>
      <c r="D1" s="65"/>
      <c r="E1" s="65"/>
      <c r="F1" s="65"/>
      <c r="G1" s="295"/>
      <c r="H1" s="295"/>
      <c r="I1" s="295"/>
    </row>
    <row r="2" spans="1:9" x14ac:dyDescent="0.3">
      <c r="A2" s="66"/>
    </row>
    <row r="3" spans="1:9" ht="45" x14ac:dyDescent="0.3">
      <c r="A3" s="249" t="s">
        <v>42</v>
      </c>
      <c r="B3" s="249" t="s">
        <v>21</v>
      </c>
      <c r="C3" s="249" t="s">
        <v>22</v>
      </c>
      <c r="D3" s="249" t="s">
        <v>18</v>
      </c>
      <c r="E3" s="249" t="s">
        <v>23</v>
      </c>
      <c r="F3" s="249" t="s">
        <v>53</v>
      </c>
      <c r="G3" s="249" t="s">
        <v>25</v>
      </c>
      <c r="H3" s="249" t="s">
        <v>51</v>
      </c>
      <c r="I3" s="249" t="s">
        <v>52</v>
      </c>
    </row>
    <row r="4" spans="1:9" ht="14.25" customHeight="1" x14ac:dyDescent="0.3">
      <c r="A4" s="256">
        <v>1</v>
      </c>
      <c r="B4" s="257" t="s">
        <v>54</v>
      </c>
      <c r="C4" s="257" t="s">
        <v>55</v>
      </c>
      <c r="D4" s="257" t="s">
        <v>20</v>
      </c>
      <c r="E4" s="257" t="s">
        <v>56</v>
      </c>
      <c r="F4" s="257">
        <v>2016</v>
      </c>
      <c r="G4" s="258">
        <v>1127</v>
      </c>
      <c r="H4" s="258">
        <v>11305479</v>
      </c>
      <c r="I4" s="258">
        <v>116833027</v>
      </c>
    </row>
    <row r="5" spans="1:9" ht="14.25" customHeight="1" x14ac:dyDescent="0.3">
      <c r="A5" s="256">
        <v>2</v>
      </c>
      <c r="B5" s="257" t="s">
        <v>101</v>
      </c>
      <c r="C5" s="257" t="s">
        <v>102</v>
      </c>
      <c r="D5" s="257" t="s">
        <v>20</v>
      </c>
      <c r="E5" s="257" t="s">
        <v>56</v>
      </c>
      <c r="F5" s="257">
        <v>2010</v>
      </c>
      <c r="G5" s="259">
        <v>733</v>
      </c>
      <c r="H5" s="258">
        <v>11146723</v>
      </c>
      <c r="I5" s="258">
        <v>103461154</v>
      </c>
    </row>
    <row r="6" spans="1:9" ht="14.25" customHeight="1" x14ac:dyDescent="0.3">
      <c r="A6" s="67">
        <v>3</v>
      </c>
      <c r="B6" s="231" t="s">
        <v>103</v>
      </c>
      <c r="C6" s="231" t="s">
        <v>58</v>
      </c>
      <c r="D6" s="231" t="s">
        <v>20</v>
      </c>
      <c r="E6" s="231" t="s">
        <v>290</v>
      </c>
      <c r="F6" s="231">
        <v>2012</v>
      </c>
      <c r="G6" s="251">
        <v>1042</v>
      </c>
      <c r="H6" s="253">
        <v>10911371</v>
      </c>
      <c r="I6" s="253">
        <v>129595590</v>
      </c>
    </row>
    <row r="7" spans="1:9" x14ac:dyDescent="0.3">
      <c r="A7" s="73">
        <v>4</v>
      </c>
      <c r="B7" s="250" t="s">
        <v>104</v>
      </c>
      <c r="C7" s="250" t="s">
        <v>58</v>
      </c>
      <c r="D7" s="250" t="s">
        <v>20</v>
      </c>
      <c r="E7" s="231" t="s">
        <v>290</v>
      </c>
      <c r="F7" s="250">
        <v>2015</v>
      </c>
      <c r="G7" s="251">
        <v>1356</v>
      </c>
      <c r="H7" s="251">
        <v>10129071</v>
      </c>
      <c r="I7" s="251">
        <v>146184931</v>
      </c>
    </row>
    <row r="8" spans="1:9" ht="14.25" customHeight="1" x14ac:dyDescent="0.3">
      <c r="A8" s="67">
        <v>5</v>
      </c>
      <c r="B8" s="250" t="s">
        <v>105</v>
      </c>
      <c r="C8" s="250" t="s">
        <v>68</v>
      </c>
      <c r="D8" s="250" t="s">
        <v>20</v>
      </c>
      <c r="E8" s="231" t="s">
        <v>290</v>
      </c>
      <c r="F8" s="250">
        <v>2015</v>
      </c>
      <c r="G8" s="251">
        <v>1046</v>
      </c>
      <c r="H8" s="251">
        <v>9857968</v>
      </c>
      <c r="I8" s="251">
        <v>142466037</v>
      </c>
    </row>
    <row r="9" spans="1:9" ht="14.25" customHeight="1" x14ac:dyDescent="0.3">
      <c r="A9" s="67">
        <v>6</v>
      </c>
      <c r="B9" s="250" t="s">
        <v>57</v>
      </c>
      <c r="C9" s="250" t="s">
        <v>58</v>
      </c>
      <c r="D9" s="250" t="s">
        <v>20</v>
      </c>
      <c r="E9" s="231" t="s">
        <v>290</v>
      </c>
      <c r="F9" s="250">
        <v>2016</v>
      </c>
      <c r="G9" s="251">
        <v>1635</v>
      </c>
      <c r="H9" s="251">
        <v>9617572</v>
      </c>
      <c r="I9" s="251">
        <v>143337020</v>
      </c>
    </row>
    <row r="10" spans="1:9" ht="14.25" customHeight="1" x14ac:dyDescent="0.3">
      <c r="A10" s="67">
        <v>7</v>
      </c>
      <c r="B10" s="250" t="s">
        <v>291</v>
      </c>
      <c r="C10" s="250" t="s">
        <v>292</v>
      </c>
      <c r="D10" s="250" t="s">
        <v>20</v>
      </c>
      <c r="E10" s="231" t="s">
        <v>290</v>
      </c>
      <c r="F10" s="250">
        <v>2012</v>
      </c>
      <c r="G10" s="251">
        <v>1410</v>
      </c>
      <c r="H10" s="251">
        <v>9596296</v>
      </c>
      <c r="I10" s="251">
        <v>100816444</v>
      </c>
    </row>
    <row r="11" spans="1:9" ht="14.25" customHeight="1" x14ac:dyDescent="0.3">
      <c r="A11" s="67">
        <v>8</v>
      </c>
      <c r="B11" s="250" t="s">
        <v>107</v>
      </c>
      <c r="C11" s="250" t="s">
        <v>64</v>
      </c>
      <c r="D11" s="250" t="s">
        <v>40</v>
      </c>
      <c r="E11" s="231" t="s">
        <v>290</v>
      </c>
      <c r="F11" s="250">
        <v>2009</v>
      </c>
      <c r="G11" s="252">
        <v>777</v>
      </c>
      <c r="H11" s="251">
        <v>9281202</v>
      </c>
      <c r="I11" s="251">
        <v>81126935</v>
      </c>
    </row>
    <row r="12" spans="1:9" ht="14.25" customHeight="1" x14ac:dyDescent="0.3">
      <c r="A12" s="67">
        <v>9</v>
      </c>
      <c r="B12" s="250" t="s">
        <v>108</v>
      </c>
      <c r="C12" s="250" t="s">
        <v>64</v>
      </c>
      <c r="D12" s="250" t="s">
        <v>20</v>
      </c>
      <c r="E12" s="231" t="s">
        <v>290</v>
      </c>
      <c r="F12" s="250">
        <v>2009</v>
      </c>
      <c r="G12" s="252">
        <v>738</v>
      </c>
      <c r="H12" s="251">
        <v>9111628</v>
      </c>
      <c r="I12" s="251">
        <v>102346712</v>
      </c>
    </row>
    <row r="13" spans="1:9" ht="14.25" customHeight="1" x14ac:dyDescent="0.3">
      <c r="A13" s="67">
        <v>10</v>
      </c>
      <c r="B13" s="250" t="s">
        <v>109</v>
      </c>
      <c r="C13" s="250" t="s">
        <v>68</v>
      </c>
      <c r="D13" s="250" t="s">
        <v>40</v>
      </c>
      <c r="E13" s="231" t="s">
        <v>290</v>
      </c>
      <c r="F13" s="250">
        <v>2015</v>
      </c>
      <c r="G13" s="251">
        <v>1084</v>
      </c>
      <c r="H13" s="251">
        <v>8912154</v>
      </c>
      <c r="I13" s="251">
        <v>119998789</v>
      </c>
    </row>
    <row r="14" spans="1:9" x14ac:dyDescent="0.3">
      <c r="A14" s="67">
        <v>11</v>
      </c>
      <c r="B14" s="250" t="s">
        <v>110</v>
      </c>
      <c r="C14" s="250" t="s">
        <v>64</v>
      </c>
      <c r="D14" s="250" t="s">
        <v>40</v>
      </c>
      <c r="E14" s="231" t="s">
        <v>290</v>
      </c>
      <c r="F14" s="250">
        <v>2012</v>
      </c>
      <c r="G14" s="251">
        <v>1010</v>
      </c>
      <c r="H14" s="251">
        <v>8729837</v>
      </c>
      <c r="I14" s="251">
        <v>94711098</v>
      </c>
    </row>
    <row r="15" spans="1:9" x14ac:dyDescent="0.3">
      <c r="A15" s="67">
        <v>12</v>
      </c>
      <c r="B15" s="250" t="s">
        <v>59</v>
      </c>
      <c r="C15" s="250" t="s">
        <v>60</v>
      </c>
      <c r="D15" s="250" t="s">
        <v>20</v>
      </c>
      <c r="E15" s="231" t="s">
        <v>290</v>
      </c>
      <c r="F15" s="250">
        <v>2016</v>
      </c>
      <c r="G15" s="251">
        <v>1440</v>
      </c>
      <c r="H15" s="251">
        <v>8565380</v>
      </c>
      <c r="I15" s="251">
        <v>132441028</v>
      </c>
    </row>
    <row r="16" spans="1:9" x14ac:dyDescent="0.3">
      <c r="A16" s="67">
        <v>13</v>
      </c>
      <c r="B16" s="250" t="s">
        <v>61</v>
      </c>
      <c r="C16" s="250" t="s">
        <v>58</v>
      </c>
      <c r="D16" s="250" t="s">
        <v>40</v>
      </c>
      <c r="E16" s="231" t="s">
        <v>290</v>
      </c>
      <c r="F16" s="250">
        <v>2016</v>
      </c>
      <c r="G16" s="251">
        <v>1276</v>
      </c>
      <c r="H16" s="251">
        <v>8189410</v>
      </c>
      <c r="I16" s="251">
        <v>113497532</v>
      </c>
    </row>
    <row r="17" spans="1:9" x14ac:dyDescent="0.3">
      <c r="A17" s="67">
        <v>14</v>
      </c>
      <c r="B17" s="250" t="s">
        <v>62</v>
      </c>
      <c r="C17" s="250" t="s">
        <v>60</v>
      </c>
      <c r="D17" s="250" t="s">
        <v>20</v>
      </c>
      <c r="E17" s="231" t="s">
        <v>290</v>
      </c>
      <c r="F17" s="250">
        <v>2016</v>
      </c>
      <c r="G17" s="251">
        <v>1475</v>
      </c>
      <c r="H17" s="251">
        <v>7827788</v>
      </c>
      <c r="I17" s="251">
        <v>118081264</v>
      </c>
    </row>
    <row r="18" spans="1:9" x14ac:dyDescent="0.3">
      <c r="A18" s="67">
        <v>15</v>
      </c>
      <c r="B18" s="250" t="s">
        <v>111</v>
      </c>
      <c r="C18" s="250" t="s">
        <v>58</v>
      </c>
      <c r="D18" s="250" t="s">
        <v>20</v>
      </c>
      <c r="E18" s="250" t="s">
        <v>293</v>
      </c>
      <c r="F18" s="250">
        <v>2013</v>
      </c>
      <c r="G18" s="251">
        <v>1253</v>
      </c>
      <c r="H18" s="251">
        <v>7633751</v>
      </c>
      <c r="I18" s="251">
        <v>96493278</v>
      </c>
    </row>
    <row r="19" spans="1:9" x14ac:dyDescent="0.3">
      <c r="A19" s="67">
        <v>16</v>
      </c>
      <c r="B19" s="250" t="s">
        <v>112</v>
      </c>
      <c r="C19" s="250" t="s">
        <v>113</v>
      </c>
      <c r="D19" s="250" t="s">
        <v>40</v>
      </c>
      <c r="E19" s="231" t="s">
        <v>290</v>
      </c>
      <c r="F19" s="250">
        <v>2010</v>
      </c>
      <c r="G19" s="252">
        <v>757</v>
      </c>
      <c r="H19" s="251">
        <v>7368374</v>
      </c>
      <c r="I19" s="251">
        <v>70471835</v>
      </c>
    </row>
    <row r="20" spans="1:9" x14ac:dyDescent="0.3">
      <c r="A20" s="67">
        <v>17</v>
      </c>
      <c r="B20" s="250" t="s">
        <v>114</v>
      </c>
      <c r="C20" s="250" t="s">
        <v>292</v>
      </c>
      <c r="D20" s="250" t="s">
        <v>20</v>
      </c>
      <c r="E20" s="231" t="s">
        <v>290</v>
      </c>
      <c r="F20" s="250">
        <v>2011</v>
      </c>
      <c r="G20" s="251">
        <v>1278</v>
      </c>
      <c r="H20" s="251">
        <v>7159227</v>
      </c>
      <c r="I20" s="251">
        <v>66362695</v>
      </c>
    </row>
    <row r="21" spans="1:9" x14ac:dyDescent="0.3">
      <c r="A21" s="67">
        <v>18</v>
      </c>
      <c r="B21" s="250" t="s">
        <v>115</v>
      </c>
      <c r="C21" s="250" t="s">
        <v>68</v>
      </c>
      <c r="D21" s="250" t="s">
        <v>40</v>
      </c>
      <c r="E21" s="231" t="s">
        <v>290</v>
      </c>
      <c r="F21" s="250">
        <v>2013</v>
      </c>
      <c r="G21" s="252">
        <v>923</v>
      </c>
      <c r="H21" s="251">
        <v>6997328</v>
      </c>
      <c r="I21" s="251">
        <v>80640848</v>
      </c>
    </row>
    <row r="22" spans="1:9" x14ac:dyDescent="0.3">
      <c r="A22" s="67">
        <v>19</v>
      </c>
      <c r="B22" s="250" t="s">
        <v>116</v>
      </c>
      <c r="C22" s="250" t="s">
        <v>58</v>
      </c>
      <c r="D22" s="250" t="s">
        <v>20</v>
      </c>
      <c r="E22" s="231" t="s">
        <v>290</v>
      </c>
      <c r="F22" s="250">
        <v>2015</v>
      </c>
      <c r="G22" s="251">
        <v>1505</v>
      </c>
      <c r="H22" s="251">
        <v>6725851</v>
      </c>
      <c r="I22" s="251">
        <v>110610409</v>
      </c>
    </row>
    <row r="23" spans="1:9" x14ac:dyDescent="0.3">
      <c r="A23" s="67">
        <v>20</v>
      </c>
      <c r="B23" s="250" t="s">
        <v>117</v>
      </c>
      <c r="C23" s="250" t="s">
        <v>68</v>
      </c>
      <c r="D23" s="250" t="s">
        <v>20</v>
      </c>
      <c r="E23" s="231" t="s">
        <v>290</v>
      </c>
      <c r="F23" s="250">
        <v>2015</v>
      </c>
      <c r="G23" s="251">
        <v>1087</v>
      </c>
      <c r="H23" s="251">
        <v>6685086</v>
      </c>
      <c r="I23" s="251">
        <v>87741027</v>
      </c>
    </row>
    <row r="24" spans="1:9" s="79" customFormat="1" x14ac:dyDescent="0.3">
      <c r="B24" s="80"/>
      <c r="C24" s="80"/>
      <c r="D24" s="80"/>
      <c r="E24" s="80"/>
      <c r="F24" s="80"/>
      <c r="G24" s="81"/>
      <c r="H24" s="82"/>
      <c r="I24" s="83"/>
    </row>
    <row r="25" spans="1:9" s="79" customFormat="1" x14ac:dyDescent="0.3"/>
    <row r="26" spans="1:9" s="79" customFormat="1" x14ac:dyDescent="0.3"/>
    <row r="27" spans="1:9" s="79" customFormat="1" x14ac:dyDescent="0.3"/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9"/>
  <sheetViews>
    <sheetView showGridLines="0" workbookViewId="0">
      <selection activeCell="H9" sqref="H9"/>
    </sheetView>
  </sheetViews>
  <sheetFormatPr defaultColWidth="9.140625" defaultRowHeight="15" x14ac:dyDescent="0.3"/>
  <cols>
    <col min="1" max="1" width="6.85546875" style="1" customWidth="1"/>
    <col min="2" max="2" width="38.42578125" style="1" bestFit="1" customWidth="1"/>
    <col min="3" max="3" width="14.85546875" style="1" bestFit="1" customWidth="1"/>
    <col min="4" max="4" width="9.85546875" style="1" bestFit="1" customWidth="1"/>
    <col min="5" max="5" width="24.7109375" style="1" bestFit="1" customWidth="1"/>
    <col min="6" max="6" width="15.28515625" style="1" customWidth="1"/>
    <col min="7" max="7" width="15.140625" style="1" customWidth="1"/>
    <col min="8" max="8" width="13.140625" style="1" customWidth="1"/>
    <col min="9" max="9" width="13.42578125" style="1" bestFit="1" customWidth="1"/>
    <col min="10" max="10" width="8.42578125" style="1" bestFit="1" customWidth="1"/>
    <col min="11" max="11" width="5.42578125" style="68" customWidth="1"/>
    <col min="12" max="16384" width="9.140625" style="1"/>
  </cols>
  <sheetData>
    <row r="1" spans="1:10" ht="16.5" x14ac:dyDescent="0.3">
      <c r="A1" s="65" t="s">
        <v>256</v>
      </c>
      <c r="B1" s="65"/>
      <c r="C1" s="65"/>
      <c r="D1" s="65"/>
      <c r="E1" s="65"/>
      <c r="F1" s="65"/>
      <c r="G1" s="295"/>
      <c r="H1" s="295"/>
      <c r="I1" s="295"/>
    </row>
    <row r="2" spans="1:10" x14ac:dyDescent="0.3">
      <c r="A2" s="66"/>
    </row>
    <row r="3" spans="1:10" ht="30" x14ac:dyDescent="0.3">
      <c r="A3" s="109" t="s">
        <v>42</v>
      </c>
      <c r="B3" s="109" t="s">
        <v>21</v>
      </c>
      <c r="C3" s="109" t="s">
        <v>22</v>
      </c>
      <c r="D3" s="109" t="s">
        <v>18</v>
      </c>
      <c r="E3" s="109" t="s">
        <v>23</v>
      </c>
      <c r="F3" s="109" t="s">
        <v>24</v>
      </c>
      <c r="G3" s="109" t="s">
        <v>25</v>
      </c>
      <c r="H3" s="109" t="s">
        <v>45</v>
      </c>
      <c r="I3" s="109" t="s">
        <v>46</v>
      </c>
      <c r="J3" s="109" t="s">
        <v>36</v>
      </c>
    </row>
    <row r="4" spans="1:10" ht="14.25" customHeight="1" x14ac:dyDescent="0.3">
      <c r="A4" s="147">
        <v>1</v>
      </c>
      <c r="B4" s="254" t="s">
        <v>54</v>
      </c>
      <c r="C4" s="254" t="s">
        <v>55</v>
      </c>
      <c r="D4" s="254" t="s">
        <v>20</v>
      </c>
      <c r="E4" s="254" t="s">
        <v>56</v>
      </c>
      <c r="F4" s="273" t="s">
        <v>20</v>
      </c>
      <c r="G4" s="255">
        <v>1127</v>
      </c>
      <c r="H4" s="255">
        <v>11305479</v>
      </c>
      <c r="I4" s="270">
        <v>116833026.88</v>
      </c>
      <c r="J4" s="271">
        <v>10.33</v>
      </c>
    </row>
    <row r="5" spans="1:10" ht="14.25" customHeight="1" x14ac:dyDescent="0.3">
      <c r="A5" s="260">
        <v>2</v>
      </c>
      <c r="B5" s="261" t="s">
        <v>57</v>
      </c>
      <c r="C5" s="261" t="s">
        <v>58</v>
      </c>
      <c r="D5" s="261" t="s">
        <v>20</v>
      </c>
      <c r="E5" s="262" t="s">
        <v>290</v>
      </c>
      <c r="F5" s="263" t="s">
        <v>20</v>
      </c>
      <c r="G5" s="264">
        <v>1635</v>
      </c>
      <c r="H5" s="264">
        <v>9617572</v>
      </c>
      <c r="I5" s="265">
        <v>143337020</v>
      </c>
      <c r="J5" s="266">
        <v>14.9</v>
      </c>
    </row>
    <row r="6" spans="1:10" ht="14.25" customHeight="1" x14ac:dyDescent="0.3">
      <c r="A6" s="260">
        <v>3</v>
      </c>
      <c r="B6" s="261" t="s">
        <v>59</v>
      </c>
      <c r="C6" s="261" t="s">
        <v>60</v>
      </c>
      <c r="D6" s="261" t="s">
        <v>20</v>
      </c>
      <c r="E6" s="262" t="s">
        <v>290</v>
      </c>
      <c r="F6" s="263" t="s">
        <v>20</v>
      </c>
      <c r="G6" s="264">
        <v>1440</v>
      </c>
      <c r="H6" s="264">
        <v>8565380</v>
      </c>
      <c r="I6" s="265">
        <v>132441028</v>
      </c>
      <c r="J6" s="266">
        <v>15.46</v>
      </c>
    </row>
    <row r="7" spans="1:10" ht="14.25" customHeight="1" x14ac:dyDescent="0.3">
      <c r="A7" s="260">
        <v>4</v>
      </c>
      <c r="B7" s="261" t="s">
        <v>61</v>
      </c>
      <c r="C7" s="261" t="s">
        <v>58</v>
      </c>
      <c r="D7" s="261" t="s">
        <v>40</v>
      </c>
      <c r="E7" s="262" t="s">
        <v>290</v>
      </c>
      <c r="F7" s="263" t="s">
        <v>40</v>
      </c>
      <c r="G7" s="264">
        <v>1276</v>
      </c>
      <c r="H7" s="264">
        <v>8189410</v>
      </c>
      <c r="I7" s="267">
        <v>113497532</v>
      </c>
      <c r="J7" s="266">
        <v>13.86</v>
      </c>
    </row>
    <row r="8" spans="1:10" ht="14.25" customHeight="1" x14ac:dyDescent="0.3">
      <c r="A8" s="260">
        <v>5</v>
      </c>
      <c r="B8" s="261" t="s">
        <v>62</v>
      </c>
      <c r="C8" s="261" t="s">
        <v>60</v>
      </c>
      <c r="D8" s="261" t="s">
        <v>20</v>
      </c>
      <c r="E8" s="262" t="s">
        <v>290</v>
      </c>
      <c r="F8" s="263" t="s">
        <v>20</v>
      </c>
      <c r="G8" s="264">
        <v>1475</v>
      </c>
      <c r="H8" s="264">
        <v>7827788</v>
      </c>
      <c r="I8" s="265">
        <v>118081264</v>
      </c>
      <c r="J8" s="266">
        <v>15.08</v>
      </c>
    </row>
    <row r="9" spans="1:10" ht="14.25" customHeight="1" x14ac:dyDescent="0.3">
      <c r="A9" s="260">
        <v>6</v>
      </c>
      <c r="B9" s="261" t="s">
        <v>63</v>
      </c>
      <c r="C9" s="261" t="s">
        <v>64</v>
      </c>
      <c r="D9" s="261" t="s">
        <v>20</v>
      </c>
      <c r="E9" s="261" t="s">
        <v>294</v>
      </c>
      <c r="F9" s="263" t="s">
        <v>20</v>
      </c>
      <c r="G9" s="266">
        <v>988</v>
      </c>
      <c r="H9" s="264">
        <v>6044324</v>
      </c>
      <c r="I9" s="265">
        <v>81932430</v>
      </c>
      <c r="J9" s="266">
        <v>13.56</v>
      </c>
    </row>
    <row r="10" spans="1:10" ht="14.25" customHeight="1" x14ac:dyDescent="0.3">
      <c r="A10" s="260">
        <v>7</v>
      </c>
      <c r="B10" s="261" t="s">
        <v>65</v>
      </c>
      <c r="C10" s="261" t="s">
        <v>64</v>
      </c>
      <c r="D10" s="261" t="s">
        <v>40</v>
      </c>
      <c r="E10" s="262" t="s">
        <v>290</v>
      </c>
      <c r="F10" s="263" t="s">
        <v>40</v>
      </c>
      <c r="G10" s="264">
        <v>1180</v>
      </c>
      <c r="H10" s="264">
        <v>5260450</v>
      </c>
      <c r="I10" s="265">
        <v>71247341</v>
      </c>
      <c r="J10" s="266">
        <v>13.54</v>
      </c>
    </row>
    <row r="11" spans="1:10" ht="14.25" customHeight="1" x14ac:dyDescent="0.3">
      <c r="A11" s="260">
        <v>8</v>
      </c>
      <c r="B11" s="261" t="s">
        <v>66</v>
      </c>
      <c r="C11" s="261" t="s">
        <v>58</v>
      </c>
      <c r="D11" s="261" t="s">
        <v>20</v>
      </c>
      <c r="E11" s="262" t="s">
        <v>290</v>
      </c>
      <c r="F11" s="263" t="s">
        <v>20</v>
      </c>
      <c r="G11" s="264">
        <v>1357</v>
      </c>
      <c r="H11" s="264">
        <v>4797512</v>
      </c>
      <c r="I11" s="265">
        <v>74731453</v>
      </c>
      <c r="J11" s="266">
        <v>15.58</v>
      </c>
    </row>
    <row r="12" spans="1:10" ht="14.25" customHeight="1" x14ac:dyDescent="0.3">
      <c r="A12" s="260">
        <v>9</v>
      </c>
      <c r="B12" s="261" t="s">
        <v>67</v>
      </c>
      <c r="C12" s="261" t="s">
        <v>68</v>
      </c>
      <c r="D12" s="261" t="s">
        <v>40</v>
      </c>
      <c r="E12" s="262" t="s">
        <v>290</v>
      </c>
      <c r="F12" s="263" t="s">
        <v>40</v>
      </c>
      <c r="G12" s="264">
        <v>1135</v>
      </c>
      <c r="H12" s="264">
        <v>4416403</v>
      </c>
      <c r="I12" s="265">
        <v>62069442.549999997</v>
      </c>
      <c r="J12" s="266">
        <v>14.05</v>
      </c>
    </row>
    <row r="13" spans="1:10" ht="14.25" customHeight="1" x14ac:dyDescent="0.3">
      <c r="A13" s="260">
        <v>10</v>
      </c>
      <c r="B13" s="261" t="s">
        <v>69</v>
      </c>
      <c r="C13" s="261" t="s">
        <v>64</v>
      </c>
      <c r="D13" s="261" t="s">
        <v>20</v>
      </c>
      <c r="E13" s="262" t="s">
        <v>290</v>
      </c>
      <c r="F13" s="263" t="s">
        <v>20</v>
      </c>
      <c r="G13" s="264">
        <v>1319</v>
      </c>
      <c r="H13" s="264">
        <v>4373939</v>
      </c>
      <c r="I13" s="265">
        <v>65800197</v>
      </c>
      <c r="J13" s="266">
        <v>15.04</v>
      </c>
    </row>
    <row r="14" spans="1:10" ht="14.25" customHeight="1" x14ac:dyDescent="0.3">
      <c r="A14" s="260">
        <v>11</v>
      </c>
      <c r="B14" s="261" t="s">
        <v>70</v>
      </c>
      <c r="C14" s="261" t="s">
        <v>60</v>
      </c>
      <c r="D14" s="261" t="s">
        <v>20</v>
      </c>
      <c r="E14" s="262" t="s">
        <v>295</v>
      </c>
      <c r="F14" s="263" t="s">
        <v>20</v>
      </c>
      <c r="G14" s="264">
        <v>1439</v>
      </c>
      <c r="H14" s="264">
        <v>4335211</v>
      </c>
      <c r="I14" s="265">
        <v>66224522</v>
      </c>
      <c r="J14" s="266">
        <v>15.28</v>
      </c>
    </row>
    <row r="15" spans="1:10" ht="14.25" customHeight="1" x14ac:dyDescent="0.3">
      <c r="A15" s="260">
        <v>12</v>
      </c>
      <c r="B15" s="261" t="s">
        <v>71</v>
      </c>
      <c r="C15" s="261" t="s">
        <v>60</v>
      </c>
      <c r="D15" s="261" t="s">
        <v>20</v>
      </c>
      <c r="E15" s="262" t="s">
        <v>290</v>
      </c>
      <c r="F15" s="263" t="s">
        <v>20</v>
      </c>
      <c r="G15" s="266">
        <v>799</v>
      </c>
      <c r="H15" s="264">
        <v>4272555</v>
      </c>
      <c r="I15" s="265">
        <v>58292842</v>
      </c>
      <c r="J15" s="266">
        <v>13.64</v>
      </c>
    </row>
    <row r="16" spans="1:10" ht="14.25" customHeight="1" x14ac:dyDescent="0.3">
      <c r="A16" s="147">
        <v>13</v>
      </c>
      <c r="B16" s="254" t="s">
        <v>72</v>
      </c>
      <c r="C16" s="254" t="s">
        <v>55</v>
      </c>
      <c r="D16" s="254" t="s">
        <v>20</v>
      </c>
      <c r="E16" s="254" t="s">
        <v>56</v>
      </c>
      <c r="F16" s="271" t="s">
        <v>20</v>
      </c>
      <c r="G16" s="255">
        <v>1055</v>
      </c>
      <c r="H16" s="255">
        <v>4020898</v>
      </c>
      <c r="I16" s="270">
        <v>50967946.899999999</v>
      </c>
      <c r="J16" s="271">
        <v>12.68</v>
      </c>
    </row>
    <row r="17" spans="1:11" ht="14.25" customHeight="1" x14ac:dyDescent="0.3">
      <c r="A17" s="260">
        <v>14</v>
      </c>
      <c r="B17" s="261" t="s">
        <v>73</v>
      </c>
      <c r="C17" s="261" t="s">
        <v>58</v>
      </c>
      <c r="D17" s="261" t="s">
        <v>40</v>
      </c>
      <c r="E17" s="262" t="s">
        <v>290</v>
      </c>
      <c r="F17" s="263" t="s">
        <v>40</v>
      </c>
      <c r="G17" s="266">
        <v>963</v>
      </c>
      <c r="H17" s="264">
        <v>3597713</v>
      </c>
      <c r="I17" s="265">
        <v>48118131</v>
      </c>
      <c r="J17" s="266">
        <v>13.37</v>
      </c>
    </row>
    <row r="18" spans="1:11" ht="14.25" customHeight="1" x14ac:dyDescent="0.3">
      <c r="A18" s="260">
        <v>15</v>
      </c>
      <c r="B18" s="261" t="s">
        <v>74</v>
      </c>
      <c r="C18" s="261" t="s">
        <v>60</v>
      </c>
      <c r="D18" s="261" t="s">
        <v>20</v>
      </c>
      <c r="E18" s="262" t="s">
        <v>290</v>
      </c>
      <c r="F18" s="263" t="s">
        <v>20</v>
      </c>
      <c r="G18" s="264">
        <v>1044</v>
      </c>
      <c r="H18" s="264">
        <v>3594171</v>
      </c>
      <c r="I18" s="265">
        <v>46901147</v>
      </c>
      <c r="J18" s="266">
        <v>13.05</v>
      </c>
    </row>
    <row r="19" spans="1:11" ht="14.25" customHeight="1" x14ac:dyDescent="0.3">
      <c r="A19" s="260">
        <v>16</v>
      </c>
      <c r="B19" s="262" t="s">
        <v>75</v>
      </c>
      <c r="C19" s="262" t="s">
        <v>58</v>
      </c>
      <c r="D19" s="262" t="s">
        <v>40</v>
      </c>
      <c r="E19" s="262" t="s">
        <v>290</v>
      </c>
      <c r="F19" s="263" t="s">
        <v>40</v>
      </c>
      <c r="G19" s="263">
        <v>991</v>
      </c>
      <c r="H19" s="268">
        <v>2824226</v>
      </c>
      <c r="I19" s="269">
        <v>38578458</v>
      </c>
      <c r="J19" s="263">
        <v>13.66</v>
      </c>
    </row>
    <row r="20" spans="1:11" ht="14.25" customHeight="1" x14ac:dyDescent="0.3">
      <c r="A20" s="260">
        <v>17</v>
      </c>
      <c r="B20" s="261" t="s">
        <v>76</v>
      </c>
      <c r="C20" s="261" t="s">
        <v>58</v>
      </c>
      <c r="D20" s="261" t="s">
        <v>20</v>
      </c>
      <c r="E20" s="262" t="s">
        <v>290</v>
      </c>
      <c r="F20" s="263" t="s">
        <v>20</v>
      </c>
      <c r="G20" s="264">
        <v>1064</v>
      </c>
      <c r="H20" s="264">
        <v>2670252</v>
      </c>
      <c r="I20" s="265">
        <v>38357958</v>
      </c>
      <c r="J20" s="266">
        <v>14.36</v>
      </c>
    </row>
    <row r="21" spans="1:11" ht="14.25" customHeight="1" x14ac:dyDescent="0.3">
      <c r="A21" s="260">
        <v>18</v>
      </c>
      <c r="B21" s="261" t="s">
        <v>77</v>
      </c>
      <c r="C21" s="261" t="s">
        <v>64</v>
      </c>
      <c r="D21" s="261" t="s">
        <v>20</v>
      </c>
      <c r="E21" s="262" t="s">
        <v>290</v>
      </c>
      <c r="F21" s="263" t="s">
        <v>20</v>
      </c>
      <c r="G21" s="266">
        <v>609</v>
      </c>
      <c r="H21" s="264">
        <v>2645471</v>
      </c>
      <c r="I21" s="267">
        <v>40213897.020000003</v>
      </c>
      <c r="J21" s="266">
        <v>15.2</v>
      </c>
    </row>
    <row r="22" spans="1:11" ht="14.25" customHeight="1" x14ac:dyDescent="0.3">
      <c r="A22" s="260">
        <v>19</v>
      </c>
      <c r="B22" s="261" t="s">
        <v>78</v>
      </c>
      <c r="C22" s="261" t="s">
        <v>58</v>
      </c>
      <c r="D22" s="261" t="s">
        <v>20</v>
      </c>
      <c r="E22" s="262" t="s">
        <v>290</v>
      </c>
      <c r="F22" s="263" t="s">
        <v>20</v>
      </c>
      <c r="G22" s="264">
        <v>1396</v>
      </c>
      <c r="H22" s="264">
        <v>2607958</v>
      </c>
      <c r="I22" s="267">
        <v>43774724</v>
      </c>
      <c r="J22" s="266">
        <v>16.79</v>
      </c>
    </row>
    <row r="23" spans="1:11" ht="14.25" customHeight="1" x14ac:dyDescent="0.3">
      <c r="A23" s="147">
        <v>20</v>
      </c>
      <c r="B23" s="254" t="s">
        <v>79</v>
      </c>
      <c r="C23" s="254" t="s">
        <v>55</v>
      </c>
      <c r="D23" s="254" t="s">
        <v>20</v>
      </c>
      <c r="E23" s="254" t="s">
        <v>56</v>
      </c>
      <c r="F23" s="272" t="s">
        <v>20</v>
      </c>
      <c r="G23" s="271">
        <v>888</v>
      </c>
      <c r="H23" s="255">
        <v>2525328</v>
      </c>
      <c r="I23" s="270">
        <v>28590125.609999999</v>
      </c>
      <c r="J23" s="271">
        <v>11.32</v>
      </c>
    </row>
    <row r="25" spans="1:11" ht="16.5" x14ac:dyDescent="0.3">
      <c r="H25" s="16"/>
      <c r="K25" s="1"/>
    </row>
    <row r="26" spans="1:11" ht="13.5" customHeight="1" x14ac:dyDescent="0.3">
      <c r="E26" s="60"/>
      <c r="F26" s="60"/>
      <c r="G26" s="60"/>
      <c r="H26" s="114"/>
      <c r="I26" s="60"/>
    </row>
    <row r="27" spans="1:11" x14ac:dyDescent="0.3">
      <c r="E27" s="60"/>
      <c r="F27" s="60"/>
      <c r="G27" s="60"/>
      <c r="H27" s="115"/>
      <c r="I27" s="60"/>
    </row>
    <row r="28" spans="1:11" ht="16.5" x14ac:dyDescent="0.3">
      <c r="E28" s="60"/>
      <c r="F28" s="60"/>
      <c r="G28" s="116"/>
      <c r="H28" s="117"/>
      <c r="I28" s="60"/>
    </row>
    <row r="29" spans="1:11" ht="16.5" x14ac:dyDescent="0.3">
      <c r="E29" s="60"/>
      <c r="F29" s="60"/>
      <c r="G29" s="116"/>
      <c r="H29" s="117"/>
      <c r="I29" s="60"/>
    </row>
    <row r="30" spans="1:11" ht="16.5" x14ac:dyDescent="0.3">
      <c r="E30" s="60"/>
      <c r="F30" s="60"/>
      <c r="G30" s="116"/>
      <c r="H30" s="117"/>
      <c r="I30" s="60"/>
    </row>
    <row r="31" spans="1:11" ht="16.5" x14ac:dyDescent="0.3">
      <c r="E31" s="60"/>
      <c r="F31" s="60"/>
      <c r="G31" s="116"/>
      <c r="H31" s="117"/>
      <c r="I31" s="60"/>
    </row>
    <row r="32" spans="1:11" ht="16.5" x14ac:dyDescent="0.3">
      <c r="E32" s="60"/>
      <c r="F32" s="60"/>
      <c r="G32" s="116"/>
      <c r="H32" s="117"/>
      <c r="I32" s="60"/>
    </row>
    <row r="33" spans="5:9" ht="16.5" x14ac:dyDescent="0.3">
      <c r="E33" s="60"/>
      <c r="F33" s="60"/>
      <c r="G33" s="116"/>
      <c r="H33" s="117"/>
      <c r="I33" s="60"/>
    </row>
    <row r="34" spans="5:9" ht="16.5" x14ac:dyDescent="0.3">
      <c r="E34" s="60"/>
      <c r="F34" s="60"/>
      <c r="G34" s="116"/>
      <c r="H34" s="117"/>
      <c r="I34" s="60"/>
    </row>
    <row r="35" spans="5:9" ht="16.5" x14ac:dyDescent="0.3">
      <c r="E35" s="60"/>
      <c r="F35" s="60"/>
      <c r="G35" s="116"/>
      <c r="H35" s="117"/>
      <c r="I35" s="60"/>
    </row>
    <row r="36" spans="5:9" x14ac:dyDescent="0.3">
      <c r="E36" s="60"/>
      <c r="F36" s="60"/>
      <c r="G36" s="118"/>
      <c r="H36" s="60"/>
      <c r="I36" s="60"/>
    </row>
    <row r="37" spans="5:9" x14ac:dyDescent="0.3">
      <c r="E37" s="60"/>
      <c r="F37" s="60"/>
      <c r="G37" s="118"/>
      <c r="H37" s="60"/>
      <c r="I37" s="60"/>
    </row>
    <row r="38" spans="5:9" x14ac:dyDescent="0.3">
      <c r="G38" s="77"/>
      <c r="H38" s="78"/>
    </row>
    <row r="39" spans="5:9" x14ac:dyDescent="0.3">
      <c r="G39" s="77"/>
      <c r="H39" s="78"/>
    </row>
    <row r="40" spans="5:9" x14ac:dyDescent="0.3">
      <c r="G40" s="77"/>
      <c r="H40" s="78"/>
    </row>
    <row r="41" spans="5:9" x14ac:dyDescent="0.3">
      <c r="H41" s="78"/>
    </row>
    <row r="42" spans="5:9" x14ac:dyDescent="0.3">
      <c r="H42" s="78"/>
    </row>
    <row r="43" spans="5:9" x14ac:dyDescent="0.3">
      <c r="H43" s="78"/>
    </row>
    <row r="44" spans="5:9" x14ac:dyDescent="0.3">
      <c r="H44" s="78"/>
    </row>
    <row r="45" spans="5:9" x14ac:dyDescent="0.3">
      <c r="H45" s="78"/>
    </row>
    <row r="46" spans="5:9" x14ac:dyDescent="0.3">
      <c r="H46" s="78"/>
    </row>
    <row r="47" spans="5:9" x14ac:dyDescent="0.3">
      <c r="H47" s="78"/>
    </row>
    <row r="48" spans="5:9" x14ac:dyDescent="0.3">
      <c r="H48" s="78"/>
    </row>
    <row r="49" spans="8:8" x14ac:dyDescent="0.3">
      <c r="H49" s="78"/>
    </row>
  </sheetData>
  <sortState xmlns:xlrd2="http://schemas.microsoft.com/office/spreadsheetml/2017/richdata2" ref="B4:J23">
    <sortCondition descending="1" ref="H4:H23"/>
  </sortState>
  <mergeCells count="1">
    <mergeCell ref="G1:I1"/>
  </mergeCells>
  <pageMargins left="0.5" right="0.5" top="0.5" bottom="0.5" header="0.49" footer="0.49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4"/>
  <sheetViews>
    <sheetView showGridLines="0" workbookViewId="0">
      <selection activeCell="F10" sqref="F10"/>
    </sheetView>
  </sheetViews>
  <sheetFormatPr defaultColWidth="9.140625" defaultRowHeight="15" x14ac:dyDescent="0.3"/>
  <cols>
    <col min="1" max="1" width="3" style="1" bestFit="1" customWidth="1"/>
    <col min="2" max="2" width="43.28515625" style="1" bestFit="1" customWidth="1"/>
    <col min="3" max="3" width="20.85546875" style="1" bestFit="1" customWidth="1"/>
    <col min="4" max="4" width="7.85546875" style="1" bestFit="1" customWidth="1"/>
    <col min="5" max="5" width="12" style="1" bestFit="1" customWidth="1"/>
    <col min="6" max="6" width="13.5703125" style="1" customWidth="1"/>
    <col min="7" max="7" width="12.28515625" style="1" customWidth="1"/>
    <col min="8" max="8" width="11.28515625" style="1" bestFit="1" customWidth="1"/>
    <col min="9" max="9" width="14.28515625" style="1" customWidth="1"/>
    <col min="10" max="10" width="8.42578125" style="1" bestFit="1" customWidth="1"/>
    <col min="11" max="11" width="2.7109375" style="1" customWidth="1"/>
    <col min="12" max="12" width="16.85546875" style="1" bestFit="1" customWidth="1"/>
    <col min="13" max="13" width="12" style="1" bestFit="1" customWidth="1"/>
    <col min="14" max="16384" width="9.140625" style="1"/>
  </cols>
  <sheetData>
    <row r="1" spans="1:10" ht="16.5" x14ac:dyDescent="0.3">
      <c r="A1" s="64" t="s">
        <v>257</v>
      </c>
      <c r="B1" s="64"/>
      <c r="C1" s="64"/>
      <c r="D1" s="65"/>
      <c r="E1" s="65"/>
      <c r="F1" s="65"/>
      <c r="G1" s="295"/>
      <c r="H1" s="295"/>
      <c r="I1" s="295"/>
    </row>
    <row r="2" spans="1:10" x14ac:dyDescent="0.3">
      <c r="A2" s="66"/>
    </row>
    <row r="3" spans="1:10" ht="45" x14ac:dyDescent="0.3">
      <c r="A3" s="109" t="s">
        <v>42</v>
      </c>
      <c r="B3" s="109" t="s">
        <v>21</v>
      </c>
      <c r="C3" s="109" t="s">
        <v>22</v>
      </c>
      <c r="D3" s="109" t="s">
        <v>18</v>
      </c>
      <c r="E3" s="109" t="s">
        <v>23</v>
      </c>
      <c r="F3" s="109" t="s">
        <v>24</v>
      </c>
      <c r="G3" s="109" t="s">
        <v>25</v>
      </c>
      <c r="H3" s="109" t="s">
        <v>45</v>
      </c>
      <c r="I3" s="109" t="s">
        <v>46</v>
      </c>
      <c r="J3" s="109" t="s">
        <v>36</v>
      </c>
    </row>
    <row r="4" spans="1:10" ht="14.25" customHeight="1" x14ac:dyDescent="0.3">
      <c r="A4" s="260">
        <v>1</v>
      </c>
      <c r="B4" s="260" t="s">
        <v>54</v>
      </c>
      <c r="C4" s="260" t="s">
        <v>55</v>
      </c>
      <c r="D4" s="260" t="s">
        <v>20</v>
      </c>
      <c r="E4" s="260" t="s">
        <v>56</v>
      </c>
      <c r="F4" s="285">
        <v>42397</v>
      </c>
      <c r="G4" s="286">
        <v>1127</v>
      </c>
      <c r="H4" s="287">
        <v>11305479</v>
      </c>
      <c r="I4" s="288">
        <v>116833026.88</v>
      </c>
      <c r="J4" s="288">
        <f>I4/H4</f>
        <v>10.334195205705127</v>
      </c>
    </row>
    <row r="5" spans="1:10" ht="14.25" customHeight="1" x14ac:dyDescent="0.3">
      <c r="A5" s="260">
        <v>2</v>
      </c>
      <c r="B5" s="260" t="s">
        <v>72</v>
      </c>
      <c r="C5" s="260" t="s">
        <v>55</v>
      </c>
      <c r="D5" s="260" t="s">
        <v>20</v>
      </c>
      <c r="E5" s="260" t="s">
        <v>56</v>
      </c>
      <c r="F5" s="285">
        <v>42726</v>
      </c>
      <c r="G5" s="286">
        <v>1055</v>
      </c>
      <c r="H5" s="287">
        <v>4020898</v>
      </c>
      <c r="I5" s="288">
        <v>50967946.899999999</v>
      </c>
      <c r="J5" s="288">
        <f t="shared" ref="J5:J22" si="0">I5/H5</f>
        <v>12.675762205358106</v>
      </c>
    </row>
    <row r="6" spans="1:10" ht="14.25" customHeight="1" x14ac:dyDescent="0.3">
      <c r="A6" s="260">
        <v>3</v>
      </c>
      <c r="B6" s="260" t="s">
        <v>79</v>
      </c>
      <c r="C6" s="260" t="s">
        <v>55</v>
      </c>
      <c r="D6" s="260" t="s">
        <v>20</v>
      </c>
      <c r="E6" s="260" t="s">
        <v>56</v>
      </c>
      <c r="F6" s="285">
        <v>42565</v>
      </c>
      <c r="G6" s="286">
        <v>888</v>
      </c>
      <c r="H6" s="287">
        <v>2525328</v>
      </c>
      <c r="I6" s="288">
        <v>28590125.609999999</v>
      </c>
      <c r="J6" s="288">
        <f t="shared" si="0"/>
        <v>11.321351369010284</v>
      </c>
    </row>
    <row r="7" spans="1:10" x14ac:dyDescent="0.3">
      <c r="A7" s="73">
        <v>4</v>
      </c>
      <c r="B7" s="73" t="s">
        <v>80</v>
      </c>
      <c r="C7" s="73" t="s">
        <v>81</v>
      </c>
      <c r="D7" s="73" t="s">
        <v>20</v>
      </c>
      <c r="E7" s="73" t="s">
        <v>56</v>
      </c>
      <c r="F7" s="289">
        <v>42649</v>
      </c>
      <c r="G7" s="74">
        <v>732</v>
      </c>
      <c r="H7" s="75">
        <v>1722029</v>
      </c>
      <c r="I7" s="76">
        <v>21240520.239999998</v>
      </c>
      <c r="J7" s="71">
        <f t="shared" si="0"/>
        <v>12.334589161971138</v>
      </c>
    </row>
    <row r="8" spans="1:10" ht="14.25" customHeight="1" x14ac:dyDescent="0.3">
      <c r="A8" s="67">
        <v>5</v>
      </c>
      <c r="B8" s="67" t="s">
        <v>82</v>
      </c>
      <c r="C8" s="67" t="s">
        <v>55</v>
      </c>
      <c r="D8" s="67" t="s">
        <v>20</v>
      </c>
      <c r="E8" s="67" t="s">
        <v>56</v>
      </c>
      <c r="F8" s="290">
        <v>42362</v>
      </c>
      <c r="G8" s="69">
        <v>819</v>
      </c>
      <c r="H8" s="70">
        <v>1577999</v>
      </c>
      <c r="I8" s="71">
        <v>20129210.829999998</v>
      </c>
      <c r="J8" s="71">
        <f t="shared" si="0"/>
        <v>12.756161968416963</v>
      </c>
    </row>
    <row r="9" spans="1:10" ht="14.25" customHeight="1" x14ac:dyDescent="0.3">
      <c r="A9" s="67">
        <v>6</v>
      </c>
      <c r="B9" s="67" t="s">
        <v>83</v>
      </c>
      <c r="C9" s="67" t="s">
        <v>55</v>
      </c>
      <c r="D9" s="67" t="s">
        <v>20</v>
      </c>
      <c r="E9" s="67" t="s">
        <v>56</v>
      </c>
      <c r="F9" s="290">
        <v>42635</v>
      </c>
      <c r="G9" s="69">
        <v>420</v>
      </c>
      <c r="H9" s="70">
        <v>1121570</v>
      </c>
      <c r="I9" s="71">
        <v>14835057.900000002</v>
      </c>
      <c r="J9" s="71">
        <f t="shared" si="0"/>
        <v>13.22704592669205</v>
      </c>
    </row>
    <row r="10" spans="1:10" ht="14.25" customHeight="1" x14ac:dyDescent="0.3">
      <c r="A10" s="67">
        <v>7</v>
      </c>
      <c r="B10" s="67" t="s">
        <v>84</v>
      </c>
      <c r="C10" s="67" t="s">
        <v>55</v>
      </c>
      <c r="D10" s="67" t="s">
        <v>20</v>
      </c>
      <c r="E10" s="67" t="s">
        <v>56</v>
      </c>
      <c r="F10" s="290">
        <v>42411</v>
      </c>
      <c r="G10" s="69">
        <v>472</v>
      </c>
      <c r="H10" s="70">
        <v>1070434</v>
      </c>
      <c r="I10" s="71">
        <v>14245429.850000001</v>
      </c>
      <c r="J10" s="71">
        <f t="shared" si="0"/>
        <v>13.308087981136625</v>
      </c>
    </row>
    <row r="11" spans="1:10" ht="14.25" customHeight="1" x14ac:dyDescent="0.3">
      <c r="A11" s="67">
        <v>8</v>
      </c>
      <c r="B11" s="67" t="s">
        <v>85</v>
      </c>
      <c r="C11" s="67" t="s">
        <v>81</v>
      </c>
      <c r="D11" s="67" t="s">
        <v>20</v>
      </c>
      <c r="E11" s="67" t="s">
        <v>56</v>
      </c>
      <c r="F11" s="290">
        <v>42376</v>
      </c>
      <c r="G11" s="69">
        <v>536</v>
      </c>
      <c r="H11" s="70">
        <v>729977</v>
      </c>
      <c r="I11" s="71">
        <v>9546473.0899999999</v>
      </c>
      <c r="J11" s="71">
        <f t="shared" si="0"/>
        <v>13.077772436665812</v>
      </c>
    </row>
    <row r="12" spans="1:10" ht="14.25" customHeight="1" x14ac:dyDescent="0.3">
      <c r="A12" s="67">
        <v>9</v>
      </c>
      <c r="B12" s="67" t="s">
        <v>86</v>
      </c>
      <c r="C12" s="67" t="s">
        <v>55</v>
      </c>
      <c r="D12" s="67" t="s">
        <v>20</v>
      </c>
      <c r="E12" s="67" t="s">
        <v>56</v>
      </c>
      <c r="F12" s="290">
        <v>42614</v>
      </c>
      <c r="G12" s="69">
        <v>428</v>
      </c>
      <c r="H12" s="70">
        <v>665999</v>
      </c>
      <c r="I12" s="71">
        <v>9028755.5899999999</v>
      </c>
      <c r="J12" s="71">
        <f t="shared" si="0"/>
        <v>13.556710430496143</v>
      </c>
    </row>
    <row r="13" spans="1:10" ht="14.25" customHeight="1" x14ac:dyDescent="0.3">
      <c r="A13" s="67">
        <v>10</v>
      </c>
      <c r="B13" s="67" t="s">
        <v>87</v>
      </c>
      <c r="C13" s="67" t="s">
        <v>60</v>
      </c>
      <c r="D13" s="67" t="s">
        <v>20</v>
      </c>
      <c r="E13" s="67" t="s">
        <v>56</v>
      </c>
      <c r="F13" s="290">
        <v>42712</v>
      </c>
      <c r="G13" s="69">
        <v>418</v>
      </c>
      <c r="H13" s="70">
        <v>641684</v>
      </c>
      <c r="I13" s="71">
        <v>8718355</v>
      </c>
      <c r="J13" s="71">
        <f t="shared" si="0"/>
        <v>13.586679736443482</v>
      </c>
    </row>
    <row r="14" spans="1:10" ht="14.25" customHeight="1" x14ac:dyDescent="0.3">
      <c r="A14" s="67">
        <v>11</v>
      </c>
      <c r="B14" s="67" t="s">
        <v>88</v>
      </c>
      <c r="C14" s="67" t="s">
        <v>55</v>
      </c>
      <c r="D14" s="67" t="s">
        <v>20</v>
      </c>
      <c r="E14" s="67" t="s">
        <v>56</v>
      </c>
      <c r="F14" s="290">
        <v>42656</v>
      </c>
      <c r="G14" s="69">
        <v>29</v>
      </c>
      <c r="H14" s="70">
        <v>610730</v>
      </c>
      <c r="I14" s="71">
        <v>7973865.7199999997</v>
      </c>
      <c r="J14" s="71">
        <f t="shared" si="0"/>
        <v>13.056286280353019</v>
      </c>
    </row>
    <row r="15" spans="1:10" ht="14.25" customHeight="1" x14ac:dyDescent="0.3">
      <c r="A15" s="67">
        <v>12</v>
      </c>
      <c r="B15" s="67" t="s">
        <v>89</v>
      </c>
      <c r="C15" s="67" t="s">
        <v>55</v>
      </c>
      <c r="D15" s="67" t="s">
        <v>20</v>
      </c>
      <c r="E15" s="67" t="s">
        <v>56</v>
      </c>
      <c r="F15" s="290">
        <v>42544</v>
      </c>
      <c r="G15" s="69">
        <v>403</v>
      </c>
      <c r="H15" s="70">
        <v>565916</v>
      </c>
      <c r="I15" s="71">
        <v>7793731.8300000001</v>
      </c>
      <c r="J15" s="71">
        <f t="shared" si="0"/>
        <v>13.771888107068893</v>
      </c>
    </row>
    <row r="16" spans="1:10" ht="14.25" customHeight="1" x14ac:dyDescent="0.3">
      <c r="A16" s="67">
        <v>13</v>
      </c>
      <c r="B16" s="67" t="s">
        <v>90</v>
      </c>
      <c r="C16" s="67" t="s">
        <v>55</v>
      </c>
      <c r="D16" s="67" t="s">
        <v>20</v>
      </c>
      <c r="E16" s="67" t="s">
        <v>56</v>
      </c>
      <c r="F16" s="290">
        <v>42698</v>
      </c>
      <c r="G16" s="69">
        <v>255</v>
      </c>
      <c r="H16" s="70">
        <v>536187</v>
      </c>
      <c r="I16" s="71">
        <v>8126553.9299999997</v>
      </c>
      <c r="J16" s="71">
        <f t="shared" si="0"/>
        <v>15.156193510846029</v>
      </c>
    </row>
    <row r="17" spans="1:10" ht="14.25" customHeight="1" x14ac:dyDescent="0.3">
      <c r="A17" s="67">
        <v>14</v>
      </c>
      <c r="B17" s="67" t="s">
        <v>91</v>
      </c>
      <c r="C17" s="67" t="s">
        <v>55</v>
      </c>
      <c r="D17" s="67" t="s">
        <v>20</v>
      </c>
      <c r="E17" s="67" t="s">
        <v>56</v>
      </c>
      <c r="F17" s="290">
        <v>42551</v>
      </c>
      <c r="G17" s="69">
        <v>515</v>
      </c>
      <c r="H17" s="70">
        <v>454569</v>
      </c>
      <c r="I17" s="71">
        <v>6208337.1299999999</v>
      </c>
      <c r="J17" s="71">
        <f t="shared" si="0"/>
        <v>13.657634220547376</v>
      </c>
    </row>
    <row r="18" spans="1:10" ht="14.25" customHeight="1" x14ac:dyDescent="0.3">
      <c r="A18" s="67">
        <v>15</v>
      </c>
      <c r="B18" s="67" t="s">
        <v>92</v>
      </c>
      <c r="C18" s="67" t="s">
        <v>81</v>
      </c>
      <c r="D18" s="67" t="s">
        <v>20</v>
      </c>
      <c r="E18" s="67" t="s">
        <v>56</v>
      </c>
      <c r="F18" s="290">
        <v>42390</v>
      </c>
      <c r="G18" s="69">
        <v>382</v>
      </c>
      <c r="H18" s="70">
        <v>377670</v>
      </c>
      <c r="I18" s="71">
        <v>4979716.42</v>
      </c>
      <c r="J18" s="71">
        <f t="shared" si="0"/>
        <v>13.18536399502211</v>
      </c>
    </row>
    <row r="19" spans="1:10" ht="14.25" customHeight="1" x14ac:dyDescent="0.3">
      <c r="A19" s="67">
        <v>16</v>
      </c>
      <c r="B19" s="67" t="s">
        <v>93</v>
      </c>
      <c r="C19" s="67" t="s">
        <v>94</v>
      </c>
      <c r="D19" s="67" t="s">
        <v>20</v>
      </c>
      <c r="E19" s="67" t="s">
        <v>95</v>
      </c>
      <c r="F19" s="290">
        <v>42614</v>
      </c>
      <c r="G19" s="69">
        <v>110</v>
      </c>
      <c r="H19" s="70">
        <v>355085</v>
      </c>
      <c r="I19" s="72">
        <v>5252844.1099999994</v>
      </c>
      <c r="J19" s="71">
        <f t="shared" si="0"/>
        <v>14.793201937564243</v>
      </c>
    </row>
    <row r="20" spans="1:10" ht="14.25" customHeight="1" x14ac:dyDescent="0.3">
      <c r="A20" s="67">
        <v>17</v>
      </c>
      <c r="B20" s="67" t="s">
        <v>96</v>
      </c>
      <c r="C20" s="67" t="s">
        <v>64</v>
      </c>
      <c r="D20" s="67" t="s">
        <v>20</v>
      </c>
      <c r="E20" s="67" t="s">
        <v>56</v>
      </c>
      <c r="F20" s="290">
        <v>42481</v>
      </c>
      <c r="G20" s="69">
        <v>389</v>
      </c>
      <c r="H20" s="70">
        <v>226978</v>
      </c>
      <c r="I20" s="71">
        <v>3196720</v>
      </c>
      <c r="J20" s="71">
        <f t="shared" si="0"/>
        <v>14.083831913225071</v>
      </c>
    </row>
    <row r="21" spans="1:10" ht="14.25" customHeight="1" x14ac:dyDescent="0.3">
      <c r="A21" s="67">
        <v>18</v>
      </c>
      <c r="B21" s="67" t="s">
        <v>97</v>
      </c>
      <c r="C21" s="67" t="s">
        <v>98</v>
      </c>
      <c r="D21" s="67" t="s">
        <v>20</v>
      </c>
      <c r="E21" s="67" t="s">
        <v>56</v>
      </c>
      <c r="F21" s="290">
        <v>42684</v>
      </c>
      <c r="G21" s="69">
        <v>251</v>
      </c>
      <c r="H21" s="70">
        <v>187015</v>
      </c>
      <c r="I21" s="72">
        <v>2801546.6000000006</v>
      </c>
      <c r="J21" s="71">
        <f t="shared" si="0"/>
        <v>14.980330989492824</v>
      </c>
    </row>
    <row r="22" spans="1:10" ht="14.25" customHeight="1" x14ac:dyDescent="0.3">
      <c r="A22" s="67">
        <v>19</v>
      </c>
      <c r="B22" s="67" t="s">
        <v>99</v>
      </c>
      <c r="C22" s="67" t="s">
        <v>81</v>
      </c>
      <c r="D22" s="67" t="s">
        <v>20</v>
      </c>
      <c r="E22" s="67" t="s">
        <v>56</v>
      </c>
      <c r="F22" s="290">
        <v>42481</v>
      </c>
      <c r="G22" s="69">
        <v>61</v>
      </c>
      <c r="H22" s="70">
        <v>153995</v>
      </c>
      <c r="I22" s="72">
        <v>2224945.7400000002</v>
      </c>
      <c r="J22" s="71">
        <f t="shared" si="0"/>
        <v>14.448168706776196</v>
      </c>
    </row>
    <row r="23" spans="1:10" ht="14.25" customHeight="1" x14ac:dyDescent="0.3">
      <c r="A23" s="67">
        <v>20</v>
      </c>
      <c r="B23" s="67" t="s">
        <v>100</v>
      </c>
      <c r="C23" s="67" t="s">
        <v>58</v>
      </c>
      <c r="D23" s="67" t="s">
        <v>20</v>
      </c>
      <c r="E23" s="67" t="s">
        <v>56</v>
      </c>
      <c r="F23" s="290">
        <v>42628</v>
      </c>
      <c r="G23" s="69">
        <v>323</v>
      </c>
      <c r="H23" s="70">
        <v>153234</v>
      </c>
      <c r="I23" s="71">
        <v>1935131</v>
      </c>
      <c r="J23" s="71">
        <f>I23/H23</f>
        <v>12.62860070219403</v>
      </c>
    </row>
    <row r="24" spans="1:10" x14ac:dyDescent="0.3">
      <c r="B24" s="39"/>
      <c r="C24" s="39"/>
      <c r="D24" s="39"/>
      <c r="E24" s="39"/>
      <c r="F24" s="39"/>
      <c r="G24" s="39"/>
      <c r="H24" s="39"/>
      <c r="I24" s="39"/>
      <c r="J24" s="39"/>
    </row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81"/>
  <sheetViews>
    <sheetView workbookViewId="0">
      <selection activeCell="K12" sqref="K12"/>
    </sheetView>
  </sheetViews>
  <sheetFormatPr defaultRowHeight="16.5" x14ac:dyDescent="0.3"/>
  <cols>
    <col min="1" max="1" width="9.140625" style="13"/>
    <col min="2" max="2" width="12.140625" style="13" customWidth="1"/>
    <col min="3" max="3" width="14" style="13" customWidth="1"/>
    <col min="4" max="4" width="12.5703125" style="13" customWidth="1"/>
    <col min="5" max="5" width="14.140625" style="32" customWidth="1"/>
    <col min="6" max="6" width="12.42578125" style="13" customWidth="1"/>
    <col min="7" max="7" width="14.5703125" style="32" customWidth="1"/>
    <col min="8" max="8" width="12.140625" style="13" customWidth="1"/>
    <col min="9" max="9" width="14.42578125" style="32" customWidth="1"/>
    <col min="10" max="10" width="12.42578125" style="13" customWidth="1"/>
    <col min="11" max="11" width="12.5703125" style="32" customWidth="1"/>
    <col min="12" max="12" width="10.5703125" style="13" bestFit="1" customWidth="1"/>
    <col min="13" max="16384" width="9.140625" style="13"/>
  </cols>
  <sheetData>
    <row r="1" spans="1:16" x14ac:dyDescent="0.3">
      <c r="A1" s="13" t="s">
        <v>258</v>
      </c>
    </row>
    <row r="2" spans="1:16" x14ac:dyDescent="0.3">
      <c r="C2" s="32"/>
      <c r="K2" s="13"/>
      <c r="P2" s="3"/>
    </row>
    <row r="3" spans="1:16" x14ac:dyDescent="0.3">
      <c r="A3" s="296" t="s">
        <v>245</v>
      </c>
      <c r="B3" s="297" t="s">
        <v>218</v>
      </c>
      <c r="C3" s="297"/>
      <c r="D3" s="297" t="s">
        <v>219</v>
      </c>
      <c r="E3" s="297"/>
      <c r="F3" s="297" t="s">
        <v>220</v>
      </c>
      <c r="G3" s="297"/>
      <c r="H3" s="297" t="s">
        <v>221</v>
      </c>
      <c r="I3" s="297"/>
      <c r="K3" s="13"/>
    </row>
    <row r="4" spans="1:16" x14ac:dyDescent="0.3">
      <c r="A4" s="296"/>
      <c r="B4" s="274" t="s">
        <v>10</v>
      </c>
      <c r="C4" s="274" t="s">
        <v>11</v>
      </c>
      <c r="D4" s="274" t="s">
        <v>10</v>
      </c>
      <c r="E4" s="274" t="s">
        <v>11</v>
      </c>
      <c r="F4" s="274" t="s">
        <v>10</v>
      </c>
      <c r="G4" s="274" t="s">
        <v>11</v>
      </c>
      <c r="H4" s="274" t="s">
        <v>10</v>
      </c>
      <c r="I4" s="274" t="s">
        <v>11</v>
      </c>
      <c r="K4" s="13"/>
    </row>
    <row r="5" spans="1:16" x14ac:dyDescent="0.3">
      <c r="A5" s="275">
        <v>2009</v>
      </c>
      <c r="B5" s="274">
        <v>2</v>
      </c>
      <c r="C5" s="275">
        <v>15</v>
      </c>
      <c r="D5" s="274">
        <v>0</v>
      </c>
      <c r="E5" s="275">
        <v>9</v>
      </c>
      <c r="F5" s="274">
        <v>0</v>
      </c>
      <c r="G5" s="275">
        <v>4</v>
      </c>
      <c r="H5" s="274">
        <v>0</v>
      </c>
      <c r="I5" s="275">
        <v>0</v>
      </c>
      <c r="K5" s="13"/>
    </row>
    <row r="6" spans="1:16" x14ac:dyDescent="0.3">
      <c r="A6" s="275">
        <v>2010</v>
      </c>
      <c r="B6" s="274">
        <v>4</v>
      </c>
      <c r="C6" s="275">
        <v>20</v>
      </c>
      <c r="D6" s="274">
        <v>1</v>
      </c>
      <c r="E6" s="275">
        <v>5</v>
      </c>
      <c r="F6" s="274">
        <v>1</v>
      </c>
      <c r="G6" s="275">
        <v>3</v>
      </c>
      <c r="H6" s="274">
        <v>0</v>
      </c>
      <c r="I6" s="275">
        <v>0</v>
      </c>
      <c r="K6" s="13"/>
    </row>
    <row r="7" spans="1:16" x14ac:dyDescent="0.3">
      <c r="A7" s="275">
        <v>2011</v>
      </c>
      <c r="B7" s="274">
        <v>5</v>
      </c>
      <c r="C7" s="275">
        <v>37</v>
      </c>
      <c r="D7" s="274">
        <v>0</v>
      </c>
      <c r="E7" s="275">
        <v>16</v>
      </c>
      <c r="F7" s="274">
        <v>0</v>
      </c>
      <c r="G7" s="275">
        <v>6</v>
      </c>
      <c r="H7" s="274">
        <v>0</v>
      </c>
      <c r="I7" s="275">
        <v>2</v>
      </c>
      <c r="K7" s="13"/>
    </row>
    <row r="8" spans="1:16" x14ac:dyDescent="0.3">
      <c r="A8" s="275">
        <v>2012</v>
      </c>
      <c r="B8" s="274">
        <v>5</v>
      </c>
      <c r="C8" s="275">
        <v>34</v>
      </c>
      <c r="D8" s="274">
        <v>2</v>
      </c>
      <c r="E8" s="275">
        <v>19</v>
      </c>
      <c r="F8" s="274">
        <v>1</v>
      </c>
      <c r="G8" s="275">
        <v>9</v>
      </c>
      <c r="H8" s="274">
        <v>0</v>
      </c>
      <c r="I8" s="275">
        <v>4</v>
      </c>
      <c r="K8" s="13"/>
    </row>
    <row r="9" spans="1:16" x14ac:dyDescent="0.3">
      <c r="A9" s="275">
        <v>2013</v>
      </c>
      <c r="B9" s="274">
        <v>12</v>
      </c>
      <c r="C9" s="275">
        <v>47</v>
      </c>
      <c r="D9" s="274">
        <v>2</v>
      </c>
      <c r="E9" s="275">
        <v>28</v>
      </c>
      <c r="F9" s="274">
        <v>1</v>
      </c>
      <c r="G9" s="275">
        <v>15</v>
      </c>
      <c r="H9" s="274">
        <v>0</v>
      </c>
      <c r="I9" s="275">
        <v>6</v>
      </c>
      <c r="K9" s="13"/>
    </row>
    <row r="10" spans="1:16" x14ac:dyDescent="0.3">
      <c r="A10" s="275">
        <v>2014</v>
      </c>
      <c r="B10" s="274">
        <v>10</v>
      </c>
      <c r="C10" s="275">
        <v>61</v>
      </c>
      <c r="D10" s="274">
        <v>3</v>
      </c>
      <c r="E10" s="275">
        <v>31</v>
      </c>
      <c r="F10" s="274">
        <v>0</v>
      </c>
      <c r="G10" s="275">
        <v>23</v>
      </c>
      <c r="H10" s="274">
        <v>0</v>
      </c>
      <c r="I10" s="275">
        <v>9</v>
      </c>
      <c r="K10" s="13"/>
    </row>
    <row r="11" spans="1:16" x14ac:dyDescent="0.3">
      <c r="A11" s="275">
        <v>2015</v>
      </c>
      <c r="B11" s="274">
        <v>13</v>
      </c>
      <c r="C11" s="275">
        <v>59</v>
      </c>
      <c r="D11" s="274">
        <v>7</v>
      </c>
      <c r="E11" s="276">
        <v>36</v>
      </c>
      <c r="F11" s="274">
        <v>1</v>
      </c>
      <c r="G11" s="275">
        <v>26</v>
      </c>
      <c r="H11" s="274">
        <v>0</v>
      </c>
      <c r="I11" s="275">
        <v>11</v>
      </c>
      <c r="K11" s="13"/>
    </row>
    <row r="12" spans="1:16" x14ac:dyDescent="0.3">
      <c r="A12" s="275">
        <v>2016</v>
      </c>
      <c r="B12" s="275">
        <v>17</v>
      </c>
      <c r="C12" s="275">
        <v>71</v>
      </c>
      <c r="D12" s="275">
        <v>6</v>
      </c>
      <c r="E12" s="275">
        <v>44</v>
      </c>
      <c r="F12" s="275">
        <v>4</v>
      </c>
      <c r="G12" s="275">
        <v>35</v>
      </c>
      <c r="H12" s="275">
        <v>2</v>
      </c>
      <c r="I12" s="275">
        <v>18</v>
      </c>
      <c r="K12" s="13"/>
    </row>
    <row r="13" spans="1:16" x14ac:dyDescent="0.3">
      <c r="C13" s="32"/>
      <c r="K13" s="13"/>
    </row>
    <row r="14" spans="1:16" x14ac:dyDescent="0.3">
      <c r="A14" s="119"/>
      <c r="B14" s="119"/>
      <c r="C14" s="120"/>
      <c r="D14" s="119"/>
      <c r="E14" s="120"/>
      <c r="F14" s="119"/>
      <c r="G14" s="120"/>
      <c r="H14" s="119"/>
      <c r="I14" s="120"/>
      <c r="J14" s="119"/>
      <c r="K14" s="119"/>
      <c r="L14" s="119"/>
      <c r="M14" s="119"/>
      <c r="N14" s="119"/>
      <c r="O14" s="119"/>
      <c r="P14" s="119"/>
    </row>
    <row r="15" spans="1:16" s="40" customFormat="1" x14ac:dyDescent="0.3">
      <c r="A15" s="119"/>
      <c r="B15" s="119"/>
      <c r="C15" s="119"/>
      <c r="D15" s="119"/>
      <c r="E15" s="120"/>
      <c r="F15" s="119"/>
      <c r="G15" s="120"/>
      <c r="H15" s="119"/>
      <c r="I15" s="120"/>
      <c r="J15" s="119"/>
      <c r="K15" s="120"/>
      <c r="L15" s="119"/>
      <c r="M15" s="119"/>
      <c r="N15" s="119"/>
      <c r="O15" s="119"/>
      <c r="P15" s="119"/>
    </row>
    <row r="16" spans="1:16" s="63" customFormat="1" x14ac:dyDescent="0.3">
      <c r="A16" s="121"/>
      <c r="B16" s="121"/>
      <c r="C16" s="121"/>
      <c r="D16" s="121"/>
      <c r="E16" s="121"/>
      <c r="F16" s="121"/>
      <c r="G16" s="122"/>
      <c r="H16" s="121"/>
      <c r="I16" s="120"/>
      <c r="J16" s="119"/>
      <c r="K16" s="120"/>
      <c r="L16" s="119"/>
      <c r="M16" s="119"/>
      <c r="N16" s="119"/>
      <c r="O16" s="119"/>
      <c r="P16" s="121"/>
    </row>
    <row r="17" spans="1:16" s="63" customFormat="1" x14ac:dyDescent="0.3">
      <c r="A17" s="121"/>
      <c r="B17" s="123"/>
      <c r="C17" s="124"/>
      <c r="D17" s="125"/>
      <c r="E17" s="121"/>
      <c r="F17" s="123"/>
      <c r="G17" s="124"/>
      <c r="H17" s="125"/>
      <c r="I17" s="120"/>
      <c r="J17" s="119"/>
      <c r="K17" s="120"/>
      <c r="L17" s="119"/>
      <c r="M17" s="119"/>
      <c r="N17" s="119"/>
      <c r="O17" s="119"/>
      <c r="P17" s="121"/>
    </row>
    <row r="18" spans="1:16" s="63" customFormat="1" x14ac:dyDescent="0.3">
      <c r="A18" s="121"/>
      <c r="B18" s="123"/>
      <c r="C18" s="124"/>
      <c r="D18" s="125"/>
      <c r="E18" s="121"/>
      <c r="F18" s="123"/>
      <c r="G18" s="121"/>
      <c r="H18" s="125"/>
      <c r="I18" s="120"/>
      <c r="J18" s="119"/>
      <c r="K18" s="120"/>
      <c r="L18" s="119"/>
      <c r="M18" s="119"/>
      <c r="N18" s="119"/>
      <c r="O18" s="119"/>
      <c r="P18" s="121"/>
    </row>
    <row r="19" spans="1:16" s="63" customFormat="1" x14ac:dyDescent="0.3">
      <c r="A19" s="121"/>
      <c r="B19" s="123"/>
      <c r="C19" s="124"/>
      <c r="D19" s="121"/>
      <c r="E19" s="121"/>
      <c r="F19" s="123"/>
      <c r="G19" s="121"/>
      <c r="H19" s="121"/>
      <c r="I19" s="120"/>
      <c r="J19" s="119"/>
      <c r="K19" s="120"/>
      <c r="L19" s="119"/>
      <c r="M19" s="119"/>
      <c r="N19" s="119"/>
      <c r="O19" s="119"/>
      <c r="P19" s="121"/>
    </row>
    <row r="20" spans="1:16" s="63" customFormat="1" x14ac:dyDescent="0.3">
      <c r="A20" s="121"/>
      <c r="B20" s="123"/>
      <c r="C20" s="121"/>
      <c r="D20" s="125"/>
      <c r="E20" s="121"/>
      <c r="F20" s="123"/>
      <c r="G20" s="121"/>
      <c r="H20" s="125"/>
      <c r="I20" s="120"/>
      <c r="J20" s="119"/>
      <c r="K20" s="120"/>
      <c r="L20" s="119"/>
      <c r="M20" s="119"/>
      <c r="N20" s="119"/>
      <c r="O20" s="119"/>
      <c r="P20" s="121"/>
    </row>
    <row r="21" spans="1:16" s="63" customFormat="1" x14ac:dyDescent="0.3">
      <c r="A21" s="121"/>
      <c r="B21" s="123"/>
      <c r="C21" s="121"/>
      <c r="D21" s="125"/>
      <c r="E21" s="121"/>
      <c r="F21" s="123"/>
      <c r="G21" s="121"/>
      <c r="H21" s="125"/>
      <c r="I21" s="120"/>
      <c r="J21" s="119"/>
      <c r="K21" s="120"/>
      <c r="L21" s="119"/>
      <c r="M21" s="119"/>
      <c r="N21" s="119"/>
      <c r="O21" s="119"/>
      <c r="P21" s="121"/>
    </row>
    <row r="22" spans="1:16" s="63" customFormat="1" x14ac:dyDescent="0.3">
      <c r="A22" s="121"/>
      <c r="B22" s="123"/>
      <c r="C22" s="121"/>
      <c r="D22" s="121"/>
      <c r="E22" s="121"/>
      <c r="F22" s="123"/>
      <c r="G22" s="121"/>
      <c r="H22" s="121"/>
      <c r="I22" s="120"/>
      <c r="J22" s="119"/>
      <c r="K22" s="120"/>
      <c r="L22" s="119"/>
      <c r="M22" s="119"/>
      <c r="N22" s="119"/>
      <c r="O22" s="119"/>
      <c r="P22" s="121"/>
    </row>
    <row r="23" spans="1:16" s="63" customFormat="1" x14ac:dyDescent="0.3">
      <c r="A23" s="121"/>
      <c r="B23" s="123"/>
      <c r="C23" s="121"/>
      <c r="D23" s="121"/>
      <c r="E23" s="121"/>
      <c r="F23" s="123"/>
      <c r="G23" s="121"/>
      <c r="H23" s="121"/>
      <c r="I23" s="120"/>
      <c r="J23" s="119"/>
      <c r="K23" s="120"/>
      <c r="L23" s="119"/>
      <c r="M23" s="119"/>
      <c r="N23" s="119"/>
      <c r="O23" s="119"/>
      <c r="P23" s="121"/>
    </row>
    <row r="24" spans="1:16" s="63" customFormat="1" x14ac:dyDescent="0.3">
      <c r="A24" s="121"/>
      <c r="B24" s="123"/>
      <c r="C24" s="121"/>
      <c r="D24" s="121"/>
      <c r="E24" s="121"/>
      <c r="F24" s="123"/>
      <c r="G24" s="121"/>
      <c r="H24" s="121"/>
      <c r="I24" s="120"/>
      <c r="J24" s="119"/>
      <c r="K24" s="120"/>
      <c r="L24" s="119"/>
      <c r="M24" s="119"/>
      <c r="N24" s="119"/>
      <c r="O24" s="119"/>
      <c r="P24" s="121"/>
    </row>
    <row r="25" spans="1:16" s="63" customFormat="1" x14ac:dyDescent="0.3">
      <c r="A25" s="121"/>
      <c r="B25" s="123"/>
      <c r="C25" s="121"/>
      <c r="D25" s="121"/>
      <c r="E25" s="121"/>
      <c r="F25" s="123"/>
      <c r="G25" s="121"/>
      <c r="H25" s="121"/>
      <c r="I25" s="120"/>
      <c r="J25" s="119"/>
      <c r="K25" s="120"/>
      <c r="L25" s="119"/>
      <c r="M25" s="119"/>
      <c r="N25" s="119"/>
      <c r="O25" s="119"/>
      <c r="P25" s="121"/>
    </row>
    <row r="26" spans="1:16" s="63" customFormat="1" x14ac:dyDescent="0.3">
      <c r="A26" s="121"/>
      <c r="B26" s="123"/>
      <c r="C26" s="121"/>
      <c r="D26" s="121"/>
      <c r="E26" s="121"/>
      <c r="F26" s="123"/>
      <c r="G26" s="121"/>
      <c r="H26" s="121"/>
      <c r="I26" s="120"/>
      <c r="J26" s="119"/>
      <c r="K26" s="120"/>
      <c r="L26" s="119"/>
      <c r="M26" s="119"/>
      <c r="N26" s="119"/>
      <c r="O26" s="119"/>
      <c r="P26" s="121"/>
    </row>
    <row r="27" spans="1:16" s="63" customFormat="1" x14ac:dyDescent="0.3">
      <c r="A27" s="121"/>
      <c r="B27" s="123"/>
      <c r="C27" s="121"/>
      <c r="D27" s="121"/>
      <c r="E27" s="121"/>
      <c r="F27" s="123"/>
      <c r="G27" s="121"/>
      <c r="H27" s="121"/>
      <c r="I27" s="120"/>
      <c r="J27" s="119"/>
      <c r="K27" s="120"/>
      <c r="L27" s="119"/>
      <c r="M27" s="119"/>
      <c r="N27" s="119"/>
      <c r="O27" s="119"/>
      <c r="P27" s="121"/>
    </row>
    <row r="28" spans="1:16" s="63" customFormat="1" x14ac:dyDescent="0.3">
      <c r="A28" s="121"/>
      <c r="B28" s="123"/>
      <c r="C28" s="121"/>
      <c r="D28" s="121"/>
      <c r="E28" s="121"/>
      <c r="F28" s="123"/>
      <c r="G28" s="121"/>
      <c r="H28" s="121"/>
      <c r="I28" s="120"/>
      <c r="J28" s="119"/>
      <c r="K28" s="120"/>
      <c r="L28" s="119"/>
      <c r="M28" s="119"/>
      <c r="N28" s="119"/>
      <c r="O28" s="119"/>
      <c r="P28" s="121"/>
    </row>
    <row r="29" spans="1:16" s="63" customFormat="1" x14ac:dyDescent="0.3">
      <c r="A29" s="121"/>
      <c r="B29" s="123"/>
      <c r="C29" s="121"/>
      <c r="D29" s="121"/>
      <c r="E29" s="121"/>
      <c r="F29" s="126"/>
      <c r="G29" s="121"/>
      <c r="H29" s="121"/>
      <c r="I29" s="120"/>
      <c r="J29" s="119"/>
      <c r="K29" s="120"/>
      <c r="L29" s="119"/>
      <c r="M29" s="119"/>
      <c r="N29" s="119"/>
      <c r="O29" s="119"/>
      <c r="P29" s="121"/>
    </row>
    <row r="30" spans="1:16" s="63" customFormat="1" x14ac:dyDescent="0.3">
      <c r="A30" s="121"/>
      <c r="B30" s="126"/>
      <c r="C30" s="121"/>
      <c r="D30" s="121"/>
      <c r="E30" s="122"/>
      <c r="F30" s="121"/>
      <c r="G30" s="122"/>
      <c r="H30" s="121"/>
      <c r="I30" s="120"/>
      <c r="J30" s="119"/>
      <c r="K30" s="120"/>
      <c r="L30" s="119"/>
      <c r="M30" s="119"/>
      <c r="N30" s="119"/>
      <c r="O30" s="119"/>
      <c r="P30" s="121"/>
    </row>
    <row r="31" spans="1:16" s="63" customFormat="1" x14ac:dyDescent="0.3">
      <c r="A31" s="121"/>
      <c r="B31" s="126"/>
      <c r="C31" s="121"/>
      <c r="D31" s="121"/>
      <c r="E31" s="122"/>
      <c r="F31" s="121"/>
      <c r="G31" s="122"/>
      <c r="H31" s="121"/>
      <c r="I31" s="120"/>
      <c r="J31" s="119"/>
      <c r="K31" s="120"/>
      <c r="L31" s="119"/>
      <c r="M31" s="119"/>
      <c r="N31" s="119"/>
      <c r="O31" s="119"/>
      <c r="P31" s="121"/>
    </row>
    <row r="32" spans="1:16" s="63" customFormat="1" x14ac:dyDescent="0.3">
      <c r="A32" s="121"/>
      <c r="B32" s="123"/>
      <c r="C32" s="121"/>
      <c r="D32" s="121"/>
      <c r="E32" s="122"/>
      <c r="F32" s="121"/>
      <c r="G32" s="122"/>
      <c r="H32" s="121"/>
      <c r="I32" s="120"/>
      <c r="J32" s="119"/>
      <c r="K32" s="120"/>
      <c r="L32" s="119"/>
      <c r="M32" s="119"/>
      <c r="N32" s="119"/>
      <c r="O32" s="119"/>
      <c r="P32" s="121"/>
    </row>
    <row r="33" spans="1:16" s="63" customFormat="1" x14ac:dyDescent="0.3">
      <c r="A33" s="121"/>
      <c r="B33" s="123"/>
      <c r="C33" s="121"/>
      <c r="D33" s="121"/>
      <c r="E33" s="122"/>
      <c r="F33" s="121"/>
      <c r="G33" s="122"/>
      <c r="H33" s="121"/>
      <c r="I33" s="120"/>
      <c r="J33" s="119"/>
      <c r="K33" s="120"/>
      <c r="L33" s="119"/>
      <c r="M33" s="119"/>
      <c r="N33" s="119"/>
      <c r="O33" s="119"/>
      <c r="P33" s="121"/>
    </row>
    <row r="34" spans="1:16" s="63" customFormat="1" x14ac:dyDescent="0.3">
      <c r="A34" s="121"/>
      <c r="B34" s="121"/>
      <c r="C34" s="121"/>
      <c r="D34" s="121"/>
      <c r="E34" s="122"/>
      <c r="F34" s="121"/>
      <c r="G34" s="122"/>
      <c r="H34" s="121"/>
      <c r="I34" s="120"/>
      <c r="J34" s="119"/>
      <c r="K34" s="120"/>
      <c r="L34" s="119"/>
      <c r="M34" s="119"/>
      <c r="N34" s="119"/>
      <c r="O34" s="119"/>
      <c r="P34" s="121"/>
    </row>
    <row r="35" spans="1:16" s="63" customFormat="1" x14ac:dyDescent="0.3">
      <c r="A35" s="121"/>
      <c r="B35" s="121"/>
      <c r="C35" s="127"/>
      <c r="D35" s="121"/>
      <c r="E35" s="122"/>
      <c r="F35" s="121"/>
      <c r="G35" s="122"/>
      <c r="H35" s="121"/>
      <c r="I35" s="120"/>
      <c r="J35" s="119"/>
      <c r="K35" s="120"/>
      <c r="L35" s="119"/>
      <c r="M35" s="119"/>
      <c r="N35" s="119"/>
      <c r="O35" s="119"/>
      <c r="P35" s="121"/>
    </row>
    <row r="36" spans="1:16" s="63" customFormat="1" x14ac:dyDescent="0.3">
      <c r="A36" s="121"/>
      <c r="B36" s="121"/>
      <c r="C36" s="121"/>
      <c r="D36" s="121"/>
      <c r="E36" s="122"/>
      <c r="F36" s="121"/>
      <c r="G36" s="122"/>
      <c r="H36" s="121"/>
      <c r="I36" s="120"/>
      <c r="J36" s="119"/>
      <c r="K36" s="120"/>
      <c r="L36" s="119"/>
      <c r="M36" s="119"/>
      <c r="N36" s="119"/>
      <c r="O36" s="119"/>
      <c r="P36" s="121"/>
    </row>
    <row r="37" spans="1:16" s="63" customFormat="1" x14ac:dyDescent="0.3">
      <c r="A37" s="121"/>
      <c r="B37" s="121"/>
      <c r="C37" s="121"/>
      <c r="D37" s="121"/>
      <c r="E37" s="122"/>
      <c r="F37" s="121"/>
      <c r="G37" s="122"/>
      <c r="H37" s="121"/>
      <c r="I37" s="120"/>
      <c r="J37" s="119"/>
      <c r="K37" s="120"/>
      <c r="L37" s="119"/>
      <c r="M37" s="119"/>
      <c r="N37" s="119"/>
      <c r="O37" s="119"/>
      <c r="P37" s="121"/>
    </row>
    <row r="38" spans="1:16" s="63" customFormat="1" x14ac:dyDescent="0.3">
      <c r="A38" s="121"/>
      <c r="B38" s="121"/>
      <c r="C38" s="121"/>
      <c r="D38" s="121"/>
      <c r="E38" s="122"/>
      <c r="F38" s="121"/>
      <c r="G38" s="122"/>
      <c r="H38" s="121"/>
      <c r="I38" s="120"/>
      <c r="J38" s="119"/>
      <c r="K38" s="120"/>
      <c r="L38" s="119"/>
      <c r="M38" s="119"/>
      <c r="N38" s="119"/>
      <c r="O38" s="119"/>
      <c r="P38" s="121"/>
    </row>
    <row r="39" spans="1:16" s="63" customFormat="1" x14ac:dyDescent="0.3">
      <c r="A39" s="121"/>
      <c r="B39" s="121"/>
      <c r="C39" s="121"/>
      <c r="D39" s="121"/>
      <c r="E39" s="122"/>
      <c r="F39" s="121"/>
      <c r="G39" s="122"/>
      <c r="H39" s="121"/>
      <c r="I39" s="120"/>
      <c r="J39" s="119"/>
      <c r="K39" s="120"/>
      <c r="L39" s="119"/>
      <c r="M39" s="119"/>
      <c r="N39" s="119"/>
      <c r="O39" s="119"/>
      <c r="P39" s="121"/>
    </row>
    <row r="40" spans="1:16" s="63" customFormat="1" x14ac:dyDescent="0.3">
      <c r="A40" s="121"/>
      <c r="B40" s="121"/>
      <c r="C40" s="121"/>
      <c r="D40" s="121"/>
      <c r="E40" s="122"/>
      <c r="F40" s="121"/>
      <c r="G40" s="122"/>
      <c r="H40" s="121"/>
      <c r="I40" s="120"/>
      <c r="J40" s="119"/>
      <c r="K40" s="120"/>
      <c r="L40" s="119"/>
      <c r="M40" s="119"/>
      <c r="N40" s="119"/>
      <c r="O40" s="119"/>
      <c r="P40" s="121"/>
    </row>
    <row r="41" spans="1:16" s="63" customFormat="1" x14ac:dyDescent="0.3">
      <c r="A41" s="121"/>
      <c r="B41" s="121"/>
      <c r="C41" s="121"/>
      <c r="D41" s="121"/>
      <c r="E41" s="122"/>
      <c r="F41" s="121"/>
      <c r="G41" s="122"/>
      <c r="H41" s="121"/>
      <c r="I41" s="120"/>
      <c r="J41" s="119"/>
      <c r="K41" s="120"/>
      <c r="L41" s="119"/>
      <c r="M41" s="119"/>
      <c r="N41" s="119"/>
      <c r="O41" s="119"/>
      <c r="P41" s="121"/>
    </row>
    <row r="42" spans="1:16" s="63" customFormat="1" x14ac:dyDescent="0.3">
      <c r="A42" s="121"/>
      <c r="B42" s="121"/>
      <c r="C42" s="121"/>
      <c r="D42" s="121"/>
      <c r="E42" s="122"/>
      <c r="F42" s="121"/>
      <c r="G42" s="122"/>
      <c r="H42" s="121"/>
      <c r="I42" s="120"/>
      <c r="J42" s="119"/>
      <c r="K42" s="120"/>
      <c r="L42" s="119"/>
      <c r="M42" s="119"/>
      <c r="N42" s="119"/>
      <c r="O42" s="119"/>
      <c r="P42" s="121"/>
    </row>
    <row r="43" spans="1:16" s="63" customFormat="1" x14ac:dyDescent="0.3">
      <c r="A43" s="121"/>
      <c r="B43" s="121"/>
      <c r="C43" s="121"/>
      <c r="D43" s="121"/>
      <c r="E43" s="122"/>
      <c r="F43" s="121"/>
      <c r="G43" s="122"/>
      <c r="H43" s="121"/>
      <c r="I43" s="120"/>
      <c r="J43" s="119"/>
      <c r="K43" s="120"/>
      <c r="L43" s="119"/>
      <c r="M43" s="119"/>
      <c r="N43" s="119"/>
      <c r="O43" s="119"/>
      <c r="P43" s="121"/>
    </row>
    <row r="44" spans="1:16" s="63" customFormat="1" x14ac:dyDescent="0.3">
      <c r="A44" s="121"/>
      <c r="B44" s="121"/>
      <c r="C44" s="121"/>
      <c r="D44" s="121"/>
      <c r="E44" s="122"/>
      <c r="F44" s="121"/>
      <c r="G44" s="122"/>
      <c r="H44" s="121"/>
      <c r="I44" s="120"/>
      <c r="J44" s="119"/>
      <c r="K44" s="120"/>
      <c r="L44" s="119"/>
      <c r="M44" s="119"/>
      <c r="N44" s="119"/>
      <c r="O44" s="119"/>
      <c r="P44" s="121"/>
    </row>
    <row r="45" spans="1:16" s="63" customFormat="1" x14ac:dyDescent="0.3">
      <c r="A45" s="121"/>
      <c r="B45" s="121"/>
      <c r="C45" s="121"/>
      <c r="D45" s="121"/>
      <c r="E45" s="122"/>
      <c r="F45" s="121"/>
      <c r="G45" s="122"/>
      <c r="H45" s="121"/>
      <c r="I45" s="120"/>
      <c r="J45" s="119"/>
      <c r="K45" s="120"/>
      <c r="L45" s="119"/>
      <c r="M45" s="119"/>
      <c r="N45" s="119"/>
      <c r="O45" s="119"/>
      <c r="P45" s="121"/>
    </row>
    <row r="46" spans="1:16" s="63" customFormat="1" x14ac:dyDescent="0.3">
      <c r="A46" s="121"/>
      <c r="B46" s="121"/>
      <c r="C46" s="121"/>
      <c r="D46" s="121"/>
      <c r="E46" s="122"/>
      <c r="F46" s="121"/>
      <c r="G46" s="122"/>
      <c r="H46" s="121"/>
      <c r="I46" s="120"/>
      <c r="J46" s="119"/>
      <c r="K46" s="120"/>
      <c r="L46" s="119"/>
      <c r="M46" s="119"/>
      <c r="N46" s="119"/>
      <c r="O46" s="119"/>
      <c r="P46" s="121"/>
    </row>
    <row r="47" spans="1:16" s="63" customFormat="1" x14ac:dyDescent="0.3">
      <c r="A47" s="121"/>
      <c r="B47" s="121"/>
      <c r="C47" s="121"/>
      <c r="D47" s="121"/>
      <c r="E47" s="122"/>
      <c r="F47" s="121"/>
      <c r="G47" s="122"/>
      <c r="H47" s="121"/>
      <c r="I47" s="120"/>
      <c r="J47" s="119"/>
      <c r="K47" s="120"/>
      <c r="L47" s="119"/>
      <c r="M47" s="119"/>
      <c r="N47" s="119"/>
      <c r="O47" s="119"/>
      <c r="P47" s="121"/>
    </row>
    <row r="48" spans="1:16" s="63" customFormat="1" x14ac:dyDescent="0.3">
      <c r="A48" s="121"/>
      <c r="B48" s="121"/>
      <c r="C48" s="121"/>
      <c r="D48" s="121"/>
      <c r="E48" s="122"/>
      <c r="F48" s="121"/>
      <c r="G48" s="122"/>
      <c r="H48" s="121"/>
      <c r="I48" s="120"/>
      <c r="J48" s="119"/>
      <c r="K48" s="120"/>
      <c r="L48" s="119"/>
      <c r="M48" s="119"/>
      <c r="N48" s="119"/>
      <c r="O48" s="119"/>
      <c r="P48" s="121"/>
    </row>
    <row r="49" spans="1:16" s="63" customFormat="1" x14ac:dyDescent="0.3">
      <c r="A49" s="121"/>
      <c r="B49" s="121"/>
      <c r="C49" s="121"/>
      <c r="D49" s="121"/>
      <c r="E49" s="122"/>
      <c r="F49" s="121"/>
      <c r="G49" s="122"/>
      <c r="H49" s="121"/>
      <c r="I49" s="120"/>
      <c r="J49" s="119"/>
      <c r="K49" s="120"/>
      <c r="L49" s="119"/>
      <c r="M49" s="119"/>
      <c r="N49" s="119"/>
      <c r="O49" s="119"/>
      <c r="P49" s="121"/>
    </row>
    <row r="50" spans="1:16" s="63" customFormat="1" x14ac:dyDescent="0.3">
      <c r="A50" s="121"/>
      <c r="B50" s="121"/>
      <c r="C50" s="121"/>
      <c r="D50" s="121"/>
      <c r="E50" s="122"/>
      <c r="F50" s="121"/>
      <c r="G50" s="122"/>
      <c r="H50" s="121"/>
      <c r="I50" s="120"/>
      <c r="J50" s="119"/>
      <c r="K50" s="120"/>
      <c r="L50" s="119"/>
      <c r="M50" s="119"/>
      <c r="N50" s="119"/>
      <c r="O50" s="119"/>
      <c r="P50" s="121"/>
    </row>
    <row r="51" spans="1:16" s="63" customFormat="1" x14ac:dyDescent="0.3">
      <c r="A51" s="121"/>
      <c r="B51" s="121"/>
      <c r="C51" s="121"/>
      <c r="D51" s="121"/>
      <c r="E51" s="122"/>
      <c r="F51" s="121"/>
      <c r="G51" s="122"/>
      <c r="H51" s="121"/>
      <c r="I51" s="120"/>
      <c r="J51" s="119"/>
      <c r="K51" s="120"/>
      <c r="L51" s="119"/>
      <c r="M51" s="119"/>
      <c r="N51" s="119"/>
      <c r="O51" s="119"/>
      <c r="P51" s="121"/>
    </row>
    <row r="52" spans="1:16" s="63" customFormat="1" x14ac:dyDescent="0.3">
      <c r="A52" s="121"/>
      <c r="B52" s="121"/>
      <c r="C52" s="121"/>
      <c r="D52" s="121"/>
      <c r="E52" s="122"/>
      <c r="F52" s="121"/>
      <c r="G52" s="122"/>
      <c r="H52" s="121"/>
      <c r="I52" s="120"/>
      <c r="J52" s="119"/>
      <c r="K52" s="120"/>
      <c r="L52" s="119"/>
      <c r="M52" s="119"/>
      <c r="N52" s="119"/>
      <c r="O52" s="119"/>
      <c r="P52" s="121"/>
    </row>
    <row r="53" spans="1:16" s="63" customFormat="1" x14ac:dyDescent="0.3">
      <c r="A53" s="121"/>
      <c r="B53" s="121"/>
      <c r="C53" s="121"/>
      <c r="D53" s="121"/>
      <c r="E53" s="122"/>
      <c r="F53" s="121"/>
      <c r="G53" s="122"/>
      <c r="H53" s="121"/>
      <c r="I53" s="120"/>
      <c r="J53" s="119"/>
      <c r="K53" s="120"/>
      <c r="L53" s="119"/>
      <c r="M53" s="119"/>
      <c r="N53" s="119"/>
      <c r="O53" s="119"/>
      <c r="P53" s="121"/>
    </row>
    <row r="54" spans="1:16" s="63" customFormat="1" x14ac:dyDescent="0.3">
      <c r="A54" s="121"/>
      <c r="B54" s="121"/>
      <c r="C54" s="121"/>
      <c r="D54" s="121"/>
      <c r="E54" s="122"/>
      <c r="F54" s="121"/>
      <c r="G54" s="122"/>
      <c r="H54" s="121"/>
      <c r="I54" s="120"/>
      <c r="J54" s="119"/>
      <c r="K54" s="120"/>
      <c r="L54" s="119"/>
      <c r="M54" s="119"/>
      <c r="N54" s="119"/>
      <c r="O54" s="119"/>
      <c r="P54" s="121"/>
    </row>
    <row r="55" spans="1:16" s="63" customFormat="1" x14ac:dyDescent="0.3">
      <c r="A55" s="121"/>
      <c r="B55" s="121"/>
      <c r="C55" s="121"/>
      <c r="D55" s="121"/>
      <c r="E55" s="122"/>
      <c r="F55" s="121"/>
      <c r="G55" s="122"/>
      <c r="H55" s="121"/>
      <c r="I55" s="120"/>
      <c r="J55" s="119"/>
      <c r="K55" s="120"/>
      <c r="L55" s="119"/>
      <c r="M55" s="119"/>
      <c r="N55" s="119"/>
      <c r="O55" s="119"/>
      <c r="P55" s="121"/>
    </row>
    <row r="56" spans="1:16" s="63" customFormat="1" x14ac:dyDescent="0.3">
      <c r="A56" s="121"/>
      <c r="B56" s="121"/>
      <c r="C56" s="121"/>
      <c r="D56" s="121"/>
      <c r="E56" s="122"/>
      <c r="F56" s="121"/>
      <c r="G56" s="122"/>
      <c r="H56" s="121"/>
      <c r="I56" s="120"/>
      <c r="J56" s="119"/>
      <c r="K56" s="120"/>
      <c r="L56" s="119"/>
      <c r="M56" s="119"/>
      <c r="N56" s="119"/>
      <c r="O56" s="119"/>
      <c r="P56" s="121"/>
    </row>
    <row r="57" spans="1:16" s="63" customFormat="1" x14ac:dyDescent="0.3">
      <c r="A57" s="121"/>
      <c r="B57" s="121"/>
      <c r="C57" s="121"/>
      <c r="D57" s="121"/>
      <c r="E57" s="122"/>
      <c r="F57" s="121"/>
      <c r="G57" s="122"/>
      <c r="H57" s="121"/>
      <c r="I57" s="120"/>
      <c r="J57" s="119"/>
      <c r="K57" s="120"/>
      <c r="L57" s="119"/>
      <c r="M57" s="119"/>
      <c r="N57" s="119"/>
      <c r="O57" s="119"/>
      <c r="P57" s="121"/>
    </row>
    <row r="58" spans="1:16" s="63" customFormat="1" x14ac:dyDescent="0.3">
      <c r="A58" s="121"/>
      <c r="B58" s="121"/>
      <c r="C58" s="121"/>
      <c r="D58" s="121"/>
      <c r="E58" s="122"/>
      <c r="F58" s="121"/>
      <c r="G58" s="122"/>
      <c r="H58" s="121"/>
      <c r="I58" s="120"/>
      <c r="J58" s="119"/>
      <c r="K58" s="120"/>
      <c r="L58" s="119"/>
      <c r="M58" s="119"/>
      <c r="N58" s="119"/>
      <c r="O58" s="119"/>
      <c r="P58" s="121"/>
    </row>
    <row r="59" spans="1:16" s="63" customFormat="1" x14ac:dyDescent="0.3">
      <c r="A59" s="121"/>
      <c r="B59" s="121"/>
      <c r="C59" s="121"/>
      <c r="D59" s="121"/>
      <c r="E59" s="122"/>
      <c r="F59" s="121"/>
      <c r="G59" s="122"/>
      <c r="H59" s="121"/>
      <c r="I59" s="120"/>
      <c r="J59" s="119"/>
      <c r="K59" s="120"/>
      <c r="L59" s="119"/>
      <c r="M59" s="119"/>
      <c r="N59" s="119"/>
      <c r="O59" s="119"/>
      <c r="P59" s="121"/>
    </row>
    <row r="60" spans="1:16" s="63" customFormat="1" x14ac:dyDescent="0.3">
      <c r="A60" s="121"/>
      <c r="B60" s="121"/>
      <c r="C60" s="121"/>
      <c r="D60" s="121"/>
      <c r="E60" s="122"/>
      <c r="F60" s="121"/>
      <c r="G60" s="122"/>
      <c r="H60" s="121"/>
      <c r="I60" s="120"/>
      <c r="J60" s="119"/>
      <c r="K60" s="120"/>
      <c r="L60" s="119"/>
      <c r="M60" s="119"/>
      <c r="N60" s="119"/>
      <c r="O60" s="119"/>
      <c r="P60" s="121"/>
    </row>
    <row r="61" spans="1:16" s="63" customFormat="1" x14ac:dyDescent="0.3">
      <c r="A61" s="121"/>
      <c r="B61" s="121"/>
      <c r="C61" s="121"/>
      <c r="D61" s="121"/>
      <c r="E61" s="122"/>
      <c r="F61" s="121"/>
      <c r="G61" s="122"/>
      <c r="H61" s="121"/>
      <c r="I61" s="120"/>
      <c r="J61" s="119"/>
      <c r="K61" s="120"/>
      <c r="L61" s="119"/>
      <c r="M61" s="119"/>
      <c r="N61" s="119"/>
      <c r="O61" s="119"/>
      <c r="P61" s="121"/>
    </row>
    <row r="62" spans="1:16" s="63" customFormat="1" x14ac:dyDescent="0.3">
      <c r="A62" s="121"/>
      <c r="B62" s="121"/>
      <c r="C62" s="121"/>
      <c r="D62" s="121"/>
      <c r="E62" s="122"/>
      <c r="F62" s="121"/>
      <c r="G62" s="122"/>
      <c r="H62" s="121"/>
      <c r="I62" s="120"/>
      <c r="J62" s="119"/>
      <c r="K62" s="120"/>
      <c r="L62" s="119"/>
      <c r="M62" s="119"/>
      <c r="N62" s="119"/>
      <c r="O62" s="119"/>
      <c r="P62" s="121"/>
    </row>
    <row r="63" spans="1:16" s="63" customFormat="1" x14ac:dyDescent="0.3">
      <c r="A63" s="121"/>
      <c r="B63" s="121"/>
      <c r="C63" s="121"/>
      <c r="D63" s="121"/>
      <c r="E63" s="122"/>
      <c r="F63" s="121"/>
      <c r="G63" s="122"/>
      <c r="H63" s="121"/>
      <c r="I63" s="120"/>
      <c r="J63" s="119"/>
      <c r="K63" s="120"/>
      <c r="L63" s="119"/>
      <c r="M63" s="119"/>
      <c r="N63" s="119"/>
      <c r="O63" s="119"/>
      <c r="P63" s="121"/>
    </row>
    <row r="64" spans="1:16" s="63" customFormat="1" x14ac:dyDescent="0.3">
      <c r="A64" s="121"/>
      <c r="B64" s="121"/>
      <c r="C64" s="121"/>
      <c r="D64" s="121"/>
      <c r="E64" s="122"/>
      <c r="F64" s="121"/>
      <c r="G64" s="122"/>
      <c r="H64" s="121"/>
      <c r="I64" s="120"/>
      <c r="J64" s="119"/>
      <c r="K64" s="120"/>
      <c r="L64" s="119"/>
      <c r="M64" s="119"/>
      <c r="N64" s="119"/>
      <c r="O64" s="119"/>
      <c r="P64" s="121"/>
    </row>
    <row r="65" spans="1:16" s="63" customFormat="1" x14ac:dyDescent="0.3">
      <c r="A65" s="121"/>
      <c r="B65" s="121"/>
      <c r="C65" s="121"/>
      <c r="D65" s="121"/>
      <c r="E65" s="122"/>
      <c r="F65" s="121"/>
      <c r="G65" s="122"/>
      <c r="H65" s="121"/>
      <c r="I65" s="120"/>
      <c r="J65" s="119"/>
      <c r="K65" s="120"/>
      <c r="L65" s="119"/>
      <c r="M65" s="119"/>
      <c r="N65" s="119"/>
      <c r="O65" s="119"/>
      <c r="P65" s="121"/>
    </row>
    <row r="66" spans="1:16" s="63" customFormat="1" x14ac:dyDescent="0.3">
      <c r="A66" s="121"/>
      <c r="B66" s="121"/>
      <c r="C66" s="121"/>
      <c r="D66" s="121"/>
      <c r="E66" s="122"/>
      <c r="F66" s="121"/>
      <c r="G66" s="122"/>
      <c r="H66" s="121"/>
      <c r="I66" s="120"/>
      <c r="J66" s="119"/>
      <c r="K66" s="120"/>
      <c r="L66" s="119"/>
      <c r="M66" s="119"/>
      <c r="N66" s="119"/>
      <c r="O66" s="119"/>
      <c r="P66" s="121"/>
    </row>
    <row r="67" spans="1:16" s="63" customFormat="1" x14ac:dyDescent="0.3">
      <c r="A67" s="121"/>
      <c r="B67" s="121"/>
      <c r="C67" s="121"/>
      <c r="D67" s="121"/>
      <c r="E67" s="122"/>
      <c r="F67" s="121"/>
      <c r="G67" s="122"/>
      <c r="H67" s="121"/>
      <c r="I67" s="120"/>
      <c r="J67" s="119"/>
      <c r="K67" s="120"/>
      <c r="L67" s="119"/>
      <c r="M67" s="119"/>
      <c r="N67" s="119"/>
      <c r="O67" s="119"/>
      <c r="P67" s="121"/>
    </row>
    <row r="68" spans="1:16" s="63" customFormat="1" x14ac:dyDescent="0.3">
      <c r="A68" s="121"/>
      <c r="B68" s="121"/>
      <c r="C68" s="121"/>
      <c r="D68" s="121"/>
      <c r="E68" s="122"/>
      <c r="F68" s="121"/>
      <c r="G68" s="122"/>
      <c r="H68" s="121"/>
      <c r="I68" s="120"/>
      <c r="J68" s="119"/>
      <c r="K68" s="120"/>
      <c r="L68" s="119"/>
      <c r="M68" s="119"/>
      <c r="N68" s="119"/>
      <c r="O68" s="119"/>
      <c r="P68" s="121"/>
    </row>
    <row r="69" spans="1:16" s="63" customFormat="1" x14ac:dyDescent="0.3">
      <c r="A69" s="121"/>
      <c r="B69" s="121"/>
      <c r="C69" s="121"/>
      <c r="D69" s="121"/>
      <c r="E69" s="122"/>
      <c r="F69" s="121"/>
      <c r="G69" s="122"/>
      <c r="H69" s="121"/>
      <c r="I69" s="120"/>
      <c r="J69" s="119"/>
      <c r="K69" s="120"/>
      <c r="L69" s="119"/>
      <c r="M69" s="119"/>
      <c r="N69" s="119"/>
      <c r="O69" s="119"/>
      <c r="P69" s="121"/>
    </row>
    <row r="70" spans="1:16" s="63" customFormat="1" x14ac:dyDescent="0.3">
      <c r="A70" s="121"/>
      <c r="B70" s="121"/>
      <c r="C70" s="121"/>
      <c r="D70" s="121"/>
      <c r="E70" s="122"/>
      <c r="F70" s="121"/>
      <c r="G70" s="122"/>
      <c r="H70" s="121"/>
      <c r="I70" s="120"/>
      <c r="J70" s="119"/>
      <c r="K70" s="120"/>
      <c r="L70" s="119"/>
      <c r="M70" s="119"/>
      <c r="N70" s="119"/>
      <c r="O70" s="119"/>
      <c r="P70" s="121"/>
    </row>
    <row r="71" spans="1:16" s="63" customFormat="1" x14ac:dyDescent="0.3">
      <c r="A71" s="121"/>
      <c r="B71" s="121"/>
      <c r="C71" s="121"/>
      <c r="D71" s="121"/>
      <c r="E71" s="122"/>
      <c r="F71" s="121"/>
      <c r="G71" s="122"/>
      <c r="H71" s="121"/>
      <c r="I71" s="120"/>
      <c r="J71" s="119"/>
      <c r="K71" s="120"/>
      <c r="L71" s="119"/>
      <c r="M71" s="119"/>
      <c r="N71" s="119"/>
      <c r="O71" s="119"/>
      <c r="P71" s="121"/>
    </row>
    <row r="72" spans="1:16" s="63" customFormat="1" x14ac:dyDescent="0.3">
      <c r="A72" s="121"/>
      <c r="B72" s="121"/>
      <c r="C72" s="121"/>
      <c r="D72" s="121"/>
      <c r="E72" s="122"/>
      <c r="F72" s="121"/>
      <c r="G72" s="122"/>
      <c r="H72" s="121"/>
      <c r="I72" s="120"/>
      <c r="J72" s="119"/>
      <c r="K72" s="120"/>
      <c r="L72" s="119"/>
      <c r="M72" s="119"/>
      <c r="N72" s="119"/>
      <c r="O72" s="119"/>
      <c r="P72" s="121"/>
    </row>
    <row r="73" spans="1:16" s="63" customFormat="1" x14ac:dyDescent="0.3">
      <c r="A73" s="121"/>
      <c r="B73" s="121"/>
      <c r="C73" s="121"/>
      <c r="D73" s="121"/>
      <c r="E73" s="122"/>
      <c r="F73" s="121"/>
      <c r="G73" s="122"/>
      <c r="H73" s="121"/>
      <c r="I73" s="120"/>
      <c r="J73" s="119"/>
      <c r="K73" s="120"/>
      <c r="L73" s="119"/>
      <c r="M73" s="119"/>
      <c r="N73" s="119"/>
      <c r="O73" s="119"/>
      <c r="P73" s="121"/>
    </row>
    <row r="74" spans="1:16" s="63" customFormat="1" x14ac:dyDescent="0.3">
      <c r="A74" s="121"/>
      <c r="B74" s="121"/>
      <c r="C74" s="121"/>
      <c r="D74" s="121"/>
      <c r="E74" s="122"/>
      <c r="F74" s="121"/>
      <c r="G74" s="122"/>
      <c r="H74" s="121"/>
      <c r="I74" s="120"/>
      <c r="J74" s="119"/>
      <c r="K74" s="120"/>
      <c r="L74" s="119"/>
      <c r="M74" s="119"/>
      <c r="N74" s="119"/>
      <c r="O74" s="119"/>
      <c r="P74" s="121"/>
    </row>
    <row r="75" spans="1:16" s="63" customFormat="1" x14ac:dyDescent="0.3">
      <c r="A75" s="121"/>
      <c r="B75" s="121"/>
      <c r="C75" s="121"/>
      <c r="D75" s="121"/>
      <c r="E75" s="122"/>
      <c r="F75" s="121"/>
      <c r="G75" s="122"/>
      <c r="H75" s="121"/>
      <c r="I75" s="120"/>
      <c r="J75" s="119"/>
      <c r="K75" s="120"/>
      <c r="L75" s="119"/>
      <c r="M75" s="119"/>
      <c r="N75" s="119"/>
      <c r="O75" s="119"/>
      <c r="P75" s="121"/>
    </row>
    <row r="76" spans="1:16" s="63" customFormat="1" x14ac:dyDescent="0.3">
      <c r="A76" s="121"/>
      <c r="B76" s="121"/>
      <c r="C76" s="121"/>
      <c r="D76" s="121"/>
      <c r="E76" s="122"/>
      <c r="F76" s="121"/>
      <c r="G76" s="122"/>
      <c r="H76" s="121"/>
      <c r="I76" s="120"/>
      <c r="J76" s="119"/>
      <c r="K76" s="120"/>
      <c r="L76" s="119"/>
      <c r="M76" s="119"/>
      <c r="N76" s="119"/>
      <c r="O76" s="119"/>
      <c r="P76" s="121"/>
    </row>
    <row r="77" spans="1:16" s="63" customFormat="1" x14ac:dyDescent="0.3">
      <c r="A77" s="121"/>
      <c r="B77" s="121"/>
      <c r="C77" s="121"/>
      <c r="D77" s="121"/>
      <c r="E77" s="122"/>
      <c r="F77" s="121"/>
      <c r="G77" s="122"/>
      <c r="H77" s="121"/>
      <c r="I77" s="120"/>
      <c r="J77" s="119"/>
      <c r="K77" s="120"/>
      <c r="L77" s="119"/>
      <c r="M77" s="119"/>
      <c r="N77" s="119"/>
      <c r="O77" s="119"/>
      <c r="P77" s="121"/>
    </row>
    <row r="78" spans="1:16" s="63" customFormat="1" x14ac:dyDescent="0.3">
      <c r="A78" s="121"/>
      <c r="B78" s="121"/>
      <c r="C78" s="121"/>
      <c r="D78" s="121"/>
      <c r="E78" s="122"/>
      <c r="F78" s="121"/>
      <c r="G78" s="122"/>
      <c r="H78" s="121"/>
      <c r="I78" s="120"/>
      <c r="J78" s="119"/>
      <c r="K78" s="120"/>
      <c r="L78" s="119"/>
      <c r="M78" s="119"/>
      <c r="N78" s="119"/>
      <c r="O78" s="119"/>
      <c r="P78" s="121"/>
    </row>
    <row r="79" spans="1:16" s="63" customFormat="1" x14ac:dyDescent="0.3">
      <c r="A79" s="121"/>
      <c r="B79" s="121"/>
      <c r="C79" s="121"/>
      <c r="D79" s="121"/>
      <c r="E79" s="122"/>
      <c r="F79" s="121"/>
      <c r="G79" s="122"/>
      <c r="H79" s="121"/>
      <c r="I79" s="120"/>
      <c r="J79" s="119"/>
      <c r="K79" s="120"/>
      <c r="L79" s="119"/>
      <c r="M79" s="119"/>
      <c r="N79" s="119"/>
      <c r="O79" s="119"/>
      <c r="P79" s="121"/>
    </row>
    <row r="80" spans="1:16" s="63" customFormat="1" x14ac:dyDescent="0.3">
      <c r="A80" s="121"/>
      <c r="B80" s="121"/>
      <c r="C80" s="121"/>
      <c r="D80" s="121"/>
      <c r="E80" s="122"/>
      <c r="F80" s="121"/>
      <c r="G80" s="122"/>
      <c r="H80" s="121"/>
      <c r="I80" s="120"/>
      <c r="J80" s="119"/>
      <c r="K80" s="120"/>
      <c r="L80" s="119"/>
      <c r="M80" s="119"/>
      <c r="N80" s="119"/>
      <c r="O80" s="119"/>
      <c r="P80" s="121"/>
    </row>
    <row r="81" spans="1:16" s="63" customFormat="1" x14ac:dyDescent="0.3">
      <c r="A81" s="121"/>
      <c r="B81" s="121"/>
      <c r="C81" s="121"/>
      <c r="D81" s="121"/>
      <c r="E81" s="122"/>
      <c r="F81" s="121"/>
      <c r="G81" s="122"/>
      <c r="H81" s="121"/>
      <c r="I81" s="120"/>
      <c r="J81" s="119"/>
      <c r="K81" s="120"/>
      <c r="L81" s="119"/>
      <c r="M81" s="119"/>
      <c r="N81" s="119"/>
      <c r="O81" s="119"/>
      <c r="P81" s="121"/>
    </row>
    <row r="82" spans="1:16" s="63" customFormat="1" x14ac:dyDescent="0.3">
      <c r="A82" s="121"/>
      <c r="B82" s="121"/>
      <c r="C82" s="121"/>
      <c r="D82" s="121"/>
      <c r="E82" s="122"/>
      <c r="F82" s="121"/>
      <c r="G82" s="122"/>
      <c r="H82" s="121"/>
      <c r="I82" s="120"/>
      <c r="J82" s="119"/>
      <c r="K82" s="120"/>
      <c r="L82" s="119"/>
      <c r="M82" s="119"/>
      <c r="N82" s="119"/>
      <c r="O82" s="119"/>
      <c r="P82" s="121"/>
    </row>
    <row r="83" spans="1:16" s="63" customFormat="1" x14ac:dyDescent="0.3">
      <c r="A83" s="121"/>
      <c r="B83" s="121"/>
      <c r="C83" s="121"/>
      <c r="D83" s="121"/>
      <c r="E83" s="122"/>
      <c r="F83" s="121"/>
      <c r="G83" s="122"/>
      <c r="H83" s="121"/>
      <c r="I83" s="120"/>
      <c r="J83" s="119"/>
      <c r="K83" s="120"/>
      <c r="L83" s="119"/>
      <c r="M83" s="119"/>
      <c r="N83" s="119"/>
      <c r="O83" s="119"/>
      <c r="P83" s="121"/>
    </row>
    <row r="84" spans="1:16" s="63" customFormat="1" x14ac:dyDescent="0.3">
      <c r="A84" s="121"/>
      <c r="B84" s="121"/>
      <c r="C84" s="121"/>
      <c r="D84" s="121"/>
      <c r="E84" s="122"/>
      <c r="F84" s="121"/>
      <c r="G84" s="122"/>
      <c r="H84" s="121"/>
      <c r="I84" s="120"/>
      <c r="J84" s="119"/>
      <c r="K84" s="120"/>
      <c r="L84" s="119"/>
      <c r="M84" s="119"/>
      <c r="N84" s="119"/>
      <c r="O84" s="119"/>
      <c r="P84" s="121"/>
    </row>
    <row r="85" spans="1:16" s="63" customFormat="1" x14ac:dyDescent="0.3">
      <c r="A85" s="121"/>
      <c r="B85" s="121"/>
      <c r="C85" s="121"/>
      <c r="D85" s="121"/>
      <c r="E85" s="122"/>
      <c r="F85" s="121"/>
      <c r="G85" s="122"/>
      <c r="H85" s="121"/>
      <c r="I85" s="120"/>
      <c r="J85" s="119"/>
      <c r="K85" s="120"/>
      <c r="L85" s="119"/>
      <c r="M85" s="119"/>
      <c r="N85" s="119"/>
      <c r="O85" s="119"/>
      <c r="P85" s="121"/>
    </row>
    <row r="86" spans="1:16" s="63" customFormat="1" x14ac:dyDescent="0.3">
      <c r="A86" s="121"/>
      <c r="B86" s="121"/>
      <c r="C86" s="121"/>
      <c r="D86" s="121"/>
      <c r="E86" s="122"/>
      <c r="F86" s="121"/>
      <c r="G86" s="122"/>
      <c r="H86" s="121"/>
      <c r="I86" s="120"/>
      <c r="J86" s="119"/>
      <c r="K86" s="120"/>
      <c r="L86" s="119"/>
      <c r="M86" s="119"/>
      <c r="N86" s="119"/>
      <c r="O86" s="119"/>
      <c r="P86" s="121"/>
    </row>
    <row r="87" spans="1:16" s="63" customFormat="1" x14ac:dyDescent="0.3">
      <c r="A87" s="121"/>
      <c r="B87" s="121"/>
      <c r="C87" s="121"/>
      <c r="D87" s="121"/>
      <c r="E87" s="122"/>
      <c r="F87" s="121"/>
      <c r="G87" s="122"/>
      <c r="H87" s="121"/>
      <c r="I87" s="120"/>
      <c r="J87" s="119"/>
      <c r="K87" s="120"/>
      <c r="L87" s="119"/>
      <c r="M87" s="119"/>
      <c r="N87" s="119"/>
      <c r="O87" s="119"/>
      <c r="P87" s="121"/>
    </row>
    <row r="88" spans="1:16" s="63" customFormat="1" x14ac:dyDescent="0.3">
      <c r="A88" s="121"/>
      <c r="B88" s="121"/>
      <c r="C88" s="121"/>
      <c r="D88" s="121"/>
      <c r="E88" s="122"/>
      <c r="F88" s="121"/>
      <c r="G88" s="122"/>
      <c r="H88" s="121"/>
      <c r="I88" s="120"/>
      <c r="J88" s="119"/>
      <c r="K88" s="120"/>
      <c r="L88" s="119"/>
      <c r="M88" s="119"/>
      <c r="N88" s="119"/>
      <c r="O88" s="119"/>
      <c r="P88" s="121"/>
    </row>
    <row r="89" spans="1:16" s="63" customFormat="1" x14ac:dyDescent="0.3">
      <c r="A89" s="121"/>
      <c r="B89" s="121"/>
      <c r="C89" s="121"/>
      <c r="D89" s="121"/>
      <c r="E89" s="122"/>
      <c r="F89" s="121"/>
      <c r="G89" s="122"/>
      <c r="H89" s="121"/>
      <c r="I89" s="120"/>
      <c r="J89" s="119"/>
      <c r="K89" s="120"/>
      <c r="L89" s="119"/>
      <c r="M89" s="119"/>
      <c r="N89" s="119"/>
      <c r="O89" s="119"/>
      <c r="P89" s="121"/>
    </row>
    <row r="90" spans="1:16" s="63" customFormat="1" x14ac:dyDescent="0.3">
      <c r="A90" s="121"/>
      <c r="B90" s="121"/>
      <c r="C90" s="121"/>
      <c r="D90" s="121"/>
      <c r="E90" s="122"/>
      <c r="F90" s="121"/>
      <c r="G90" s="122"/>
      <c r="H90" s="121"/>
      <c r="I90" s="120"/>
      <c r="J90" s="119"/>
      <c r="K90" s="120"/>
      <c r="L90" s="119"/>
      <c r="M90" s="119"/>
      <c r="N90" s="119"/>
      <c r="O90" s="119"/>
      <c r="P90" s="121"/>
    </row>
    <row r="91" spans="1:16" s="63" customFormat="1" x14ac:dyDescent="0.3">
      <c r="A91" s="121"/>
      <c r="B91" s="121"/>
      <c r="C91" s="121"/>
      <c r="D91" s="121"/>
      <c r="E91" s="122"/>
      <c r="F91" s="121"/>
      <c r="G91" s="122"/>
      <c r="H91" s="121"/>
      <c r="I91" s="120"/>
      <c r="J91" s="119"/>
      <c r="K91" s="120"/>
      <c r="L91" s="119"/>
      <c r="M91" s="119"/>
      <c r="N91" s="119"/>
      <c r="O91" s="119"/>
      <c r="P91" s="121"/>
    </row>
    <row r="92" spans="1:16" s="63" customFormat="1" x14ac:dyDescent="0.3">
      <c r="A92" s="121"/>
      <c r="B92" s="121"/>
      <c r="C92" s="121"/>
      <c r="D92" s="121"/>
      <c r="E92" s="122"/>
      <c r="F92" s="121"/>
      <c r="G92" s="122"/>
      <c r="H92" s="121"/>
      <c r="I92" s="120"/>
      <c r="J92" s="119"/>
      <c r="K92" s="120"/>
      <c r="L92" s="119"/>
      <c r="M92" s="119"/>
      <c r="N92" s="119"/>
      <c r="O92" s="119"/>
      <c r="P92" s="121"/>
    </row>
    <row r="93" spans="1:16" s="63" customFormat="1" x14ac:dyDescent="0.3">
      <c r="A93" s="121"/>
      <c r="B93" s="121"/>
      <c r="C93" s="121"/>
      <c r="D93" s="121"/>
      <c r="E93" s="122"/>
      <c r="F93" s="121"/>
      <c r="G93" s="122"/>
      <c r="H93" s="121"/>
      <c r="I93" s="120"/>
      <c r="J93" s="119"/>
      <c r="K93" s="120"/>
      <c r="L93" s="119"/>
      <c r="M93" s="119"/>
      <c r="N93" s="119"/>
      <c r="O93" s="119"/>
      <c r="P93" s="121"/>
    </row>
    <row r="94" spans="1:16" s="63" customFormat="1" x14ac:dyDescent="0.3">
      <c r="A94" s="121"/>
      <c r="B94" s="121"/>
      <c r="C94" s="121"/>
      <c r="D94" s="121"/>
      <c r="E94" s="122"/>
      <c r="F94" s="121"/>
      <c r="G94" s="122"/>
      <c r="H94" s="121"/>
      <c r="I94" s="120"/>
      <c r="J94" s="119"/>
      <c r="K94" s="120"/>
      <c r="L94" s="119"/>
      <c r="M94" s="119"/>
      <c r="N94" s="119"/>
      <c r="O94" s="119"/>
      <c r="P94" s="121"/>
    </row>
    <row r="95" spans="1:16" s="63" customFormat="1" x14ac:dyDescent="0.3">
      <c r="A95" s="121"/>
      <c r="B95" s="121"/>
      <c r="C95" s="121"/>
      <c r="D95" s="121"/>
      <c r="E95" s="122"/>
      <c r="F95" s="121"/>
      <c r="G95" s="122"/>
      <c r="H95" s="121"/>
      <c r="I95" s="120"/>
      <c r="J95" s="119"/>
      <c r="K95" s="120"/>
      <c r="L95" s="119"/>
      <c r="M95" s="119"/>
      <c r="N95" s="119"/>
      <c r="O95" s="119"/>
      <c r="P95" s="121"/>
    </row>
    <row r="96" spans="1:16" s="63" customFormat="1" x14ac:dyDescent="0.3">
      <c r="A96" s="121"/>
      <c r="B96" s="121"/>
      <c r="C96" s="121"/>
      <c r="D96" s="121"/>
      <c r="E96" s="122"/>
      <c r="F96" s="121"/>
      <c r="G96" s="122"/>
      <c r="H96" s="121"/>
      <c r="I96" s="120"/>
      <c r="J96" s="119"/>
      <c r="K96" s="120"/>
      <c r="L96" s="119"/>
      <c r="M96" s="119"/>
      <c r="N96" s="119"/>
      <c r="O96" s="119"/>
      <c r="P96" s="121"/>
    </row>
    <row r="97" spans="1:16" s="63" customFormat="1" x14ac:dyDescent="0.3">
      <c r="A97" s="121"/>
      <c r="B97" s="121"/>
      <c r="C97" s="121"/>
      <c r="D97" s="121"/>
      <c r="E97" s="122"/>
      <c r="F97" s="121"/>
      <c r="G97" s="122"/>
      <c r="H97" s="121"/>
      <c r="I97" s="120"/>
      <c r="J97" s="119"/>
      <c r="K97" s="120"/>
      <c r="L97" s="119"/>
      <c r="M97" s="119"/>
      <c r="N97" s="119"/>
      <c r="O97" s="119"/>
      <c r="P97" s="121"/>
    </row>
    <row r="98" spans="1:16" s="63" customFormat="1" x14ac:dyDescent="0.3">
      <c r="A98" s="121"/>
      <c r="B98" s="121"/>
      <c r="C98" s="121"/>
      <c r="D98" s="121"/>
      <c r="E98" s="122"/>
      <c r="F98" s="121"/>
      <c r="G98" s="122"/>
      <c r="H98" s="121"/>
      <c r="I98" s="120"/>
      <c r="J98" s="119"/>
      <c r="K98" s="120"/>
      <c r="L98" s="119"/>
      <c r="M98" s="119"/>
      <c r="N98" s="119"/>
      <c r="O98" s="119"/>
      <c r="P98" s="121"/>
    </row>
    <row r="99" spans="1:16" s="63" customFormat="1" x14ac:dyDescent="0.3">
      <c r="A99" s="121"/>
      <c r="B99" s="121"/>
      <c r="C99" s="121"/>
      <c r="D99" s="121"/>
      <c r="E99" s="122"/>
      <c r="F99" s="121"/>
      <c r="G99" s="122"/>
      <c r="H99" s="121"/>
      <c r="I99" s="120"/>
      <c r="J99" s="119"/>
      <c r="K99" s="120"/>
      <c r="L99" s="119"/>
      <c r="M99" s="119"/>
      <c r="N99" s="119"/>
      <c r="O99" s="119"/>
      <c r="P99" s="121"/>
    </row>
    <row r="100" spans="1:16" s="63" customFormat="1" x14ac:dyDescent="0.3">
      <c r="A100" s="121"/>
      <c r="B100" s="121"/>
      <c r="C100" s="121"/>
      <c r="D100" s="121"/>
      <c r="E100" s="122"/>
      <c r="F100" s="121"/>
      <c r="G100" s="122"/>
      <c r="H100" s="121"/>
      <c r="I100" s="120"/>
      <c r="J100" s="119"/>
      <c r="K100" s="120"/>
      <c r="L100" s="119"/>
      <c r="M100" s="119"/>
      <c r="N100" s="119"/>
      <c r="O100" s="119"/>
      <c r="P100" s="121"/>
    </row>
    <row r="101" spans="1:16" s="63" customFormat="1" x14ac:dyDescent="0.3">
      <c r="A101" s="121"/>
      <c r="B101" s="121"/>
      <c r="C101" s="121"/>
      <c r="D101" s="121"/>
      <c r="E101" s="122"/>
      <c r="F101" s="121"/>
      <c r="G101" s="122"/>
      <c r="H101" s="121"/>
      <c r="I101" s="120"/>
      <c r="J101" s="119"/>
      <c r="K101" s="120"/>
      <c r="L101" s="119"/>
      <c r="M101" s="119"/>
      <c r="N101" s="119"/>
      <c r="O101" s="119"/>
      <c r="P101" s="121"/>
    </row>
    <row r="102" spans="1:16" s="63" customFormat="1" x14ac:dyDescent="0.3">
      <c r="A102" s="121"/>
      <c r="B102" s="121"/>
      <c r="C102" s="121"/>
      <c r="D102" s="121"/>
      <c r="E102" s="122"/>
      <c r="F102" s="121"/>
      <c r="G102" s="122"/>
      <c r="H102" s="121"/>
      <c r="I102" s="120"/>
      <c r="J102" s="119"/>
      <c r="K102" s="120"/>
      <c r="L102" s="119"/>
      <c r="M102" s="119"/>
      <c r="N102" s="119"/>
      <c r="O102" s="119"/>
      <c r="P102" s="121"/>
    </row>
    <row r="103" spans="1:16" s="63" customFormat="1" x14ac:dyDescent="0.3">
      <c r="A103" s="121"/>
      <c r="B103" s="121"/>
      <c r="C103" s="121"/>
      <c r="D103" s="121"/>
      <c r="E103" s="122"/>
      <c r="F103" s="121"/>
      <c r="G103" s="122"/>
      <c r="H103" s="121"/>
      <c r="I103" s="120"/>
      <c r="J103" s="119"/>
      <c r="K103" s="120"/>
      <c r="L103" s="119"/>
      <c r="M103" s="119"/>
      <c r="N103" s="119"/>
      <c r="O103" s="119"/>
      <c r="P103" s="121"/>
    </row>
    <row r="104" spans="1:16" s="63" customFormat="1" x14ac:dyDescent="0.3">
      <c r="A104" s="121"/>
      <c r="B104" s="121"/>
      <c r="C104" s="121"/>
      <c r="D104" s="121"/>
      <c r="E104" s="122"/>
      <c r="F104" s="121"/>
      <c r="G104" s="122"/>
      <c r="H104" s="121"/>
      <c r="I104" s="120"/>
      <c r="J104" s="119"/>
      <c r="K104" s="120"/>
      <c r="L104" s="119"/>
      <c r="M104" s="119"/>
      <c r="N104" s="119"/>
      <c r="O104" s="119"/>
      <c r="P104" s="121"/>
    </row>
    <row r="105" spans="1:16" s="63" customFormat="1" x14ac:dyDescent="0.3">
      <c r="A105" s="121"/>
      <c r="B105" s="121"/>
      <c r="C105" s="121"/>
      <c r="D105" s="121"/>
      <c r="E105" s="122"/>
      <c r="F105" s="121"/>
      <c r="G105" s="122"/>
      <c r="H105" s="121"/>
      <c r="I105" s="120"/>
      <c r="J105" s="119"/>
      <c r="K105" s="120"/>
      <c r="L105" s="119"/>
      <c r="M105" s="119"/>
      <c r="N105" s="119"/>
      <c r="O105" s="119"/>
      <c r="P105" s="121"/>
    </row>
    <row r="106" spans="1:16" s="63" customFormat="1" x14ac:dyDescent="0.3">
      <c r="A106" s="121"/>
      <c r="B106" s="121"/>
      <c r="C106" s="121"/>
      <c r="D106" s="121"/>
      <c r="E106" s="122"/>
      <c r="F106" s="121"/>
      <c r="G106" s="122"/>
      <c r="H106" s="121"/>
      <c r="I106" s="120"/>
      <c r="J106" s="119"/>
      <c r="K106" s="120"/>
      <c r="L106" s="119"/>
      <c r="M106" s="119"/>
      <c r="N106" s="119"/>
      <c r="O106" s="119"/>
      <c r="P106" s="121"/>
    </row>
    <row r="107" spans="1:16" s="63" customFormat="1" x14ac:dyDescent="0.3">
      <c r="A107" s="121"/>
      <c r="B107" s="121"/>
      <c r="C107" s="121"/>
      <c r="D107" s="121"/>
      <c r="E107" s="122"/>
      <c r="F107" s="121"/>
      <c r="G107" s="122"/>
      <c r="H107" s="121"/>
      <c r="I107" s="120"/>
      <c r="J107" s="119"/>
      <c r="K107" s="120"/>
      <c r="L107" s="119"/>
      <c r="M107" s="119"/>
      <c r="N107" s="119"/>
      <c r="O107" s="119"/>
      <c r="P107" s="121"/>
    </row>
    <row r="108" spans="1:16" s="63" customFormat="1" x14ac:dyDescent="0.3">
      <c r="A108" s="121"/>
      <c r="B108" s="121"/>
      <c r="C108" s="121"/>
      <c r="D108" s="121"/>
      <c r="E108" s="122"/>
      <c r="F108" s="121"/>
      <c r="G108" s="122"/>
      <c r="H108" s="121"/>
      <c r="I108" s="120"/>
      <c r="J108" s="119"/>
      <c r="K108" s="120"/>
      <c r="L108" s="119"/>
      <c r="M108" s="119"/>
      <c r="N108" s="119"/>
      <c r="O108" s="119"/>
      <c r="P108" s="121"/>
    </row>
    <row r="109" spans="1:16" s="63" customFormat="1" x14ac:dyDescent="0.3">
      <c r="A109" s="121"/>
      <c r="B109" s="121"/>
      <c r="C109" s="121"/>
      <c r="D109" s="121"/>
      <c r="E109" s="122"/>
      <c r="F109" s="121"/>
      <c r="G109" s="122"/>
      <c r="H109" s="121"/>
      <c r="I109" s="120"/>
      <c r="J109" s="119"/>
      <c r="K109" s="120"/>
      <c r="L109" s="119"/>
      <c r="M109" s="119"/>
      <c r="N109" s="119"/>
      <c r="O109" s="119"/>
      <c r="P109" s="121"/>
    </row>
    <row r="110" spans="1:16" s="63" customFormat="1" x14ac:dyDescent="0.3">
      <c r="A110" s="121"/>
      <c r="B110" s="121"/>
      <c r="C110" s="121"/>
      <c r="D110" s="121"/>
      <c r="E110" s="122"/>
      <c r="F110" s="121"/>
      <c r="G110" s="122"/>
      <c r="H110" s="121"/>
      <c r="I110" s="120"/>
      <c r="J110" s="119"/>
      <c r="K110" s="120"/>
      <c r="L110" s="119"/>
      <c r="M110" s="119"/>
      <c r="N110" s="119"/>
      <c r="O110" s="119"/>
      <c r="P110" s="121"/>
    </row>
    <row r="111" spans="1:16" s="63" customFormat="1" x14ac:dyDescent="0.3">
      <c r="A111" s="121"/>
      <c r="B111" s="121"/>
      <c r="C111" s="121"/>
      <c r="D111" s="121"/>
      <c r="E111" s="122"/>
      <c r="F111" s="121"/>
      <c r="G111" s="122"/>
      <c r="H111" s="121"/>
      <c r="I111" s="120"/>
      <c r="J111" s="119"/>
      <c r="K111" s="120"/>
      <c r="L111" s="119"/>
      <c r="M111" s="119"/>
      <c r="N111" s="119"/>
      <c r="O111" s="119"/>
      <c r="P111" s="121"/>
    </row>
    <row r="112" spans="1:16" s="63" customFormat="1" x14ac:dyDescent="0.3">
      <c r="A112" s="121"/>
      <c r="B112" s="121"/>
      <c r="C112" s="121"/>
      <c r="D112" s="121"/>
      <c r="E112" s="122"/>
      <c r="F112" s="121"/>
      <c r="G112" s="122"/>
      <c r="H112" s="121"/>
      <c r="I112" s="120"/>
      <c r="J112" s="119"/>
      <c r="K112" s="120"/>
      <c r="L112" s="119"/>
      <c r="M112" s="119"/>
      <c r="N112" s="119"/>
      <c r="O112" s="119"/>
      <c r="P112" s="121"/>
    </row>
    <row r="113" spans="1:16" s="63" customFormat="1" x14ac:dyDescent="0.3">
      <c r="A113" s="121"/>
      <c r="B113" s="121"/>
      <c r="C113" s="121"/>
      <c r="D113" s="121"/>
      <c r="E113" s="122"/>
      <c r="F113" s="121"/>
      <c r="G113" s="122"/>
      <c r="H113" s="121"/>
      <c r="I113" s="120"/>
      <c r="J113" s="119"/>
      <c r="K113" s="120"/>
      <c r="L113" s="119"/>
      <c r="M113" s="119"/>
      <c r="N113" s="119"/>
      <c r="O113" s="119"/>
      <c r="P113" s="121"/>
    </row>
    <row r="114" spans="1:16" s="63" customFormat="1" x14ac:dyDescent="0.3">
      <c r="A114" s="121"/>
      <c r="B114" s="121"/>
      <c r="C114" s="121"/>
      <c r="D114" s="121"/>
      <c r="E114" s="122"/>
      <c r="F114" s="121"/>
      <c r="G114" s="122"/>
      <c r="H114" s="121"/>
      <c r="I114" s="120"/>
      <c r="J114" s="119"/>
      <c r="K114" s="120"/>
      <c r="L114" s="119"/>
      <c r="M114" s="119"/>
      <c r="N114" s="119"/>
      <c r="O114" s="119"/>
      <c r="P114" s="121"/>
    </row>
    <row r="115" spans="1:16" s="63" customFormat="1" x14ac:dyDescent="0.3">
      <c r="A115" s="121"/>
      <c r="B115" s="121"/>
      <c r="C115" s="121"/>
      <c r="D115" s="121"/>
      <c r="E115" s="122"/>
      <c r="F115" s="121"/>
      <c r="G115" s="122"/>
      <c r="H115" s="121"/>
      <c r="I115" s="120"/>
      <c r="J115" s="119"/>
      <c r="K115" s="120"/>
      <c r="L115" s="119"/>
      <c r="M115" s="119"/>
      <c r="N115" s="119"/>
      <c r="O115" s="119"/>
      <c r="P115" s="121"/>
    </row>
    <row r="116" spans="1:16" s="63" customFormat="1" x14ac:dyDescent="0.3">
      <c r="A116" s="121"/>
      <c r="B116" s="121"/>
      <c r="C116" s="121"/>
      <c r="D116" s="121"/>
      <c r="E116" s="122"/>
      <c r="F116" s="121"/>
      <c r="G116" s="122"/>
      <c r="H116" s="121"/>
      <c r="I116" s="120"/>
      <c r="J116" s="119"/>
      <c r="K116" s="120"/>
      <c r="L116" s="119"/>
      <c r="M116" s="119"/>
      <c r="N116" s="119"/>
      <c r="O116" s="119"/>
      <c r="P116" s="121"/>
    </row>
    <row r="117" spans="1:16" s="63" customFormat="1" x14ac:dyDescent="0.3">
      <c r="A117" s="121"/>
      <c r="B117" s="121"/>
      <c r="C117" s="121"/>
      <c r="D117" s="121"/>
      <c r="E117" s="122"/>
      <c r="F117" s="121"/>
      <c r="G117" s="122"/>
      <c r="H117" s="121"/>
      <c r="I117" s="120"/>
      <c r="J117" s="119"/>
      <c r="K117" s="120"/>
      <c r="L117" s="119"/>
      <c r="M117" s="119"/>
      <c r="N117" s="119"/>
      <c r="O117" s="119"/>
      <c r="P117" s="121"/>
    </row>
    <row r="118" spans="1:16" s="63" customFormat="1" x14ac:dyDescent="0.3">
      <c r="A118" s="121"/>
      <c r="B118" s="121"/>
      <c r="C118" s="121"/>
      <c r="D118" s="121"/>
      <c r="E118" s="122"/>
      <c r="F118" s="121"/>
      <c r="G118" s="122"/>
      <c r="H118" s="121"/>
      <c r="I118" s="120"/>
      <c r="J118" s="119"/>
      <c r="K118" s="120"/>
      <c r="L118" s="119"/>
      <c r="M118" s="119"/>
      <c r="N118" s="119"/>
      <c r="O118" s="119"/>
      <c r="P118" s="121"/>
    </row>
    <row r="119" spans="1:16" s="63" customFormat="1" x14ac:dyDescent="0.3">
      <c r="A119" s="121"/>
      <c r="B119" s="121"/>
      <c r="C119" s="121"/>
      <c r="D119" s="121"/>
      <c r="E119" s="122"/>
      <c r="F119" s="121"/>
      <c r="G119" s="122"/>
      <c r="H119" s="121"/>
      <c r="I119" s="120"/>
      <c r="J119" s="119"/>
      <c r="K119" s="120"/>
      <c r="L119" s="119"/>
      <c r="M119" s="119"/>
      <c r="N119" s="119"/>
      <c r="O119" s="119"/>
      <c r="P119" s="121"/>
    </row>
    <row r="120" spans="1:16" s="63" customFormat="1" x14ac:dyDescent="0.3">
      <c r="A120" s="121"/>
      <c r="B120" s="121"/>
      <c r="C120" s="121"/>
      <c r="D120" s="121"/>
      <c r="E120" s="122"/>
      <c r="F120" s="121"/>
      <c r="G120" s="122"/>
      <c r="H120" s="121"/>
      <c r="I120" s="120"/>
      <c r="J120" s="119"/>
      <c r="K120" s="120"/>
      <c r="L120" s="119"/>
      <c r="M120" s="119"/>
      <c r="N120" s="119"/>
      <c r="O120" s="119"/>
      <c r="P120" s="121"/>
    </row>
    <row r="121" spans="1:16" s="63" customFormat="1" x14ac:dyDescent="0.3">
      <c r="A121" s="121"/>
      <c r="B121" s="121"/>
      <c r="C121" s="121"/>
      <c r="D121" s="121"/>
      <c r="E121" s="122"/>
      <c r="F121" s="121"/>
      <c r="G121" s="122"/>
      <c r="H121" s="121"/>
      <c r="I121" s="120"/>
      <c r="J121" s="119"/>
      <c r="K121" s="120"/>
      <c r="L121" s="119"/>
      <c r="M121" s="119"/>
      <c r="N121" s="119"/>
      <c r="O121" s="119"/>
      <c r="P121" s="121"/>
    </row>
    <row r="122" spans="1:16" s="63" customFormat="1" x14ac:dyDescent="0.3">
      <c r="A122" s="121"/>
      <c r="B122" s="121"/>
      <c r="C122" s="121"/>
      <c r="D122" s="121"/>
      <c r="E122" s="122"/>
      <c r="F122" s="121"/>
      <c r="G122" s="122"/>
      <c r="H122" s="121"/>
      <c r="I122" s="120"/>
      <c r="J122" s="119"/>
      <c r="K122" s="120"/>
      <c r="L122" s="119"/>
      <c r="M122" s="119"/>
      <c r="N122" s="119"/>
      <c r="O122" s="119"/>
      <c r="P122" s="121"/>
    </row>
    <row r="123" spans="1:16" s="63" customFormat="1" x14ac:dyDescent="0.3">
      <c r="A123" s="121"/>
      <c r="B123" s="121"/>
      <c r="C123" s="121"/>
      <c r="D123" s="121"/>
      <c r="E123" s="122"/>
      <c r="F123" s="121"/>
      <c r="G123" s="122"/>
      <c r="H123" s="121"/>
      <c r="I123" s="120"/>
      <c r="J123" s="119"/>
      <c r="K123" s="120"/>
      <c r="L123" s="119"/>
      <c r="M123" s="119"/>
      <c r="N123" s="119"/>
      <c r="O123" s="119"/>
      <c r="P123" s="121"/>
    </row>
    <row r="124" spans="1:16" s="63" customFormat="1" x14ac:dyDescent="0.3">
      <c r="A124" s="121"/>
      <c r="B124" s="121"/>
      <c r="C124" s="121"/>
      <c r="D124" s="121"/>
      <c r="E124" s="122"/>
      <c r="F124" s="121"/>
      <c r="G124" s="122"/>
      <c r="H124" s="121"/>
      <c r="I124" s="120"/>
      <c r="J124" s="119"/>
      <c r="K124" s="120"/>
      <c r="L124" s="119"/>
      <c r="M124" s="119"/>
      <c r="N124" s="119"/>
      <c r="O124" s="119"/>
      <c r="P124" s="121"/>
    </row>
    <row r="125" spans="1:16" s="63" customFormat="1" x14ac:dyDescent="0.3">
      <c r="A125" s="121"/>
      <c r="B125" s="121"/>
      <c r="C125" s="121"/>
      <c r="D125" s="121"/>
      <c r="E125" s="122"/>
      <c r="F125" s="121"/>
      <c r="G125" s="122"/>
      <c r="H125" s="121"/>
      <c r="I125" s="120"/>
      <c r="J125" s="119"/>
      <c r="K125" s="120"/>
      <c r="L125" s="119"/>
      <c r="M125" s="119"/>
      <c r="N125" s="119"/>
      <c r="O125" s="119"/>
      <c r="P125" s="121"/>
    </row>
    <row r="126" spans="1:16" s="63" customFormat="1" x14ac:dyDescent="0.3">
      <c r="A126" s="121"/>
      <c r="B126" s="121"/>
      <c r="C126" s="121"/>
      <c r="D126" s="121"/>
      <c r="E126" s="122"/>
      <c r="F126" s="121"/>
      <c r="G126" s="122"/>
      <c r="H126" s="121"/>
      <c r="I126" s="120"/>
      <c r="J126" s="119"/>
      <c r="K126" s="120"/>
      <c r="L126" s="119"/>
      <c r="M126" s="119"/>
      <c r="N126" s="119"/>
      <c r="O126" s="119"/>
      <c r="P126" s="121"/>
    </row>
    <row r="127" spans="1:16" s="63" customFormat="1" x14ac:dyDescent="0.3">
      <c r="A127" s="121"/>
      <c r="B127" s="121"/>
      <c r="C127" s="121"/>
      <c r="D127" s="121"/>
      <c r="E127" s="122"/>
      <c r="F127" s="121"/>
      <c r="G127" s="122"/>
      <c r="H127" s="121"/>
      <c r="I127" s="120"/>
      <c r="J127" s="119"/>
      <c r="K127" s="120"/>
      <c r="L127" s="119"/>
      <c r="M127" s="119"/>
      <c r="N127" s="119"/>
      <c r="O127" s="119"/>
      <c r="P127" s="121"/>
    </row>
    <row r="128" spans="1:16" s="63" customFormat="1" x14ac:dyDescent="0.3">
      <c r="A128" s="121"/>
      <c r="B128" s="121"/>
      <c r="C128" s="121"/>
      <c r="D128" s="121"/>
      <c r="E128" s="122"/>
      <c r="F128" s="121"/>
      <c r="G128" s="122"/>
      <c r="H128" s="121"/>
      <c r="I128" s="120"/>
      <c r="J128" s="119"/>
      <c r="K128" s="120"/>
      <c r="L128" s="119"/>
      <c r="M128" s="119"/>
      <c r="N128" s="119"/>
      <c r="O128" s="119"/>
      <c r="P128" s="121"/>
    </row>
    <row r="129" spans="1:16" s="63" customFormat="1" x14ac:dyDescent="0.3">
      <c r="A129" s="121"/>
      <c r="B129" s="121"/>
      <c r="C129" s="121"/>
      <c r="D129" s="121"/>
      <c r="E129" s="122"/>
      <c r="F129" s="121"/>
      <c r="G129" s="122"/>
      <c r="H129" s="121"/>
      <c r="I129" s="120"/>
      <c r="J129" s="119"/>
      <c r="K129" s="120"/>
      <c r="L129" s="119"/>
      <c r="M129" s="119"/>
      <c r="N129" s="119"/>
      <c r="O129" s="119"/>
      <c r="P129" s="121"/>
    </row>
    <row r="130" spans="1:16" s="63" customFormat="1" x14ac:dyDescent="0.3">
      <c r="A130" s="121"/>
      <c r="B130" s="121"/>
      <c r="C130" s="121"/>
      <c r="D130" s="121"/>
      <c r="E130" s="122"/>
      <c r="F130" s="121"/>
      <c r="G130" s="122"/>
      <c r="H130" s="121"/>
      <c r="I130" s="120"/>
      <c r="J130" s="119"/>
      <c r="K130" s="120"/>
      <c r="L130" s="119"/>
      <c r="M130" s="119"/>
      <c r="N130" s="119"/>
      <c r="O130" s="119"/>
      <c r="P130" s="121"/>
    </row>
    <row r="131" spans="1:16" s="63" customFormat="1" x14ac:dyDescent="0.3">
      <c r="A131" s="121"/>
      <c r="B131" s="121"/>
      <c r="C131" s="121"/>
      <c r="D131" s="121"/>
      <c r="E131" s="122"/>
      <c r="F131" s="121"/>
      <c r="G131" s="122"/>
      <c r="H131" s="121"/>
      <c r="I131" s="120"/>
      <c r="J131" s="119"/>
      <c r="K131" s="120"/>
      <c r="L131" s="119"/>
      <c r="M131" s="119"/>
      <c r="N131" s="119"/>
      <c r="O131" s="119"/>
      <c r="P131" s="121"/>
    </row>
    <row r="132" spans="1:16" s="63" customFormat="1" x14ac:dyDescent="0.3">
      <c r="A132" s="121"/>
      <c r="B132" s="121"/>
      <c r="C132" s="121"/>
      <c r="D132" s="121"/>
      <c r="E132" s="122"/>
      <c r="F132" s="121"/>
      <c r="G132" s="122"/>
      <c r="H132" s="121"/>
      <c r="I132" s="120"/>
      <c r="J132" s="119"/>
      <c r="K132" s="120"/>
      <c r="L132" s="119"/>
      <c r="M132" s="119"/>
      <c r="N132" s="119"/>
      <c r="O132" s="119"/>
      <c r="P132" s="121"/>
    </row>
    <row r="133" spans="1:16" s="63" customFormat="1" x14ac:dyDescent="0.3">
      <c r="A133" s="121"/>
      <c r="B133" s="121"/>
      <c r="C133" s="121"/>
      <c r="D133" s="121"/>
      <c r="E133" s="122"/>
      <c r="F133" s="121"/>
      <c r="G133" s="122"/>
      <c r="H133" s="121"/>
      <c r="I133" s="120"/>
      <c r="J133" s="119"/>
      <c r="K133" s="120"/>
      <c r="L133" s="119"/>
      <c r="M133" s="119"/>
      <c r="N133" s="119"/>
      <c r="O133" s="119"/>
      <c r="P133" s="121"/>
    </row>
    <row r="134" spans="1:16" s="63" customFormat="1" x14ac:dyDescent="0.3">
      <c r="A134" s="121"/>
      <c r="B134" s="121"/>
      <c r="C134" s="121"/>
      <c r="D134" s="121"/>
      <c r="E134" s="122"/>
      <c r="F134" s="121"/>
      <c r="G134" s="122"/>
      <c r="H134" s="121"/>
      <c r="I134" s="120"/>
      <c r="J134" s="119"/>
      <c r="K134" s="120"/>
      <c r="L134" s="119"/>
      <c r="M134" s="119"/>
      <c r="N134" s="119"/>
      <c r="O134" s="119"/>
      <c r="P134" s="121"/>
    </row>
    <row r="135" spans="1:16" s="63" customFormat="1" x14ac:dyDescent="0.3">
      <c r="A135" s="121"/>
      <c r="B135" s="121"/>
      <c r="C135" s="121"/>
      <c r="D135" s="121"/>
      <c r="E135" s="122"/>
      <c r="F135" s="121"/>
      <c r="G135" s="122"/>
      <c r="H135" s="121"/>
      <c r="I135" s="120"/>
      <c r="J135" s="119"/>
      <c r="K135" s="120"/>
      <c r="L135" s="119"/>
      <c r="M135" s="119"/>
      <c r="N135" s="119"/>
      <c r="O135" s="119"/>
      <c r="P135" s="121"/>
    </row>
    <row r="136" spans="1:16" s="63" customFormat="1" x14ac:dyDescent="0.3">
      <c r="A136" s="121"/>
      <c r="B136" s="121"/>
      <c r="C136" s="121"/>
      <c r="D136" s="121"/>
      <c r="E136" s="122"/>
      <c r="F136" s="121"/>
      <c r="G136" s="122"/>
      <c r="H136" s="121"/>
      <c r="I136" s="120"/>
      <c r="J136" s="119"/>
      <c r="K136" s="120"/>
      <c r="L136" s="119"/>
      <c r="M136" s="119"/>
      <c r="N136" s="119"/>
      <c r="O136" s="119"/>
      <c r="P136" s="121"/>
    </row>
    <row r="137" spans="1:16" s="63" customFormat="1" x14ac:dyDescent="0.3">
      <c r="A137" s="121"/>
      <c r="B137" s="121"/>
      <c r="C137" s="121"/>
      <c r="D137" s="121"/>
      <c r="E137" s="122"/>
      <c r="F137" s="121"/>
      <c r="G137" s="122"/>
      <c r="H137" s="121"/>
      <c r="I137" s="120"/>
      <c r="J137" s="119"/>
      <c r="K137" s="120"/>
      <c r="L137" s="119"/>
      <c r="M137" s="119"/>
      <c r="N137" s="119"/>
      <c r="O137" s="119"/>
      <c r="P137" s="121"/>
    </row>
    <row r="138" spans="1:16" s="63" customFormat="1" x14ac:dyDescent="0.3">
      <c r="A138" s="121"/>
      <c r="B138" s="121"/>
      <c r="C138" s="121"/>
      <c r="D138" s="121"/>
      <c r="E138" s="122"/>
      <c r="F138" s="121"/>
      <c r="G138" s="122"/>
      <c r="H138" s="121"/>
      <c r="I138" s="120"/>
      <c r="J138" s="119"/>
      <c r="K138" s="120"/>
      <c r="L138" s="119"/>
      <c r="M138" s="119"/>
      <c r="N138" s="119"/>
      <c r="O138" s="119"/>
      <c r="P138" s="121"/>
    </row>
    <row r="139" spans="1:16" s="63" customFormat="1" x14ac:dyDescent="0.3">
      <c r="A139" s="121"/>
      <c r="B139" s="121"/>
      <c r="C139" s="121"/>
      <c r="D139" s="121"/>
      <c r="E139" s="122"/>
      <c r="F139" s="121"/>
      <c r="G139" s="122"/>
      <c r="H139" s="121"/>
      <c r="I139" s="120"/>
      <c r="J139" s="119"/>
      <c r="K139" s="120"/>
      <c r="L139" s="119"/>
      <c r="M139" s="119"/>
      <c r="N139" s="119"/>
      <c r="O139" s="119"/>
      <c r="P139" s="121"/>
    </row>
    <row r="140" spans="1:16" s="63" customFormat="1" x14ac:dyDescent="0.3">
      <c r="A140" s="121"/>
      <c r="B140" s="121"/>
      <c r="C140" s="121"/>
      <c r="D140" s="121"/>
      <c r="E140" s="122"/>
      <c r="F140" s="121"/>
      <c r="G140" s="122"/>
      <c r="H140" s="121"/>
      <c r="I140" s="120"/>
      <c r="J140" s="119"/>
      <c r="K140" s="120"/>
      <c r="L140" s="119"/>
      <c r="M140" s="119"/>
      <c r="N140" s="119"/>
      <c r="O140" s="119"/>
      <c r="P140" s="121"/>
    </row>
    <row r="141" spans="1:16" s="63" customFormat="1" x14ac:dyDescent="0.3">
      <c r="A141" s="121"/>
      <c r="B141" s="121"/>
      <c r="C141" s="121"/>
      <c r="D141" s="121"/>
      <c r="E141" s="122"/>
      <c r="F141" s="121"/>
      <c r="G141" s="122"/>
      <c r="H141" s="121"/>
      <c r="I141" s="120"/>
      <c r="J141" s="119"/>
      <c r="K141" s="120"/>
      <c r="L141" s="119"/>
      <c r="M141" s="119"/>
      <c r="N141" s="119"/>
      <c r="O141" s="119"/>
      <c r="P141" s="121"/>
    </row>
    <row r="142" spans="1:16" s="63" customFormat="1" x14ac:dyDescent="0.3">
      <c r="A142" s="121"/>
      <c r="B142" s="121"/>
      <c r="C142" s="121"/>
      <c r="D142" s="121"/>
      <c r="E142" s="122"/>
      <c r="F142" s="121"/>
      <c r="G142" s="122"/>
      <c r="H142" s="121"/>
      <c r="I142" s="120"/>
      <c r="J142" s="119"/>
      <c r="K142" s="120"/>
      <c r="L142" s="119"/>
      <c r="M142" s="119"/>
      <c r="N142" s="119"/>
      <c r="O142" s="119"/>
      <c r="P142" s="121"/>
    </row>
    <row r="143" spans="1:16" s="63" customFormat="1" x14ac:dyDescent="0.3">
      <c r="A143" s="121"/>
      <c r="B143" s="121"/>
      <c r="C143" s="121"/>
      <c r="D143" s="121"/>
      <c r="E143" s="122"/>
      <c r="F143" s="121"/>
      <c r="G143" s="122"/>
      <c r="H143" s="121"/>
      <c r="I143" s="120"/>
      <c r="J143" s="119"/>
      <c r="K143" s="120"/>
      <c r="L143" s="119"/>
      <c r="M143" s="119"/>
      <c r="N143" s="119"/>
      <c r="O143" s="119"/>
      <c r="P143" s="121"/>
    </row>
    <row r="144" spans="1:16" s="63" customFormat="1" x14ac:dyDescent="0.3">
      <c r="A144" s="121"/>
      <c r="B144" s="121"/>
      <c r="C144" s="121"/>
      <c r="D144" s="121"/>
      <c r="E144" s="122"/>
      <c r="F144" s="121"/>
      <c r="G144" s="122"/>
      <c r="H144" s="121"/>
      <c r="I144" s="120"/>
      <c r="J144" s="119"/>
      <c r="K144" s="120"/>
      <c r="L144" s="119"/>
      <c r="M144" s="119"/>
      <c r="N144" s="119"/>
      <c r="O144" s="119"/>
      <c r="P144" s="121"/>
    </row>
    <row r="145" spans="1:16" s="63" customFormat="1" x14ac:dyDescent="0.3">
      <c r="A145" s="121"/>
      <c r="B145" s="121"/>
      <c r="C145" s="121"/>
      <c r="D145" s="121"/>
      <c r="E145" s="122"/>
      <c r="F145" s="121"/>
      <c r="G145" s="122"/>
      <c r="H145" s="121"/>
      <c r="I145" s="120"/>
      <c r="J145" s="119"/>
      <c r="K145" s="120"/>
      <c r="L145" s="119"/>
      <c r="M145" s="119"/>
      <c r="N145" s="119"/>
      <c r="O145" s="119"/>
      <c r="P145" s="121"/>
    </row>
    <row r="146" spans="1:16" s="63" customFormat="1" x14ac:dyDescent="0.3">
      <c r="A146" s="121"/>
      <c r="B146" s="121"/>
      <c r="C146" s="121"/>
      <c r="D146" s="121"/>
      <c r="E146" s="122"/>
      <c r="F146" s="121"/>
      <c r="G146" s="122"/>
      <c r="H146" s="121"/>
      <c r="I146" s="120"/>
      <c r="J146" s="119"/>
      <c r="K146" s="120"/>
      <c r="L146" s="119"/>
      <c r="M146" s="119"/>
      <c r="N146" s="119"/>
      <c r="O146" s="119"/>
      <c r="P146" s="121"/>
    </row>
    <row r="147" spans="1:16" s="63" customFormat="1" x14ac:dyDescent="0.3">
      <c r="A147" s="121"/>
      <c r="B147" s="121"/>
      <c r="C147" s="121"/>
      <c r="D147" s="121"/>
      <c r="E147" s="122"/>
      <c r="F147" s="121"/>
      <c r="G147" s="122"/>
      <c r="H147" s="121"/>
      <c r="I147" s="120"/>
      <c r="J147" s="119"/>
      <c r="K147" s="120"/>
      <c r="L147" s="119"/>
      <c r="M147" s="119"/>
      <c r="N147" s="119"/>
      <c r="O147" s="119"/>
      <c r="P147" s="121"/>
    </row>
    <row r="148" spans="1:16" s="63" customFormat="1" x14ac:dyDescent="0.3">
      <c r="A148" s="121"/>
      <c r="B148" s="121"/>
      <c r="C148" s="121"/>
      <c r="D148" s="121"/>
      <c r="E148" s="122"/>
      <c r="F148" s="121"/>
      <c r="G148" s="122"/>
      <c r="H148" s="121"/>
      <c r="I148" s="120"/>
      <c r="J148" s="119"/>
      <c r="K148" s="120"/>
      <c r="L148" s="119"/>
      <c r="M148" s="119"/>
      <c r="N148" s="119"/>
      <c r="O148" s="119"/>
      <c r="P148" s="121"/>
    </row>
    <row r="149" spans="1:16" s="63" customFormat="1" x14ac:dyDescent="0.3">
      <c r="A149" s="121"/>
      <c r="B149" s="121"/>
      <c r="C149" s="121"/>
      <c r="D149" s="121"/>
      <c r="E149" s="122"/>
      <c r="F149" s="121"/>
      <c r="G149" s="122"/>
      <c r="H149" s="121"/>
      <c r="I149" s="120"/>
      <c r="J149" s="119"/>
      <c r="K149" s="120"/>
      <c r="L149" s="119"/>
      <c r="M149" s="119"/>
      <c r="N149" s="119"/>
      <c r="O149" s="119"/>
      <c r="P149" s="121"/>
    </row>
    <row r="150" spans="1:16" s="63" customFormat="1" x14ac:dyDescent="0.3">
      <c r="A150" s="121"/>
      <c r="B150" s="121"/>
      <c r="C150" s="121"/>
      <c r="D150" s="121"/>
      <c r="E150" s="122"/>
      <c r="F150" s="121"/>
      <c r="G150" s="122"/>
      <c r="H150" s="121"/>
      <c r="I150" s="120"/>
      <c r="J150" s="121"/>
      <c r="K150" s="122"/>
      <c r="L150" s="121"/>
      <c r="M150" s="121"/>
      <c r="N150" s="121"/>
      <c r="O150" s="121"/>
      <c r="P150" s="121"/>
    </row>
    <row r="151" spans="1:16" s="63" customFormat="1" x14ac:dyDescent="0.3">
      <c r="A151" s="121"/>
      <c r="B151" s="121"/>
      <c r="C151" s="121"/>
      <c r="D151" s="121"/>
      <c r="E151" s="122"/>
      <c r="F151" s="121"/>
      <c r="G151" s="122"/>
      <c r="H151" s="121"/>
      <c r="I151" s="120"/>
      <c r="J151" s="121"/>
      <c r="K151" s="122"/>
      <c r="L151" s="121"/>
      <c r="M151" s="121"/>
      <c r="N151" s="121"/>
      <c r="O151" s="121"/>
      <c r="P151" s="121"/>
    </row>
    <row r="152" spans="1:16" s="63" customFormat="1" x14ac:dyDescent="0.3">
      <c r="A152" s="121"/>
      <c r="B152" s="121"/>
      <c r="C152" s="121"/>
      <c r="D152" s="121"/>
      <c r="E152" s="122"/>
      <c r="F152" s="121"/>
      <c r="G152" s="122"/>
      <c r="H152" s="121"/>
      <c r="I152" s="120"/>
      <c r="J152" s="121"/>
      <c r="K152" s="122"/>
      <c r="L152" s="121"/>
      <c r="M152" s="121"/>
      <c r="N152" s="121"/>
      <c r="O152" s="121"/>
      <c r="P152" s="121"/>
    </row>
    <row r="153" spans="1:16" s="63" customFormat="1" x14ac:dyDescent="0.3">
      <c r="A153" s="121"/>
      <c r="B153" s="121"/>
      <c r="C153" s="121"/>
      <c r="D153" s="121"/>
      <c r="E153" s="122"/>
      <c r="F153" s="121"/>
      <c r="G153" s="122"/>
      <c r="H153" s="121"/>
      <c r="I153" s="120"/>
      <c r="J153" s="121"/>
      <c r="K153" s="122"/>
      <c r="L153" s="121"/>
      <c r="M153" s="121"/>
      <c r="N153" s="121"/>
      <c r="O153" s="121"/>
      <c r="P153" s="121"/>
    </row>
    <row r="154" spans="1:16" s="63" customFormat="1" x14ac:dyDescent="0.3">
      <c r="A154" s="121"/>
      <c r="B154" s="121"/>
      <c r="C154" s="121"/>
      <c r="D154" s="121"/>
      <c r="E154" s="122"/>
      <c r="F154" s="121"/>
      <c r="G154" s="122"/>
      <c r="H154" s="121"/>
      <c r="I154" s="120"/>
      <c r="J154" s="121"/>
      <c r="K154" s="122"/>
      <c r="L154" s="121"/>
      <c r="M154" s="121"/>
      <c r="N154" s="121"/>
      <c r="O154" s="121"/>
      <c r="P154" s="121"/>
    </row>
    <row r="155" spans="1:16" s="63" customFormat="1" x14ac:dyDescent="0.3">
      <c r="A155" s="121"/>
      <c r="B155" s="121"/>
      <c r="C155" s="121"/>
      <c r="D155" s="121"/>
      <c r="E155" s="122"/>
      <c r="F155" s="121"/>
      <c r="G155" s="122"/>
      <c r="H155" s="121"/>
      <c r="I155" s="120"/>
      <c r="J155" s="121"/>
      <c r="K155" s="122"/>
      <c r="L155" s="121"/>
      <c r="M155" s="121"/>
      <c r="N155" s="121"/>
      <c r="O155" s="121"/>
      <c r="P155" s="121"/>
    </row>
    <row r="156" spans="1:16" s="63" customFormat="1" x14ac:dyDescent="0.3">
      <c r="A156" s="121"/>
      <c r="B156" s="121"/>
      <c r="C156" s="121"/>
      <c r="D156" s="121"/>
      <c r="E156" s="122"/>
      <c r="F156" s="121"/>
      <c r="G156" s="122"/>
      <c r="H156" s="121"/>
      <c r="I156" s="120"/>
      <c r="J156" s="121"/>
      <c r="K156" s="122"/>
      <c r="L156" s="121"/>
      <c r="M156" s="121"/>
      <c r="N156" s="121"/>
      <c r="O156" s="121"/>
      <c r="P156" s="121"/>
    </row>
    <row r="157" spans="1:16" s="63" customFormat="1" x14ac:dyDescent="0.3">
      <c r="A157" s="121"/>
      <c r="B157" s="121"/>
      <c r="C157" s="121"/>
      <c r="D157" s="121"/>
      <c r="E157" s="122"/>
      <c r="F157" s="121"/>
      <c r="G157" s="122"/>
      <c r="H157" s="121"/>
      <c r="I157" s="120"/>
      <c r="J157" s="121"/>
      <c r="K157" s="122"/>
      <c r="L157" s="121"/>
      <c r="M157" s="121"/>
      <c r="N157" s="121"/>
      <c r="O157" s="121"/>
      <c r="P157" s="121"/>
    </row>
    <row r="158" spans="1:16" s="63" customFormat="1" x14ac:dyDescent="0.3">
      <c r="A158" s="121"/>
      <c r="B158" s="121"/>
      <c r="C158" s="121"/>
      <c r="D158" s="121"/>
      <c r="E158" s="122"/>
      <c r="F158" s="121"/>
      <c r="G158" s="122"/>
      <c r="H158" s="121"/>
      <c r="I158" s="120"/>
      <c r="J158" s="121"/>
      <c r="K158" s="122"/>
      <c r="L158" s="121"/>
      <c r="M158" s="121"/>
      <c r="N158" s="121"/>
      <c r="O158" s="121"/>
      <c r="P158" s="121"/>
    </row>
    <row r="159" spans="1:16" s="63" customFormat="1" x14ac:dyDescent="0.3">
      <c r="A159" s="121"/>
      <c r="B159" s="121"/>
      <c r="C159" s="121"/>
      <c r="D159" s="121"/>
      <c r="E159" s="122"/>
      <c r="F159" s="121"/>
      <c r="G159" s="122"/>
      <c r="H159" s="121"/>
      <c r="I159" s="120"/>
      <c r="J159" s="121"/>
      <c r="K159" s="122"/>
      <c r="L159" s="121"/>
      <c r="M159" s="121"/>
      <c r="N159" s="121"/>
      <c r="O159" s="121"/>
      <c r="P159" s="121"/>
    </row>
    <row r="160" spans="1:16" s="63" customFormat="1" x14ac:dyDescent="0.3">
      <c r="A160" s="121"/>
      <c r="B160" s="121"/>
      <c r="C160" s="121"/>
      <c r="D160" s="121"/>
      <c r="E160" s="122"/>
      <c r="F160" s="121"/>
      <c r="G160" s="122"/>
      <c r="H160" s="121"/>
      <c r="I160" s="120"/>
      <c r="J160" s="121"/>
      <c r="K160" s="122"/>
      <c r="L160" s="121"/>
      <c r="M160" s="121"/>
      <c r="N160" s="121"/>
      <c r="O160" s="121"/>
      <c r="P160" s="121"/>
    </row>
    <row r="161" spans="1:16" s="63" customFormat="1" x14ac:dyDescent="0.3">
      <c r="A161" s="121"/>
      <c r="B161" s="121"/>
      <c r="C161" s="121"/>
      <c r="D161" s="121"/>
      <c r="E161" s="122"/>
      <c r="F161" s="121"/>
      <c r="G161" s="122"/>
      <c r="H161" s="121"/>
      <c r="I161" s="120"/>
      <c r="J161" s="121"/>
      <c r="K161" s="122"/>
      <c r="L161" s="121"/>
      <c r="M161" s="121"/>
      <c r="N161" s="121"/>
      <c r="O161" s="121"/>
      <c r="P161" s="121"/>
    </row>
    <row r="162" spans="1:16" s="63" customFormat="1" x14ac:dyDescent="0.3">
      <c r="A162" s="121"/>
      <c r="B162" s="121"/>
      <c r="C162" s="121"/>
      <c r="D162" s="121"/>
      <c r="E162" s="122"/>
      <c r="F162" s="121"/>
      <c r="G162" s="122"/>
      <c r="H162" s="121"/>
      <c r="I162" s="120"/>
      <c r="J162" s="121"/>
      <c r="K162" s="122"/>
      <c r="L162" s="121"/>
      <c r="M162" s="121"/>
      <c r="N162" s="121"/>
      <c r="O162" s="121"/>
      <c r="P162" s="121"/>
    </row>
    <row r="163" spans="1:16" s="63" customFormat="1" x14ac:dyDescent="0.3">
      <c r="A163" s="121"/>
      <c r="B163" s="121"/>
      <c r="C163" s="121"/>
      <c r="D163" s="121"/>
      <c r="E163" s="122"/>
      <c r="F163" s="121"/>
      <c r="G163" s="122"/>
      <c r="H163" s="121"/>
      <c r="I163" s="120"/>
      <c r="J163" s="121"/>
      <c r="K163" s="122"/>
      <c r="L163" s="121"/>
      <c r="M163" s="121"/>
      <c r="N163" s="121"/>
      <c r="O163" s="121"/>
      <c r="P163" s="121"/>
    </row>
    <row r="164" spans="1:16" s="63" customFormat="1" x14ac:dyDescent="0.3">
      <c r="A164" s="121"/>
      <c r="B164" s="121"/>
      <c r="C164" s="121"/>
      <c r="D164" s="121"/>
      <c r="E164" s="122"/>
      <c r="F164" s="121"/>
      <c r="G164" s="122"/>
      <c r="H164" s="121"/>
      <c r="I164" s="120"/>
      <c r="J164" s="121"/>
      <c r="K164" s="122"/>
      <c r="L164" s="121"/>
      <c r="M164" s="121"/>
      <c r="N164" s="121"/>
      <c r="O164" s="121"/>
      <c r="P164" s="121"/>
    </row>
    <row r="165" spans="1:16" s="63" customFormat="1" x14ac:dyDescent="0.3">
      <c r="A165" s="121"/>
      <c r="B165" s="121"/>
      <c r="C165" s="121"/>
      <c r="D165" s="121"/>
      <c r="E165" s="122"/>
      <c r="F165" s="121"/>
      <c r="G165" s="122"/>
      <c r="H165" s="121"/>
      <c r="I165" s="120"/>
      <c r="J165" s="121"/>
      <c r="K165" s="122"/>
      <c r="L165" s="121"/>
      <c r="M165" s="121"/>
      <c r="N165" s="121"/>
      <c r="O165" s="121"/>
      <c r="P165" s="121"/>
    </row>
    <row r="166" spans="1:16" s="63" customFormat="1" x14ac:dyDescent="0.3">
      <c r="A166" s="121"/>
      <c r="B166" s="121"/>
      <c r="C166" s="121"/>
      <c r="D166" s="121"/>
      <c r="E166" s="122"/>
      <c r="F166" s="121"/>
      <c r="G166" s="122"/>
      <c r="H166" s="121"/>
      <c r="I166" s="120"/>
      <c r="J166" s="121"/>
      <c r="K166" s="122"/>
      <c r="L166" s="121"/>
      <c r="M166" s="121"/>
      <c r="N166" s="121"/>
      <c r="O166" s="121"/>
      <c r="P166" s="121"/>
    </row>
    <row r="167" spans="1:16" s="63" customFormat="1" x14ac:dyDescent="0.3">
      <c r="A167" s="121"/>
      <c r="B167" s="121"/>
      <c r="C167" s="121"/>
      <c r="D167" s="121"/>
      <c r="E167" s="122"/>
      <c r="F167" s="121"/>
      <c r="G167" s="122"/>
      <c r="H167" s="121"/>
      <c r="I167" s="120"/>
      <c r="J167" s="121"/>
      <c r="K167" s="122"/>
      <c r="L167" s="121"/>
      <c r="M167" s="121"/>
      <c r="N167" s="121"/>
      <c r="O167" s="121"/>
      <c r="P167" s="121"/>
    </row>
    <row r="168" spans="1:16" s="63" customFormat="1" x14ac:dyDescent="0.3">
      <c r="A168" s="121"/>
      <c r="B168" s="121"/>
      <c r="C168" s="121"/>
      <c r="D168" s="121"/>
      <c r="E168" s="122"/>
      <c r="F168" s="121"/>
      <c r="G168" s="122"/>
      <c r="H168" s="121"/>
      <c r="I168" s="120"/>
      <c r="J168" s="121"/>
      <c r="K168" s="122"/>
      <c r="L168" s="121"/>
      <c r="M168" s="121"/>
      <c r="N168" s="121"/>
      <c r="O168" s="121"/>
      <c r="P168" s="121"/>
    </row>
    <row r="169" spans="1:16" s="63" customFormat="1" x14ac:dyDescent="0.3">
      <c r="A169" s="121"/>
      <c r="B169" s="121"/>
      <c r="C169" s="121"/>
      <c r="D169" s="121"/>
      <c r="E169" s="122"/>
      <c r="F169" s="121"/>
      <c r="G169" s="122"/>
      <c r="H169" s="121"/>
      <c r="I169" s="120"/>
      <c r="J169" s="121"/>
      <c r="K169" s="122"/>
      <c r="L169" s="121"/>
      <c r="M169" s="121"/>
      <c r="N169" s="121"/>
      <c r="O169" s="121"/>
      <c r="P169" s="121"/>
    </row>
    <row r="170" spans="1:16" s="63" customFormat="1" x14ac:dyDescent="0.3">
      <c r="A170" s="121"/>
      <c r="B170" s="121"/>
      <c r="C170" s="121"/>
      <c r="D170" s="121"/>
      <c r="E170" s="122"/>
      <c r="F170" s="121"/>
      <c r="G170" s="122"/>
      <c r="H170" s="121"/>
      <c r="I170" s="120"/>
      <c r="J170" s="121"/>
      <c r="K170" s="122"/>
      <c r="L170" s="121"/>
      <c r="M170" s="121"/>
      <c r="N170" s="121"/>
      <c r="O170" s="121"/>
      <c r="P170" s="121"/>
    </row>
    <row r="171" spans="1:16" s="63" customFormat="1" x14ac:dyDescent="0.3">
      <c r="A171" s="121"/>
      <c r="B171" s="121"/>
      <c r="C171" s="121"/>
      <c r="D171" s="121"/>
      <c r="E171" s="122"/>
      <c r="F171" s="121"/>
      <c r="G171" s="122"/>
      <c r="H171" s="121"/>
      <c r="I171" s="120"/>
      <c r="J171" s="121"/>
      <c r="K171" s="122"/>
      <c r="L171" s="121"/>
      <c r="M171" s="121"/>
      <c r="N171" s="121"/>
      <c r="O171" s="121"/>
      <c r="P171" s="121"/>
    </row>
    <row r="172" spans="1:16" s="63" customFormat="1" x14ac:dyDescent="0.3">
      <c r="A172" s="121"/>
      <c r="B172" s="121"/>
      <c r="C172" s="121"/>
      <c r="D172" s="121"/>
      <c r="E172" s="122"/>
      <c r="F172" s="121"/>
      <c r="G172" s="122"/>
      <c r="H172" s="121"/>
      <c r="I172" s="120"/>
      <c r="J172" s="121"/>
      <c r="K172" s="122"/>
      <c r="L172" s="121"/>
      <c r="M172" s="121"/>
      <c r="N172" s="121"/>
      <c r="O172" s="121"/>
      <c r="P172" s="121"/>
    </row>
    <row r="173" spans="1:16" s="63" customFormat="1" x14ac:dyDescent="0.3">
      <c r="A173" s="121"/>
      <c r="B173" s="121"/>
      <c r="C173" s="121"/>
      <c r="D173" s="121"/>
      <c r="E173" s="122"/>
      <c r="F173" s="121"/>
      <c r="G173" s="122"/>
      <c r="H173" s="121"/>
      <c r="I173" s="120"/>
      <c r="J173" s="121"/>
      <c r="K173" s="122"/>
      <c r="L173" s="121"/>
      <c r="M173" s="121"/>
      <c r="N173" s="121"/>
      <c r="O173" s="121"/>
      <c r="P173" s="121"/>
    </row>
    <row r="174" spans="1:16" s="63" customFormat="1" x14ac:dyDescent="0.3">
      <c r="A174" s="121"/>
      <c r="B174" s="121"/>
      <c r="C174" s="121"/>
      <c r="D174" s="121"/>
      <c r="E174" s="122"/>
      <c r="F174" s="121"/>
      <c r="G174" s="122"/>
      <c r="H174" s="121"/>
      <c r="I174" s="120"/>
      <c r="J174" s="121"/>
      <c r="K174" s="122"/>
      <c r="L174" s="121"/>
      <c r="M174" s="121"/>
      <c r="N174" s="121"/>
      <c r="O174" s="121"/>
      <c r="P174" s="121"/>
    </row>
    <row r="175" spans="1:16" s="63" customFormat="1" x14ac:dyDescent="0.3">
      <c r="A175" s="121"/>
      <c r="B175" s="121"/>
      <c r="C175" s="121"/>
      <c r="D175" s="121"/>
      <c r="E175" s="122"/>
      <c r="F175" s="121"/>
      <c r="G175" s="122"/>
      <c r="H175" s="121"/>
      <c r="I175" s="120"/>
      <c r="J175" s="121"/>
      <c r="K175" s="122"/>
      <c r="L175" s="121"/>
      <c r="M175" s="121"/>
      <c r="N175" s="121"/>
      <c r="O175" s="121"/>
      <c r="P175" s="121"/>
    </row>
    <row r="176" spans="1:16" s="63" customFormat="1" x14ac:dyDescent="0.3">
      <c r="A176" s="121"/>
      <c r="B176" s="121"/>
      <c r="C176" s="121"/>
      <c r="D176" s="121"/>
      <c r="E176" s="122"/>
      <c r="F176" s="121"/>
      <c r="G176" s="122"/>
      <c r="H176" s="121"/>
      <c r="I176" s="120"/>
      <c r="J176" s="121"/>
      <c r="K176" s="122"/>
      <c r="L176" s="121"/>
      <c r="M176" s="121"/>
      <c r="N176" s="121"/>
      <c r="O176" s="121"/>
      <c r="P176" s="121"/>
    </row>
    <row r="177" spans="1:16" s="63" customFormat="1" x14ac:dyDescent="0.3">
      <c r="A177" s="121"/>
      <c r="B177" s="121"/>
      <c r="C177" s="121"/>
      <c r="D177" s="121"/>
      <c r="E177" s="122"/>
      <c r="F177" s="121"/>
      <c r="G177" s="122"/>
      <c r="H177" s="121"/>
      <c r="I177" s="120"/>
      <c r="J177" s="121"/>
      <c r="K177" s="122"/>
      <c r="L177" s="121"/>
      <c r="M177" s="121"/>
      <c r="N177" s="121"/>
      <c r="O177" s="121"/>
      <c r="P177" s="121"/>
    </row>
    <row r="178" spans="1:16" s="63" customFormat="1" ht="14.25" x14ac:dyDescent="0.3">
      <c r="A178" s="121"/>
      <c r="B178" s="121"/>
      <c r="C178" s="121"/>
      <c r="D178" s="121"/>
      <c r="E178" s="122"/>
      <c r="F178" s="121"/>
      <c r="G178" s="122"/>
      <c r="H178" s="121"/>
      <c r="I178" s="122"/>
      <c r="J178" s="121"/>
      <c r="K178" s="122"/>
      <c r="L178" s="121"/>
      <c r="M178" s="121"/>
      <c r="N178" s="121"/>
      <c r="O178" s="121"/>
      <c r="P178" s="121"/>
    </row>
    <row r="179" spans="1:16" s="63" customFormat="1" ht="14.25" x14ac:dyDescent="0.3">
      <c r="A179" s="121"/>
      <c r="B179" s="121"/>
      <c r="C179" s="121"/>
      <c r="D179" s="121"/>
      <c r="E179" s="122"/>
      <c r="F179" s="121"/>
      <c r="G179" s="122"/>
      <c r="H179" s="121"/>
      <c r="I179" s="122"/>
      <c r="J179" s="121"/>
      <c r="K179" s="122"/>
      <c r="L179" s="121"/>
      <c r="M179" s="121"/>
      <c r="N179" s="121"/>
      <c r="O179" s="121"/>
      <c r="P179" s="121"/>
    </row>
    <row r="180" spans="1:16" s="63" customFormat="1" ht="14.25" x14ac:dyDescent="0.3">
      <c r="A180" s="121"/>
      <c r="B180" s="121"/>
      <c r="C180" s="121"/>
      <c r="D180" s="121"/>
      <c r="E180" s="122"/>
      <c r="F180" s="121"/>
      <c r="G180" s="122"/>
      <c r="H180" s="121"/>
      <c r="I180" s="122"/>
      <c r="J180" s="121"/>
      <c r="K180" s="122"/>
      <c r="L180" s="121"/>
      <c r="M180" s="121"/>
      <c r="N180" s="121"/>
      <c r="O180" s="121"/>
      <c r="P180" s="121"/>
    </row>
    <row r="181" spans="1:16" s="63" customFormat="1" ht="14.25" x14ac:dyDescent="0.3">
      <c r="A181" s="121"/>
      <c r="B181" s="121"/>
      <c r="C181" s="121"/>
      <c r="D181" s="121"/>
      <c r="E181" s="122"/>
      <c r="F181" s="121"/>
      <c r="G181" s="122"/>
      <c r="H181" s="121"/>
      <c r="I181" s="122"/>
      <c r="J181" s="121"/>
      <c r="K181" s="122"/>
      <c r="L181" s="121"/>
      <c r="M181" s="121"/>
      <c r="N181" s="121"/>
      <c r="O181" s="121"/>
      <c r="P181" s="121"/>
    </row>
  </sheetData>
  <mergeCells count="5">
    <mergeCell ref="A3:A4"/>
    <mergeCell ref="B3:C3"/>
    <mergeCell ref="D3:E3"/>
    <mergeCell ref="F3:G3"/>
    <mergeCell ref="H3:I3"/>
  </mergeCells>
  <pageMargins left="0.511811024" right="0.511811024" top="0.78740157499999996" bottom="0.78740157499999996" header="0.31496062000000002" footer="0.31496062000000002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23</vt:i4>
      </vt:variant>
    </vt:vector>
  </HeadingPairs>
  <TitlesOfParts>
    <vt:vector size="51" baseType="lpstr">
      <vt:lpstr>Gráfico 1</vt:lpstr>
      <vt:lpstr>Tabelas 1 a 3</vt:lpstr>
      <vt:lpstr>Tabela 4</vt:lpstr>
      <vt:lpstr>Gráfico 2</vt:lpstr>
      <vt:lpstr>Gráfico 3</vt:lpstr>
      <vt:lpstr>Tabela 5</vt:lpstr>
      <vt:lpstr>Tabela 6</vt:lpstr>
      <vt:lpstr>Tabela 7</vt:lpstr>
      <vt:lpstr>Tabela 8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 a 15</vt:lpstr>
      <vt:lpstr>Gráficos 16 a 19</vt:lpstr>
      <vt:lpstr>Gráfico 20</vt:lpstr>
      <vt:lpstr>Gráfico 21</vt:lpstr>
      <vt:lpstr>Gráficos 22 e 23</vt:lpstr>
      <vt:lpstr>Gráfico 24</vt:lpstr>
      <vt:lpstr>Gráfico 25</vt:lpstr>
      <vt:lpstr>Gráfico 26 a 28</vt:lpstr>
      <vt:lpstr>Gráfico 29</vt:lpstr>
      <vt:lpstr>Gráfico 30</vt:lpstr>
      <vt:lpstr>Gráfico 31 a 33</vt:lpstr>
      <vt:lpstr>'Gráfico 7'!_Ref479764333</vt:lpstr>
      <vt:lpstr>'Gráfico 8'!_Ref479775005</vt:lpstr>
      <vt:lpstr>'Gráfico 9'!_Ref479776590</vt:lpstr>
      <vt:lpstr>'Gráfico 12 a 15'!_Ref479794522</vt:lpstr>
      <vt:lpstr>'Gráfico 12 a 15'!_Ref479795102</vt:lpstr>
      <vt:lpstr>'Gráfico 12 a 15'!_Ref479799684</vt:lpstr>
      <vt:lpstr>'Gráficos 16 a 19'!_Ref479850703</vt:lpstr>
      <vt:lpstr>'Gráficos 16 a 19'!_Ref479850793</vt:lpstr>
      <vt:lpstr>'Gráficos 16 a 19'!_Ref479860698</vt:lpstr>
      <vt:lpstr>'Gráficos 16 a 19'!_Ref479860827</vt:lpstr>
      <vt:lpstr>'Gráfico 21'!_Ref479865946</vt:lpstr>
      <vt:lpstr>'Gráficos 22 e 23'!_Ref479867188</vt:lpstr>
      <vt:lpstr>'Gráfico 24'!_Ref479867722</vt:lpstr>
      <vt:lpstr>'Gráfico 26 a 28'!_Ref479873217</vt:lpstr>
      <vt:lpstr>'Gráfico 26 a 28'!_Ref479873507</vt:lpstr>
      <vt:lpstr>'Gráfico 26 a 28'!_Ref480295384</vt:lpstr>
      <vt:lpstr>'Gráfico 31 a 33'!_Ref480300528</vt:lpstr>
      <vt:lpstr>'Gráfico 30'!_Ref480388058</vt:lpstr>
      <vt:lpstr>'Gráfico 29'!_Ref480388134</vt:lpstr>
      <vt:lpstr>'Gráfico 12 a 15'!_Toc486587838</vt:lpstr>
      <vt:lpstr>'Gráfico 25'!_Toc486587849</vt:lpstr>
      <vt:lpstr>'Gráfico 31 a 33'!_Toc486587855</vt:lpstr>
      <vt:lpstr>'Gráfico 31 a 33'!_Toc486587857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goretti</cp:lastModifiedBy>
  <cp:lastPrinted>2016-07-29T19:03:10Z</cp:lastPrinted>
  <dcterms:created xsi:type="dcterms:W3CDTF">2014-05-02T15:19:51Z</dcterms:created>
  <dcterms:modified xsi:type="dcterms:W3CDTF">2022-03-21T19:00:07Z</dcterms:modified>
</cp:coreProperties>
</file>